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drawings/drawing1.xml" ContentType="application/vnd.openxmlformats-officedocument.drawing+xml"/>
  <Override PartName="/xl/tables/table1.xml" ContentType="application/vnd.openxmlformats-officedocument.spreadsheetml.table+xml"/>
  <Override PartName="/xl/comments1.xml" ContentType="application/vnd.openxmlformats-officedocument.spreadsheetml.comments+xml"/>
  <Override PartName="/xl/drawings/drawing2.xml" ContentType="application/vnd.openxmlformats-officedocument.drawing+xml"/>
  <Override PartName="/xl/tables/table2.xml" ContentType="application/vnd.openxmlformats-officedocument.spreadsheetml.table+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xml"/>
  <Override PartName="/xl/tables/table3.xml" ContentType="application/vnd.openxmlformats-officedocument.spreadsheetml.table+xml"/>
  <Override PartName="/xl/comments3.xml" ContentType="application/vnd.openxmlformats-officedocument.spreadsheetml.comment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mc:AlternateContent xmlns:mc="http://schemas.openxmlformats.org/markup-compatibility/2006">
    <mc:Choice Requires="x15">
      <x15ac:absPath xmlns:x15ac="http://schemas.microsoft.com/office/spreadsheetml/2010/11/ac" url="https://d.docs.live.net/afc238cb84db8dcd/Capivara/"/>
    </mc:Choice>
  </mc:AlternateContent>
  <xr:revisionPtr revIDLastSave="0" documentId="8_{05535CC9-6400-4B20-BD48-7D0A937B0A26}" xr6:coauthVersionLast="47" xr6:coauthVersionMax="47" xr10:uidLastSave="{00000000-0000-0000-0000-000000000000}"/>
  <bookViews>
    <workbookView xWindow="-98" yWindow="-98" windowWidth="28996" windowHeight="15796" xr2:uid="{23C834E7-6BB4-4F0A-B682-3E26EFB87370}"/>
  </bookViews>
  <sheets>
    <sheet name="Intro" sheetId="3" r:id="rId1"/>
    <sheet name="Passado" sheetId="4" r:id="rId2"/>
    <sheet name="ETFs" sheetId="5" r:id="rId3"/>
    <sheet name="Futuro" sheetId="7" r:id="rId4"/>
    <sheet name="IR" sheetId="9" r:id="rId5"/>
    <sheet name="Moedas" sheetId="8" r:id="rId6"/>
    <sheet name="Histórico USD" sheetId="10" r:id="rId7"/>
  </sheets>
  <definedNames>
    <definedName name="Aporte">ETFs!$E$3</definedName>
    <definedName name="aportes">Futuro!$E$23</definedName>
    <definedName name="cambio_hoje">Moedas!$G$4</definedName>
    <definedName name="CM_BRL">IR!$AF$5000</definedName>
    <definedName name="CM_USD">IR!$AD$5000</definedName>
    <definedName name="comissao">Futuro!$E$13</definedName>
    <definedName name="custo_remessa">Futuro!$E$18</definedName>
    <definedName name="custo_repatriacao">Futuro!$E$19</definedName>
    <definedName name="data_de_nascimento">Futuro!$E$21</definedName>
    <definedName name="datas_hist_USD">'Histórico USD'!$A$2:$A$1048576</definedName>
    <definedName name="desconto_div_anual">Futuro!$E$16</definedName>
    <definedName name="desconto_div_mensal">Futuro!$E$17</definedName>
    <definedName name="ETFs_Acumuladoras" localSheetId="4">Table15[]</definedName>
    <definedName name="ETFs_Acumuladoras">Table15[]</definedName>
    <definedName name="imposto_GCAP">Futuro!$E$20</definedName>
    <definedName name="IR_ativo">IR!$C$3</definedName>
    <definedName name="IR_DataLimite">IR!$C$4</definedName>
    <definedName name="multiplicador_moedas">Moedas!$B$9</definedName>
    <definedName name="PM_BRL">IR!$AE$5000</definedName>
    <definedName name="PM_USD">IR!$AC$5000</definedName>
    <definedName name="qtd_acumulada">IR!$AB$5000</definedName>
    <definedName name="rendimento_hist_anual">Futuro!$E$3</definedName>
    <definedName name="rendimento_hist_mensal">Futuro!$E$4</definedName>
    <definedName name="Riqueza_hoje" localSheetId="4">Table15[[#Totals],[Valor de mercado]]</definedName>
    <definedName name="Riqueza_hoje">Table15[[#Totals],[Valor de mercado]]</definedName>
    <definedName name="saques">Futuro!$E$24</definedName>
    <definedName name="SWR">Futuro!$E$6</definedName>
    <definedName name="TER_combinada">Futuro!$E$11</definedName>
    <definedName name="TER_mensal">Futuro!$E$12</definedName>
    <definedName name="Transações" localSheetId="4">Table14[]</definedName>
    <definedName name="Transações">Table14[]</definedName>
    <definedName name="USDs_hist_compra">'Histórico USD'!$C$2:$C$1048576</definedName>
    <definedName name="USDs_hist_venda">'Histórico USD'!$D$2:$D$1048576</definedName>
    <definedName name="VarP">ETFs!$X$3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47" i="5" l="1" a="1"/>
  <c r="D47" i="5" s="1"/>
  <c r="J47" i="5" s="1"/>
  <c r="H47" i="5" a="1"/>
  <c r="H47" i="5" s="1"/>
  <c r="I47" i="5" a="1"/>
  <c r="I47" i="5" s="1"/>
  <c r="N47" i="5" a="1"/>
  <c r="N47" i="5" s="1"/>
  <c r="O47" i="5" a="1"/>
  <c r="O47" i="5" s="1"/>
  <c r="P47" i="5" a="1"/>
  <c r="P47" i="5" s="1"/>
  <c r="Q47" i="5" a="1"/>
  <c r="Q47" i="5" s="1"/>
  <c r="D88" i="5" a="1"/>
  <c r="D88" i="5" s="1"/>
  <c r="I4" i="4"/>
  <c r="I5" i="4"/>
  <c r="I6" i="4"/>
  <c r="I7" i="4"/>
  <c r="I8" i="4"/>
  <c r="I9" i="4"/>
  <c r="I10" i="4"/>
  <c r="I11" i="4"/>
  <c r="I12" i="4"/>
  <c r="I13" i="4"/>
  <c r="I14" i="4"/>
  <c r="I15" i="4"/>
  <c r="I16" i="4"/>
  <c r="K16" i="4" s="1"/>
  <c r="I17" i="4"/>
  <c r="K17" i="4" s="1"/>
  <c r="I18" i="4"/>
  <c r="I19" i="4"/>
  <c r="I20" i="4"/>
  <c r="I21" i="4"/>
  <c r="I22" i="4"/>
  <c r="I23" i="4"/>
  <c r="J23" i="4" s="1"/>
  <c r="I24" i="4"/>
  <c r="K24" i="4" s="1"/>
  <c r="I25" i="4"/>
  <c r="K25" i="4" s="1"/>
  <c r="I26" i="4"/>
  <c r="I27" i="4"/>
  <c r="J27" i="4" s="1"/>
  <c r="I28" i="4"/>
  <c r="I29" i="4"/>
  <c r="I30" i="4"/>
  <c r="I31" i="4"/>
  <c r="I32" i="4"/>
  <c r="I33" i="4"/>
  <c r="I34" i="4"/>
  <c r="K34" i="4" s="1"/>
  <c r="I35" i="4"/>
  <c r="K35" i="4" s="1"/>
  <c r="I36" i="4"/>
  <c r="K36" i="4" s="1"/>
  <c r="I37" i="4"/>
  <c r="K37" i="4" s="1"/>
  <c r="I38" i="4"/>
  <c r="K38" i="4" s="1"/>
  <c r="I39" i="4"/>
  <c r="K39" i="4" s="1"/>
  <c r="I40" i="4"/>
  <c r="K40" i="4" s="1"/>
  <c r="G38" i="4"/>
  <c r="G39" i="4"/>
  <c r="G40" i="4"/>
  <c r="G4" i="4"/>
  <c r="G5" i="4"/>
  <c r="G6" i="4"/>
  <c r="G7" i="4"/>
  <c r="G8" i="4"/>
  <c r="J8" i="4" s="1"/>
  <c r="G9" i="4"/>
  <c r="G10" i="4"/>
  <c r="J10" i="4" s="1"/>
  <c r="G11" i="4"/>
  <c r="G12" i="4"/>
  <c r="G13" i="4"/>
  <c r="G14" i="4"/>
  <c r="G15" i="4"/>
  <c r="G16" i="4"/>
  <c r="G17" i="4"/>
  <c r="G18" i="4"/>
  <c r="G19" i="4"/>
  <c r="G20" i="4"/>
  <c r="G21" i="4"/>
  <c r="G22" i="4"/>
  <c r="G23" i="4"/>
  <c r="G24" i="4"/>
  <c r="G25" i="4"/>
  <c r="G26" i="4"/>
  <c r="G27" i="4"/>
  <c r="G28" i="4"/>
  <c r="G29" i="4"/>
  <c r="G30" i="4"/>
  <c r="J30" i="4"/>
  <c r="G31" i="4"/>
  <c r="G32" i="4"/>
  <c r="G33" i="4"/>
  <c r="G34" i="4"/>
  <c r="G35" i="4"/>
  <c r="G36" i="4"/>
  <c r="G37" i="4"/>
  <c r="K280" i="7"/>
  <c r="K281" i="7"/>
  <c r="K282" i="7"/>
  <c r="K283" i="7"/>
  <c r="K284" i="7"/>
  <c r="K285" i="7"/>
  <c r="K286" i="7"/>
  <c r="K287" i="7"/>
  <c r="K288" i="7"/>
  <c r="K289" i="7"/>
  <c r="K290" i="7"/>
  <c r="K291" i="7"/>
  <c r="K292" i="7"/>
  <c r="K293" i="7"/>
  <c r="K294" i="7"/>
  <c r="K295" i="7"/>
  <c r="K296" i="7"/>
  <c r="K297" i="7"/>
  <c r="K298" i="7"/>
  <c r="K299" i="7"/>
  <c r="K300" i="7"/>
  <c r="K301" i="7"/>
  <c r="K302" i="7"/>
  <c r="K303" i="7"/>
  <c r="K304" i="7"/>
  <c r="K305" i="7"/>
  <c r="K306" i="7"/>
  <c r="K307" i="7"/>
  <c r="K308" i="7"/>
  <c r="K309" i="7"/>
  <c r="K310" i="7"/>
  <c r="K311" i="7"/>
  <c r="K312" i="7"/>
  <c r="K313" i="7"/>
  <c r="K314" i="7"/>
  <c r="K315" i="7"/>
  <c r="K316" i="7"/>
  <c r="K317" i="7"/>
  <c r="K318" i="7"/>
  <c r="K319" i="7"/>
  <c r="K320" i="7"/>
  <c r="K321" i="7"/>
  <c r="K322" i="7"/>
  <c r="K323" i="7"/>
  <c r="K324" i="7"/>
  <c r="K325" i="7"/>
  <c r="K326" i="7"/>
  <c r="K327" i="7"/>
  <c r="K328" i="7"/>
  <c r="K329" i="7"/>
  <c r="K330" i="7"/>
  <c r="K331" i="7"/>
  <c r="K332" i="7"/>
  <c r="K333" i="7"/>
  <c r="K334" i="7"/>
  <c r="K335" i="7"/>
  <c r="K336" i="7"/>
  <c r="K337" i="7"/>
  <c r="K338" i="7"/>
  <c r="K339" i="7"/>
  <c r="K340" i="7"/>
  <c r="K341" i="7"/>
  <c r="K342" i="7"/>
  <c r="K343" i="7"/>
  <c r="K344" i="7"/>
  <c r="K345" i="7"/>
  <c r="K346" i="7"/>
  <c r="K347" i="7"/>
  <c r="K348" i="7"/>
  <c r="K349" i="7"/>
  <c r="K350" i="7"/>
  <c r="K351" i="7"/>
  <c r="K352" i="7"/>
  <c r="K353" i="7"/>
  <c r="K354" i="7"/>
  <c r="K355" i="7"/>
  <c r="K356" i="7"/>
  <c r="K357" i="7"/>
  <c r="K358" i="7"/>
  <c r="K359" i="7"/>
  <c r="K360" i="7"/>
  <c r="K361" i="7"/>
  <c r="K362" i="7"/>
  <c r="K363" i="7"/>
  <c r="K364" i="7"/>
  <c r="K365" i="7"/>
  <c r="K366" i="7"/>
  <c r="K367" i="7"/>
  <c r="K368" i="7"/>
  <c r="K369" i="7"/>
  <c r="K370" i="7"/>
  <c r="K371" i="7"/>
  <c r="K372" i="7"/>
  <c r="K373" i="7"/>
  <c r="K374" i="7"/>
  <c r="K375" i="7"/>
  <c r="K376" i="7"/>
  <c r="K377" i="7"/>
  <c r="K378" i="7"/>
  <c r="K379" i="7"/>
  <c r="K380" i="7"/>
  <c r="K381" i="7"/>
  <c r="K382" i="7"/>
  <c r="K383" i="7"/>
  <c r="K384" i="7"/>
  <c r="K385" i="7"/>
  <c r="K386" i="7"/>
  <c r="K387" i="7"/>
  <c r="K388" i="7"/>
  <c r="K389" i="7"/>
  <c r="K390" i="7"/>
  <c r="K391" i="7"/>
  <c r="K392" i="7"/>
  <c r="K393" i="7"/>
  <c r="K394" i="7"/>
  <c r="K395" i="7"/>
  <c r="K396" i="7"/>
  <c r="K397" i="7"/>
  <c r="K398" i="7"/>
  <c r="K399" i="7"/>
  <c r="K400" i="7"/>
  <c r="K401" i="7"/>
  <c r="K402" i="7"/>
  <c r="K403" i="7"/>
  <c r="K404" i="7"/>
  <c r="K405" i="7"/>
  <c r="K406" i="7"/>
  <c r="K407" i="7"/>
  <c r="K408" i="7"/>
  <c r="K409" i="7"/>
  <c r="K410" i="7"/>
  <c r="K411" i="7"/>
  <c r="K412" i="7"/>
  <c r="K413" i="7"/>
  <c r="K414" i="7"/>
  <c r="K415" i="7"/>
  <c r="K416" i="7"/>
  <c r="K417" i="7"/>
  <c r="K418" i="7"/>
  <c r="K419" i="7"/>
  <c r="K420" i="7"/>
  <c r="K421" i="7"/>
  <c r="K422" i="7"/>
  <c r="K423" i="7"/>
  <c r="K424" i="7"/>
  <c r="K425" i="7"/>
  <c r="K426" i="7"/>
  <c r="K427" i="7"/>
  <c r="K428" i="7"/>
  <c r="K429" i="7"/>
  <c r="K430" i="7"/>
  <c r="K431" i="7"/>
  <c r="K432" i="7"/>
  <c r="K433" i="7"/>
  <c r="K434" i="7"/>
  <c r="K435" i="7"/>
  <c r="K436" i="7"/>
  <c r="K437" i="7"/>
  <c r="K438" i="7"/>
  <c r="K439" i="7"/>
  <c r="K440" i="7"/>
  <c r="K441" i="7"/>
  <c r="K442" i="7"/>
  <c r="K443" i="7"/>
  <c r="K444" i="7"/>
  <c r="K445" i="7"/>
  <c r="K446" i="7"/>
  <c r="K447" i="7"/>
  <c r="K448" i="7"/>
  <c r="K449" i="7"/>
  <c r="K450" i="7"/>
  <c r="K451" i="7"/>
  <c r="K452" i="7"/>
  <c r="K453" i="7"/>
  <c r="K454" i="7"/>
  <c r="K455" i="7"/>
  <c r="K456" i="7"/>
  <c r="K457" i="7"/>
  <c r="K458" i="7"/>
  <c r="K459" i="7"/>
  <c r="K460" i="7"/>
  <c r="K461" i="7"/>
  <c r="K462" i="7"/>
  <c r="K463" i="7"/>
  <c r="K464" i="7"/>
  <c r="K465" i="7"/>
  <c r="K466" i="7"/>
  <c r="K467" i="7"/>
  <c r="K468" i="7"/>
  <c r="K469" i="7"/>
  <c r="K470" i="7"/>
  <c r="K471" i="7"/>
  <c r="K472" i="7"/>
  <c r="K473" i="7"/>
  <c r="K474" i="7"/>
  <c r="K475" i="7"/>
  <c r="K476" i="7"/>
  <c r="K477" i="7"/>
  <c r="K478" i="7"/>
  <c r="K479" i="7"/>
  <c r="K480" i="7"/>
  <c r="K481" i="7"/>
  <c r="K482" i="7"/>
  <c r="K483" i="7"/>
  <c r="K484" i="7"/>
  <c r="K485" i="7"/>
  <c r="K486" i="7"/>
  <c r="K487" i="7"/>
  <c r="K488" i="7"/>
  <c r="K489" i="7"/>
  <c r="K490" i="7"/>
  <c r="K491" i="7"/>
  <c r="K492" i="7"/>
  <c r="K493" i="7"/>
  <c r="K494" i="7"/>
  <c r="K495" i="7"/>
  <c r="K496" i="7"/>
  <c r="K497" i="7"/>
  <c r="K498" i="7"/>
  <c r="K499" i="7"/>
  <c r="K500" i="7"/>
  <c r="K501" i="7"/>
  <c r="K502" i="7"/>
  <c r="K503" i="7"/>
  <c r="K504" i="7"/>
  <c r="K505" i="7"/>
  <c r="K506" i="7"/>
  <c r="K507" i="7"/>
  <c r="K508" i="7"/>
  <c r="K509" i="7"/>
  <c r="K510" i="7"/>
  <c r="K511" i="7"/>
  <c r="K512" i="7"/>
  <c r="K513" i="7"/>
  <c r="K514" i="7"/>
  <c r="K515" i="7"/>
  <c r="K516" i="7"/>
  <c r="K517" i="7"/>
  <c r="K518" i="7"/>
  <c r="K519" i="7"/>
  <c r="K520" i="7"/>
  <c r="K521" i="7"/>
  <c r="K522" i="7"/>
  <c r="K523" i="7"/>
  <c r="K524" i="7"/>
  <c r="K525" i="7"/>
  <c r="K526" i="7"/>
  <c r="K527" i="7"/>
  <c r="K528" i="7"/>
  <c r="K529" i="7"/>
  <c r="K530" i="7"/>
  <c r="K531" i="7"/>
  <c r="K532" i="7"/>
  <c r="K533" i="7"/>
  <c r="K534" i="7"/>
  <c r="K535" i="7"/>
  <c r="K536" i="7"/>
  <c r="K537" i="7"/>
  <c r="K538" i="7"/>
  <c r="K539" i="7"/>
  <c r="K540" i="7"/>
  <c r="K541" i="7"/>
  <c r="K542" i="7"/>
  <c r="K543" i="7"/>
  <c r="K544" i="7"/>
  <c r="K545" i="7"/>
  <c r="K546" i="7"/>
  <c r="K547" i="7"/>
  <c r="K548" i="7"/>
  <c r="K549" i="7"/>
  <c r="K550" i="7"/>
  <c r="K551" i="7"/>
  <c r="K552" i="7"/>
  <c r="K553" i="7"/>
  <c r="K554" i="7"/>
  <c r="K555" i="7"/>
  <c r="K556" i="7"/>
  <c r="K557" i="7"/>
  <c r="K558" i="7"/>
  <c r="K559" i="7"/>
  <c r="K560" i="7"/>
  <c r="K561" i="7"/>
  <c r="K562" i="7"/>
  <c r="K563" i="7"/>
  <c r="K564" i="7"/>
  <c r="K565" i="7"/>
  <c r="K566" i="7"/>
  <c r="K567" i="7"/>
  <c r="K568" i="7"/>
  <c r="K569" i="7"/>
  <c r="K570" i="7"/>
  <c r="K571" i="7"/>
  <c r="K572" i="7"/>
  <c r="K573" i="7"/>
  <c r="K574" i="7"/>
  <c r="K575" i="7"/>
  <c r="K576" i="7"/>
  <c r="K577" i="7"/>
  <c r="K578" i="7"/>
  <c r="K579" i="7"/>
  <c r="K580" i="7"/>
  <c r="K581" i="7"/>
  <c r="K582" i="7"/>
  <c r="K583" i="7"/>
  <c r="K584" i="7"/>
  <c r="K585" i="7"/>
  <c r="K586" i="7"/>
  <c r="K587" i="7"/>
  <c r="K588" i="7"/>
  <c r="K589" i="7"/>
  <c r="K590" i="7"/>
  <c r="K591" i="7"/>
  <c r="K592" i="7"/>
  <c r="K593" i="7"/>
  <c r="K594" i="7"/>
  <c r="K595" i="7"/>
  <c r="K596" i="7"/>
  <c r="K597" i="7"/>
  <c r="K598" i="7"/>
  <c r="K599" i="7"/>
  <c r="K600" i="7"/>
  <c r="K601" i="7"/>
  <c r="K602" i="7"/>
  <c r="K603" i="7"/>
  <c r="K604" i="7"/>
  <c r="K605" i="7"/>
  <c r="K606" i="7"/>
  <c r="K607" i="7"/>
  <c r="K608" i="7"/>
  <c r="K609" i="7"/>
  <c r="K610" i="7"/>
  <c r="K611" i="7"/>
  <c r="K612" i="7"/>
  <c r="K613" i="7"/>
  <c r="K614" i="7"/>
  <c r="K615" i="7"/>
  <c r="K616" i="7"/>
  <c r="K617" i="7"/>
  <c r="K618" i="7"/>
  <c r="K619" i="7"/>
  <c r="K620" i="7"/>
  <c r="K621" i="7"/>
  <c r="K622" i="7"/>
  <c r="K623" i="7"/>
  <c r="K624" i="7"/>
  <c r="K625" i="7"/>
  <c r="K626" i="7"/>
  <c r="K627" i="7"/>
  <c r="K628" i="7"/>
  <c r="K629" i="7"/>
  <c r="K630" i="7"/>
  <c r="K631" i="7"/>
  <c r="K632" i="7"/>
  <c r="K633" i="7"/>
  <c r="K634" i="7"/>
  <c r="K635" i="7"/>
  <c r="K636" i="7"/>
  <c r="K637" i="7"/>
  <c r="K638" i="7"/>
  <c r="K639" i="7"/>
  <c r="K640" i="7"/>
  <c r="K641" i="7"/>
  <c r="K642" i="7"/>
  <c r="K643" i="7"/>
  <c r="K644" i="7"/>
  <c r="K645" i="7"/>
  <c r="K646" i="7"/>
  <c r="K647" i="7"/>
  <c r="K648" i="7"/>
  <c r="K649" i="7"/>
  <c r="K650" i="7"/>
  <c r="K651" i="7"/>
  <c r="K652" i="7"/>
  <c r="K653" i="7"/>
  <c r="K654" i="7"/>
  <c r="K655" i="7"/>
  <c r="K656" i="7"/>
  <c r="K657" i="7"/>
  <c r="K658" i="7"/>
  <c r="K659" i="7"/>
  <c r="K660" i="7"/>
  <c r="K661" i="7"/>
  <c r="K662" i="7"/>
  <c r="K663" i="7"/>
  <c r="K664" i="7"/>
  <c r="K665" i="7"/>
  <c r="K666" i="7"/>
  <c r="K667" i="7"/>
  <c r="K668" i="7"/>
  <c r="K669" i="7"/>
  <c r="K670" i="7"/>
  <c r="K671" i="7"/>
  <c r="K672" i="7"/>
  <c r="K673" i="7"/>
  <c r="K674" i="7"/>
  <c r="K675" i="7"/>
  <c r="K676" i="7"/>
  <c r="K677" i="7"/>
  <c r="K678" i="7"/>
  <c r="K679" i="7"/>
  <c r="K680" i="7"/>
  <c r="K681" i="7"/>
  <c r="K682" i="7"/>
  <c r="K683" i="7"/>
  <c r="K684" i="7"/>
  <c r="K685" i="7"/>
  <c r="K686" i="7"/>
  <c r="K687" i="7"/>
  <c r="K688" i="7"/>
  <c r="K689" i="7"/>
  <c r="K690" i="7"/>
  <c r="K691" i="7"/>
  <c r="K692" i="7"/>
  <c r="K693" i="7"/>
  <c r="K694" i="7"/>
  <c r="K695" i="7"/>
  <c r="K696" i="7"/>
  <c r="K697" i="7"/>
  <c r="K698" i="7"/>
  <c r="K699" i="7"/>
  <c r="K700" i="7"/>
  <c r="K701" i="7"/>
  <c r="K702" i="7"/>
  <c r="K703" i="7"/>
  <c r="K704" i="7"/>
  <c r="K705" i="7"/>
  <c r="K706" i="7"/>
  <c r="K707" i="7"/>
  <c r="K708" i="7"/>
  <c r="K709" i="7"/>
  <c r="K710" i="7"/>
  <c r="K711" i="7"/>
  <c r="K712" i="7"/>
  <c r="K713" i="7"/>
  <c r="K714" i="7"/>
  <c r="K715" i="7"/>
  <c r="K716" i="7"/>
  <c r="K717" i="7"/>
  <c r="K718" i="7"/>
  <c r="K719" i="7"/>
  <c r="K720" i="7"/>
  <c r="K721" i="7"/>
  <c r="K722" i="7"/>
  <c r="K723" i="7"/>
  <c r="K724" i="7"/>
  <c r="K725" i="7"/>
  <c r="K726" i="7"/>
  <c r="K727" i="7"/>
  <c r="K728" i="7"/>
  <c r="K729" i="7"/>
  <c r="K730" i="7"/>
  <c r="K731" i="7"/>
  <c r="K732" i="7"/>
  <c r="K733" i="7"/>
  <c r="K734" i="7"/>
  <c r="K735" i="7"/>
  <c r="K736" i="7"/>
  <c r="K737" i="7"/>
  <c r="K738" i="7"/>
  <c r="K739" i="7"/>
  <c r="K740" i="7"/>
  <c r="K741" i="7"/>
  <c r="K742" i="7"/>
  <c r="K743" i="7"/>
  <c r="K744" i="7"/>
  <c r="K745" i="7"/>
  <c r="J158" i="7"/>
  <c r="J159" i="7"/>
  <c r="J160" i="7"/>
  <c r="J161" i="7"/>
  <c r="J162" i="7"/>
  <c r="J163" i="7"/>
  <c r="J164" i="7"/>
  <c r="J165" i="7"/>
  <c r="J166" i="7"/>
  <c r="J167" i="7"/>
  <c r="J168" i="7"/>
  <c r="J169" i="7"/>
  <c r="J170" i="7"/>
  <c r="J171" i="7"/>
  <c r="J172" i="7"/>
  <c r="J173" i="7"/>
  <c r="J174" i="7"/>
  <c r="J175" i="7"/>
  <c r="J176" i="7"/>
  <c r="J177" i="7"/>
  <c r="J178" i="7"/>
  <c r="J179" i="7"/>
  <c r="J180" i="7"/>
  <c r="J181" i="7"/>
  <c r="J182" i="7"/>
  <c r="J183" i="7"/>
  <c r="J184" i="7"/>
  <c r="J185" i="7"/>
  <c r="J186" i="7"/>
  <c r="J187" i="7"/>
  <c r="J188" i="7"/>
  <c r="J189" i="7"/>
  <c r="J190" i="7"/>
  <c r="J191" i="7"/>
  <c r="J192" i="7"/>
  <c r="J193" i="7"/>
  <c r="J194" i="7"/>
  <c r="J195" i="7"/>
  <c r="J196" i="7"/>
  <c r="J197" i="7"/>
  <c r="J198" i="7"/>
  <c r="J199" i="7"/>
  <c r="J200" i="7"/>
  <c r="J201" i="7"/>
  <c r="J202" i="7"/>
  <c r="J203" i="7"/>
  <c r="J204" i="7"/>
  <c r="J205" i="7"/>
  <c r="J206" i="7"/>
  <c r="J207" i="7"/>
  <c r="J208" i="7"/>
  <c r="J209" i="7"/>
  <c r="J210" i="7"/>
  <c r="J211" i="7"/>
  <c r="J212" i="7"/>
  <c r="J213" i="7"/>
  <c r="J214" i="7"/>
  <c r="J215" i="7"/>
  <c r="J216" i="7"/>
  <c r="J217" i="7"/>
  <c r="J218" i="7"/>
  <c r="J219" i="7"/>
  <c r="J220" i="7"/>
  <c r="J221" i="7"/>
  <c r="J222" i="7"/>
  <c r="J223" i="7"/>
  <c r="J224" i="7"/>
  <c r="J225" i="7"/>
  <c r="J226" i="7"/>
  <c r="J227" i="7"/>
  <c r="J228" i="7"/>
  <c r="J229" i="7"/>
  <c r="J230" i="7"/>
  <c r="J231" i="7"/>
  <c r="J232" i="7"/>
  <c r="J233" i="7"/>
  <c r="J234" i="7"/>
  <c r="J235" i="7"/>
  <c r="J236" i="7"/>
  <c r="J237" i="7"/>
  <c r="J238" i="7"/>
  <c r="J239" i="7"/>
  <c r="J240" i="7"/>
  <c r="J241" i="7"/>
  <c r="J242" i="7"/>
  <c r="J243" i="7"/>
  <c r="J244" i="7"/>
  <c r="J245" i="7"/>
  <c r="J246" i="7"/>
  <c r="J247" i="7"/>
  <c r="J248" i="7"/>
  <c r="J249" i="7"/>
  <c r="J250" i="7"/>
  <c r="J251" i="7"/>
  <c r="J252" i="7"/>
  <c r="J253" i="7"/>
  <c r="J254" i="7"/>
  <c r="J255" i="7"/>
  <c r="J256" i="7"/>
  <c r="J257" i="7"/>
  <c r="J258" i="7"/>
  <c r="J259" i="7"/>
  <c r="J260" i="7"/>
  <c r="J261" i="7"/>
  <c r="J262" i="7"/>
  <c r="J263" i="7"/>
  <c r="J264" i="7"/>
  <c r="J265" i="7"/>
  <c r="J266" i="7"/>
  <c r="J267" i="7"/>
  <c r="J268" i="7"/>
  <c r="J269" i="7"/>
  <c r="J270" i="7"/>
  <c r="J271" i="7"/>
  <c r="J272" i="7"/>
  <c r="J273" i="7"/>
  <c r="J274" i="7"/>
  <c r="J275" i="7"/>
  <c r="J276" i="7"/>
  <c r="J277" i="7"/>
  <c r="J278" i="7"/>
  <c r="J279" i="7"/>
  <c r="C11" i="8" a="1"/>
  <c r="C11" i="8" s="1"/>
  <c r="C12" i="8" a="1"/>
  <c r="C12" i="8" s="1"/>
  <c r="D12" i="8" a="1"/>
  <c r="D12" i="8" s="1"/>
  <c r="E11" i="8" a="1"/>
  <c r="E11" i="8" s="1"/>
  <c r="E10" i="8" a="1"/>
  <c r="E10" i="8" s="1"/>
  <c r="D10" i="8" a="1"/>
  <c r="D10" i="8" s="1"/>
  <c r="J4" i="7"/>
  <c r="J5" i="7"/>
  <c r="J6" i="7"/>
  <c r="J7" i="7"/>
  <c r="J8" i="7"/>
  <c r="J9" i="7"/>
  <c r="J10" i="7"/>
  <c r="J11" i="7"/>
  <c r="J12" i="7"/>
  <c r="J13" i="7"/>
  <c r="J14" i="7"/>
  <c r="J15" i="7"/>
  <c r="J16" i="7"/>
  <c r="J17" i="7"/>
  <c r="J18" i="7"/>
  <c r="J19" i="7"/>
  <c r="J20" i="7"/>
  <c r="J21" i="7"/>
  <c r="J22" i="7"/>
  <c r="J23" i="7"/>
  <c r="J24" i="7"/>
  <c r="J25" i="7"/>
  <c r="J26" i="7"/>
  <c r="J27" i="7"/>
  <c r="J28" i="7"/>
  <c r="J29" i="7"/>
  <c r="J30" i="7"/>
  <c r="J31" i="7"/>
  <c r="J32" i="7"/>
  <c r="J33" i="7"/>
  <c r="J34" i="7"/>
  <c r="J35" i="7"/>
  <c r="J36" i="7"/>
  <c r="J37" i="7"/>
  <c r="J38" i="7"/>
  <c r="J39" i="7"/>
  <c r="J40" i="7"/>
  <c r="J41" i="7"/>
  <c r="J42" i="7"/>
  <c r="J43" i="7"/>
  <c r="J44" i="7"/>
  <c r="J45" i="7"/>
  <c r="J46" i="7"/>
  <c r="J47" i="7"/>
  <c r="J48" i="7"/>
  <c r="J49" i="7"/>
  <c r="J50" i="7"/>
  <c r="J51" i="7"/>
  <c r="J52" i="7"/>
  <c r="J53" i="7"/>
  <c r="J54" i="7"/>
  <c r="J55" i="7"/>
  <c r="J56" i="7"/>
  <c r="J57" i="7"/>
  <c r="J58" i="7"/>
  <c r="J59" i="7"/>
  <c r="J60" i="7"/>
  <c r="J61" i="7"/>
  <c r="J62" i="7"/>
  <c r="J63" i="7"/>
  <c r="J64" i="7"/>
  <c r="J65" i="7"/>
  <c r="J66" i="7"/>
  <c r="J67" i="7"/>
  <c r="J68" i="7"/>
  <c r="J69" i="7"/>
  <c r="J70" i="7"/>
  <c r="J71" i="7"/>
  <c r="J72" i="7"/>
  <c r="J73" i="7"/>
  <c r="J74" i="7"/>
  <c r="J75" i="7"/>
  <c r="J76" i="7"/>
  <c r="J77" i="7"/>
  <c r="J78" i="7"/>
  <c r="J79" i="7"/>
  <c r="J80" i="7"/>
  <c r="J81" i="7"/>
  <c r="J82" i="7"/>
  <c r="J83" i="7"/>
  <c r="J84" i="7"/>
  <c r="J85" i="7"/>
  <c r="J86" i="7"/>
  <c r="J87" i="7"/>
  <c r="J88" i="7"/>
  <c r="J89" i="7"/>
  <c r="J90" i="7"/>
  <c r="J91" i="7"/>
  <c r="J92" i="7"/>
  <c r="J93" i="7"/>
  <c r="J94" i="7"/>
  <c r="J95" i="7"/>
  <c r="J96" i="7"/>
  <c r="J97" i="7"/>
  <c r="J98" i="7"/>
  <c r="J99" i="7"/>
  <c r="J100" i="7"/>
  <c r="J101" i="7"/>
  <c r="J102" i="7"/>
  <c r="J103" i="7"/>
  <c r="J104" i="7"/>
  <c r="J105" i="7"/>
  <c r="J106" i="7"/>
  <c r="J107" i="7"/>
  <c r="J108" i="7"/>
  <c r="J109" i="7"/>
  <c r="J110" i="7"/>
  <c r="J111" i="7"/>
  <c r="J112" i="7"/>
  <c r="J113" i="7"/>
  <c r="J114" i="7"/>
  <c r="J115" i="7"/>
  <c r="J116" i="7"/>
  <c r="J117" i="7"/>
  <c r="J118" i="7"/>
  <c r="J119" i="7"/>
  <c r="J120" i="7"/>
  <c r="J121" i="7"/>
  <c r="J122" i="7"/>
  <c r="J123" i="7"/>
  <c r="J124" i="7"/>
  <c r="J125" i="7"/>
  <c r="J126" i="7"/>
  <c r="J127" i="7"/>
  <c r="J128" i="7"/>
  <c r="J129" i="7"/>
  <c r="J130" i="7"/>
  <c r="J131" i="7"/>
  <c r="J132" i="7"/>
  <c r="J133" i="7"/>
  <c r="J134" i="7"/>
  <c r="J135" i="7"/>
  <c r="J136" i="7"/>
  <c r="J137" i="7"/>
  <c r="J138" i="7"/>
  <c r="J139" i="7"/>
  <c r="J140" i="7"/>
  <c r="J141" i="7"/>
  <c r="J142" i="7"/>
  <c r="J143" i="7"/>
  <c r="J144" i="7"/>
  <c r="J145" i="7"/>
  <c r="J146" i="7"/>
  <c r="J147" i="7"/>
  <c r="J148" i="7"/>
  <c r="J149" i="7"/>
  <c r="J150" i="7"/>
  <c r="J151" i="7"/>
  <c r="J152" i="7"/>
  <c r="J153" i="7"/>
  <c r="J154" i="7"/>
  <c r="J155" i="7"/>
  <c r="J156" i="7"/>
  <c r="J157" i="7"/>
  <c r="H4" i="7"/>
  <c r="H5" i="7"/>
  <c r="H6" i="7"/>
  <c r="H7" i="7"/>
  <c r="H8" i="7"/>
  <c r="H9" i="7"/>
  <c r="H10" i="7"/>
  <c r="H11" i="7"/>
  <c r="H12" i="7"/>
  <c r="H13" i="7"/>
  <c r="H14" i="7"/>
  <c r="H15" i="7"/>
  <c r="H16" i="7"/>
  <c r="H17" i="7"/>
  <c r="H18" i="7"/>
  <c r="H19" i="7"/>
  <c r="H20" i="7"/>
  <c r="H21" i="7"/>
  <c r="H22" i="7"/>
  <c r="H23" i="7"/>
  <c r="H24" i="7"/>
  <c r="H25" i="7"/>
  <c r="H26" i="7"/>
  <c r="H27" i="7"/>
  <c r="H28" i="7"/>
  <c r="H29" i="7"/>
  <c r="H30" i="7"/>
  <c r="H31" i="7"/>
  <c r="H32" i="7"/>
  <c r="H33" i="7"/>
  <c r="H34" i="7"/>
  <c r="H35" i="7"/>
  <c r="H36" i="7"/>
  <c r="H37" i="7"/>
  <c r="H38" i="7"/>
  <c r="H39" i="7"/>
  <c r="H40" i="7"/>
  <c r="H41" i="7"/>
  <c r="H42" i="7"/>
  <c r="H43" i="7"/>
  <c r="H44" i="7"/>
  <c r="H45" i="7"/>
  <c r="H46" i="7"/>
  <c r="H47" i="7"/>
  <c r="H48" i="7"/>
  <c r="H49" i="7"/>
  <c r="H50" i="7"/>
  <c r="H51" i="7"/>
  <c r="H52" i="7"/>
  <c r="H53" i="7"/>
  <c r="H54" i="7"/>
  <c r="H55" i="7"/>
  <c r="H56" i="7"/>
  <c r="H57" i="7"/>
  <c r="H58" i="7"/>
  <c r="H59" i="7"/>
  <c r="H60" i="7"/>
  <c r="H61" i="7"/>
  <c r="H62" i="7"/>
  <c r="H63" i="7"/>
  <c r="H64" i="7"/>
  <c r="H65" i="7"/>
  <c r="H66" i="7"/>
  <c r="H67" i="7"/>
  <c r="H68" i="7"/>
  <c r="H69" i="7"/>
  <c r="H70" i="7"/>
  <c r="H71" i="7"/>
  <c r="H72" i="7"/>
  <c r="H73" i="7"/>
  <c r="H74" i="7"/>
  <c r="H75" i="7"/>
  <c r="H76" i="7"/>
  <c r="H77" i="7"/>
  <c r="H78" i="7"/>
  <c r="H79" i="7"/>
  <c r="H80" i="7"/>
  <c r="H81" i="7"/>
  <c r="H82" i="7"/>
  <c r="H83" i="7"/>
  <c r="H84" i="7"/>
  <c r="H85" i="7"/>
  <c r="H86" i="7"/>
  <c r="H87" i="7"/>
  <c r="H88" i="7"/>
  <c r="H89" i="7"/>
  <c r="H90" i="7"/>
  <c r="H91" i="7"/>
  <c r="H92" i="7"/>
  <c r="H93" i="7"/>
  <c r="H94" i="7"/>
  <c r="H95" i="7"/>
  <c r="H96" i="7"/>
  <c r="H97" i="7"/>
  <c r="H98" i="7"/>
  <c r="H99" i="7"/>
  <c r="H100" i="7"/>
  <c r="H101" i="7"/>
  <c r="H102" i="7"/>
  <c r="H103" i="7"/>
  <c r="H104" i="7"/>
  <c r="H105" i="7"/>
  <c r="H106" i="7"/>
  <c r="H107" i="7"/>
  <c r="H108" i="7"/>
  <c r="H109" i="7"/>
  <c r="H110" i="7"/>
  <c r="H111" i="7"/>
  <c r="H112" i="7"/>
  <c r="H113" i="7"/>
  <c r="H114" i="7"/>
  <c r="H115" i="7"/>
  <c r="H116" i="7"/>
  <c r="H117" i="7"/>
  <c r="H118" i="7"/>
  <c r="H119" i="7"/>
  <c r="H120" i="7"/>
  <c r="H121" i="7"/>
  <c r="H122" i="7"/>
  <c r="H123" i="7"/>
  <c r="H124" i="7"/>
  <c r="H125" i="7"/>
  <c r="H126" i="7"/>
  <c r="H127" i="7"/>
  <c r="H128" i="7"/>
  <c r="H129" i="7"/>
  <c r="H130" i="7"/>
  <c r="H131" i="7"/>
  <c r="H132" i="7"/>
  <c r="H133" i="7"/>
  <c r="H134" i="7"/>
  <c r="H135" i="7"/>
  <c r="H136" i="7"/>
  <c r="H137" i="7"/>
  <c r="H138" i="7"/>
  <c r="H139" i="7"/>
  <c r="H140" i="7"/>
  <c r="H141" i="7"/>
  <c r="H142" i="7"/>
  <c r="H143" i="7"/>
  <c r="H144" i="7"/>
  <c r="H145" i="7"/>
  <c r="H146" i="7"/>
  <c r="H147" i="7"/>
  <c r="H148" i="7"/>
  <c r="H149" i="7"/>
  <c r="H150" i="7"/>
  <c r="H151" i="7"/>
  <c r="H152" i="7"/>
  <c r="H153" i="7"/>
  <c r="H154" i="7"/>
  <c r="H155" i="7"/>
  <c r="H156" i="7"/>
  <c r="H157" i="7"/>
  <c r="H158" i="7"/>
  <c r="H159" i="7"/>
  <c r="H160" i="7"/>
  <c r="H161" i="7"/>
  <c r="H162" i="7"/>
  <c r="H163" i="7"/>
  <c r="H164" i="7"/>
  <c r="H165" i="7"/>
  <c r="H166" i="7"/>
  <c r="H167" i="7"/>
  <c r="H168" i="7"/>
  <c r="H169" i="7"/>
  <c r="H170" i="7"/>
  <c r="H171" i="7"/>
  <c r="H172" i="7"/>
  <c r="H173" i="7"/>
  <c r="H174" i="7"/>
  <c r="H175" i="7"/>
  <c r="H176" i="7"/>
  <c r="H177" i="7"/>
  <c r="H178" i="7"/>
  <c r="H179" i="7"/>
  <c r="H180" i="7"/>
  <c r="H181" i="7"/>
  <c r="H182" i="7"/>
  <c r="H183" i="7"/>
  <c r="H184" i="7"/>
  <c r="H185" i="7"/>
  <c r="H186" i="7"/>
  <c r="H187" i="7"/>
  <c r="H188" i="7"/>
  <c r="H189" i="7"/>
  <c r="H190" i="7"/>
  <c r="H191" i="7"/>
  <c r="H192" i="7"/>
  <c r="H193" i="7"/>
  <c r="H194" i="7"/>
  <c r="H195" i="7"/>
  <c r="H196" i="7"/>
  <c r="H197" i="7"/>
  <c r="H198" i="7"/>
  <c r="H199" i="7"/>
  <c r="H200" i="7"/>
  <c r="H201" i="7"/>
  <c r="H202" i="7"/>
  <c r="H203" i="7"/>
  <c r="H204" i="7"/>
  <c r="H205" i="7"/>
  <c r="H206" i="7"/>
  <c r="H207" i="7"/>
  <c r="H208" i="7"/>
  <c r="H209" i="7"/>
  <c r="H210" i="7"/>
  <c r="H211" i="7"/>
  <c r="H212" i="7"/>
  <c r="H213" i="7"/>
  <c r="H214" i="7"/>
  <c r="H215" i="7"/>
  <c r="H216" i="7"/>
  <c r="H217" i="7"/>
  <c r="H218" i="7"/>
  <c r="H219" i="7"/>
  <c r="H220" i="7"/>
  <c r="H221" i="7"/>
  <c r="H222" i="7"/>
  <c r="H223" i="7"/>
  <c r="H224" i="7"/>
  <c r="H225" i="7"/>
  <c r="H226" i="7"/>
  <c r="H227" i="7"/>
  <c r="H228" i="7"/>
  <c r="H229" i="7"/>
  <c r="H230" i="7"/>
  <c r="H231" i="7"/>
  <c r="H232" i="7"/>
  <c r="H233" i="7"/>
  <c r="H234" i="7"/>
  <c r="H235" i="7"/>
  <c r="H236" i="7"/>
  <c r="H237" i="7"/>
  <c r="H238" i="7"/>
  <c r="H239" i="7"/>
  <c r="H240" i="7"/>
  <c r="H241" i="7"/>
  <c r="H242" i="7"/>
  <c r="H243" i="7"/>
  <c r="H244" i="7"/>
  <c r="H245" i="7"/>
  <c r="H246" i="7"/>
  <c r="H247" i="7"/>
  <c r="H248" i="7"/>
  <c r="H249" i="7"/>
  <c r="H250" i="7"/>
  <c r="H251" i="7"/>
  <c r="H252" i="7"/>
  <c r="H253" i="7"/>
  <c r="H254" i="7"/>
  <c r="H255" i="7"/>
  <c r="H256" i="7"/>
  <c r="H257" i="7"/>
  <c r="H258" i="7"/>
  <c r="H259" i="7"/>
  <c r="H260" i="7"/>
  <c r="H261" i="7"/>
  <c r="H262" i="7"/>
  <c r="H263" i="7"/>
  <c r="H264" i="7"/>
  <c r="H265" i="7"/>
  <c r="H266" i="7"/>
  <c r="H267" i="7"/>
  <c r="H268" i="7"/>
  <c r="H269" i="7"/>
  <c r="H270" i="7"/>
  <c r="H271" i="7"/>
  <c r="H272" i="7"/>
  <c r="H273" i="7"/>
  <c r="H274" i="7"/>
  <c r="H275" i="7"/>
  <c r="H276" i="7"/>
  <c r="H277" i="7"/>
  <c r="H278" i="7"/>
  <c r="H279" i="7"/>
  <c r="H280" i="7"/>
  <c r="H281" i="7"/>
  <c r="H282" i="7"/>
  <c r="H283" i="7"/>
  <c r="H284" i="7"/>
  <c r="H285" i="7"/>
  <c r="H286" i="7"/>
  <c r="H287" i="7"/>
  <c r="H288" i="7"/>
  <c r="H289" i="7"/>
  <c r="H290" i="7"/>
  <c r="H291" i="7"/>
  <c r="H292" i="7"/>
  <c r="H293" i="7"/>
  <c r="H294" i="7"/>
  <c r="H295" i="7"/>
  <c r="H296" i="7"/>
  <c r="H297" i="7"/>
  <c r="H298" i="7"/>
  <c r="H299" i="7"/>
  <c r="H300" i="7"/>
  <c r="H301" i="7"/>
  <c r="H302" i="7"/>
  <c r="H303" i="7"/>
  <c r="H304" i="7"/>
  <c r="H305" i="7"/>
  <c r="H306" i="7"/>
  <c r="H307" i="7"/>
  <c r="H308" i="7"/>
  <c r="H309" i="7"/>
  <c r="H310" i="7"/>
  <c r="H311" i="7"/>
  <c r="H312" i="7"/>
  <c r="H313" i="7"/>
  <c r="H314" i="7"/>
  <c r="H315" i="7"/>
  <c r="H316" i="7"/>
  <c r="H317" i="7"/>
  <c r="H318" i="7"/>
  <c r="H319" i="7"/>
  <c r="H320" i="7"/>
  <c r="H321" i="7"/>
  <c r="H322" i="7"/>
  <c r="H323" i="7"/>
  <c r="H324" i="7"/>
  <c r="H325" i="7"/>
  <c r="H326" i="7"/>
  <c r="H327" i="7"/>
  <c r="H328" i="7"/>
  <c r="H329" i="7"/>
  <c r="H330" i="7"/>
  <c r="H331" i="7"/>
  <c r="H332" i="7"/>
  <c r="H333" i="7"/>
  <c r="H334" i="7"/>
  <c r="H335" i="7"/>
  <c r="H336" i="7"/>
  <c r="H337" i="7"/>
  <c r="H338" i="7"/>
  <c r="H339" i="7"/>
  <c r="H340" i="7"/>
  <c r="H341" i="7"/>
  <c r="H342" i="7"/>
  <c r="H343" i="7"/>
  <c r="H344" i="7"/>
  <c r="H345" i="7"/>
  <c r="H346" i="7"/>
  <c r="H347" i="7"/>
  <c r="H348" i="7"/>
  <c r="H349" i="7"/>
  <c r="H350" i="7"/>
  <c r="H351" i="7"/>
  <c r="H352" i="7"/>
  <c r="H353" i="7"/>
  <c r="H354" i="7"/>
  <c r="H355" i="7"/>
  <c r="H356" i="7"/>
  <c r="H357" i="7"/>
  <c r="H358" i="7"/>
  <c r="H359" i="7"/>
  <c r="H360" i="7"/>
  <c r="H361" i="7"/>
  <c r="H362" i="7"/>
  <c r="H363" i="7"/>
  <c r="H364" i="7"/>
  <c r="H365" i="7"/>
  <c r="H366" i="7"/>
  <c r="H367" i="7"/>
  <c r="H368" i="7"/>
  <c r="H369" i="7"/>
  <c r="H370" i="7"/>
  <c r="H371" i="7"/>
  <c r="H372" i="7"/>
  <c r="H373" i="7"/>
  <c r="H374" i="7"/>
  <c r="H375" i="7"/>
  <c r="H376" i="7"/>
  <c r="H377" i="7"/>
  <c r="H378" i="7"/>
  <c r="H379" i="7"/>
  <c r="H380" i="7"/>
  <c r="H381" i="7"/>
  <c r="H382" i="7"/>
  <c r="H383" i="7"/>
  <c r="H384" i="7"/>
  <c r="H385" i="7"/>
  <c r="H386" i="7"/>
  <c r="H387" i="7"/>
  <c r="H388" i="7"/>
  <c r="H389" i="7"/>
  <c r="H390" i="7"/>
  <c r="H391" i="7"/>
  <c r="H392" i="7"/>
  <c r="H393" i="7"/>
  <c r="H394" i="7"/>
  <c r="H395" i="7"/>
  <c r="H396" i="7"/>
  <c r="H397" i="7"/>
  <c r="H398" i="7"/>
  <c r="H399" i="7"/>
  <c r="H400" i="7"/>
  <c r="H401" i="7"/>
  <c r="H402" i="7"/>
  <c r="H403" i="7"/>
  <c r="H404" i="7"/>
  <c r="H405" i="7"/>
  <c r="H406" i="7"/>
  <c r="H407" i="7"/>
  <c r="H408" i="7"/>
  <c r="H409" i="7"/>
  <c r="H410" i="7"/>
  <c r="H411" i="7"/>
  <c r="H412" i="7"/>
  <c r="H413" i="7"/>
  <c r="H414" i="7"/>
  <c r="H415" i="7"/>
  <c r="H416" i="7"/>
  <c r="H417" i="7"/>
  <c r="H418" i="7"/>
  <c r="H419" i="7"/>
  <c r="H420" i="7"/>
  <c r="H421" i="7"/>
  <c r="H422" i="7"/>
  <c r="H423" i="7"/>
  <c r="H424" i="7"/>
  <c r="H425" i="7"/>
  <c r="H426" i="7"/>
  <c r="H427" i="7"/>
  <c r="H428" i="7"/>
  <c r="H429" i="7"/>
  <c r="H430" i="7"/>
  <c r="H431" i="7"/>
  <c r="H432" i="7"/>
  <c r="H433" i="7"/>
  <c r="H434" i="7"/>
  <c r="H435" i="7"/>
  <c r="H436" i="7"/>
  <c r="H437" i="7"/>
  <c r="H438" i="7"/>
  <c r="H439" i="7"/>
  <c r="H440" i="7"/>
  <c r="H441" i="7"/>
  <c r="H442" i="7"/>
  <c r="H443" i="7"/>
  <c r="H444" i="7"/>
  <c r="H445" i="7"/>
  <c r="H446" i="7"/>
  <c r="H447" i="7"/>
  <c r="H448" i="7"/>
  <c r="H449" i="7"/>
  <c r="H450" i="7"/>
  <c r="H451" i="7"/>
  <c r="H452" i="7"/>
  <c r="H453" i="7"/>
  <c r="H454" i="7"/>
  <c r="H455" i="7"/>
  <c r="H456" i="7"/>
  <c r="H457" i="7"/>
  <c r="H458" i="7"/>
  <c r="H459" i="7"/>
  <c r="H460" i="7"/>
  <c r="H461" i="7"/>
  <c r="H462" i="7"/>
  <c r="H463" i="7"/>
  <c r="H464" i="7"/>
  <c r="H465" i="7"/>
  <c r="H466" i="7"/>
  <c r="H467" i="7"/>
  <c r="H468" i="7"/>
  <c r="H469" i="7"/>
  <c r="H470" i="7"/>
  <c r="H471" i="7"/>
  <c r="H472" i="7"/>
  <c r="H473" i="7"/>
  <c r="H474" i="7"/>
  <c r="H475" i="7"/>
  <c r="H476" i="7"/>
  <c r="H477" i="7"/>
  <c r="H478" i="7"/>
  <c r="H479" i="7"/>
  <c r="H480" i="7"/>
  <c r="H481" i="7"/>
  <c r="H482" i="7"/>
  <c r="H483" i="7"/>
  <c r="H484" i="7"/>
  <c r="H485" i="7"/>
  <c r="H486" i="7"/>
  <c r="H487" i="7"/>
  <c r="H488" i="7"/>
  <c r="H489" i="7"/>
  <c r="H490" i="7"/>
  <c r="H491" i="7"/>
  <c r="H492" i="7"/>
  <c r="H493" i="7"/>
  <c r="H494" i="7"/>
  <c r="H495" i="7"/>
  <c r="H496" i="7"/>
  <c r="H497" i="7"/>
  <c r="H498" i="7"/>
  <c r="H499" i="7"/>
  <c r="H500" i="7"/>
  <c r="H501" i="7"/>
  <c r="H502" i="7"/>
  <c r="H503" i="7"/>
  <c r="H504" i="7"/>
  <c r="H505" i="7"/>
  <c r="H506" i="7"/>
  <c r="H507" i="7"/>
  <c r="H508" i="7"/>
  <c r="H509" i="7"/>
  <c r="H510" i="7"/>
  <c r="H511" i="7"/>
  <c r="H512" i="7"/>
  <c r="H513" i="7"/>
  <c r="H514" i="7"/>
  <c r="H515" i="7"/>
  <c r="H516" i="7"/>
  <c r="H517" i="7"/>
  <c r="H518" i="7"/>
  <c r="H519" i="7"/>
  <c r="H520" i="7"/>
  <c r="H521" i="7"/>
  <c r="H522" i="7"/>
  <c r="H523" i="7"/>
  <c r="H524" i="7"/>
  <c r="H525" i="7"/>
  <c r="H526" i="7"/>
  <c r="H527" i="7"/>
  <c r="H528" i="7"/>
  <c r="H529" i="7"/>
  <c r="H530" i="7"/>
  <c r="H531" i="7"/>
  <c r="H532" i="7"/>
  <c r="H533" i="7"/>
  <c r="H534" i="7"/>
  <c r="H535" i="7"/>
  <c r="H536" i="7"/>
  <c r="H537" i="7"/>
  <c r="H538" i="7"/>
  <c r="H539" i="7"/>
  <c r="H540" i="7"/>
  <c r="H541" i="7"/>
  <c r="H542" i="7"/>
  <c r="H543" i="7"/>
  <c r="H544" i="7"/>
  <c r="H545" i="7"/>
  <c r="H546" i="7"/>
  <c r="H547" i="7"/>
  <c r="H548" i="7"/>
  <c r="H549" i="7"/>
  <c r="H550" i="7"/>
  <c r="H551" i="7"/>
  <c r="H552" i="7"/>
  <c r="H553" i="7"/>
  <c r="H554" i="7"/>
  <c r="H555" i="7"/>
  <c r="H556" i="7"/>
  <c r="H557" i="7"/>
  <c r="H558" i="7"/>
  <c r="H559" i="7"/>
  <c r="H560" i="7"/>
  <c r="H561" i="7"/>
  <c r="H562" i="7"/>
  <c r="H563" i="7"/>
  <c r="H564" i="7"/>
  <c r="H565" i="7"/>
  <c r="H566" i="7"/>
  <c r="H567" i="7"/>
  <c r="H568" i="7"/>
  <c r="H569" i="7"/>
  <c r="H570" i="7"/>
  <c r="H571" i="7"/>
  <c r="H572" i="7"/>
  <c r="H573" i="7"/>
  <c r="H574" i="7"/>
  <c r="H575" i="7"/>
  <c r="H576" i="7"/>
  <c r="H577" i="7"/>
  <c r="H578" i="7"/>
  <c r="H579" i="7"/>
  <c r="H580" i="7"/>
  <c r="H581" i="7"/>
  <c r="H582" i="7"/>
  <c r="H583" i="7"/>
  <c r="H584" i="7"/>
  <c r="H585" i="7"/>
  <c r="H586" i="7"/>
  <c r="H587" i="7"/>
  <c r="H588" i="7"/>
  <c r="H589" i="7"/>
  <c r="H590" i="7"/>
  <c r="H591" i="7"/>
  <c r="H592" i="7"/>
  <c r="H593" i="7"/>
  <c r="H594" i="7"/>
  <c r="H595" i="7"/>
  <c r="H596" i="7"/>
  <c r="H597" i="7"/>
  <c r="H598" i="7"/>
  <c r="H599" i="7"/>
  <c r="H600" i="7"/>
  <c r="H601" i="7"/>
  <c r="H602" i="7"/>
  <c r="H603" i="7"/>
  <c r="H604" i="7"/>
  <c r="H605" i="7"/>
  <c r="H606" i="7"/>
  <c r="H607" i="7"/>
  <c r="H608" i="7"/>
  <c r="H609" i="7"/>
  <c r="H610" i="7"/>
  <c r="H611" i="7"/>
  <c r="H612" i="7"/>
  <c r="H613" i="7"/>
  <c r="H614" i="7"/>
  <c r="H615" i="7"/>
  <c r="H616" i="7"/>
  <c r="H617" i="7"/>
  <c r="H618" i="7"/>
  <c r="H619" i="7"/>
  <c r="H620" i="7"/>
  <c r="H621" i="7"/>
  <c r="H622" i="7"/>
  <c r="H623" i="7"/>
  <c r="H624" i="7"/>
  <c r="H625" i="7"/>
  <c r="H626" i="7"/>
  <c r="H627" i="7"/>
  <c r="H628" i="7"/>
  <c r="H629" i="7"/>
  <c r="H630" i="7"/>
  <c r="H631" i="7"/>
  <c r="H632" i="7"/>
  <c r="H633" i="7"/>
  <c r="H634" i="7"/>
  <c r="H635" i="7"/>
  <c r="H636" i="7"/>
  <c r="H637" i="7"/>
  <c r="H638" i="7"/>
  <c r="H639" i="7"/>
  <c r="H640" i="7"/>
  <c r="H641" i="7"/>
  <c r="H642" i="7"/>
  <c r="H643" i="7"/>
  <c r="H644" i="7"/>
  <c r="H645" i="7"/>
  <c r="H646" i="7"/>
  <c r="H647" i="7"/>
  <c r="H648" i="7"/>
  <c r="H649" i="7"/>
  <c r="H650" i="7"/>
  <c r="H651" i="7"/>
  <c r="H652" i="7"/>
  <c r="H653" i="7"/>
  <c r="H654" i="7"/>
  <c r="H655" i="7"/>
  <c r="H656" i="7"/>
  <c r="H657" i="7"/>
  <c r="H658" i="7"/>
  <c r="H659" i="7"/>
  <c r="H660" i="7"/>
  <c r="H661" i="7"/>
  <c r="H662" i="7"/>
  <c r="H663" i="7"/>
  <c r="H664" i="7"/>
  <c r="H665" i="7"/>
  <c r="H666" i="7"/>
  <c r="H667" i="7"/>
  <c r="H668" i="7"/>
  <c r="H669" i="7"/>
  <c r="H670" i="7"/>
  <c r="H671" i="7"/>
  <c r="H672" i="7"/>
  <c r="H673" i="7"/>
  <c r="H674" i="7"/>
  <c r="H675" i="7"/>
  <c r="H676" i="7"/>
  <c r="H677" i="7"/>
  <c r="H678" i="7"/>
  <c r="H679" i="7"/>
  <c r="H680" i="7"/>
  <c r="H681" i="7"/>
  <c r="H682" i="7"/>
  <c r="H683" i="7"/>
  <c r="H684" i="7"/>
  <c r="H685" i="7"/>
  <c r="H686" i="7"/>
  <c r="H687" i="7"/>
  <c r="H688" i="7"/>
  <c r="H689" i="7"/>
  <c r="H690" i="7"/>
  <c r="H691" i="7"/>
  <c r="H692" i="7"/>
  <c r="H693" i="7"/>
  <c r="H694" i="7"/>
  <c r="H695" i="7"/>
  <c r="H696" i="7"/>
  <c r="H697" i="7"/>
  <c r="H698" i="7"/>
  <c r="H699" i="7"/>
  <c r="H700" i="7"/>
  <c r="H701" i="7"/>
  <c r="H702" i="7"/>
  <c r="H703" i="7"/>
  <c r="H704" i="7"/>
  <c r="H705" i="7"/>
  <c r="H706" i="7"/>
  <c r="H707" i="7"/>
  <c r="H708" i="7"/>
  <c r="H709" i="7"/>
  <c r="H710" i="7"/>
  <c r="H711" i="7"/>
  <c r="H712" i="7"/>
  <c r="H713" i="7"/>
  <c r="H714" i="7"/>
  <c r="H715" i="7"/>
  <c r="H716" i="7"/>
  <c r="H717" i="7"/>
  <c r="H718" i="7"/>
  <c r="H719" i="7"/>
  <c r="H720" i="7"/>
  <c r="H721" i="7"/>
  <c r="H722" i="7"/>
  <c r="H723" i="7"/>
  <c r="H724" i="7"/>
  <c r="H725" i="7"/>
  <c r="H726" i="7"/>
  <c r="H727" i="7"/>
  <c r="H728" i="7"/>
  <c r="H729" i="7"/>
  <c r="H730" i="7"/>
  <c r="H731" i="7"/>
  <c r="H732" i="7"/>
  <c r="H733" i="7"/>
  <c r="H734" i="7"/>
  <c r="H735" i="7"/>
  <c r="H736" i="7"/>
  <c r="H737" i="7"/>
  <c r="H738" i="7"/>
  <c r="H739" i="7"/>
  <c r="H740" i="7"/>
  <c r="H741" i="7"/>
  <c r="H742" i="7"/>
  <c r="H743" i="7"/>
  <c r="H744" i="7"/>
  <c r="H745" i="7"/>
  <c r="I4" i="7"/>
  <c r="I5" i="7" s="1"/>
  <c r="I6" i="7" s="1"/>
  <c r="I7" i="7" s="1"/>
  <c r="I8" i="7" s="1"/>
  <c r="I9" i="7" s="1"/>
  <c r="I10" i="7" s="1"/>
  <c r="I11" i="7" s="1"/>
  <c r="I12" i="7" s="1"/>
  <c r="I13" i="7" s="1"/>
  <c r="I14" i="7" s="1"/>
  <c r="I15" i="7" s="1"/>
  <c r="I16" i="7" s="1"/>
  <c r="I17" i="7" s="1"/>
  <c r="I18" i="7" s="1"/>
  <c r="I19" i="7" s="1"/>
  <c r="I20" i="7" s="1"/>
  <c r="I21" i="7" s="1"/>
  <c r="I22" i="7" s="1"/>
  <c r="I23" i="7" s="1"/>
  <c r="I24" i="7" s="1"/>
  <c r="I25" i="7" s="1"/>
  <c r="I26" i="7" s="1"/>
  <c r="I27" i="7" s="1"/>
  <c r="I28" i="7" s="1"/>
  <c r="I29" i="7" s="1"/>
  <c r="I30" i="7" s="1"/>
  <c r="I31" i="7" s="1"/>
  <c r="I32" i="7" s="1"/>
  <c r="I33" i="7" s="1"/>
  <c r="I34" i="7" s="1"/>
  <c r="I35" i="7" s="1"/>
  <c r="I36" i="7" s="1"/>
  <c r="I37" i="7" s="1"/>
  <c r="I38" i="7" s="1"/>
  <c r="I39" i="7" s="1"/>
  <c r="I40" i="7" s="1"/>
  <c r="I41" i="7" s="1"/>
  <c r="I42" i="7" s="1"/>
  <c r="I43" i="7" s="1"/>
  <c r="I44" i="7" s="1"/>
  <c r="I45" i="7" s="1"/>
  <c r="I46" i="7" s="1"/>
  <c r="I47" i="7" s="1"/>
  <c r="I48" i="7" s="1"/>
  <c r="I49" i="7" s="1"/>
  <c r="I50" i="7" s="1"/>
  <c r="I51" i="7" s="1"/>
  <c r="I52" i="7" s="1"/>
  <c r="I53" i="7" s="1"/>
  <c r="I54" i="7" s="1"/>
  <c r="I55" i="7" s="1"/>
  <c r="I56" i="7" s="1"/>
  <c r="I57" i="7" s="1"/>
  <c r="I58" i="7" s="1"/>
  <c r="I59" i="7" s="1"/>
  <c r="I60" i="7" s="1"/>
  <c r="I61" i="7" s="1"/>
  <c r="I62" i="7" s="1"/>
  <c r="I63" i="7" s="1"/>
  <c r="I64" i="7" s="1"/>
  <c r="I65" i="7" s="1"/>
  <c r="I66" i="7" s="1"/>
  <c r="I67" i="7" s="1"/>
  <c r="I68" i="7" s="1"/>
  <c r="I69" i="7" s="1"/>
  <c r="I70" i="7" s="1"/>
  <c r="I71" i="7" s="1"/>
  <c r="I72" i="7" s="1"/>
  <c r="I73" i="7" s="1"/>
  <c r="I74" i="7" s="1"/>
  <c r="I75" i="7" s="1"/>
  <c r="I76" i="7" s="1"/>
  <c r="I77" i="7" s="1"/>
  <c r="I78" i="7" s="1"/>
  <c r="I79" i="7" s="1"/>
  <c r="I80" i="7" s="1"/>
  <c r="I81" i="7" s="1"/>
  <c r="I82" i="7" s="1"/>
  <c r="I83" i="7" s="1"/>
  <c r="I84" i="7" s="1"/>
  <c r="I85" i="7" s="1"/>
  <c r="I86" i="7" s="1"/>
  <c r="I87" i="7" s="1"/>
  <c r="I88" i="7" s="1"/>
  <c r="I89" i="7" s="1"/>
  <c r="I90" i="7" s="1"/>
  <c r="I91" i="7" s="1"/>
  <c r="I92" i="7" s="1"/>
  <c r="I93" i="7" s="1"/>
  <c r="I94" i="7" s="1"/>
  <c r="I95" i="7" s="1"/>
  <c r="I96" i="7" s="1"/>
  <c r="I97" i="7" s="1"/>
  <c r="I98" i="7" s="1"/>
  <c r="I99" i="7" s="1"/>
  <c r="I100" i="7" s="1"/>
  <c r="I101" i="7" s="1"/>
  <c r="I102" i="7" s="1"/>
  <c r="I103" i="7" s="1"/>
  <c r="I104" i="7" s="1"/>
  <c r="I105" i="7" s="1"/>
  <c r="I106" i="7" s="1"/>
  <c r="I107" i="7" s="1"/>
  <c r="I108" i="7" s="1"/>
  <c r="I109" i="7" s="1"/>
  <c r="I110" i="7" s="1"/>
  <c r="I111" i="7" s="1"/>
  <c r="I112" i="7" s="1"/>
  <c r="I113" i="7" s="1"/>
  <c r="I114" i="7" s="1"/>
  <c r="I115" i="7" s="1"/>
  <c r="I116" i="7" s="1"/>
  <c r="I117" i="7" s="1"/>
  <c r="I118" i="7" s="1"/>
  <c r="I119" i="7" s="1"/>
  <c r="I120" i="7" s="1"/>
  <c r="I121" i="7" s="1"/>
  <c r="I122" i="7" s="1"/>
  <c r="I123" i="7" s="1"/>
  <c r="I124" i="7" s="1"/>
  <c r="I125" i="7" s="1"/>
  <c r="I126" i="7" s="1"/>
  <c r="I127" i="7" s="1"/>
  <c r="I128" i="7" s="1"/>
  <c r="I129" i="7" s="1"/>
  <c r="I130" i="7" s="1"/>
  <c r="I131" i="7" s="1"/>
  <c r="I132" i="7" s="1"/>
  <c r="I133" i="7" s="1"/>
  <c r="I134" i="7" s="1"/>
  <c r="I135" i="7" s="1"/>
  <c r="I136" i="7" s="1"/>
  <c r="I137" i="7" s="1"/>
  <c r="I138" i="7" s="1"/>
  <c r="I139" i="7" s="1"/>
  <c r="I140" i="7" s="1"/>
  <c r="I141" i="7" s="1"/>
  <c r="I142" i="7" s="1"/>
  <c r="I143" i="7" s="1"/>
  <c r="I144" i="7" s="1"/>
  <c r="I145" i="7" s="1"/>
  <c r="I146" i="7" s="1"/>
  <c r="I147" i="7" s="1"/>
  <c r="I148" i="7" s="1"/>
  <c r="I149" i="7" s="1"/>
  <c r="I150" i="7" s="1"/>
  <c r="I151" i="7" s="1"/>
  <c r="I152" i="7" s="1"/>
  <c r="I153" i="7" s="1"/>
  <c r="I154" i="7" s="1"/>
  <c r="I155" i="7" s="1"/>
  <c r="I156" i="7" s="1"/>
  <c r="I157" i="7" s="1"/>
  <c r="I158" i="7" s="1"/>
  <c r="I159" i="7" s="1"/>
  <c r="I160" i="7" s="1"/>
  <c r="I161" i="7" s="1"/>
  <c r="I162" i="7" s="1"/>
  <c r="I163" i="7" s="1"/>
  <c r="I164" i="7" s="1"/>
  <c r="I165" i="7" s="1"/>
  <c r="I166" i="7" s="1"/>
  <c r="I167" i="7" s="1"/>
  <c r="I168" i="7" s="1"/>
  <c r="I169" i="7" s="1"/>
  <c r="I170" i="7" s="1"/>
  <c r="I171" i="7" s="1"/>
  <c r="I172" i="7" s="1"/>
  <c r="I173" i="7" s="1"/>
  <c r="I174" i="7" s="1"/>
  <c r="I175" i="7" s="1"/>
  <c r="I176" i="7" s="1"/>
  <c r="I177" i="7" s="1"/>
  <c r="I178" i="7" s="1"/>
  <c r="I179" i="7" s="1"/>
  <c r="I180" i="7" s="1"/>
  <c r="I181" i="7" s="1"/>
  <c r="I182" i="7" s="1"/>
  <c r="I183" i="7" s="1"/>
  <c r="I184" i="7" s="1"/>
  <c r="I185" i="7" s="1"/>
  <c r="I186" i="7" s="1"/>
  <c r="I187" i="7" s="1"/>
  <c r="I188" i="7" s="1"/>
  <c r="I189" i="7" s="1"/>
  <c r="I190" i="7" s="1"/>
  <c r="I191" i="7" s="1"/>
  <c r="I192" i="7" s="1"/>
  <c r="I193" i="7" s="1"/>
  <c r="I194" i="7" s="1"/>
  <c r="I195" i="7" s="1"/>
  <c r="I196" i="7" s="1"/>
  <c r="I197" i="7" s="1"/>
  <c r="I198" i="7" s="1"/>
  <c r="I199" i="7" s="1"/>
  <c r="I200" i="7" s="1"/>
  <c r="I201" i="7" s="1"/>
  <c r="I202" i="7" s="1"/>
  <c r="I203" i="7" s="1"/>
  <c r="I204" i="7" s="1"/>
  <c r="I205" i="7" s="1"/>
  <c r="I206" i="7" s="1"/>
  <c r="I207" i="7" s="1"/>
  <c r="I208" i="7" s="1"/>
  <c r="I209" i="7" s="1"/>
  <c r="I210" i="7" s="1"/>
  <c r="I211" i="7" s="1"/>
  <c r="I212" i="7" s="1"/>
  <c r="I213" i="7" s="1"/>
  <c r="I214" i="7" s="1"/>
  <c r="I215" i="7" s="1"/>
  <c r="I216" i="7" s="1"/>
  <c r="I217" i="7" s="1"/>
  <c r="I218" i="7" s="1"/>
  <c r="I219" i="7" s="1"/>
  <c r="I220" i="7" s="1"/>
  <c r="I221" i="7" s="1"/>
  <c r="I222" i="7" s="1"/>
  <c r="I223" i="7" s="1"/>
  <c r="I224" i="7" s="1"/>
  <c r="I225" i="7" s="1"/>
  <c r="I226" i="7" s="1"/>
  <c r="I227" i="7" s="1"/>
  <c r="I228" i="7" s="1"/>
  <c r="I229" i="7" s="1"/>
  <c r="I230" i="7" s="1"/>
  <c r="I231" i="7" s="1"/>
  <c r="I232" i="7" s="1"/>
  <c r="I233" i="7" s="1"/>
  <c r="I234" i="7" s="1"/>
  <c r="I235" i="7" s="1"/>
  <c r="I236" i="7" s="1"/>
  <c r="I237" i="7" s="1"/>
  <c r="I238" i="7" s="1"/>
  <c r="I239" i="7" s="1"/>
  <c r="I240" i="7" s="1"/>
  <c r="I241" i="7" s="1"/>
  <c r="I242" i="7" s="1"/>
  <c r="I243" i="7" s="1"/>
  <c r="I244" i="7" s="1"/>
  <c r="I245" i="7" s="1"/>
  <c r="I246" i="7" s="1"/>
  <c r="I247" i="7" s="1"/>
  <c r="I248" i="7" s="1"/>
  <c r="I249" i="7" s="1"/>
  <c r="I250" i="7" s="1"/>
  <c r="I251" i="7" s="1"/>
  <c r="I252" i="7" s="1"/>
  <c r="I253" i="7" s="1"/>
  <c r="I254" i="7" s="1"/>
  <c r="I255" i="7" s="1"/>
  <c r="I256" i="7" s="1"/>
  <c r="I257" i="7" s="1"/>
  <c r="I258" i="7" s="1"/>
  <c r="I259" i="7" s="1"/>
  <c r="I260" i="7" s="1"/>
  <c r="I261" i="7" s="1"/>
  <c r="I262" i="7" s="1"/>
  <c r="I263" i="7" s="1"/>
  <c r="I264" i="7" s="1"/>
  <c r="I265" i="7" s="1"/>
  <c r="I266" i="7" s="1"/>
  <c r="I267" i="7" s="1"/>
  <c r="I268" i="7" s="1"/>
  <c r="I269" i="7" s="1"/>
  <c r="I270" i="7" s="1"/>
  <c r="I271" i="7" s="1"/>
  <c r="I272" i="7" s="1"/>
  <c r="I273" i="7" s="1"/>
  <c r="I274" i="7" s="1"/>
  <c r="I275" i="7" s="1"/>
  <c r="I276" i="7" s="1"/>
  <c r="I277" i="7" s="1"/>
  <c r="I278" i="7" s="1"/>
  <c r="I279" i="7" s="1"/>
  <c r="I280" i="7" s="1"/>
  <c r="I281" i="7" s="1"/>
  <c r="I282" i="7" s="1"/>
  <c r="I283" i="7" s="1"/>
  <c r="I284" i="7" s="1"/>
  <c r="I285" i="7" s="1"/>
  <c r="I286" i="7" s="1"/>
  <c r="I287" i="7" s="1"/>
  <c r="I288" i="7" s="1"/>
  <c r="I289" i="7" s="1"/>
  <c r="I290" i="7" s="1"/>
  <c r="I291" i="7" s="1"/>
  <c r="I292" i="7" s="1"/>
  <c r="I293" i="7" s="1"/>
  <c r="I294" i="7" s="1"/>
  <c r="I295" i="7" s="1"/>
  <c r="I296" i="7" s="1"/>
  <c r="I297" i="7" s="1"/>
  <c r="I298" i="7" s="1"/>
  <c r="I299" i="7" s="1"/>
  <c r="I300" i="7" s="1"/>
  <c r="I301" i="7" s="1"/>
  <c r="I302" i="7" s="1"/>
  <c r="I303" i="7" s="1"/>
  <c r="I304" i="7" s="1"/>
  <c r="I305" i="7" s="1"/>
  <c r="I306" i="7" s="1"/>
  <c r="I307" i="7" s="1"/>
  <c r="I308" i="7" s="1"/>
  <c r="I309" i="7" s="1"/>
  <c r="I310" i="7" s="1"/>
  <c r="I311" i="7" s="1"/>
  <c r="I312" i="7" s="1"/>
  <c r="I313" i="7" s="1"/>
  <c r="I314" i="7" s="1"/>
  <c r="I315" i="7" s="1"/>
  <c r="I316" i="7" s="1"/>
  <c r="I317" i="7" s="1"/>
  <c r="I318" i="7" s="1"/>
  <c r="I319" i="7" s="1"/>
  <c r="I320" i="7" s="1"/>
  <c r="I321" i="7" s="1"/>
  <c r="I322" i="7" s="1"/>
  <c r="I323" i="7" s="1"/>
  <c r="I324" i="7" s="1"/>
  <c r="I325" i="7" s="1"/>
  <c r="I326" i="7" s="1"/>
  <c r="I327" i="7" s="1"/>
  <c r="I328" i="7" s="1"/>
  <c r="I329" i="7" s="1"/>
  <c r="I330" i="7" s="1"/>
  <c r="I331" i="7" s="1"/>
  <c r="I332" i="7" s="1"/>
  <c r="I333" i="7" s="1"/>
  <c r="I334" i="7" s="1"/>
  <c r="I335" i="7" s="1"/>
  <c r="I336" i="7" s="1"/>
  <c r="I337" i="7" s="1"/>
  <c r="I338" i="7" s="1"/>
  <c r="I339" i="7" s="1"/>
  <c r="I340" i="7" s="1"/>
  <c r="I341" i="7" s="1"/>
  <c r="I342" i="7" s="1"/>
  <c r="I343" i="7" s="1"/>
  <c r="I344" i="7" s="1"/>
  <c r="I345" i="7" s="1"/>
  <c r="I346" i="7" s="1"/>
  <c r="I347" i="7" s="1"/>
  <c r="I348" i="7" s="1"/>
  <c r="I349" i="7" s="1"/>
  <c r="I350" i="7" s="1"/>
  <c r="I351" i="7" s="1"/>
  <c r="I352" i="7" s="1"/>
  <c r="I353" i="7" s="1"/>
  <c r="I354" i="7" s="1"/>
  <c r="I355" i="7" s="1"/>
  <c r="I356" i="7" s="1"/>
  <c r="I357" i="7" s="1"/>
  <c r="I358" i="7" s="1"/>
  <c r="I359" i="7" s="1"/>
  <c r="I360" i="7" s="1"/>
  <c r="I361" i="7" s="1"/>
  <c r="I362" i="7" s="1"/>
  <c r="I363" i="7" s="1"/>
  <c r="I364" i="7" s="1"/>
  <c r="I365" i="7" s="1"/>
  <c r="I366" i="7" s="1"/>
  <c r="I367" i="7" s="1"/>
  <c r="I368" i="7" s="1"/>
  <c r="I369" i="7" s="1"/>
  <c r="I370" i="7" s="1"/>
  <c r="I371" i="7" s="1"/>
  <c r="I372" i="7" s="1"/>
  <c r="I373" i="7" s="1"/>
  <c r="I374" i="7" s="1"/>
  <c r="I375" i="7" s="1"/>
  <c r="I376" i="7" s="1"/>
  <c r="I377" i="7" s="1"/>
  <c r="I378" i="7" s="1"/>
  <c r="I379" i="7" s="1"/>
  <c r="I380" i="7" s="1"/>
  <c r="I381" i="7" s="1"/>
  <c r="I382" i="7" s="1"/>
  <c r="I383" i="7" s="1"/>
  <c r="I384" i="7" s="1"/>
  <c r="I385" i="7" s="1"/>
  <c r="I386" i="7" s="1"/>
  <c r="I387" i="7" s="1"/>
  <c r="I388" i="7" s="1"/>
  <c r="I389" i="7" s="1"/>
  <c r="I390" i="7" s="1"/>
  <c r="I391" i="7" s="1"/>
  <c r="I392" i="7" s="1"/>
  <c r="I393" i="7" s="1"/>
  <c r="I394" i="7" s="1"/>
  <c r="I395" i="7" s="1"/>
  <c r="I396" i="7" s="1"/>
  <c r="I397" i="7" s="1"/>
  <c r="I398" i="7" s="1"/>
  <c r="I399" i="7" s="1"/>
  <c r="I400" i="7" s="1"/>
  <c r="I401" i="7" s="1"/>
  <c r="I402" i="7" s="1"/>
  <c r="I403" i="7" s="1"/>
  <c r="I404" i="7" s="1"/>
  <c r="I405" i="7" s="1"/>
  <c r="I406" i="7" s="1"/>
  <c r="I407" i="7" s="1"/>
  <c r="I408" i="7" s="1"/>
  <c r="I409" i="7" s="1"/>
  <c r="I410" i="7" s="1"/>
  <c r="I411" i="7" s="1"/>
  <c r="I412" i="7" s="1"/>
  <c r="I413" i="7" s="1"/>
  <c r="I414" i="7" s="1"/>
  <c r="I415" i="7" s="1"/>
  <c r="I416" i="7" s="1"/>
  <c r="I417" i="7" s="1"/>
  <c r="I418" i="7" s="1"/>
  <c r="I419" i="7" s="1"/>
  <c r="I420" i="7" s="1"/>
  <c r="I421" i="7" s="1"/>
  <c r="I422" i="7" s="1"/>
  <c r="I423" i="7" s="1"/>
  <c r="I424" i="7" s="1"/>
  <c r="I425" i="7" s="1"/>
  <c r="I426" i="7" s="1"/>
  <c r="I427" i="7" s="1"/>
  <c r="I428" i="7" s="1"/>
  <c r="I429" i="7" s="1"/>
  <c r="I430" i="7" s="1"/>
  <c r="I431" i="7" s="1"/>
  <c r="I432" i="7" s="1"/>
  <c r="I433" i="7" s="1"/>
  <c r="I434" i="7" s="1"/>
  <c r="I435" i="7" s="1"/>
  <c r="I436" i="7" s="1"/>
  <c r="I437" i="7" s="1"/>
  <c r="I438" i="7" s="1"/>
  <c r="I439" i="7" s="1"/>
  <c r="I440" i="7" s="1"/>
  <c r="I441" i="7" s="1"/>
  <c r="I442" i="7" s="1"/>
  <c r="I443" i="7" s="1"/>
  <c r="I444" i="7" s="1"/>
  <c r="I445" i="7" s="1"/>
  <c r="I446" i="7" s="1"/>
  <c r="I447" i="7" s="1"/>
  <c r="I448" i="7" s="1"/>
  <c r="I449" i="7" s="1"/>
  <c r="I450" i="7" s="1"/>
  <c r="I451" i="7" s="1"/>
  <c r="I452" i="7" s="1"/>
  <c r="I453" i="7" s="1"/>
  <c r="I454" i="7" s="1"/>
  <c r="I455" i="7" s="1"/>
  <c r="I456" i="7" s="1"/>
  <c r="I457" i="7" s="1"/>
  <c r="I458" i="7" s="1"/>
  <c r="I459" i="7" s="1"/>
  <c r="I460" i="7" s="1"/>
  <c r="I461" i="7" s="1"/>
  <c r="I462" i="7" s="1"/>
  <c r="I463" i="7" s="1"/>
  <c r="I464" i="7" s="1"/>
  <c r="I465" i="7" s="1"/>
  <c r="I466" i="7" s="1"/>
  <c r="I467" i="7" s="1"/>
  <c r="I468" i="7" s="1"/>
  <c r="I469" i="7" s="1"/>
  <c r="I470" i="7" s="1"/>
  <c r="I471" i="7" s="1"/>
  <c r="I472" i="7" s="1"/>
  <c r="I473" i="7" s="1"/>
  <c r="I474" i="7" s="1"/>
  <c r="I475" i="7" s="1"/>
  <c r="I476" i="7" s="1"/>
  <c r="I477" i="7" s="1"/>
  <c r="I478" i="7" s="1"/>
  <c r="I479" i="7" s="1"/>
  <c r="I480" i="7" s="1"/>
  <c r="I481" i="7" s="1"/>
  <c r="I482" i="7" s="1"/>
  <c r="I483" i="7" s="1"/>
  <c r="I484" i="7" s="1"/>
  <c r="I485" i="7" s="1"/>
  <c r="I486" i="7" s="1"/>
  <c r="I487" i="7" s="1"/>
  <c r="I488" i="7" s="1"/>
  <c r="I489" i="7" s="1"/>
  <c r="I490" i="7" s="1"/>
  <c r="I491" i="7" s="1"/>
  <c r="I492" i="7" s="1"/>
  <c r="I493" i="7" s="1"/>
  <c r="I494" i="7" s="1"/>
  <c r="I495" i="7" s="1"/>
  <c r="I496" i="7" s="1"/>
  <c r="I497" i="7" s="1"/>
  <c r="I498" i="7" s="1"/>
  <c r="I499" i="7" s="1"/>
  <c r="I500" i="7" s="1"/>
  <c r="I501" i="7" s="1"/>
  <c r="I502" i="7" s="1"/>
  <c r="I503" i="7" s="1"/>
  <c r="I504" i="7" s="1"/>
  <c r="I505" i="7" s="1"/>
  <c r="I506" i="7" s="1"/>
  <c r="I507" i="7" s="1"/>
  <c r="I508" i="7" s="1"/>
  <c r="I509" i="7" s="1"/>
  <c r="I510" i="7" s="1"/>
  <c r="I511" i="7" s="1"/>
  <c r="I512" i="7" s="1"/>
  <c r="I513" i="7" s="1"/>
  <c r="I514" i="7" s="1"/>
  <c r="I515" i="7" s="1"/>
  <c r="I516" i="7" s="1"/>
  <c r="I517" i="7" s="1"/>
  <c r="I518" i="7" s="1"/>
  <c r="I519" i="7" s="1"/>
  <c r="I520" i="7" s="1"/>
  <c r="I521" i="7" s="1"/>
  <c r="I522" i="7" s="1"/>
  <c r="I523" i="7" s="1"/>
  <c r="I524" i="7" s="1"/>
  <c r="I525" i="7" s="1"/>
  <c r="I526" i="7" s="1"/>
  <c r="I527" i="7" s="1"/>
  <c r="I528" i="7" s="1"/>
  <c r="I529" i="7" s="1"/>
  <c r="I530" i="7" s="1"/>
  <c r="I531" i="7" s="1"/>
  <c r="I532" i="7" s="1"/>
  <c r="I533" i="7" s="1"/>
  <c r="I534" i="7" s="1"/>
  <c r="I535" i="7" s="1"/>
  <c r="I536" i="7" s="1"/>
  <c r="I537" i="7" s="1"/>
  <c r="I538" i="7" s="1"/>
  <c r="I539" i="7" s="1"/>
  <c r="I540" i="7" s="1"/>
  <c r="I541" i="7" s="1"/>
  <c r="I542" i="7" s="1"/>
  <c r="I543" i="7" s="1"/>
  <c r="I544" i="7" s="1"/>
  <c r="I545" i="7" s="1"/>
  <c r="I546" i="7" s="1"/>
  <c r="I547" i="7" s="1"/>
  <c r="I548" i="7" s="1"/>
  <c r="I549" i="7" s="1"/>
  <c r="I550" i="7" s="1"/>
  <c r="I551" i="7" s="1"/>
  <c r="I552" i="7" s="1"/>
  <c r="I553" i="7" s="1"/>
  <c r="I554" i="7" s="1"/>
  <c r="I555" i="7" s="1"/>
  <c r="I556" i="7" s="1"/>
  <c r="I557" i="7" s="1"/>
  <c r="I558" i="7" s="1"/>
  <c r="I559" i="7" s="1"/>
  <c r="I560" i="7" s="1"/>
  <c r="I561" i="7" s="1"/>
  <c r="I562" i="7" s="1"/>
  <c r="I563" i="7" s="1"/>
  <c r="I564" i="7" s="1"/>
  <c r="I565" i="7" s="1"/>
  <c r="I566" i="7" s="1"/>
  <c r="I567" i="7" s="1"/>
  <c r="I568" i="7" s="1"/>
  <c r="I569" i="7" s="1"/>
  <c r="I570" i="7" s="1"/>
  <c r="I571" i="7" s="1"/>
  <c r="I572" i="7" s="1"/>
  <c r="I573" i="7" s="1"/>
  <c r="I574" i="7" s="1"/>
  <c r="I575" i="7" s="1"/>
  <c r="I576" i="7" s="1"/>
  <c r="I577" i="7" s="1"/>
  <c r="I578" i="7" s="1"/>
  <c r="I579" i="7" s="1"/>
  <c r="I580" i="7" s="1"/>
  <c r="I581" i="7" s="1"/>
  <c r="I582" i="7" s="1"/>
  <c r="I583" i="7" s="1"/>
  <c r="I584" i="7" s="1"/>
  <c r="I585" i="7" s="1"/>
  <c r="I586" i="7" s="1"/>
  <c r="I587" i="7" s="1"/>
  <c r="I588" i="7" s="1"/>
  <c r="I589" i="7" s="1"/>
  <c r="I590" i="7" s="1"/>
  <c r="I591" i="7" s="1"/>
  <c r="I592" i="7" s="1"/>
  <c r="I593" i="7" s="1"/>
  <c r="I594" i="7" s="1"/>
  <c r="I595" i="7" s="1"/>
  <c r="I596" i="7" s="1"/>
  <c r="I597" i="7" s="1"/>
  <c r="I598" i="7" s="1"/>
  <c r="I599" i="7" s="1"/>
  <c r="I600" i="7" s="1"/>
  <c r="I601" i="7" s="1"/>
  <c r="I602" i="7" s="1"/>
  <c r="I603" i="7" s="1"/>
  <c r="I604" i="7" s="1"/>
  <c r="I605" i="7" s="1"/>
  <c r="I606" i="7" s="1"/>
  <c r="I607" i="7" s="1"/>
  <c r="I608" i="7" s="1"/>
  <c r="I609" i="7" s="1"/>
  <c r="I610" i="7" s="1"/>
  <c r="I611" i="7" s="1"/>
  <c r="I612" i="7" s="1"/>
  <c r="I613" i="7" s="1"/>
  <c r="I614" i="7" s="1"/>
  <c r="I615" i="7" s="1"/>
  <c r="I616" i="7" s="1"/>
  <c r="I617" i="7" s="1"/>
  <c r="I618" i="7" s="1"/>
  <c r="I619" i="7" s="1"/>
  <c r="I620" i="7" s="1"/>
  <c r="I621" i="7" s="1"/>
  <c r="I622" i="7" s="1"/>
  <c r="I623" i="7" s="1"/>
  <c r="I624" i="7" s="1"/>
  <c r="I625" i="7" s="1"/>
  <c r="I626" i="7" s="1"/>
  <c r="I627" i="7" s="1"/>
  <c r="I628" i="7" s="1"/>
  <c r="I629" i="7" s="1"/>
  <c r="I630" i="7" s="1"/>
  <c r="I631" i="7" s="1"/>
  <c r="I632" i="7" s="1"/>
  <c r="I633" i="7" s="1"/>
  <c r="I634" i="7" s="1"/>
  <c r="I635" i="7" s="1"/>
  <c r="I636" i="7" s="1"/>
  <c r="I637" i="7" s="1"/>
  <c r="I638" i="7" s="1"/>
  <c r="I639" i="7" s="1"/>
  <c r="I640" i="7" s="1"/>
  <c r="I641" i="7" s="1"/>
  <c r="I642" i="7" s="1"/>
  <c r="I643" i="7" s="1"/>
  <c r="I644" i="7" s="1"/>
  <c r="I645" i="7" s="1"/>
  <c r="I646" i="7" s="1"/>
  <c r="I647" i="7" s="1"/>
  <c r="I648" i="7" s="1"/>
  <c r="I649" i="7" s="1"/>
  <c r="I650" i="7" s="1"/>
  <c r="I651" i="7" s="1"/>
  <c r="I652" i="7" s="1"/>
  <c r="I653" i="7" s="1"/>
  <c r="I654" i="7" s="1"/>
  <c r="I655" i="7" s="1"/>
  <c r="I656" i="7" s="1"/>
  <c r="I657" i="7" s="1"/>
  <c r="I658" i="7" s="1"/>
  <c r="I659" i="7" s="1"/>
  <c r="I660" i="7" s="1"/>
  <c r="I661" i="7" s="1"/>
  <c r="I662" i="7" s="1"/>
  <c r="I663" i="7" s="1"/>
  <c r="I664" i="7" s="1"/>
  <c r="I665" i="7" s="1"/>
  <c r="I666" i="7" s="1"/>
  <c r="I667" i="7" s="1"/>
  <c r="I668" i="7" s="1"/>
  <c r="I669" i="7" s="1"/>
  <c r="I670" i="7" s="1"/>
  <c r="I671" i="7" s="1"/>
  <c r="I672" i="7" s="1"/>
  <c r="I673" i="7" s="1"/>
  <c r="I674" i="7" s="1"/>
  <c r="I675" i="7" s="1"/>
  <c r="I676" i="7" s="1"/>
  <c r="I677" i="7" s="1"/>
  <c r="I678" i="7" s="1"/>
  <c r="I679" i="7" s="1"/>
  <c r="I680" i="7" s="1"/>
  <c r="I681" i="7" s="1"/>
  <c r="I682" i="7" s="1"/>
  <c r="I683" i="7" s="1"/>
  <c r="I684" i="7" s="1"/>
  <c r="I685" i="7" s="1"/>
  <c r="I686" i="7" s="1"/>
  <c r="I687" i="7" s="1"/>
  <c r="I688" i="7" s="1"/>
  <c r="I689" i="7" s="1"/>
  <c r="I690" i="7" s="1"/>
  <c r="I691" i="7" s="1"/>
  <c r="I692" i="7" s="1"/>
  <c r="I693" i="7" s="1"/>
  <c r="I694" i="7" s="1"/>
  <c r="I695" i="7" s="1"/>
  <c r="I696" i="7" s="1"/>
  <c r="I697" i="7" s="1"/>
  <c r="I698" i="7" s="1"/>
  <c r="I699" i="7" s="1"/>
  <c r="I700" i="7" s="1"/>
  <c r="I701" i="7" s="1"/>
  <c r="I702" i="7" s="1"/>
  <c r="I703" i="7" s="1"/>
  <c r="I704" i="7" s="1"/>
  <c r="I705" i="7" s="1"/>
  <c r="I706" i="7" s="1"/>
  <c r="I707" i="7" s="1"/>
  <c r="I708" i="7" s="1"/>
  <c r="I709" i="7" s="1"/>
  <c r="I710" i="7" s="1"/>
  <c r="I711" i="7" s="1"/>
  <c r="I712" i="7" s="1"/>
  <c r="I713" i="7" s="1"/>
  <c r="I714" i="7" s="1"/>
  <c r="I715" i="7" s="1"/>
  <c r="I716" i="7" s="1"/>
  <c r="I717" i="7" s="1"/>
  <c r="I718" i="7" s="1"/>
  <c r="I719" i="7" s="1"/>
  <c r="I720" i="7" s="1"/>
  <c r="I721" i="7" s="1"/>
  <c r="I722" i="7" s="1"/>
  <c r="I723" i="7" s="1"/>
  <c r="I724" i="7" s="1"/>
  <c r="I725" i="7" s="1"/>
  <c r="I726" i="7" s="1"/>
  <c r="I727" i="7" s="1"/>
  <c r="I728" i="7" s="1"/>
  <c r="I729" i="7" s="1"/>
  <c r="I730" i="7" s="1"/>
  <c r="I731" i="7" s="1"/>
  <c r="I732" i="7" s="1"/>
  <c r="I733" i="7" s="1"/>
  <c r="I734" i="7" s="1"/>
  <c r="I735" i="7" s="1"/>
  <c r="I736" i="7" s="1"/>
  <c r="I737" i="7" s="1"/>
  <c r="I738" i="7" s="1"/>
  <c r="I739" i="7" s="1"/>
  <c r="I740" i="7" s="1"/>
  <c r="I741" i="7" s="1"/>
  <c r="I742" i="7" s="1"/>
  <c r="I743" i="7" s="1"/>
  <c r="I744" i="7" s="1"/>
  <c r="I745" i="7" s="1"/>
  <c r="E16" i="7"/>
  <c r="E17" i="7" s="1"/>
  <c r="G4" i="8" a="1"/>
  <c r="G4" i="8" s="1"/>
  <c r="E28" i="7" s="1"/>
  <c r="E4" i="7"/>
  <c r="Q6" i="5" a="1"/>
  <c r="Q6" i="5" s="1"/>
  <c r="Q7" i="5" a="1"/>
  <c r="Q7" i="5" s="1"/>
  <c r="Q8" i="5" a="1"/>
  <c r="Q8" i="5" s="1"/>
  <c r="Q9" i="5" a="1"/>
  <c r="Q9" i="5" s="1"/>
  <c r="Q10" i="5" a="1"/>
  <c r="Q10" i="5" s="1"/>
  <c r="Q11" i="5" a="1"/>
  <c r="Q11" i="5" s="1"/>
  <c r="Q12" i="5" a="1"/>
  <c r="Q12" i="5" s="1"/>
  <c r="Q13" i="5" a="1"/>
  <c r="Q13" i="5" s="1"/>
  <c r="Q14" i="5" a="1"/>
  <c r="Q14" i="5" s="1"/>
  <c r="Q15" i="5" a="1"/>
  <c r="Q15" i="5" s="1"/>
  <c r="Q16" i="5" a="1"/>
  <c r="Q16" i="5" s="1"/>
  <c r="Q17" i="5" a="1"/>
  <c r="Q17" i="5" s="1"/>
  <c r="Q18" i="5" a="1"/>
  <c r="Q18" i="5" s="1"/>
  <c r="Q19" i="5" a="1"/>
  <c r="Q19" i="5" s="1"/>
  <c r="Q20" i="5" a="1"/>
  <c r="Q20" i="5" s="1"/>
  <c r="Q21" i="5" a="1"/>
  <c r="Q21" i="5" s="1"/>
  <c r="Q22" i="5" a="1"/>
  <c r="Q22" i="5" s="1"/>
  <c r="Q23" i="5" a="1"/>
  <c r="Q23" i="5" s="1"/>
  <c r="Q24" i="5" a="1"/>
  <c r="Q24" i="5" s="1"/>
  <c r="Q25" i="5" a="1"/>
  <c r="Q25" i="5" s="1"/>
  <c r="Q26" i="5" a="1"/>
  <c r="Q26" i="5" s="1"/>
  <c r="Q27" i="5" a="1"/>
  <c r="Q27" i="5" s="1"/>
  <c r="Q28" i="5" a="1"/>
  <c r="Q28" i="5" s="1"/>
  <c r="Q29" i="5" a="1"/>
  <c r="Q29" i="5" s="1"/>
  <c r="Q30" i="5" a="1"/>
  <c r="Q30" i="5" s="1"/>
  <c r="Q31" i="5" a="1"/>
  <c r="Q31" i="5" s="1"/>
  <c r="Q32" i="5" a="1"/>
  <c r="Q32" i="5" s="1"/>
  <c r="Q33" i="5" a="1"/>
  <c r="Q33" i="5" s="1"/>
  <c r="Q34" i="5" a="1"/>
  <c r="Q34" i="5" s="1"/>
  <c r="Q35" i="5" a="1"/>
  <c r="Q35" i="5" s="1"/>
  <c r="Q36" i="5" a="1"/>
  <c r="Q36" i="5" s="1"/>
  <c r="Q37" i="5" a="1"/>
  <c r="Q37" i="5" s="1"/>
  <c r="Q38" i="5" a="1"/>
  <c r="Q38" i="5" s="1"/>
  <c r="Q39" i="5" a="1"/>
  <c r="Q39" i="5" s="1"/>
  <c r="Q40" i="5" a="1"/>
  <c r="Q40" i="5" s="1"/>
  <c r="Q41" i="5" a="1"/>
  <c r="Q41" i="5" s="1"/>
  <c r="Q42" i="5" a="1"/>
  <c r="Q42" i="5" s="1"/>
  <c r="Q43" i="5" a="1"/>
  <c r="Q43" i="5" s="1"/>
  <c r="Q44" i="5" a="1"/>
  <c r="Q44" i="5" s="1"/>
  <c r="Q45" i="5" a="1"/>
  <c r="Q45" i="5" s="1"/>
  <c r="Q46" i="5" a="1"/>
  <c r="Q46" i="5" s="1"/>
  <c r="P6" i="5" a="1"/>
  <c r="P6" i="5" s="1"/>
  <c r="P7" i="5" a="1"/>
  <c r="P7" i="5" s="1"/>
  <c r="P8" i="5" a="1"/>
  <c r="P8" i="5" s="1"/>
  <c r="P9" i="5" a="1"/>
  <c r="P9" i="5" s="1"/>
  <c r="P10" i="5" a="1"/>
  <c r="P10" i="5" s="1"/>
  <c r="P11" i="5" a="1"/>
  <c r="P11" i="5" s="1"/>
  <c r="P12" i="5" a="1"/>
  <c r="P12" i="5" s="1"/>
  <c r="P13" i="5" a="1"/>
  <c r="P13" i="5" s="1"/>
  <c r="P14" i="5" a="1"/>
  <c r="P14" i="5" s="1"/>
  <c r="P15" i="5" a="1"/>
  <c r="P15" i="5" s="1"/>
  <c r="P16" i="5" a="1"/>
  <c r="P16" i="5" s="1"/>
  <c r="P17" i="5" a="1"/>
  <c r="P17" i="5" s="1"/>
  <c r="P18" i="5" a="1"/>
  <c r="P18" i="5" s="1"/>
  <c r="P19" i="5" a="1"/>
  <c r="P19" i="5" s="1"/>
  <c r="P20" i="5" a="1"/>
  <c r="P20" i="5" s="1"/>
  <c r="P21" i="5" a="1"/>
  <c r="P21" i="5" s="1"/>
  <c r="P22" i="5" a="1"/>
  <c r="P22" i="5" s="1"/>
  <c r="P23" i="5" a="1"/>
  <c r="P23" i="5" s="1"/>
  <c r="P24" i="5" a="1"/>
  <c r="P24" i="5" s="1"/>
  <c r="P25" i="5" a="1"/>
  <c r="P25" i="5" s="1"/>
  <c r="P26" i="5" a="1"/>
  <c r="P26" i="5" s="1"/>
  <c r="P27" i="5" a="1"/>
  <c r="P27" i="5" s="1"/>
  <c r="P28" i="5" a="1"/>
  <c r="P28" i="5" s="1"/>
  <c r="P29" i="5" a="1"/>
  <c r="P29" i="5" s="1"/>
  <c r="P30" i="5" a="1"/>
  <c r="P30" i="5" s="1"/>
  <c r="P31" i="5" a="1"/>
  <c r="P31" i="5" s="1"/>
  <c r="P32" i="5" a="1"/>
  <c r="P32" i="5" s="1"/>
  <c r="P33" i="5" a="1"/>
  <c r="P33" i="5" s="1"/>
  <c r="P34" i="5" a="1"/>
  <c r="P34" i="5" s="1"/>
  <c r="P35" i="5" a="1"/>
  <c r="P35" i="5" s="1"/>
  <c r="P36" i="5" a="1"/>
  <c r="P36" i="5" s="1"/>
  <c r="P37" i="5" a="1"/>
  <c r="P37" i="5" s="1"/>
  <c r="P38" i="5" a="1"/>
  <c r="P38" i="5" s="1"/>
  <c r="P39" i="5" a="1"/>
  <c r="P39" i="5" s="1"/>
  <c r="P40" i="5" a="1"/>
  <c r="P40" i="5" s="1"/>
  <c r="P41" i="5" a="1"/>
  <c r="P41" i="5" s="1"/>
  <c r="P42" i="5" a="1"/>
  <c r="P42" i="5" s="1"/>
  <c r="P43" i="5" a="1"/>
  <c r="P43" i="5" s="1"/>
  <c r="P44" i="5" a="1"/>
  <c r="P44" i="5" s="1"/>
  <c r="P45" i="5" a="1"/>
  <c r="P45" i="5" s="1"/>
  <c r="P46" i="5" a="1"/>
  <c r="P46" i="5" s="1"/>
  <c r="O6" i="5" a="1"/>
  <c r="O6" i="5" s="1"/>
  <c r="O7" i="5" a="1"/>
  <c r="O7" i="5" s="1"/>
  <c r="O8" i="5" a="1"/>
  <c r="O8" i="5" s="1"/>
  <c r="O9" i="5" a="1"/>
  <c r="O9" i="5" s="1"/>
  <c r="O10" i="5" a="1"/>
  <c r="O10" i="5" s="1"/>
  <c r="O11" i="5" a="1"/>
  <c r="O11" i="5" s="1"/>
  <c r="O12" i="5" a="1"/>
  <c r="O12" i="5" s="1"/>
  <c r="O13" i="5" a="1"/>
  <c r="O13" i="5" s="1"/>
  <c r="O14" i="5" a="1"/>
  <c r="O14" i="5" s="1"/>
  <c r="O15" i="5" a="1"/>
  <c r="O15" i="5" s="1"/>
  <c r="O16" i="5" a="1"/>
  <c r="O16" i="5" s="1"/>
  <c r="O17" i="5" a="1"/>
  <c r="O17" i="5" s="1"/>
  <c r="O18" i="5" a="1"/>
  <c r="O18" i="5" s="1"/>
  <c r="O19" i="5" a="1"/>
  <c r="O19" i="5" s="1"/>
  <c r="O20" i="5" a="1"/>
  <c r="O20" i="5" s="1"/>
  <c r="O21" i="5" a="1"/>
  <c r="O21" i="5" s="1"/>
  <c r="O22" i="5" a="1"/>
  <c r="O22" i="5" s="1"/>
  <c r="O23" i="5" a="1"/>
  <c r="O23" i="5" s="1"/>
  <c r="O24" i="5" a="1"/>
  <c r="O24" i="5" s="1"/>
  <c r="O25" i="5" a="1"/>
  <c r="O25" i="5" s="1"/>
  <c r="O26" i="5" a="1"/>
  <c r="O26" i="5" s="1"/>
  <c r="O27" i="5" a="1"/>
  <c r="O27" i="5" s="1"/>
  <c r="O28" i="5" a="1"/>
  <c r="O28" i="5" s="1"/>
  <c r="O29" i="5" a="1"/>
  <c r="O29" i="5" s="1"/>
  <c r="O30" i="5" a="1"/>
  <c r="O30" i="5" s="1"/>
  <c r="O31" i="5" a="1"/>
  <c r="O31" i="5" s="1"/>
  <c r="O32" i="5" a="1"/>
  <c r="O32" i="5" s="1"/>
  <c r="O33" i="5" a="1"/>
  <c r="O33" i="5" s="1"/>
  <c r="O34" i="5" a="1"/>
  <c r="O34" i="5" s="1"/>
  <c r="O35" i="5" a="1"/>
  <c r="O35" i="5" s="1"/>
  <c r="O36" i="5" a="1"/>
  <c r="O36" i="5" s="1"/>
  <c r="O37" i="5" a="1"/>
  <c r="O37" i="5" s="1"/>
  <c r="O38" i="5" a="1"/>
  <c r="O38" i="5" s="1"/>
  <c r="O39" i="5" a="1"/>
  <c r="O39" i="5" s="1"/>
  <c r="O40" i="5" a="1"/>
  <c r="O40" i="5" s="1"/>
  <c r="O41" i="5" a="1"/>
  <c r="O41" i="5" s="1"/>
  <c r="O42" i="5" a="1"/>
  <c r="O42" i="5" s="1"/>
  <c r="O43" i="5" a="1"/>
  <c r="O43" i="5" s="1"/>
  <c r="O44" i="5" a="1"/>
  <c r="O44" i="5" s="1"/>
  <c r="O45" i="5" a="1"/>
  <c r="O45" i="5" s="1"/>
  <c r="O46" i="5" a="1"/>
  <c r="O46" i="5" s="1"/>
  <c r="N6" i="5" a="1"/>
  <c r="N6" i="5" s="1"/>
  <c r="N7" i="5" a="1"/>
  <c r="N7" i="5" s="1"/>
  <c r="N8" i="5" a="1"/>
  <c r="N8" i="5" s="1"/>
  <c r="N9" i="5" a="1"/>
  <c r="N9" i="5" s="1"/>
  <c r="N10" i="5" a="1"/>
  <c r="N10" i="5" s="1"/>
  <c r="N11" i="5" a="1"/>
  <c r="N11" i="5" s="1"/>
  <c r="N12" i="5" a="1"/>
  <c r="N12" i="5" s="1"/>
  <c r="N13" i="5" a="1"/>
  <c r="N13" i="5" s="1"/>
  <c r="N14" i="5" a="1"/>
  <c r="N14" i="5" s="1"/>
  <c r="N15" i="5" a="1"/>
  <c r="N15" i="5" s="1"/>
  <c r="N16" i="5" a="1"/>
  <c r="N16" i="5" s="1"/>
  <c r="N17" i="5" a="1"/>
  <c r="N17" i="5" s="1"/>
  <c r="N18" i="5" a="1"/>
  <c r="N18" i="5" s="1"/>
  <c r="N19" i="5" a="1"/>
  <c r="N19" i="5" s="1"/>
  <c r="N20" i="5" a="1"/>
  <c r="N20" i="5" s="1"/>
  <c r="N21" i="5" a="1"/>
  <c r="N21" i="5" s="1"/>
  <c r="N22" i="5" a="1"/>
  <c r="N22" i="5" s="1"/>
  <c r="N23" i="5" a="1"/>
  <c r="N23" i="5" s="1"/>
  <c r="N24" i="5" a="1"/>
  <c r="N24" i="5" s="1"/>
  <c r="N25" i="5" a="1"/>
  <c r="N25" i="5" s="1"/>
  <c r="N26" i="5" a="1"/>
  <c r="N26" i="5" s="1"/>
  <c r="N27" i="5" a="1"/>
  <c r="N27" i="5" s="1"/>
  <c r="N28" i="5" a="1"/>
  <c r="N28" i="5" s="1"/>
  <c r="N29" i="5" a="1"/>
  <c r="N29" i="5" s="1"/>
  <c r="N30" i="5" a="1"/>
  <c r="N30" i="5" s="1"/>
  <c r="N31" i="5" a="1"/>
  <c r="N31" i="5" s="1"/>
  <c r="N32" i="5" a="1"/>
  <c r="N32" i="5" s="1"/>
  <c r="N33" i="5" a="1"/>
  <c r="N33" i="5" s="1"/>
  <c r="N34" i="5" a="1"/>
  <c r="N34" i="5" s="1"/>
  <c r="N35" i="5" a="1"/>
  <c r="N35" i="5" s="1"/>
  <c r="N36" i="5" a="1"/>
  <c r="N36" i="5" s="1"/>
  <c r="N37" i="5" a="1"/>
  <c r="N37" i="5" s="1"/>
  <c r="N38" i="5" a="1"/>
  <c r="N38" i="5" s="1"/>
  <c r="N39" i="5" a="1"/>
  <c r="N39" i="5" s="1"/>
  <c r="N40" i="5" a="1"/>
  <c r="N40" i="5" s="1"/>
  <c r="N41" i="5" a="1"/>
  <c r="N41" i="5" s="1"/>
  <c r="N42" i="5" a="1"/>
  <c r="N42" i="5" s="1"/>
  <c r="N43" i="5" a="1"/>
  <c r="N43" i="5" s="1"/>
  <c r="N44" i="5" a="1"/>
  <c r="N44" i="5" s="1"/>
  <c r="N45" i="5" a="1"/>
  <c r="N45" i="5" s="1"/>
  <c r="N46" i="5" a="1"/>
  <c r="N46" i="5" s="1"/>
  <c r="I6" i="5" a="1"/>
  <c r="I6" i="5" s="1"/>
  <c r="L6" i="5" s="1"/>
  <c r="M6" i="5" s="1"/>
  <c r="I7" i="5" a="1"/>
  <c r="I7" i="5" s="1"/>
  <c r="L7" i="5" s="1"/>
  <c r="M7" i="5" s="1"/>
  <c r="I8" i="5" a="1"/>
  <c r="I8" i="5" s="1"/>
  <c r="L8" i="5" s="1"/>
  <c r="M8" i="5" s="1"/>
  <c r="I9" i="5" a="1"/>
  <c r="I9" i="5" s="1"/>
  <c r="I10" i="5" a="1"/>
  <c r="I10" i="5" s="1"/>
  <c r="L10" i="5" s="1"/>
  <c r="M10" i="5" s="1"/>
  <c r="I11" i="5" a="1"/>
  <c r="I11" i="5" s="1"/>
  <c r="L11" i="5" s="1"/>
  <c r="M11" i="5" s="1"/>
  <c r="I12" i="5" a="1"/>
  <c r="I12" i="5" s="1"/>
  <c r="L12" i="5" s="1"/>
  <c r="M12" i="5" s="1"/>
  <c r="I13" i="5" a="1"/>
  <c r="I13" i="5" s="1"/>
  <c r="L13" i="5" s="1"/>
  <c r="M13" i="5" s="1"/>
  <c r="I14" i="5" a="1"/>
  <c r="I14" i="5" s="1"/>
  <c r="L14" i="5" s="1"/>
  <c r="M14" i="5" s="1"/>
  <c r="I15" i="5" a="1"/>
  <c r="I15" i="5" s="1"/>
  <c r="L15" i="5" s="1"/>
  <c r="M15" i="5" s="1"/>
  <c r="I16" i="5" a="1"/>
  <c r="I16" i="5" s="1"/>
  <c r="L16" i="5" s="1"/>
  <c r="M16" i="5" s="1"/>
  <c r="I17" i="5" a="1"/>
  <c r="I17" i="5" s="1"/>
  <c r="L17" i="5" s="1"/>
  <c r="M17" i="5" s="1"/>
  <c r="I18" i="5" a="1"/>
  <c r="I18" i="5" s="1"/>
  <c r="L18" i="5" s="1"/>
  <c r="M18" i="5" s="1"/>
  <c r="I19" i="5" a="1"/>
  <c r="I19" i="5" s="1"/>
  <c r="L19" i="5" s="1"/>
  <c r="M19" i="5" s="1"/>
  <c r="I20" i="5" a="1"/>
  <c r="I20" i="5" s="1"/>
  <c r="L20" i="5" s="1"/>
  <c r="M20" i="5" s="1"/>
  <c r="I21" i="5" a="1"/>
  <c r="I21" i="5" s="1"/>
  <c r="L21" i="5" s="1"/>
  <c r="M21" i="5" s="1"/>
  <c r="I22" i="5" a="1"/>
  <c r="I22" i="5" s="1"/>
  <c r="L22" i="5" s="1"/>
  <c r="M22" i="5" s="1"/>
  <c r="I23" i="5" a="1"/>
  <c r="I23" i="5" s="1"/>
  <c r="L23" i="5" s="1"/>
  <c r="M23" i="5" s="1"/>
  <c r="I24" i="5" a="1"/>
  <c r="I24" i="5" s="1"/>
  <c r="L24" i="5" s="1"/>
  <c r="M24" i="5" s="1"/>
  <c r="I25" i="5" a="1"/>
  <c r="I25" i="5" s="1"/>
  <c r="L25" i="5" s="1"/>
  <c r="M25" i="5" s="1"/>
  <c r="I26" i="5" a="1"/>
  <c r="I26" i="5" s="1"/>
  <c r="L26" i="5" s="1"/>
  <c r="M26" i="5" s="1"/>
  <c r="I27" i="5" a="1"/>
  <c r="I27" i="5" s="1"/>
  <c r="L27" i="5" s="1"/>
  <c r="M27" i="5" s="1"/>
  <c r="I28" i="5" a="1"/>
  <c r="I28" i="5" s="1"/>
  <c r="L28" i="5" s="1"/>
  <c r="M28" i="5" s="1"/>
  <c r="I29" i="5" a="1"/>
  <c r="I29" i="5" s="1"/>
  <c r="L29" i="5" s="1"/>
  <c r="M29" i="5" s="1"/>
  <c r="I30" i="5" a="1"/>
  <c r="I30" i="5" s="1"/>
  <c r="L30" i="5" s="1"/>
  <c r="M30" i="5" s="1"/>
  <c r="I31" i="5" a="1"/>
  <c r="I31" i="5" s="1"/>
  <c r="L31" i="5" s="1"/>
  <c r="M31" i="5" s="1"/>
  <c r="I32" i="5" a="1"/>
  <c r="I32" i="5" s="1"/>
  <c r="L32" i="5" s="1"/>
  <c r="M32" i="5" s="1"/>
  <c r="I33" i="5" a="1"/>
  <c r="I33" i="5" s="1"/>
  <c r="L33" i="5" s="1"/>
  <c r="M33" i="5" s="1"/>
  <c r="I34" i="5" a="1"/>
  <c r="I34" i="5" s="1"/>
  <c r="L34" i="5" s="1"/>
  <c r="M34" i="5" s="1"/>
  <c r="I35" i="5" a="1"/>
  <c r="I35" i="5" s="1"/>
  <c r="L35" i="5" s="1"/>
  <c r="M35" i="5" s="1"/>
  <c r="I36" i="5" a="1"/>
  <c r="I36" i="5" s="1"/>
  <c r="L36" i="5" s="1"/>
  <c r="M36" i="5" s="1"/>
  <c r="I37" i="5" a="1"/>
  <c r="I37" i="5" s="1"/>
  <c r="L37" i="5" s="1"/>
  <c r="M37" i="5" s="1"/>
  <c r="I38" i="5" a="1"/>
  <c r="I38" i="5" s="1"/>
  <c r="L38" i="5" s="1"/>
  <c r="M38" i="5" s="1"/>
  <c r="I39" i="5" a="1"/>
  <c r="I39" i="5" s="1"/>
  <c r="L39" i="5" s="1"/>
  <c r="M39" i="5" s="1"/>
  <c r="I40" i="5" a="1"/>
  <c r="I40" i="5" s="1"/>
  <c r="L40" i="5" s="1"/>
  <c r="M40" i="5" s="1"/>
  <c r="I41" i="5" a="1"/>
  <c r="I41" i="5" s="1"/>
  <c r="L41" i="5" s="1"/>
  <c r="M41" i="5" s="1"/>
  <c r="I42" i="5" a="1"/>
  <c r="I42" i="5" s="1"/>
  <c r="L42" i="5" s="1"/>
  <c r="M42" i="5" s="1"/>
  <c r="I43" i="5" a="1"/>
  <c r="I43" i="5" s="1"/>
  <c r="L43" i="5" s="1"/>
  <c r="M43" i="5" s="1"/>
  <c r="I44" i="5" a="1"/>
  <c r="I44" i="5" s="1"/>
  <c r="L44" i="5" s="1"/>
  <c r="M44" i="5" s="1"/>
  <c r="I45" i="5" a="1"/>
  <c r="I45" i="5" s="1"/>
  <c r="L45" i="5" s="1"/>
  <c r="M45" i="5" s="1"/>
  <c r="I46" i="5" a="1"/>
  <c r="I46" i="5" s="1"/>
  <c r="L46" i="5" s="1"/>
  <c r="M46" i="5" s="1"/>
  <c r="H6" i="5" a="1"/>
  <c r="H6" i="5" s="1"/>
  <c r="H7" i="5" a="1"/>
  <c r="H7" i="5" s="1"/>
  <c r="H8" i="5" a="1"/>
  <c r="H8" i="5" s="1"/>
  <c r="H9" i="5" a="1"/>
  <c r="H9" i="5" s="1"/>
  <c r="H10" i="5" a="1"/>
  <c r="H10" i="5" s="1"/>
  <c r="H11" i="5" a="1"/>
  <c r="H11" i="5" s="1"/>
  <c r="H12" i="5" a="1"/>
  <c r="H12" i="5" s="1"/>
  <c r="H13" i="5" a="1"/>
  <c r="H13" i="5" s="1"/>
  <c r="H14" i="5" a="1"/>
  <c r="H14" i="5" s="1"/>
  <c r="H15" i="5" a="1"/>
  <c r="H15" i="5" s="1"/>
  <c r="H16" i="5" a="1"/>
  <c r="H16" i="5" s="1"/>
  <c r="H17" i="5" a="1"/>
  <c r="H17" i="5" s="1"/>
  <c r="H18" i="5" a="1"/>
  <c r="H18" i="5" s="1"/>
  <c r="H19" i="5" a="1"/>
  <c r="H19" i="5" s="1"/>
  <c r="H20" i="5" a="1"/>
  <c r="H20" i="5" s="1"/>
  <c r="H21" i="5" a="1"/>
  <c r="H21" i="5" s="1"/>
  <c r="H22" i="5" a="1"/>
  <c r="H22" i="5" s="1"/>
  <c r="H23" i="5" a="1"/>
  <c r="H23" i="5" s="1"/>
  <c r="H24" i="5" a="1"/>
  <c r="H24" i="5" s="1"/>
  <c r="H25" i="5" a="1"/>
  <c r="H25" i="5" s="1"/>
  <c r="H26" i="5" a="1"/>
  <c r="H26" i="5" s="1"/>
  <c r="H27" i="5" a="1"/>
  <c r="H27" i="5" s="1"/>
  <c r="H28" i="5" a="1"/>
  <c r="H28" i="5" s="1"/>
  <c r="H29" i="5" a="1"/>
  <c r="H29" i="5" s="1"/>
  <c r="H30" i="5" a="1"/>
  <c r="H30" i="5" s="1"/>
  <c r="H31" i="5" a="1"/>
  <c r="H31" i="5" s="1"/>
  <c r="H32" i="5" a="1"/>
  <c r="H32" i="5" s="1"/>
  <c r="H33" i="5" a="1"/>
  <c r="H33" i="5" s="1"/>
  <c r="H34" i="5" a="1"/>
  <c r="H34" i="5" s="1"/>
  <c r="H35" i="5" a="1"/>
  <c r="H35" i="5" s="1"/>
  <c r="H36" i="5" a="1"/>
  <c r="H36" i="5" s="1"/>
  <c r="H37" i="5" a="1"/>
  <c r="H37" i="5" s="1"/>
  <c r="H38" i="5" a="1"/>
  <c r="H38" i="5" s="1"/>
  <c r="H39" i="5" a="1"/>
  <c r="H39" i="5" s="1"/>
  <c r="H40" i="5" a="1"/>
  <c r="H40" i="5" s="1"/>
  <c r="H41" i="5" a="1"/>
  <c r="H41" i="5" s="1"/>
  <c r="H42" i="5" a="1"/>
  <c r="H42" i="5" s="1"/>
  <c r="H43" i="5" a="1"/>
  <c r="H43" i="5" s="1"/>
  <c r="H44" i="5" a="1"/>
  <c r="H44" i="5" s="1"/>
  <c r="H45" i="5" a="1"/>
  <c r="H45" i="5" s="1"/>
  <c r="H46" i="5" a="1"/>
  <c r="H46" i="5" s="1"/>
  <c r="D6" i="5" a="1"/>
  <c r="D6" i="5" s="1"/>
  <c r="D7" i="5" a="1"/>
  <c r="D7" i="5" s="1"/>
  <c r="J7" i="5" s="1"/>
  <c r="D8" i="5" a="1"/>
  <c r="D8" i="5" s="1"/>
  <c r="J8" i="5" s="1"/>
  <c r="D9" i="5" a="1"/>
  <c r="D9" i="5" s="1"/>
  <c r="J9" i="5" s="1"/>
  <c r="D10" i="5" a="1"/>
  <c r="D10" i="5" s="1"/>
  <c r="J10" i="5" s="1"/>
  <c r="D11" i="5" a="1"/>
  <c r="D11" i="5" s="1"/>
  <c r="J11" i="5" s="1"/>
  <c r="D12" i="5" a="1"/>
  <c r="D12" i="5" s="1"/>
  <c r="J12" i="5" s="1"/>
  <c r="D13" i="5" a="1"/>
  <c r="D13" i="5" s="1"/>
  <c r="J13" i="5" s="1"/>
  <c r="D14" i="5" a="1"/>
  <c r="D14" i="5" s="1"/>
  <c r="J14" i="5" s="1"/>
  <c r="D15" i="5" a="1"/>
  <c r="D15" i="5" s="1"/>
  <c r="J15" i="5" s="1"/>
  <c r="D16" i="5" a="1"/>
  <c r="D16" i="5" s="1"/>
  <c r="J16" i="5" s="1"/>
  <c r="D17" i="5" a="1"/>
  <c r="D17" i="5" s="1"/>
  <c r="J17" i="5" s="1"/>
  <c r="D18" i="5" a="1"/>
  <c r="D18" i="5" s="1"/>
  <c r="J18" i="5" s="1"/>
  <c r="D19" i="5" a="1"/>
  <c r="D19" i="5" s="1"/>
  <c r="J19" i="5" s="1"/>
  <c r="D20" i="5" a="1"/>
  <c r="D20" i="5" s="1"/>
  <c r="J20" i="5" s="1"/>
  <c r="D21" i="5" a="1"/>
  <c r="D21" i="5" s="1"/>
  <c r="J21" i="5" s="1"/>
  <c r="D22" i="5" a="1"/>
  <c r="D22" i="5" s="1"/>
  <c r="J22" i="5" s="1"/>
  <c r="D23" i="5" a="1"/>
  <c r="D23" i="5" s="1"/>
  <c r="J23" i="5" s="1"/>
  <c r="D24" i="5" a="1"/>
  <c r="D24" i="5" s="1"/>
  <c r="J24" i="5" s="1"/>
  <c r="D25" i="5" a="1"/>
  <c r="D25" i="5" s="1"/>
  <c r="J25" i="5" s="1"/>
  <c r="D26" i="5" a="1"/>
  <c r="D26" i="5" s="1"/>
  <c r="J26" i="5" s="1"/>
  <c r="D27" i="5" a="1"/>
  <c r="D27" i="5" s="1"/>
  <c r="J27" i="5" s="1"/>
  <c r="D28" i="5" a="1"/>
  <c r="D28" i="5" s="1"/>
  <c r="J28" i="5" s="1"/>
  <c r="D29" i="5" a="1"/>
  <c r="D29" i="5" s="1"/>
  <c r="J29" i="5" s="1"/>
  <c r="D30" i="5" a="1"/>
  <c r="D30" i="5" s="1"/>
  <c r="J30" i="5" s="1"/>
  <c r="D31" i="5" a="1"/>
  <c r="D31" i="5" s="1"/>
  <c r="J31" i="5" s="1"/>
  <c r="D32" i="5" a="1"/>
  <c r="D32" i="5" s="1"/>
  <c r="J32" i="5" s="1"/>
  <c r="D33" i="5" a="1"/>
  <c r="D33" i="5" s="1"/>
  <c r="J33" i="5" s="1"/>
  <c r="D34" i="5" a="1"/>
  <c r="D34" i="5" s="1"/>
  <c r="J34" i="5" s="1"/>
  <c r="D35" i="5" a="1"/>
  <c r="D35" i="5" s="1"/>
  <c r="J35" i="5" s="1"/>
  <c r="D36" i="5" a="1"/>
  <c r="D36" i="5" s="1"/>
  <c r="J36" i="5" s="1"/>
  <c r="D37" i="5" a="1"/>
  <c r="D37" i="5" s="1"/>
  <c r="J37" i="5" s="1"/>
  <c r="D38" i="5" a="1"/>
  <c r="D38" i="5" s="1"/>
  <c r="J38" i="5" s="1"/>
  <c r="D39" i="5" a="1"/>
  <c r="D39" i="5" s="1"/>
  <c r="J39" i="5" s="1"/>
  <c r="D40" i="5" a="1"/>
  <c r="D40" i="5" s="1"/>
  <c r="J40" i="5" s="1"/>
  <c r="D41" i="5" a="1"/>
  <c r="D41" i="5" s="1"/>
  <c r="J41" i="5" s="1"/>
  <c r="D42" i="5" a="1"/>
  <c r="D42" i="5" s="1"/>
  <c r="J42" i="5" s="1"/>
  <c r="D43" i="5" a="1"/>
  <c r="D43" i="5" s="1"/>
  <c r="J43" i="5" s="1"/>
  <c r="D44" i="5" a="1"/>
  <c r="D44" i="5" s="1"/>
  <c r="J44" i="5" s="1"/>
  <c r="D45" i="5" a="1"/>
  <c r="D45" i="5" s="1"/>
  <c r="J45" i="5" s="1"/>
  <c r="D46" i="5" a="1"/>
  <c r="D46" i="5" s="1"/>
  <c r="J46" i="5" s="1"/>
  <c r="K7" i="4"/>
  <c r="K8" i="4"/>
  <c r="K9" i="4"/>
  <c r="K10" i="4"/>
  <c r="K11" i="4"/>
  <c r="K12" i="4"/>
  <c r="K13" i="4"/>
  <c r="K14" i="4"/>
  <c r="K15" i="4"/>
  <c r="K18" i="4"/>
  <c r="K20" i="4"/>
  <c r="K21" i="4"/>
  <c r="K23" i="4"/>
  <c r="K26" i="4"/>
  <c r="K28" i="4"/>
  <c r="K29" i="4"/>
  <c r="K30" i="4"/>
  <c r="K31" i="4"/>
  <c r="K32" i="4"/>
  <c r="K33" i="4"/>
  <c r="E41" i="4"/>
  <c r="E27" i="7"/>
  <c r="AF48" i="5" a="1"/>
  <c r="AF49" i="5" a="1"/>
  <c r="AF47" i="5" a="1"/>
  <c r="AF19" i="5" a="1"/>
  <c r="AF38" i="5" a="1"/>
  <c r="AF8" i="5" a="1"/>
  <c r="AF25" i="5" a="1"/>
  <c r="AF16" i="5" a="1"/>
  <c r="AF6" i="5" a="1"/>
  <c r="AF35" i="5" a="1"/>
  <c r="AF22" i="5" a="1"/>
  <c r="AF28" i="5" a="1"/>
  <c r="AF23" i="5" a="1"/>
  <c r="AF7" i="5" a="1"/>
  <c r="AF26" i="5" a="1"/>
  <c r="AF39" i="5" a="1"/>
  <c r="AF17" i="5" a="1"/>
  <c r="AF9" i="5" a="1"/>
  <c r="AF12" i="5" a="1"/>
  <c r="AF31" i="5" a="1"/>
  <c r="AF20" i="5" a="1"/>
  <c r="AF46" i="5" a="1"/>
  <c r="AF10" i="5" a="1"/>
  <c r="AF42" i="5" a="1"/>
  <c r="AF18" i="5" a="1"/>
  <c r="AF43" i="5" a="1"/>
  <c r="AF45" i="5" a="1"/>
  <c r="AF11" i="5" a="1"/>
  <c r="AF32" i="5" a="1"/>
  <c r="AF15" i="5" a="1"/>
  <c r="AF13" i="5" a="1"/>
  <c r="AF37" i="5" a="1"/>
  <c r="AF44" i="5" a="1"/>
  <c r="AF21" i="5" a="1"/>
  <c r="AF27" i="5" a="1"/>
  <c r="AF24" i="5" a="1"/>
  <c r="AF14" i="5" a="1"/>
  <c r="AF29" i="5" a="1"/>
  <c r="AF30" i="5" a="1"/>
  <c r="AF41" i="5" a="1"/>
  <c r="AF33" i="5" a="1"/>
  <c r="AF36" i="5" a="1"/>
  <c r="AF40" i="5" a="1"/>
  <c r="AF34" i="5" a="1"/>
  <c r="AF48" i="5" l="1"/>
  <c r="AF49" i="5"/>
  <c r="K39" i="5"/>
  <c r="K15" i="5"/>
  <c r="AF47" i="5"/>
  <c r="K47" i="5"/>
  <c r="L47" i="5"/>
  <c r="M47" i="5" s="1"/>
  <c r="J22" i="4"/>
  <c r="J28" i="4"/>
  <c r="J6" i="4"/>
  <c r="J5" i="4"/>
  <c r="K45" i="5"/>
  <c r="K23" i="5"/>
  <c r="C6" i="9"/>
  <c r="J19" i="4"/>
  <c r="J25" i="4"/>
  <c r="K5" i="4"/>
  <c r="K25" i="5"/>
  <c r="J18" i="4"/>
  <c r="J4" i="4"/>
  <c r="G41" i="4"/>
  <c r="K4" i="4"/>
  <c r="J38" i="4"/>
  <c r="J24" i="4"/>
  <c r="J29" i="4"/>
  <c r="J26" i="4"/>
  <c r="K38" i="5"/>
  <c r="K18" i="5"/>
  <c r="K20" i="5"/>
  <c r="K40" i="5"/>
  <c r="K42" i="5"/>
  <c r="K22" i="5"/>
  <c r="J6" i="5"/>
  <c r="K6" i="5" s="1"/>
  <c r="K41" i="5"/>
  <c r="K44" i="5"/>
  <c r="K24" i="5"/>
  <c r="K31" i="5"/>
  <c r="K11" i="5"/>
  <c r="K30" i="5"/>
  <c r="K27" i="5"/>
  <c r="K7" i="5"/>
  <c r="K14" i="5"/>
  <c r="J39" i="4"/>
  <c r="K22" i="4"/>
  <c r="J40" i="4"/>
  <c r="J21" i="4"/>
  <c r="J20" i="4"/>
  <c r="K37" i="5"/>
  <c r="K17" i="5"/>
  <c r="K19" i="5"/>
  <c r="K16" i="5"/>
  <c r="K32" i="5"/>
  <c r="K9" i="5"/>
  <c r="K46" i="5"/>
  <c r="K29" i="5"/>
  <c r="K33" i="5"/>
  <c r="J34" i="4"/>
  <c r="J16" i="4"/>
  <c r="K27" i="4"/>
  <c r="J33" i="4"/>
  <c r="J15" i="4"/>
  <c r="J32" i="4"/>
  <c r="J14" i="4"/>
  <c r="K6" i="4"/>
  <c r="J31" i="4"/>
  <c r="J13" i="4"/>
  <c r="J12" i="4"/>
  <c r="K19" i="4"/>
  <c r="J11" i="4"/>
  <c r="J37" i="4"/>
  <c r="J9" i="4"/>
  <c r="J36" i="4"/>
  <c r="J35" i="4"/>
  <c r="J17" i="4"/>
  <c r="J7" i="4"/>
  <c r="K26" i="5"/>
  <c r="K10" i="5"/>
  <c r="AF45" i="5"/>
  <c r="R45" i="5" s="1"/>
  <c r="AF35" i="5"/>
  <c r="R35" i="5" s="1"/>
  <c r="AF39" i="5"/>
  <c r="R39" i="5" s="1"/>
  <c r="AF25" i="5"/>
  <c r="AF8" i="5"/>
  <c r="AF42" i="5"/>
  <c r="AF17" i="5"/>
  <c r="AF40" i="5"/>
  <c r="AF13" i="5"/>
  <c r="AF36" i="5"/>
  <c r="AF31" i="5"/>
  <c r="AF26" i="5"/>
  <c r="AF28" i="5"/>
  <c r="AF19" i="5"/>
  <c r="AF29" i="5"/>
  <c r="AF32" i="5"/>
  <c r="AF38" i="5"/>
  <c r="AF9" i="5"/>
  <c r="AF11" i="5"/>
  <c r="AF43" i="5"/>
  <c r="R43" i="5" s="1"/>
  <c r="AF22" i="5"/>
  <c r="AF18" i="5"/>
  <c r="R18" i="5" s="1"/>
  <c r="AF34" i="5"/>
  <c r="R34" i="5" s="1"/>
  <c r="AF16" i="5"/>
  <c r="AF21" i="5"/>
  <c r="AF27" i="5"/>
  <c r="AF20" i="5"/>
  <c r="AF7" i="5"/>
  <c r="AF24" i="5"/>
  <c r="R24" i="5" s="1"/>
  <c r="AF41" i="5"/>
  <c r="R41" i="5" s="1"/>
  <c r="AF6" i="5"/>
  <c r="AF33" i="5"/>
  <c r="AF12" i="5"/>
  <c r="AF30" i="5"/>
  <c r="AF44" i="5"/>
  <c r="AF10" i="5"/>
  <c r="AF14" i="5"/>
  <c r="R14" i="5" s="1"/>
  <c r="AF23" i="5"/>
  <c r="AF15" i="5"/>
  <c r="R15" i="5" s="1"/>
  <c r="AF37" i="5"/>
  <c r="AF46" i="5"/>
  <c r="R46" i="5" s="1"/>
  <c r="L9" i="5"/>
  <c r="M9" i="5" s="1"/>
  <c r="K28" i="5"/>
  <c r="K8" i="5"/>
  <c r="K36" i="5"/>
  <c r="K35" i="5"/>
  <c r="K34" i="5"/>
  <c r="K43" i="5"/>
  <c r="K13" i="5"/>
  <c r="K12" i="5"/>
  <c r="K21" i="5"/>
  <c r="R10" i="5" l="1"/>
  <c r="R28" i="5"/>
  <c r="R12" i="5"/>
  <c r="R6" i="5"/>
  <c r="R11" i="5"/>
  <c r="R9" i="5"/>
  <c r="R22" i="5"/>
  <c r="R37" i="5"/>
  <c r="R31" i="5"/>
  <c r="R47" i="5"/>
  <c r="R17" i="5"/>
  <c r="R20" i="5"/>
  <c r="R32" i="5"/>
  <c r="R44" i="5"/>
  <c r="R29" i="5"/>
  <c r="R30" i="5"/>
  <c r="R19" i="5"/>
  <c r="R38" i="5"/>
  <c r="R23" i="5"/>
  <c r="R33" i="5"/>
  <c r="R26" i="5"/>
  <c r="R13" i="5"/>
  <c r="R40" i="5"/>
  <c r="R27" i="5"/>
  <c r="R21" i="5"/>
  <c r="R8" i="5"/>
  <c r="R36" i="5"/>
  <c r="R7" i="5"/>
  <c r="R42" i="5"/>
  <c r="R16" i="5"/>
  <c r="R25" i="5"/>
  <c r="J48" i="5"/>
  <c r="E88" i="5" a="1"/>
  <c r="E88" i="5" s="1"/>
  <c r="R4" i="9" a="1"/>
  <c r="R4" i="9" s="1"/>
  <c r="K48" i="5"/>
  <c r="T47" i="5" s="1" a="1"/>
  <c r="T47" i="5" s="1"/>
  <c r="F88" i="5" l="1" a="1"/>
  <c r="F88" i="5" s="1"/>
  <c r="AE4" i="9"/>
  <c r="AC4" i="9"/>
  <c r="AB4" i="9"/>
  <c r="AB5" i="9" s="1"/>
  <c r="L4" i="7" a="1"/>
  <c r="L4" i="7" s="1"/>
  <c r="M4" i="7" s="1"/>
  <c r="E8" i="7" a="1"/>
  <c r="E8" i="7" s="1"/>
  <c r="E9" i="7" a="1"/>
  <c r="E9" i="7" s="1"/>
  <c r="T40" i="5" a="1"/>
  <c r="T40" i="5" s="1"/>
  <c r="T16" i="5" a="1"/>
  <c r="T16" i="5" s="1"/>
  <c r="T42" i="5" a="1"/>
  <c r="T42" i="5" s="1"/>
  <c r="T15" i="5" a="1"/>
  <c r="T15" i="5" s="1"/>
  <c r="T38" i="5" a="1"/>
  <c r="T38" i="5" s="1"/>
  <c r="T14" i="5" a="1"/>
  <c r="T14" i="5" s="1"/>
  <c r="T7" i="5" a="1"/>
  <c r="T7" i="5" s="1"/>
  <c r="T17" i="5" a="1"/>
  <c r="T17" i="5" s="1"/>
  <c r="T22" i="5" a="1"/>
  <c r="T22" i="5" s="1"/>
  <c r="T37" i="5" a="1"/>
  <c r="T37" i="5" s="1"/>
  <c r="T9" i="5" a="1"/>
  <c r="T9" i="5" s="1"/>
  <c r="T6" i="5" a="1"/>
  <c r="T6" i="5" s="1"/>
  <c r="T25" i="5" a="1"/>
  <c r="T25" i="5" s="1"/>
  <c r="T33" i="5" a="1"/>
  <c r="T33" i="5" s="1"/>
  <c r="T32" i="5" a="1"/>
  <c r="T32" i="5" s="1"/>
  <c r="T18" i="5" a="1"/>
  <c r="T18" i="5" s="1"/>
  <c r="T41" i="5" a="1"/>
  <c r="T41" i="5" s="1"/>
  <c r="T29" i="5" a="1"/>
  <c r="T29" i="5" s="1"/>
  <c r="T10" i="5" a="1"/>
  <c r="T10" i="5" s="1"/>
  <c r="T27" i="5" a="1"/>
  <c r="T27" i="5" s="1"/>
  <c r="T30" i="5" a="1"/>
  <c r="T30" i="5" s="1"/>
  <c r="T19" i="5" a="1"/>
  <c r="T19" i="5" s="1"/>
  <c r="T23" i="5" a="1"/>
  <c r="T23" i="5" s="1"/>
  <c r="T26" i="5" a="1"/>
  <c r="T26" i="5" s="1"/>
  <c r="T39" i="5" a="1"/>
  <c r="T39" i="5" s="1"/>
  <c r="T20" i="5" a="1"/>
  <c r="T20" i="5" s="1"/>
  <c r="T46" i="5" a="1"/>
  <c r="T46" i="5" s="1"/>
  <c r="T45" i="5" a="1"/>
  <c r="T45" i="5" s="1"/>
  <c r="T24" i="5" a="1"/>
  <c r="T24" i="5" s="1"/>
  <c r="T44" i="5" a="1"/>
  <c r="T44" i="5" s="1"/>
  <c r="T11" i="5" a="1"/>
  <c r="T11" i="5" s="1"/>
  <c r="T31" i="5" a="1"/>
  <c r="T31" i="5" s="1"/>
  <c r="T36" i="5" a="1"/>
  <c r="T36" i="5" s="1"/>
  <c r="T28" i="5" a="1"/>
  <c r="T28" i="5" s="1"/>
  <c r="T43" i="5" a="1"/>
  <c r="T43" i="5" s="1"/>
  <c r="T12" i="5" a="1"/>
  <c r="T12" i="5" s="1"/>
  <c r="T21" i="5" a="1"/>
  <c r="T21" i="5" s="1"/>
  <c r="T35" i="5" a="1"/>
  <c r="T35" i="5" s="1"/>
  <c r="T34" i="5" a="1"/>
  <c r="T34" i="5" s="1"/>
  <c r="T13" i="5" a="1"/>
  <c r="T13" i="5" s="1"/>
  <c r="AB6" i="9"/>
  <c r="T8" i="5" a="1"/>
  <c r="T8" i="5" s="1"/>
  <c r="AD4" i="9" l="1"/>
  <c r="AC5" i="9" s="1"/>
  <c r="AD5" i="9" s="1"/>
  <c r="AC6" i="9" s="1"/>
  <c r="AD6" i="9" s="1"/>
  <c r="AF4" i="9"/>
  <c r="AE5" i="9" s="1"/>
  <c r="AF5" i="9" s="1"/>
  <c r="AE6" i="9" s="1"/>
  <c r="AF6" i="9" s="1"/>
  <c r="E11" i="7" a="1"/>
  <c r="E11" i="7" s="1"/>
  <c r="E12" i="7" s="1"/>
  <c r="AB7" i="9"/>
  <c r="N4" i="7"/>
  <c r="AE7" i="9" l="1"/>
  <c r="AF7" i="9" s="1"/>
  <c r="AC7" i="9"/>
  <c r="AD7" i="9" s="1"/>
  <c r="L5" i="7"/>
  <c r="O4" i="7"/>
  <c r="AB8" i="9"/>
  <c r="AC8" i="9" l="1"/>
  <c r="AD8" i="9" s="1"/>
  <c r="AE8" i="9"/>
  <c r="AF8" i="9" s="1"/>
  <c r="M5" i="7"/>
  <c r="L6" i="7" s="1"/>
  <c r="N5" i="7"/>
  <c r="O5" i="7" s="1"/>
  <c r="AB9" i="9"/>
  <c r="AE9" i="9" l="1"/>
  <c r="AF9" i="9" s="1"/>
  <c r="AC9" i="9"/>
  <c r="AD9" i="9" s="1"/>
  <c r="M6" i="7"/>
  <c r="L7" i="7" s="1"/>
  <c r="M7" i="7" s="1"/>
  <c r="L8" i="7" s="1"/>
  <c r="M8" i="7" s="1"/>
  <c r="N6" i="7"/>
  <c r="O6" i="7" s="1"/>
  <c r="AB10" i="9"/>
  <c r="AE10" i="9" l="1"/>
  <c r="AF10" i="9" s="1"/>
  <c r="AC10" i="9"/>
  <c r="AD10" i="9" s="1"/>
  <c r="N7" i="7"/>
  <c r="O7" i="7" s="1"/>
  <c r="AB11" i="9"/>
  <c r="L9" i="7"/>
  <c r="M9" i="7" s="1"/>
  <c r="N8" i="7"/>
  <c r="O8" i="7" l="1"/>
  <c r="L10" i="7"/>
  <c r="M10" i="7" s="1"/>
  <c r="N9" i="7"/>
  <c r="O9" i="7" s="1"/>
  <c r="AE11" i="9"/>
  <c r="AF11" i="9" s="1"/>
  <c r="AC11" i="9"/>
  <c r="AD11" i="9" s="1"/>
  <c r="AB12" i="9"/>
  <c r="AE12" i="9" l="1"/>
  <c r="AF12" i="9" s="1"/>
  <c r="AE13" i="9" s="1"/>
  <c r="AC12" i="9"/>
  <c r="AD12" i="9" s="1"/>
  <c r="AC13" i="9" s="1"/>
  <c r="AB13" i="9"/>
  <c r="N10" i="7"/>
  <c r="L11" i="7"/>
  <c r="M11" i="7" s="1"/>
  <c r="N11" i="7" l="1"/>
  <c r="L12" i="7"/>
  <c r="M12" i="7" s="1"/>
  <c r="O10" i="7"/>
  <c r="AF13" i="9"/>
  <c r="AB14" i="9"/>
  <c r="AD13" i="9"/>
  <c r="AC14" i="9" s="1"/>
  <c r="AE14" i="9" l="1"/>
  <c r="L13" i="7"/>
  <c r="M13" i="7" s="1"/>
  <c r="N12" i="7"/>
  <c r="O12" i="7" s="1"/>
  <c r="AB15" i="9"/>
  <c r="AD14" i="9"/>
  <c r="AC15" i="9" s="1"/>
  <c r="AF14" i="9"/>
  <c r="AE15" i="9" s="1"/>
  <c r="O11" i="7"/>
  <c r="AF15" i="9" l="1"/>
  <c r="AB16" i="9"/>
  <c r="AD15" i="9"/>
  <c r="N13" i="7"/>
  <c r="O13" i="7" s="1"/>
  <c r="L14" i="7"/>
  <c r="M14" i="7" s="1"/>
  <c r="AB17" i="9" l="1"/>
  <c r="N14" i="7"/>
  <c r="O14" i="7" s="1"/>
  <c r="L15" i="7"/>
  <c r="M15" i="7" s="1"/>
  <c r="AC16" i="9"/>
  <c r="AD16" i="9" s="1"/>
  <c r="AC17" i="9" s="1"/>
  <c r="AE16" i="9"/>
  <c r="AF16" i="9" s="1"/>
  <c r="AE17" i="9" s="1"/>
  <c r="N15" i="7" l="1"/>
  <c r="O15" i="7" s="1"/>
  <c r="L16" i="7"/>
  <c r="M16" i="7" s="1"/>
  <c r="AB18" i="9"/>
  <c r="AF17" i="9"/>
  <c r="AE18" i="9" s="1"/>
  <c r="AE19" i="9" s="1"/>
  <c r="AE20" i="9" s="1"/>
  <c r="AE21" i="9" s="1"/>
  <c r="AE22" i="9" s="1"/>
  <c r="AE23" i="9" s="1"/>
  <c r="AE24" i="9" s="1"/>
  <c r="AE25" i="9" s="1"/>
  <c r="AE26" i="9" s="1"/>
  <c r="AE27" i="9" s="1"/>
  <c r="AE28" i="9" s="1"/>
  <c r="AE29" i="9" s="1"/>
  <c r="AE30" i="9" s="1"/>
  <c r="AE31" i="9" s="1"/>
  <c r="AE32" i="9" s="1"/>
  <c r="AE33" i="9" s="1"/>
  <c r="AE34" i="9" s="1"/>
  <c r="AE35" i="9" s="1"/>
  <c r="AE36" i="9" s="1"/>
  <c r="AE37" i="9" s="1"/>
  <c r="AE38" i="9" s="1"/>
  <c r="AE39" i="9" s="1"/>
  <c r="AE40" i="9" s="1"/>
  <c r="AE41" i="9" s="1"/>
  <c r="AE42" i="9" s="1"/>
  <c r="AE43" i="9" s="1"/>
  <c r="AE44" i="9" s="1"/>
  <c r="AE45" i="9" s="1"/>
  <c r="AE46" i="9" s="1"/>
  <c r="AE47" i="9" s="1"/>
  <c r="AE48" i="9" s="1"/>
  <c r="AE49" i="9" s="1"/>
  <c r="AE50" i="9" s="1"/>
  <c r="AE51" i="9" s="1"/>
  <c r="AE52" i="9" s="1"/>
  <c r="AE53" i="9" s="1"/>
  <c r="AE54" i="9" s="1"/>
  <c r="AE55" i="9" s="1"/>
  <c r="AE56" i="9" s="1"/>
  <c r="AE57" i="9" s="1"/>
  <c r="AE58" i="9" s="1"/>
  <c r="AE59" i="9" s="1"/>
  <c r="AE60" i="9" s="1"/>
  <c r="AE61" i="9" s="1"/>
  <c r="AE62" i="9" s="1"/>
  <c r="AE63" i="9" s="1"/>
  <c r="AE64" i="9" s="1"/>
  <c r="AE65" i="9" s="1"/>
  <c r="AE66" i="9" s="1"/>
  <c r="AE67" i="9" s="1"/>
  <c r="AE68" i="9" s="1"/>
  <c r="AE69" i="9" s="1"/>
  <c r="AE70" i="9" s="1"/>
  <c r="AE71" i="9" s="1"/>
  <c r="AE72" i="9" s="1"/>
  <c r="AE73" i="9" s="1"/>
  <c r="AE74" i="9" s="1"/>
  <c r="AE75" i="9" s="1"/>
  <c r="AE76" i="9" s="1"/>
  <c r="AE77" i="9" s="1"/>
  <c r="AE78" i="9" s="1"/>
  <c r="AE79" i="9" s="1"/>
  <c r="AE80" i="9" s="1"/>
  <c r="AE81" i="9" s="1"/>
  <c r="AE82" i="9" s="1"/>
  <c r="AE83" i="9" s="1"/>
  <c r="AE84" i="9" s="1"/>
  <c r="AE85" i="9" s="1"/>
  <c r="AE86" i="9" s="1"/>
  <c r="AE87" i="9" s="1"/>
  <c r="AE88" i="9" s="1"/>
  <c r="AE89" i="9" s="1"/>
  <c r="AE90" i="9" s="1"/>
  <c r="AE91" i="9" s="1"/>
  <c r="AE92" i="9" s="1"/>
  <c r="AE93" i="9" s="1"/>
  <c r="AE94" i="9" s="1"/>
  <c r="AE95" i="9" s="1"/>
  <c r="AE96" i="9" s="1"/>
  <c r="AE97" i="9" s="1"/>
  <c r="AE98" i="9" s="1"/>
  <c r="AE99" i="9" s="1"/>
  <c r="AE100" i="9" s="1"/>
  <c r="AE101" i="9" s="1"/>
  <c r="AE102" i="9" s="1"/>
  <c r="AE103" i="9" s="1"/>
  <c r="AE104" i="9" s="1"/>
  <c r="AE105" i="9" s="1"/>
  <c r="AE106" i="9" s="1"/>
  <c r="AE107" i="9" s="1"/>
  <c r="AE108" i="9" s="1"/>
  <c r="AE109" i="9" s="1"/>
  <c r="AE110" i="9" s="1"/>
  <c r="AE111" i="9" s="1"/>
  <c r="AE112" i="9" s="1"/>
  <c r="AE113" i="9" s="1"/>
  <c r="AE114" i="9" s="1"/>
  <c r="AE115" i="9" s="1"/>
  <c r="AE116" i="9" s="1"/>
  <c r="AE117" i="9" s="1"/>
  <c r="AE118" i="9" s="1"/>
  <c r="AE119" i="9" s="1"/>
  <c r="AE120" i="9" s="1"/>
  <c r="AE121" i="9" s="1"/>
  <c r="AE122" i="9" s="1"/>
  <c r="AE123" i="9" s="1"/>
  <c r="AE124" i="9" s="1"/>
  <c r="AE125" i="9" s="1"/>
  <c r="AE126" i="9" s="1"/>
  <c r="AE127" i="9" s="1"/>
  <c r="AE128" i="9" s="1"/>
  <c r="AE129" i="9" s="1"/>
  <c r="AE130" i="9" s="1"/>
  <c r="AE131" i="9" s="1"/>
  <c r="AE132" i="9" s="1"/>
  <c r="AE133" i="9" s="1"/>
  <c r="AE134" i="9" s="1"/>
  <c r="AE135" i="9" s="1"/>
  <c r="AE136" i="9" s="1"/>
  <c r="AE137" i="9" s="1"/>
  <c r="AE138" i="9" s="1"/>
  <c r="AE139" i="9" s="1"/>
  <c r="AE140" i="9" s="1"/>
  <c r="AE141" i="9" s="1"/>
  <c r="AE142" i="9" s="1"/>
  <c r="AE143" i="9" s="1"/>
  <c r="AE144" i="9" s="1"/>
  <c r="AE145" i="9" s="1"/>
  <c r="AE146" i="9" s="1"/>
  <c r="AE147" i="9" s="1"/>
  <c r="AE148" i="9" s="1"/>
  <c r="AE149" i="9" s="1"/>
  <c r="AE150" i="9" s="1"/>
  <c r="AE151" i="9" s="1"/>
  <c r="AE152" i="9" s="1"/>
  <c r="AE153" i="9" s="1"/>
  <c r="AE154" i="9" s="1"/>
  <c r="AE155" i="9" s="1"/>
  <c r="AE156" i="9" s="1"/>
  <c r="AE157" i="9" s="1"/>
  <c r="AE158" i="9" s="1"/>
  <c r="AE159" i="9" s="1"/>
  <c r="AE160" i="9" s="1"/>
  <c r="AE161" i="9" s="1"/>
  <c r="AE162" i="9" s="1"/>
  <c r="AE163" i="9" s="1"/>
  <c r="AE164" i="9" s="1"/>
  <c r="AE165" i="9" s="1"/>
  <c r="AE166" i="9" s="1"/>
  <c r="AE167" i="9" s="1"/>
  <c r="AE168" i="9" s="1"/>
  <c r="AE169" i="9" s="1"/>
  <c r="AE170" i="9" s="1"/>
  <c r="AE171" i="9" s="1"/>
  <c r="AE172" i="9" s="1"/>
  <c r="AE173" i="9" s="1"/>
  <c r="AE174" i="9" s="1"/>
  <c r="AE175" i="9" s="1"/>
  <c r="AE176" i="9" s="1"/>
  <c r="AE177" i="9" s="1"/>
  <c r="AE178" i="9" s="1"/>
  <c r="AE179" i="9" s="1"/>
  <c r="AE180" i="9" s="1"/>
  <c r="AE181" i="9" s="1"/>
  <c r="AE182" i="9" s="1"/>
  <c r="AE183" i="9" s="1"/>
  <c r="AE184" i="9" s="1"/>
  <c r="AE185" i="9" s="1"/>
  <c r="AE186" i="9" s="1"/>
  <c r="AE187" i="9" s="1"/>
  <c r="AE188" i="9" s="1"/>
  <c r="AE189" i="9" s="1"/>
  <c r="AE190" i="9" s="1"/>
  <c r="AE191" i="9" s="1"/>
  <c r="AE192" i="9" s="1"/>
  <c r="AE193" i="9" s="1"/>
  <c r="AE194" i="9" s="1"/>
  <c r="AE195" i="9" s="1"/>
  <c r="AE196" i="9" s="1"/>
  <c r="AE197" i="9" s="1"/>
  <c r="AE198" i="9" s="1"/>
  <c r="AE199" i="9" s="1"/>
  <c r="AE200" i="9" s="1"/>
  <c r="AE201" i="9" s="1"/>
  <c r="AE202" i="9" s="1"/>
  <c r="AE203" i="9" s="1"/>
  <c r="AE204" i="9" s="1"/>
  <c r="AE205" i="9" s="1"/>
  <c r="AE206" i="9" s="1"/>
  <c r="AE207" i="9" s="1"/>
  <c r="AE208" i="9" s="1"/>
  <c r="AE209" i="9" s="1"/>
  <c r="AE210" i="9" s="1"/>
  <c r="AE211" i="9" s="1"/>
  <c r="AE212" i="9" s="1"/>
  <c r="AE213" i="9" s="1"/>
  <c r="AE214" i="9" s="1"/>
  <c r="AE215" i="9" s="1"/>
  <c r="AE216" i="9" s="1"/>
  <c r="AE217" i="9" s="1"/>
  <c r="AE218" i="9" s="1"/>
  <c r="AE219" i="9" s="1"/>
  <c r="AE220" i="9" s="1"/>
  <c r="AE221" i="9" s="1"/>
  <c r="AE222" i="9" s="1"/>
  <c r="AE223" i="9" s="1"/>
  <c r="AE224" i="9" s="1"/>
  <c r="AE225" i="9" s="1"/>
  <c r="AE226" i="9" s="1"/>
  <c r="AE227" i="9" s="1"/>
  <c r="AE228" i="9" s="1"/>
  <c r="AE229" i="9" s="1"/>
  <c r="AE230" i="9" s="1"/>
  <c r="AE231" i="9" s="1"/>
  <c r="AE232" i="9" s="1"/>
  <c r="AE233" i="9" s="1"/>
  <c r="AE234" i="9" s="1"/>
  <c r="AE235" i="9" s="1"/>
  <c r="AE236" i="9" s="1"/>
  <c r="AE237" i="9" s="1"/>
  <c r="AE238" i="9" s="1"/>
  <c r="AE239" i="9" s="1"/>
  <c r="AE240" i="9" s="1"/>
  <c r="AE241" i="9" s="1"/>
  <c r="AE242" i="9" s="1"/>
  <c r="AE243" i="9" s="1"/>
  <c r="AE244" i="9" s="1"/>
  <c r="AE245" i="9" s="1"/>
  <c r="AE246" i="9" s="1"/>
  <c r="AE247" i="9" s="1"/>
  <c r="AE248" i="9" s="1"/>
  <c r="AE249" i="9" s="1"/>
  <c r="AE250" i="9" s="1"/>
  <c r="AE251" i="9" s="1"/>
  <c r="AE252" i="9" s="1"/>
  <c r="AE253" i="9" s="1"/>
  <c r="AE254" i="9" s="1"/>
  <c r="AE255" i="9" s="1"/>
  <c r="AE256" i="9" s="1"/>
  <c r="AE257" i="9" s="1"/>
  <c r="AE258" i="9" s="1"/>
  <c r="AE259" i="9" s="1"/>
  <c r="AE260" i="9" s="1"/>
  <c r="AE261" i="9" s="1"/>
  <c r="AE262" i="9" s="1"/>
  <c r="AE263" i="9" s="1"/>
  <c r="AE264" i="9" s="1"/>
  <c r="AE265" i="9" s="1"/>
  <c r="AE266" i="9" s="1"/>
  <c r="AE267" i="9" s="1"/>
  <c r="AE268" i="9" s="1"/>
  <c r="AE269" i="9" s="1"/>
  <c r="AE270" i="9" s="1"/>
  <c r="AE271" i="9" s="1"/>
  <c r="AE272" i="9" s="1"/>
  <c r="AE273" i="9" s="1"/>
  <c r="AE274" i="9" s="1"/>
  <c r="AE275" i="9" s="1"/>
  <c r="AE276" i="9" s="1"/>
  <c r="AE277" i="9" s="1"/>
  <c r="AE278" i="9" s="1"/>
  <c r="AE279" i="9" s="1"/>
  <c r="AE280" i="9" s="1"/>
  <c r="AE281" i="9" s="1"/>
  <c r="AE282" i="9" s="1"/>
  <c r="AE283" i="9" s="1"/>
  <c r="AE284" i="9" s="1"/>
  <c r="AE285" i="9" s="1"/>
  <c r="AE286" i="9" s="1"/>
  <c r="AE287" i="9" s="1"/>
  <c r="AE288" i="9" s="1"/>
  <c r="AE289" i="9" s="1"/>
  <c r="AE290" i="9" s="1"/>
  <c r="AE291" i="9" s="1"/>
  <c r="AE292" i="9" s="1"/>
  <c r="AE293" i="9" s="1"/>
  <c r="AE294" i="9" s="1"/>
  <c r="AE295" i="9" s="1"/>
  <c r="AE296" i="9" s="1"/>
  <c r="AE297" i="9" s="1"/>
  <c r="AE298" i="9" s="1"/>
  <c r="AE299" i="9" s="1"/>
  <c r="AE300" i="9" s="1"/>
  <c r="AE301" i="9" s="1"/>
  <c r="AE302" i="9" s="1"/>
  <c r="AE303" i="9" s="1"/>
  <c r="AE304" i="9" s="1"/>
  <c r="AE305" i="9" s="1"/>
  <c r="AE306" i="9" s="1"/>
  <c r="AE307" i="9" s="1"/>
  <c r="AE308" i="9" s="1"/>
  <c r="AE309" i="9" s="1"/>
  <c r="AE310" i="9" s="1"/>
  <c r="AE311" i="9" s="1"/>
  <c r="AE312" i="9" s="1"/>
  <c r="AE313" i="9" s="1"/>
  <c r="AE314" i="9" s="1"/>
  <c r="AE315" i="9" s="1"/>
  <c r="AE316" i="9" s="1"/>
  <c r="AE317" i="9" s="1"/>
  <c r="AE318" i="9" s="1"/>
  <c r="AE319" i="9" s="1"/>
  <c r="AE320" i="9" s="1"/>
  <c r="AE321" i="9" s="1"/>
  <c r="AE322" i="9" s="1"/>
  <c r="AE323" i="9" s="1"/>
  <c r="AE324" i="9" s="1"/>
  <c r="AE325" i="9" s="1"/>
  <c r="AE326" i="9" s="1"/>
  <c r="AE327" i="9" s="1"/>
  <c r="AE328" i="9" s="1"/>
  <c r="AE329" i="9" s="1"/>
  <c r="AE330" i="9" s="1"/>
  <c r="AE331" i="9" s="1"/>
  <c r="AE332" i="9" s="1"/>
  <c r="AE333" i="9" s="1"/>
  <c r="AE334" i="9" s="1"/>
  <c r="AE335" i="9" s="1"/>
  <c r="AE336" i="9" s="1"/>
  <c r="AE337" i="9" s="1"/>
  <c r="AE338" i="9" s="1"/>
  <c r="AE339" i="9" s="1"/>
  <c r="AE340" i="9" s="1"/>
  <c r="AE341" i="9" s="1"/>
  <c r="AE342" i="9" s="1"/>
  <c r="AE343" i="9" s="1"/>
  <c r="AE344" i="9" s="1"/>
  <c r="AE345" i="9" s="1"/>
  <c r="AE346" i="9" s="1"/>
  <c r="AE347" i="9" s="1"/>
  <c r="AE348" i="9" s="1"/>
  <c r="AE349" i="9" s="1"/>
  <c r="AE350" i="9" s="1"/>
  <c r="AE351" i="9" s="1"/>
  <c r="AE352" i="9" s="1"/>
  <c r="AE353" i="9" s="1"/>
  <c r="AE354" i="9" s="1"/>
  <c r="AE355" i="9" s="1"/>
  <c r="AE356" i="9" s="1"/>
  <c r="AE357" i="9" s="1"/>
  <c r="AE358" i="9" s="1"/>
  <c r="AE359" i="9" s="1"/>
  <c r="AE360" i="9" s="1"/>
  <c r="AE361" i="9" s="1"/>
  <c r="AE362" i="9" s="1"/>
  <c r="AE363" i="9" s="1"/>
  <c r="AE364" i="9" s="1"/>
  <c r="AE365" i="9" s="1"/>
  <c r="AE366" i="9" s="1"/>
  <c r="AE367" i="9" s="1"/>
  <c r="AE368" i="9" s="1"/>
  <c r="AE369" i="9" s="1"/>
  <c r="AE370" i="9" s="1"/>
  <c r="AE371" i="9" s="1"/>
  <c r="AE372" i="9" s="1"/>
  <c r="AE373" i="9" s="1"/>
  <c r="AE374" i="9" s="1"/>
  <c r="AE375" i="9" s="1"/>
  <c r="AE376" i="9" s="1"/>
  <c r="AE377" i="9" s="1"/>
  <c r="AE378" i="9" s="1"/>
  <c r="AE379" i="9" s="1"/>
  <c r="AE380" i="9" s="1"/>
  <c r="AE381" i="9" s="1"/>
  <c r="AE382" i="9" s="1"/>
  <c r="AE383" i="9" s="1"/>
  <c r="AE384" i="9" s="1"/>
  <c r="AE385" i="9" s="1"/>
  <c r="AE386" i="9" s="1"/>
  <c r="AE387" i="9" s="1"/>
  <c r="AE388" i="9" s="1"/>
  <c r="AE389" i="9" s="1"/>
  <c r="AE390" i="9" s="1"/>
  <c r="AE391" i="9" s="1"/>
  <c r="AE392" i="9" s="1"/>
  <c r="AE393" i="9" s="1"/>
  <c r="AE394" i="9" s="1"/>
  <c r="AE395" i="9" s="1"/>
  <c r="AE396" i="9" s="1"/>
  <c r="AE397" i="9" s="1"/>
  <c r="AE398" i="9" s="1"/>
  <c r="AE399" i="9" s="1"/>
  <c r="AE400" i="9" s="1"/>
  <c r="AE401" i="9" s="1"/>
  <c r="AE402" i="9" s="1"/>
  <c r="AE403" i="9" s="1"/>
  <c r="AE404" i="9" s="1"/>
  <c r="AE405" i="9" s="1"/>
  <c r="AE406" i="9" s="1"/>
  <c r="AE407" i="9" s="1"/>
  <c r="AE408" i="9" s="1"/>
  <c r="AE409" i="9" s="1"/>
  <c r="AE410" i="9" s="1"/>
  <c r="AE411" i="9" s="1"/>
  <c r="AE412" i="9" s="1"/>
  <c r="AE413" i="9" s="1"/>
  <c r="AE414" i="9" s="1"/>
  <c r="AE415" i="9" s="1"/>
  <c r="AE416" i="9" s="1"/>
  <c r="AE417" i="9" s="1"/>
  <c r="AE418" i="9" s="1"/>
  <c r="AE419" i="9" s="1"/>
  <c r="AE420" i="9" s="1"/>
  <c r="AE421" i="9" s="1"/>
  <c r="AE422" i="9" s="1"/>
  <c r="AE423" i="9" s="1"/>
  <c r="AE424" i="9" s="1"/>
  <c r="AE425" i="9" s="1"/>
  <c r="AE426" i="9" s="1"/>
  <c r="AE427" i="9" s="1"/>
  <c r="AE428" i="9" s="1"/>
  <c r="AE429" i="9" s="1"/>
  <c r="AE430" i="9" s="1"/>
  <c r="AE431" i="9" s="1"/>
  <c r="AE432" i="9" s="1"/>
  <c r="AE433" i="9" s="1"/>
  <c r="AE434" i="9" s="1"/>
  <c r="AE435" i="9" s="1"/>
  <c r="AE436" i="9" s="1"/>
  <c r="AE437" i="9" s="1"/>
  <c r="AE438" i="9" s="1"/>
  <c r="AE439" i="9" s="1"/>
  <c r="AE440" i="9" s="1"/>
  <c r="AE441" i="9" s="1"/>
  <c r="AE442" i="9" s="1"/>
  <c r="AE443" i="9" s="1"/>
  <c r="AE444" i="9" s="1"/>
  <c r="AE445" i="9" s="1"/>
  <c r="AE446" i="9" s="1"/>
  <c r="AE447" i="9" s="1"/>
  <c r="AE448" i="9" s="1"/>
  <c r="AE449" i="9" s="1"/>
  <c r="AE450" i="9" s="1"/>
  <c r="AE451" i="9" s="1"/>
  <c r="AE452" i="9" s="1"/>
  <c r="AE453" i="9" s="1"/>
  <c r="AE454" i="9" s="1"/>
  <c r="AE455" i="9" s="1"/>
  <c r="AE456" i="9" s="1"/>
  <c r="AE457" i="9" s="1"/>
  <c r="AE458" i="9" s="1"/>
  <c r="AE459" i="9" s="1"/>
  <c r="AE460" i="9" s="1"/>
  <c r="AE461" i="9" s="1"/>
  <c r="AE462" i="9" s="1"/>
  <c r="AE463" i="9" s="1"/>
  <c r="AE464" i="9" s="1"/>
  <c r="AE465" i="9" s="1"/>
  <c r="AE466" i="9" s="1"/>
  <c r="AE467" i="9" s="1"/>
  <c r="AE468" i="9" s="1"/>
  <c r="AE469" i="9" s="1"/>
  <c r="AE470" i="9" s="1"/>
  <c r="AE471" i="9" s="1"/>
  <c r="AE472" i="9" s="1"/>
  <c r="AE473" i="9" s="1"/>
  <c r="AE474" i="9" s="1"/>
  <c r="AE475" i="9" s="1"/>
  <c r="AE476" i="9" s="1"/>
  <c r="AE477" i="9" s="1"/>
  <c r="AE478" i="9" s="1"/>
  <c r="AE479" i="9" s="1"/>
  <c r="AE480" i="9" s="1"/>
  <c r="AE481" i="9" s="1"/>
  <c r="AE482" i="9" s="1"/>
  <c r="AE483" i="9" s="1"/>
  <c r="AE484" i="9" s="1"/>
  <c r="AE485" i="9" s="1"/>
  <c r="AE486" i="9" s="1"/>
  <c r="AE487" i="9" s="1"/>
  <c r="AE488" i="9" s="1"/>
  <c r="AE489" i="9" s="1"/>
  <c r="AE490" i="9" s="1"/>
  <c r="AE491" i="9" s="1"/>
  <c r="AE492" i="9" s="1"/>
  <c r="AE493" i="9" s="1"/>
  <c r="AE494" i="9" s="1"/>
  <c r="AE495" i="9" s="1"/>
  <c r="AE496" i="9" s="1"/>
  <c r="AE497" i="9" s="1"/>
  <c r="AE498" i="9" s="1"/>
  <c r="AE499" i="9" s="1"/>
  <c r="AE500" i="9" s="1"/>
  <c r="AE501" i="9" s="1"/>
  <c r="AE502" i="9" s="1"/>
  <c r="AE503" i="9" s="1"/>
  <c r="AE504" i="9" s="1"/>
  <c r="AE505" i="9" s="1"/>
  <c r="AE506" i="9" s="1"/>
  <c r="AE507" i="9" s="1"/>
  <c r="AE508" i="9" s="1"/>
  <c r="AE509" i="9" s="1"/>
  <c r="AE510" i="9" s="1"/>
  <c r="AE511" i="9" s="1"/>
  <c r="AE512" i="9" s="1"/>
  <c r="AE513" i="9" s="1"/>
  <c r="AE514" i="9" s="1"/>
  <c r="AE515" i="9" s="1"/>
  <c r="AE516" i="9" s="1"/>
  <c r="AE517" i="9" s="1"/>
  <c r="AE518" i="9" s="1"/>
  <c r="AE519" i="9" s="1"/>
  <c r="AE520" i="9" s="1"/>
  <c r="AE521" i="9" s="1"/>
  <c r="AE522" i="9" s="1"/>
  <c r="AE523" i="9" s="1"/>
  <c r="AE524" i="9" s="1"/>
  <c r="AE525" i="9" s="1"/>
  <c r="AE526" i="9" s="1"/>
  <c r="AE527" i="9" s="1"/>
  <c r="AE528" i="9" s="1"/>
  <c r="AE529" i="9" s="1"/>
  <c r="AE530" i="9" s="1"/>
  <c r="AE531" i="9" s="1"/>
  <c r="AE532" i="9" s="1"/>
  <c r="AE533" i="9" s="1"/>
  <c r="AE534" i="9" s="1"/>
  <c r="AE535" i="9" s="1"/>
  <c r="AE536" i="9" s="1"/>
  <c r="AE537" i="9" s="1"/>
  <c r="AE538" i="9" s="1"/>
  <c r="AE539" i="9" s="1"/>
  <c r="AE540" i="9" s="1"/>
  <c r="AE541" i="9" s="1"/>
  <c r="AE542" i="9" s="1"/>
  <c r="AE543" i="9" s="1"/>
  <c r="AE544" i="9" s="1"/>
  <c r="AE545" i="9" s="1"/>
  <c r="AE546" i="9" s="1"/>
  <c r="AE547" i="9" s="1"/>
  <c r="AE548" i="9" s="1"/>
  <c r="AE549" i="9" s="1"/>
  <c r="AE550" i="9" s="1"/>
  <c r="AE551" i="9" s="1"/>
  <c r="AE552" i="9" s="1"/>
  <c r="AE553" i="9" s="1"/>
  <c r="AE554" i="9" s="1"/>
  <c r="AE555" i="9" s="1"/>
  <c r="AE556" i="9" s="1"/>
  <c r="AE557" i="9" s="1"/>
  <c r="AE558" i="9" s="1"/>
  <c r="AE559" i="9" s="1"/>
  <c r="AE560" i="9" s="1"/>
  <c r="AE561" i="9" s="1"/>
  <c r="AE562" i="9" s="1"/>
  <c r="AE563" i="9" s="1"/>
  <c r="AE564" i="9" s="1"/>
  <c r="AE565" i="9" s="1"/>
  <c r="AE566" i="9" s="1"/>
  <c r="AE567" i="9" s="1"/>
  <c r="AE568" i="9" s="1"/>
  <c r="AE569" i="9" s="1"/>
  <c r="AE570" i="9" s="1"/>
  <c r="AE571" i="9" s="1"/>
  <c r="AE572" i="9" s="1"/>
  <c r="AE573" i="9" s="1"/>
  <c r="AE574" i="9" s="1"/>
  <c r="AE575" i="9" s="1"/>
  <c r="AE576" i="9" s="1"/>
  <c r="AE577" i="9" s="1"/>
  <c r="AE578" i="9" s="1"/>
  <c r="AE579" i="9" s="1"/>
  <c r="AE580" i="9" s="1"/>
  <c r="AE581" i="9" s="1"/>
  <c r="AE582" i="9" s="1"/>
  <c r="AE583" i="9" s="1"/>
  <c r="AE584" i="9" s="1"/>
  <c r="AE585" i="9" s="1"/>
  <c r="AE586" i="9" s="1"/>
  <c r="AE587" i="9" s="1"/>
  <c r="AE588" i="9" s="1"/>
  <c r="AE589" i="9" s="1"/>
  <c r="AE590" i="9" s="1"/>
  <c r="AE591" i="9" s="1"/>
  <c r="AE592" i="9" s="1"/>
  <c r="AE593" i="9" s="1"/>
  <c r="AE594" i="9" s="1"/>
  <c r="AE595" i="9" s="1"/>
  <c r="AE596" i="9" s="1"/>
  <c r="AE597" i="9" s="1"/>
  <c r="AE598" i="9" s="1"/>
  <c r="AE599" i="9" s="1"/>
  <c r="AE600" i="9" s="1"/>
  <c r="AE601" i="9" s="1"/>
  <c r="AE602" i="9" s="1"/>
  <c r="AE603" i="9" s="1"/>
  <c r="AE604" i="9" s="1"/>
  <c r="AE605" i="9" s="1"/>
  <c r="AE606" i="9" s="1"/>
  <c r="AE607" i="9" s="1"/>
  <c r="AE608" i="9" s="1"/>
  <c r="AE609" i="9" s="1"/>
  <c r="AE610" i="9" s="1"/>
  <c r="AE611" i="9" s="1"/>
  <c r="AE612" i="9" s="1"/>
  <c r="AE613" i="9" s="1"/>
  <c r="AE614" i="9" s="1"/>
  <c r="AE615" i="9" s="1"/>
  <c r="AE616" i="9" s="1"/>
  <c r="AE617" i="9" s="1"/>
  <c r="AE618" i="9" s="1"/>
  <c r="AE619" i="9" s="1"/>
  <c r="AE620" i="9" s="1"/>
  <c r="AE621" i="9" s="1"/>
  <c r="AE622" i="9" s="1"/>
  <c r="AE623" i="9" s="1"/>
  <c r="AE624" i="9" s="1"/>
  <c r="AE625" i="9" s="1"/>
  <c r="AE626" i="9" s="1"/>
  <c r="AE627" i="9" s="1"/>
  <c r="AE628" i="9" s="1"/>
  <c r="AE629" i="9" s="1"/>
  <c r="AE630" i="9" s="1"/>
  <c r="AE631" i="9" s="1"/>
  <c r="AE632" i="9" s="1"/>
  <c r="AE633" i="9" s="1"/>
  <c r="AE634" i="9" s="1"/>
  <c r="AE635" i="9" s="1"/>
  <c r="AE636" i="9" s="1"/>
  <c r="AE637" i="9" s="1"/>
  <c r="AE638" i="9" s="1"/>
  <c r="AE639" i="9" s="1"/>
  <c r="AE640" i="9" s="1"/>
  <c r="AE641" i="9" s="1"/>
  <c r="AE642" i="9" s="1"/>
  <c r="AE643" i="9" s="1"/>
  <c r="AE644" i="9" s="1"/>
  <c r="AE645" i="9" s="1"/>
  <c r="AE646" i="9" s="1"/>
  <c r="AE647" i="9" s="1"/>
  <c r="AE648" i="9" s="1"/>
  <c r="AE649" i="9" s="1"/>
  <c r="AE650" i="9" s="1"/>
  <c r="AE651" i="9" s="1"/>
  <c r="AE652" i="9" s="1"/>
  <c r="AE653" i="9" s="1"/>
  <c r="AE654" i="9" s="1"/>
  <c r="AE655" i="9" s="1"/>
  <c r="AE656" i="9" s="1"/>
  <c r="AE657" i="9" s="1"/>
  <c r="AE658" i="9" s="1"/>
  <c r="AE659" i="9" s="1"/>
  <c r="AE660" i="9" s="1"/>
  <c r="AE661" i="9" s="1"/>
  <c r="AE662" i="9" s="1"/>
  <c r="AE663" i="9" s="1"/>
  <c r="AE664" i="9" s="1"/>
  <c r="AE665" i="9" s="1"/>
  <c r="AE666" i="9" s="1"/>
  <c r="AE667" i="9" s="1"/>
  <c r="AE668" i="9" s="1"/>
  <c r="AE669" i="9" s="1"/>
  <c r="AE670" i="9" s="1"/>
  <c r="AE671" i="9" s="1"/>
  <c r="AE672" i="9" s="1"/>
  <c r="AE673" i="9" s="1"/>
  <c r="AE674" i="9" s="1"/>
  <c r="AE675" i="9" s="1"/>
  <c r="AE676" i="9" s="1"/>
  <c r="AE677" i="9" s="1"/>
  <c r="AE678" i="9" s="1"/>
  <c r="AE679" i="9" s="1"/>
  <c r="AE680" i="9" s="1"/>
  <c r="AE681" i="9" s="1"/>
  <c r="AE682" i="9" s="1"/>
  <c r="AE683" i="9" s="1"/>
  <c r="AE684" i="9" s="1"/>
  <c r="AE685" i="9" s="1"/>
  <c r="AE686" i="9" s="1"/>
  <c r="AE687" i="9" s="1"/>
  <c r="AE688" i="9" s="1"/>
  <c r="AE689" i="9" s="1"/>
  <c r="AE690" i="9" s="1"/>
  <c r="AE691" i="9" s="1"/>
  <c r="AE692" i="9" s="1"/>
  <c r="AE693" i="9" s="1"/>
  <c r="AE694" i="9" s="1"/>
  <c r="AE695" i="9" s="1"/>
  <c r="AE696" i="9" s="1"/>
  <c r="AE697" i="9" s="1"/>
  <c r="AE698" i="9" s="1"/>
  <c r="AE699" i="9" s="1"/>
  <c r="AE700" i="9" s="1"/>
  <c r="AE701" i="9" s="1"/>
  <c r="AE702" i="9" s="1"/>
  <c r="AE703" i="9" s="1"/>
  <c r="AE704" i="9" s="1"/>
  <c r="AE705" i="9" s="1"/>
  <c r="AE706" i="9" s="1"/>
  <c r="AE707" i="9" s="1"/>
  <c r="AE708" i="9" s="1"/>
  <c r="AE709" i="9" s="1"/>
  <c r="AE710" i="9" s="1"/>
  <c r="AE711" i="9" s="1"/>
  <c r="AE712" i="9" s="1"/>
  <c r="AE713" i="9" s="1"/>
  <c r="AE714" i="9" s="1"/>
  <c r="AE715" i="9" s="1"/>
  <c r="AE716" i="9" s="1"/>
  <c r="AE717" i="9" s="1"/>
  <c r="AE718" i="9" s="1"/>
  <c r="AE719" i="9" s="1"/>
  <c r="AE720" i="9" s="1"/>
  <c r="AE721" i="9" s="1"/>
  <c r="AE722" i="9" s="1"/>
  <c r="AE723" i="9" s="1"/>
  <c r="AE724" i="9" s="1"/>
  <c r="AE725" i="9" s="1"/>
  <c r="AE726" i="9" s="1"/>
  <c r="AE727" i="9" s="1"/>
  <c r="AE728" i="9" s="1"/>
  <c r="AE729" i="9" s="1"/>
  <c r="AE730" i="9" s="1"/>
  <c r="AE731" i="9" s="1"/>
  <c r="AE732" i="9" s="1"/>
  <c r="AE733" i="9" s="1"/>
  <c r="AE734" i="9" s="1"/>
  <c r="AE735" i="9" s="1"/>
  <c r="AE736" i="9" s="1"/>
  <c r="AE737" i="9" s="1"/>
  <c r="AE738" i="9" s="1"/>
  <c r="AE739" i="9" s="1"/>
  <c r="AE740" i="9" s="1"/>
  <c r="AE741" i="9" s="1"/>
  <c r="AE742" i="9" s="1"/>
  <c r="AE743" i="9" s="1"/>
  <c r="AE744" i="9" s="1"/>
  <c r="AE745" i="9" s="1"/>
  <c r="AE746" i="9" s="1"/>
  <c r="AE747" i="9" s="1"/>
  <c r="AE748" i="9" s="1"/>
  <c r="AE749" i="9" s="1"/>
  <c r="AE750" i="9" s="1"/>
  <c r="AE751" i="9" s="1"/>
  <c r="AE752" i="9" s="1"/>
  <c r="AE753" i="9" s="1"/>
  <c r="AE754" i="9" s="1"/>
  <c r="AE755" i="9" s="1"/>
  <c r="AE756" i="9" s="1"/>
  <c r="AE757" i="9" s="1"/>
  <c r="AE758" i="9" s="1"/>
  <c r="AE759" i="9" s="1"/>
  <c r="AE760" i="9" s="1"/>
  <c r="AE761" i="9" s="1"/>
  <c r="AE762" i="9" s="1"/>
  <c r="AE763" i="9" s="1"/>
  <c r="AE764" i="9" s="1"/>
  <c r="AE765" i="9" s="1"/>
  <c r="AE766" i="9" s="1"/>
  <c r="AE767" i="9" s="1"/>
  <c r="AE768" i="9" s="1"/>
  <c r="AE769" i="9" s="1"/>
  <c r="AE770" i="9" s="1"/>
  <c r="AE771" i="9" s="1"/>
  <c r="AE772" i="9" s="1"/>
  <c r="AE773" i="9" s="1"/>
  <c r="AE774" i="9" s="1"/>
  <c r="AE775" i="9" s="1"/>
  <c r="AE776" i="9" s="1"/>
  <c r="AE777" i="9" s="1"/>
  <c r="AE778" i="9" s="1"/>
  <c r="AE779" i="9" s="1"/>
  <c r="AE780" i="9" s="1"/>
  <c r="AE781" i="9" s="1"/>
  <c r="AE782" i="9" s="1"/>
  <c r="AE783" i="9" s="1"/>
  <c r="AE784" i="9" s="1"/>
  <c r="AE785" i="9" s="1"/>
  <c r="AE786" i="9" s="1"/>
  <c r="AE787" i="9" s="1"/>
  <c r="AE788" i="9" s="1"/>
  <c r="AE789" i="9" s="1"/>
  <c r="AE790" i="9" s="1"/>
  <c r="AE791" i="9" s="1"/>
  <c r="AE792" i="9" s="1"/>
  <c r="AE793" i="9" s="1"/>
  <c r="AE794" i="9" s="1"/>
  <c r="AE795" i="9" s="1"/>
  <c r="AE796" i="9" s="1"/>
  <c r="AE797" i="9" s="1"/>
  <c r="AE798" i="9" s="1"/>
  <c r="AE799" i="9" s="1"/>
  <c r="AE800" i="9" s="1"/>
  <c r="AE801" i="9" s="1"/>
  <c r="AE802" i="9" s="1"/>
  <c r="AE803" i="9" s="1"/>
  <c r="AE804" i="9" s="1"/>
  <c r="AE805" i="9" s="1"/>
  <c r="AE806" i="9" s="1"/>
  <c r="AE807" i="9" s="1"/>
  <c r="AE808" i="9" s="1"/>
  <c r="AE809" i="9" s="1"/>
  <c r="AE810" i="9" s="1"/>
  <c r="AE811" i="9" s="1"/>
  <c r="AE812" i="9" s="1"/>
  <c r="AE813" i="9" s="1"/>
  <c r="AE814" i="9" s="1"/>
  <c r="AE815" i="9" s="1"/>
  <c r="AE816" i="9" s="1"/>
  <c r="AE817" i="9" s="1"/>
  <c r="AE818" i="9" s="1"/>
  <c r="AE819" i="9" s="1"/>
  <c r="AE820" i="9" s="1"/>
  <c r="AE821" i="9" s="1"/>
  <c r="AE822" i="9" s="1"/>
  <c r="AE823" i="9" s="1"/>
  <c r="AE824" i="9" s="1"/>
  <c r="AE825" i="9" s="1"/>
  <c r="AE826" i="9" s="1"/>
  <c r="AE827" i="9" s="1"/>
  <c r="AE828" i="9" s="1"/>
  <c r="AE829" i="9" s="1"/>
  <c r="AE830" i="9" s="1"/>
  <c r="AE831" i="9" s="1"/>
  <c r="AE832" i="9" s="1"/>
  <c r="AE833" i="9" s="1"/>
  <c r="AE834" i="9" s="1"/>
  <c r="AE835" i="9" s="1"/>
  <c r="AE836" i="9" s="1"/>
  <c r="AE837" i="9" s="1"/>
  <c r="AE838" i="9" s="1"/>
  <c r="AE839" i="9" s="1"/>
  <c r="AE840" i="9" s="1"/>
  <c r="AE841" i="9" s="1"/>
  <c r="AE842" i="9" s="1"/>
  <c r="AE843" i="9" s="1"/>
  <c r="AE844" i="9" s="1"/>
  <c r="AE845" i="9" s="1"/>
  <c r="AE846" i="9" s="1"/>
  <c r="AE847" i="9" s="1"/>
  <c r="AE848" i="9" s="1"/>
  <c r="AE849" i="9" s="1"/>
  <c r="AE850" i="9" s="1"/>
  <c r="AE851" i="9" s="1"/>
  <c r="AE852" i="9" s="1"/>
  <c r="AE853" i="9" s="1"/>
  <c r="AE854" i="9" s="1"/>
  <c r="AE855" i="9" s="1"/>
  <c r="AE856" i="9" s="1"/>
  <c r="AE857" i="9" s="1"/>
  <c r="AE858" i="9" s="1"/>
  <c r="AE859" i="9" s="1"/>
  <c r="AE860" i="9" s="1"/>
  <c r="AE861" i="9" s="1"/>
  <c r="AE862" i="9" s="1"/>
  <c r="AE863" i="9" s="1"/>
  <c r="AE864" i="9" s="1"/>
  <c r="AE865" i="9" s="1"/>
  <c r="AE866" i="9" s="1"/>
  <c r="AE867" i="9" s="1"/>
  <c r="AE868" i="9" s="1"/>
  <c r="AE869" i="9" s="1"/>
  <c r="AE870" i="9" s="1"/>
  <c r="AE871" i="9" s="1"/>
  <c r="AE872" i="9" s="1"/>
  <c r="AE873" i="9" s="1"/>
  <c r="AE874" i="9" s="1"/>
  <c r="AE875" i="9" s="1"/>
  <c r="AE876" i="9" s="1"/>
  <c r="AE877" i="9" s="1"/>
  <c r="AE878" i="9" s="1"/>
  <c r="AE879" i="9" s="1"/>
  <c r="AE880" i="9" s="1"/>
  <c r="AE881" i="9" s="1"/>
  <c r="AE882" i="9" s="1"/>
  <c r="AE883" i="9" s="1"/>
  <c r="AE884" i="9" s="1"/>
  <c r="AE885" i="9" s="1"/>
  <c r="AE886" i="9" s="1"/>
  <c r="AE887" i="9" s="1"/>
  <c r="AE888" i="9" s="1"/>
  <c r="AE889" i="9" s="1"/>
  <c r="AE890" i="9" s="1"/>
  <c r="AE891" i="9" s="1"/>
  <c r="AE892" i="9" s="1"/>
  <c r="AE893" i="9" s="1"/>
  <c r="AE894" i="9" s="1"/>
  <c r="AE895" i="9" s="1"/>
  <c r="AE896" i="9" s="1"/>
  <c r="AE897" i="9" s="1"/>
  <c r="AE898" i="9" s="1"/>
  <c r="AE899" i="9" s="1"/>
  <c r="AE900" i="9" s="1"/>
  <c r="AE901" i="9" s="1"/>
  <c r="AE902" i="9" s="1"/>
  <c r="AE903" i="9" s="1"/>
  <c r="AE904" i="9" s="1"/>
  <c r="AE905" i="9" s="1"/>
  <c r="AE906" i="9" s="1"/>
  <c r="AE907" i="9" s="1"/>
  <c r="AE908" i="9" s="1"/>
  <c r="AE909" i="9" s="1"/>
  <c r="AE910" i="9" s="1"/>
  <c r="AE911" i="9" s="1"/>
  <c r="AE912" i="9" s="1"/>
  <c r="AE913" i="9" s="1"/>
  <c r="AE914" i="9" s="1"/>
  <c r="AE915" i="9" s="1"/>
  <c r="AE916" i="9" s="1"/>
  <c r="AE917" i="9" s="1"/>
  <c r="AE918" i="9" s="1"/>
  <c r="AE919" i="9" s="1"/>
  <c r="AE920" i="9" s="1"/>
  <c r="AE921" i="9" s="1"/>
  <c r="AE922" i="9" s="1"/>
  <c r="AE923" i="9" s="1"/>
  <c r="AE924" i="9" s="1"/>
  <c r="AE925" i="9" s="1"/>
  <c r="AE926" i="9" s="1"/>
  <c r="AE927" i="9" s="1"/>
  <c r="AE928" i="9" s="1"/>
  <c r="AE929" i="9" s="1"/>
  <c r="AE930" i="9" s="1"/>
  <c r="AE931" i="9" s="1"/>
  <c r="AE932" i="9" s="1"/>
  <c r="AE933" i="9" s="1"/>
  <c r="AE934" i="9" s="1"/>
  <c r="AE935" i="9" s="1"/>
  <c r="AE936" i="9" s="1"/>
  <c r="AE937" i="9" s="1"/>
  <c r="AE938" i="9" s="1"/>
  <c r="AE939" i="9" s="1"/>
  <c r="AE940" i="9" s="1"/>
  <c r="AE941" i="9" s="1"/>
  <c r="AE942" i="9" s="1"/>
  <c r="AE943" i="9" s="1"/>
  <c r="AE944" i="9" s="1"/>
  <c r="AE945" i="9" s="1"/>
  <c r="AE946" i="9" s="1"/>
  <c r="AE947" i="9" s="1"/>
  <c r="AE948" i="9" s="1"/>
  <c r="AE949" i="9" s="1"/>
  <c r="AE950" i="9" s="1"/>
  <c r="AE951" i="9" s="1"/>
  <c r="AE952" i="9" s="1"/>
  <c r="AE953" i="9" s="1"/>
  <c r="AE954" i="9" s="1"/>
  <c r="AE955" i="9" s="1"/>
  <c r="AE956" i="9" s="1"/>
  <c r="AE957" i="9" s="1"/>
  <c r="AE958" i="9" s="1"/>
  <c r="AE959" i="9" s="1"/>
  <c r="AE960" i="9" s="1"/>
  <c r="AE961" i="9" s="1"/>
  <c r="AE962" i="9" s="1"/>
  <c r="AE963" i="9" s="1"/>
  <c r="AE964" i="9" s="1"/>
  <c r="AE965" i="9" s="1"/>
  <c r="AE966" i="9" s="1"/>
  <c r="AE967" i="9" s="1"/>
  <c r="AE968" i="9" s="1"/>
  <c r="AE969" i="9" s="1"/>
  <c r="AE970" i="9" s="1"/>
  <c r="AE971" i="9" s="1"/>
  <c r="AE972" i="9" s="1"/>
  <c r="AE973" i="9" s="1"/>
  <c r="AE974" i="9" s="1"/>
  <c r="AE975" i="9" s="1"/>
  <c r="AE976" i="9" s="1"/>
  <c r="AE977" i="9" s="1"/>
  <c r="AE978" i="9" s="1"/>
  <c r="AE979" i="9" s="1"/>
  <c r="AE980" i="9" s="1"/>
  <c r="AE981" i="9" s="1"/>
  <c r="AE982" i="9" s="1"/>
  <c r="AE983" i="9" s="1"/>
  <c r="AE984" i="9" s="1"/>
  <c r="AE985" i="9" s="1"/>
  <c r="AE986" i="9" s="1"/>
  <c r="AE987" i="9" s="1"/>
  <c r="AE988" i="9" s="1"/>
  <c r="AE989" i="9" s="1"/>
  <c r="AE990" i="9" s="1"/>
  <c r="AE991" i="9" s="1"/>
  <c r="AE992" i="9" s="1"/>
  <c r="AE993" i="9" s="1"/>
  <c r="AE994" i="9" s="1"/>
  <c r="AE995" i="9" s="1"/>
  <c r="AE996" i="9" s="1"/>
  <c r="AE997" i="9" s="1"/>
  <c r="AE998" i="9" s="1"/>
  <c r="AE999" i="9" s="1"/>
  <c r="AE1000" i="9" s="1"/>
  <c r="AE1001" i="9" s="1"/>
  <c r="AE1002" i="9" s="1"/>
  <c r="AE1003" i="9" s="1"/>
  <c r="AE1004" i="9" s="1"/>
  <c r="AE1005" i="9" s="1"/>
  <c r="AE1006" i="9" s="1"/>
  <c r="AE1007" i="9" s="1"/>
  <c r="AE1008" i="9" s="1"/>
  <c r="AE1009" i="9" s="1"/>
  <c r="AE1010" i="9" s="1"/>
  <c r="AE1011" i="9" s="1"/>
  <c r="AE1012" i="9" s="1"/>
  <c r="AE1013" i="9" s="1"/>
  <c r="AE1014" i="9" s="1"/>
  <c r="AE1015" i="9" s="1"/>
  <c r="AE1016" i="9" s="1"/>
  <c r="AE1017" i="9" s="1"/>
  <c r="AE1018" i="9" s="1"/>
  <c r="AE1019" i="9" s="1"/>
  <c r="AE1020" i="9" s="1"/>
  <c r="AE1021" i="9" s="1"/>
  <c r="AE1022" i="9" s="1"/>
  <c r="AE1023" i="9" s="1"/>
  <c r="AE1024" i="9" s="1"/>
  <c r="AE1025" i="9" s="1"/>
  <c r="AE1026" i="9" s="1"/>
  <c r="AE1027" i="9" s="1"/>
  <c r="AE1028" i="9" s="1"/>
  <c r="AE1029" i="9" s="1"/>
  <c r="AE1030" i="9" s="1"/>
  <c r="AE1031" i="9" s="1"/>
  <c r="AE1032" i="9" s="1"/>
  <c r="AE1033" i="9" s="1"/>
  <c r="AE1034" i="9" s="1"/>
  <c r="AE1035" i="9" s="1"/>
  <c r="AE1036" i="9" s="1"/>
  <c r="AE1037" i="9" s="1"/>
  <c r="AE1038" i="9" s="1"/>
  <c r="AE1039" i="9" s="1"/>
  <c r="AE1040" i="9" s="1"/>
  <c r="AE1041" i="9" s="1"/>
  <c r="AE1042" i="9" s="1"/>
  <c r="AE1043" i="9" s="1"/>
  <c r="AE1044" i="9" s="1"/>
  <c r="AE1045" i="9" s="1"/>
  <c r="AE1046" i="9" s="1"/>
  <c r="AE1047" i="9" s="1"/>
  <c r="AE1048" i="9" s="1"/>
  <c r="AE1049" i="9" s="1"/>
  <c r="AE1050" i="9" s="1"/>
  <c r="AE1051" i="9" s="1"/>
  <c r="AE1052" i="9" s="1"/>
  <c r="AE1053" i="9" s="1"/>
  <c r="AE1054" i="9" s="1"/>
  <c r="AE1055" i="9" s="1"/>
  <c r="AE1056" i="9" s="1"/>
  <c r="AE1057" i="9" s="1"/>
  <c r="AE1058" i="9" s="1"/>
  <c r="AE1059" i="9" s="1"/>
  <c r="AE1060" i="9" s="1"/>
  <c r="AE1061" i="9" s="1"/>
  <c r="AE1062" i="9" s="1"/>
  <c r="AE1063" i="9" s="1"/>
  <c r="AE1064" i="9" s="1"/>
  <c r="AE1065" i="9" s="1"/>
  <c r="AE1066" i="9" s="1"/>
  <c r="AE1067" i="9" s="1"/>
  <c r="AE1068" i="9" s="1"/>
  <c r="AE1069" i="9" s="1"/>
  <c r="AE1070" i="9" s="1"/>
  <c r="AE1071" i="9" s="1"/>
  <c r="AE1072" i="9" s="1"/>
  <c r="AE1073" i="9" s="1"/>
  <c r="AE1074" i="9" s="1"/>
  <c r="AE1075" i="9" s="1"/>
  <c r="AE1076" i="9" s="1"/>
  <c r="AE1077" i="9" s="1"/>
  <c r="AE1078" i="9" s="1"/>
  <c r="AE1079" i="9" s="1"/>
  <c r="AE1080" i="9" s="1"/>
  <c r="AE1081" i="9" s="1"/>
  <c r="AE1082" i="9" s="1"/>
  <c r="AE1083" i="9" s="1"/>
  <c r="AE1084" i="9" s="1"/>
  <c r="AE1085" i="9" s="1"/>
  <c r="AE1086" i="9" s="1"/>
  <c r="AE1087" i="9" s="1"/>
  <c r="AE1088" i="9" s="1"/>
  <c r="AE1089" i="9" s="1"/>
  <c r="AE1090" i="9" s="1"/>
  <c r="AE1091" i="9" s="1"/>
  <c r="AE1092" i="9" s="1"/>
  <c r="AE1093" i="9" s="1"/>
  <c r="AE1094" i="9" s="1"/>
  <c r="AE1095" i="9" s="1"/>
  <c r="AE1096" i="9" s="1"/>
  <c r="AE1097" i="9" s="1"/>
  <c r="AE1098" i="9" s="1"/>
  <c r="AE1099" i="9" s="1"/>
  <c r="AE1100" i="9" s="1"/>
  <c r="AE1101" i="9" s="1"/>
  <c r="AE1102" i="9" s="1"/>
  <c r="AE1103" i="9" s="1"/>
  <c r="AE1104" i="9" s="1"/>
  <c r="AE1105" i="9" s="1"/>
  <c r="AE1106" i="9" s="1"/>
  <c r="AE1107" i="9" s="1"/>
  <c r="AE1108" i="9" s="1"/>
  <c r="AE1109" i="9" s="1"/>
  <c r="AE1110" i="9" s="1"/>
  <c r="AE1111" i="9" s="1"/>
  <c r="AE1112" i="9" s="1"/>
  <c r="AE1113" i="9" s="1"/>
  <c r="AE1114" i="9" s="1"/>
  <c r="AE1115" i="9" s="1"/>
  <c r="AE1116" i="9" s="1"/>
  <c r="AE1117" i="9" s="1"/>
  <c r="AE1118" i="9" s="1"/>
  <c r="AE1119" i="9" s="1"/>
  <c r="AE1120" i="9" s="1"/>
  <c r="AE1121" i="9" s="1"/>
  <c r="AE1122" i="9" s="1"/>
  <c r="AE1123" i="9" s="1"/>
  <c r="AE1124" i="9" s="1"/>
  <c r="AE1125" i="9" s="1"/>
  <c r="AE1126" i="9" s="1"/>
  <c r="AE1127" i="9" s="1"/>
  <c r="AE1128" i="9" s="1"/>
  <c r="AE1129" i="9" s="1"/>
  <c r="AE1130" i="9" s="1"/>
  <c r="AE1131" i="9" s="1"/>
  <c r="AE1132" i="9" s="1"/>
  <c r="AE1133" i="9" s="1"/>
  <c r="AE1134" i="9" s="1"/>
  <c r="AE1135" i="9" s="1"/>
  <c r="AE1136" i="9" s="1"/>
  <c r="AE1137" i="9" s="1"/>
  <c r="AE1138" i="9" s="1"/>
  <c r="AE1139" i="9" s="1"/>
  <c r="AE1140" i="9" s="1"/>
  <c r="AE1141" i="9" s="1"/>
  <c r="AE1142" i="9" s="1"/>
  <c r="AE1143" i="9" s="1"/>
  <c r="AE1144" i="9" s="1"/>
  <c r="AE1145" i="9" s="1"/>
  <c r="AE1146" i="9" s="1"/>
  <c r="AE1147" i="9" s="1"/>
  <c r="AE1148" i="9" s="1"/>
  <c r="AE1149" i="9" s="1"/>
  <c r="AE1150" i="9" s="1"/>
  <c r="AE1151" i="9" s="1"/>
  <c r="AE1152" i="9" s="1"/>
  <c r="AE1153" i="9" s="1"/>
  <c r="AE1154" i="9" s="1"/>
  <c r="AE1155" i="9" s="1"/>
  <c r="AE1156" i="9" s="1"/>
  <c r="AE1157" i="9" s="1"/>
  <c r="AE1158" i="9" s="1"/>
  <c r="AE1159" i="9" s="1"/>
  <c r="AE1160" i="9" s="1"/>
  <c r="AE1161" i="9" s="1"/>
  <c r="AE1162" i="9" s="1"/>
  <c r="AE1163" i="9" s="1"/>
  <c r="AE1164" i="9" s="1"/>
  <c r="AE1165" i="9" s="1"/>
  <c r="AE1166" i="9" s="1"/>
  <c r="AE1167" i="9" s="1"/>
  <c r="AE1168" i="9" s="1"/>
  <c r="AE1169" i="9" s="1"/>
  <c r="AE1170" i="9" s="1"/>
  <c r="AE1171" i="9" s="1"/>
  <c r="AE1172" i="9" s="1"/>
  <c r="AE1173" i="9" s="1"/>
  <c r="AE1174" i="9" s="1"/>
  <c r="AE1175" i="9" s="1"/>
  <c r="AE1176" i="9" s="1"/>
  <c r="AE1177" i="9" s="1"/>
  <c r="AE1178" i="9" s="1"/>
  <c r="AE1179" i="9" s="1"/>
  <c r="AE1180" i="9" s="1"/>
  <c r="AE1181" i="9" s="1"/>
  <c r="AE1182" i="9" s="1"/>
  <c r="AE1183" i="9" s="1"/>
  <c r="AE1184" i="9" s="1"/>
  <c r="AE1185" i="9" s="1"/>
  <c r="AE1186" i="9" s="1"/>
  <c r="AE1187" i="9" s="1"/>
  <c r="AE1188" i="9" s="1"/>
  <c r="AE1189" i="9" s="1"/>
  <c r="AE1190" i="9" s="1"/>
  <c r="AE1191" i="9" s="1"/>
  <c r="AE1192" i="9" s="1"/>
  <c r="AE1193" i="9" s="1"/>
  <c r="AE1194" i="9" s="1"/>
  <c r="AE1195" i="9" s="1"/>
  <c r="AE1196" i="9" s="1"/>
  <c r="AE1197" i="9" s="1"/>
  <c r="AE1198" i="9" s="1"/>
  <c r="AE1199" i="9" s="1"/>
  <c r="AE1200" i="9" s="1"/>
  <c r="AE1201" i="9" s="1"/>
  <c r="AE1202" i="9" s="1"/>
  <c r="AE1203" i="9" s="1"/>
  <c r="AE1204" i="9" s="1"/>
  <c r="AE1205" i="9" s="1"/>
  <c r="AE1206" i="9" s="1"/>
  <c r="AE1207" i="9" s="1"/>
  <c r="AE1208" i="9" s="1"/>
  <c r="AE1209" i="9" s="1"/>
  <c r="AE1210" i="9" s="1"/>
  <c r="AE1211" i="9" s="1"/>
  <c r="AE1212" i="9" s="1"/>
  <c r="AE1213" i="9" s="1"/>
  <c r="AE1214" i="9" s="1"/>
  <c r="AE1215" i="9" s="1"/>
  <c r="AE1216" i="9" s="1"/>
  <c r="AE1217" i="9" s="1"/>
  <c r="AE1218" i="9" s="1"/>
  <c r="AE1219" i="9" s="1"/>
  <c r="AE1220" i="9" s="1"/>
  <c r="AE1221" i="9" s="1"/>
  <c r="AE1222" i="9" s="1"/>
  <c r="AE1223" i="9" s="1"/>
  <c r="AE1224" i="9" s="1"/>
  <c r="AE1225" i="9" s="1"/>
  <c r="AE1226" i="9" s="1"/>
  <c r="AE1227" i="9" s="1"/>
  <c r="AE1228" i="9" s="1"/>
  <c r="AE1229" i="9" s="1"/>
  <c r="AE1230" i="9" s="1"/>
  <c r="AE1231" i="9" s="1"/>
  <c r="AE1232" i="9" s="1"/>
  <c r="AE1233" i="9" s="1"/>
  <c r="AE1234" i="9" s="1"/>
  <c r="AE1235" i="9" s="1"/>
  <c r="AE1236" i="9" s="1"/>
  <c r="AE1237" i="9" s="1"/>
  <c r="AE1238" i="9" s="1"/>
  <c r="AE1239" i="9" s="1"/>
  <c r="AE1240" i="9" s="1"/>
  <c r="AE1241" i="9" s="1"/>
  <c r="AE1242" i="9" s="1"/>
  <c r="AE1243" i="9" s="1"/>
  <c r="AE1244" i="9" s="1"/>
  <c r="AE1245" i="9" s="1"/>
  <c r="AE1246" i="9" s="1"/>
  <c r="AE1247" i="9" s="1"/>
  <c r="AE1248" i="9" s="1"/>
  <c r="AE1249" i="9" s="1"/>
  <c r="AE1250" i="9" s="1"/>
  <c r="AE1251" i="9" s="1"/>
  <c r="AE1252" i="9" s="1"/>
  <c r="AE1253" i="9" s="1"/>
  <c r="AE1254" i="9" s="1"/>
  <c r="AE1255" i="9" s="1"/>
  <c r="AE1256" i="9" s="1"/>
  <c r="AE1257" i="9" s="1"/>
  <c r="AE1258" i="9" s="1"/>
  <c r="AE1259" i="9" s="1"/>
  <c r="AE1260" i="9" s="1"/>
  <c r="AE1261" i="9" s="1"/>
  <c r="AE1262" i="9" s="1"/>
  <c r="AE1263" i="9" s="1"/>
  <c r="AE1264" i="9" s="1"/>
  <c r="AE1265" i="9" s="1"/>
  <c r="AE1266" i="9" s="1"/>
  <c r="AE1267" i="9" s="1"/>
  <c r="AE1268" i="9" s="1"/>
  <c r="AE1269" i="9" s="1"/>
  <c r="AE1270" i="9" s="1"/>
  <c r="AE1271" i="9" s="1"/>
  <c r="AE1272" i="9" s="1"/>
  <c r="AE1273" i="9" s="1"/>
  <c r="AE1274" i="9" s="1"/>
  <c r="AE1275" i="9" s="1"/>
  <c r="AE1276" i="9" s="1"/>
  <c r="AE1277" i="9" s="1"/>
  <c r="AE1278" i="9" s="1"/>
  <c r="AE1279" i="9" s="1"/>
  <c r="AE1280" i="9" s="1"/>
  <c r="AE1281" i="9" s="1"/>
  <c r="AE1282" i="9" s="1"/>
  <c r="AE1283" i="9" s="1"/>
  <c r="AE1284" i="9" s="1"/>
  <c r="AE1285" i="9" s="1"/>
  <c r="AE1286" i="9" s="1"/>
  <c r="AE1287" i="9" s="1"/>
  <c r="AE1288" i="9" s="1"/>
  <c r="AE1289" i="9" s="1"/>
  <c r="AE1290" i="9" s="1"/>
  <c r="AE1291" i="9" s="1"/>
  <c r="AE1292" i="9" s="1"/>
  <c r="AE1293" i="9" s="1"/>
  <c r="AE1294" i="9" s="1"/>
  <c r="AE1295" i="9" s="1"/>
  <c r="AE1296" i="9" s="1"/>
  <c r="AE1297" i="9" s="1"/>
  <c r="AE1298" i="9" s="1"/>
  <c r="AE1299" i="9" s="1"/>
  <c r="AE1300" i="9" s="1"/>
  <c r="AE1301" i="9" s="1"/>
  <c r="AE1302" i="9" s="1"/>
  <c r="AE1303" i="9" s="1"/>
  <c r="AE1304" i="9" s="1"/>
  <c r="AE1305" i="9" s="1"/>
  <c r="AE1306" i="9" s="1"/>
  <c r="AE1307" i="9" s="1"/>
  <c r="AE1308" i="9" s="1"/>
  <c r="AE1309" i="9" s="1"/>
  <c r="AE1310" i="9" s="1"/>
  <c r="AE1311" i="9" s="1"/>
  <c r="AE1312" i="9" s="1"/>
  <c r="AE1313" i="9" s="1"/>
  <c r="AE1314" i="9" s="1"/>
  <c r="AE1315" i="9" s="1"/>
  <c r="AE1316" i="9" s="1"/>
  <c r="AE1317" i="9" s="1"/>
  <c r="AE1318" i="9" s="1"/>
  <c r="AE1319" i="9" s="1"/>
  <c r="AE1320" i="9" s="1"/>
  <c r="AE1321" i="9" s="1"/>
  <c r="AE1322" i="9" s="1"/>
  <c r="AE1323" i="9" s="1"/>
  <c r="AE1324" i="9" s="1"/>
  <c r="AE1325" i="9" s="1"/>
  <c r="AE1326" i="9" s="1"/>
  <c r="AE1327" i="9" s="1"/>
  <c r="AE1328" i="9" s="1"/>
  <c r="AE1329" i="9" s="1"/>
  <c r="AE1330" i="9" s="1"/>
  <c r="AE1331" i="9" s="1"/>
  <c r="AE1332" i="9" s="1"/>
  <c r="AE1333" i="9" s="1"/>
  <c r="AE1334" i="9" s="1"/>
  <c r="AE1335" i="9" s="1"/>
  <c r="AE1336" i="9" s="1"/>
  <c r="AE1337" i="9" s="1"/>
  <c r="AE1338" i="9" s="1"/>
  <c r="AE1339" i="9" s="1"/>
  <c r="AE1340" i="9" s="1"/>
  <c r="AE1341" i="9" s="1"/>
  <c r="AE1342" i="9" s="1"/>
  <c r="AE1343" i="9" s="1"/>
  <c r="AE1344" i="9" s="1"/>
  <c r="AE1345" i="9" s="1"/>
  <c r="AE1346" i="9" s="1"/>
  <c r="AE1347" i="9" s="1"/>
  <c r="AE1348" i="9" s="1"/>
  <c r="AE1349" i="9" s="1"/>
  <c r="AE1350" i="9" s="1"/>
  <c r="AE1351" i="9" s="1"/>
  <c r="AE1352" i="9" s="1"/>
  <c r="AE1353" i="9" s="1"/>
  <c r="AE1354" i="9" s="1"/>
  <c r="AE1355" i="9" s="1"/>
  <c r="AE1356" i="9" s="1"/>
  <c r="AE1357" i="9" s="1"/>
  <c r="AE1358" i="9" s="1"/>
  <c r="AE1359" i="9" s="1"/>
  <c r="AE1360" i="9" s="1"/>
  <c r="AE1361" i="9" s="1"/>
  <c r="AE1362" i="9" s="1"/>
  <c r="AE1363" i="9" s="1"/>
  <c r="AE1364" i="9" s="1"/>
  <c r="AE1365" i="9" s="1"/>
  <c r="AE1366" i="9" s="1"/>
  <c r="AE1367" i="9" s="1"/>
  <c r="AE1368" i="9" s="1"/>
  <c r="AE1369" i="9" s="1"/>
  <c r="AE1370" i="9" s="1"/>
  <c r="AE1371" i="9" s="1"/>
  <c r="AE1372" i="9" s="1"/>
  <c r="AE1373" i="9" s="1"/>
  <c r="AE1374" i="9" s="1"/>
  <c r="AE1375" i="9" s="1"/>
  <c r="AE1376" i="9" s="1"/>
  <c r="AE1377" i="9" s="1"/>
  <c r="AE1378" i="9" s="1"/>
  <c r="AE1379" i="9" s="1"/>
  <c r="AE1380" i="9" s="1"/>
  <c r="AE1381" i="9" s="1"/>
  <c r="AE1382" i="9" s="1"/>
  <c r="AE1383" i="9" s="1"/>
  <c r="AE1384" i="9" s="1"/>
  <c r="AE1385" i="9" s="1"/>
  <c r="AE1386" i="9" s="1"/>
  <c r="AE1387" i="9" s="1"/>
  <c r="AE1388" i="9" s="1"/>
  <c r="AE1389" i="9" s="1"/>
  <c r="AE1390" i="9" s="1"/>
  <c r="AE1391" i="9" s="1"/>
  <c r="AE1392" i="9" s="1"/>
  <c r="AE1393" i="9" s="1"/>
  <c r="AE1394" i="9" s="1"/>
  <c r="AE1395" i="9" s="1"/>
  <c r="AE1396" i="9" s="1"/>
  <c r="AE1397" i="9" s="1"/>
  <c r="AE1398" i="9" s="1"/>
  <c r="AE1399" i="9" s="1"/>
  <c r="AE1400" i="9" s="1"/>
  <c r="AE1401" i="9" s="1"/>
  <c r="AE1402" i="9" s="1"/>
  <c r="AE1403" i="9" s="1"/>
  <c r="AE1404" i="9" s="1"/>
  <c r="AE1405" i="9" s="1"/>
  <c r="AE1406" i="9" s="1"/>
  <c r="AE1407" i="9" s="1"/>
  <c r="AE1408" i="9" s="1"/>
  <c r="AE1409" i="9" s="1"/>
  <c r="AE1410" i="9" s="1"/>
  <c r="AE1411" i="9" s="1"/>
  <c r="AE1412" i="9" s="1"/>
  <c r="AE1413" i="9" s="1"/>
  <c r="AE1414" i="9" s="1"/>
  <c r="AE1415" i="9" s="1"/>
  <c r="AE1416" i="9" s="1"/>
  <c r="AE1417" i="9" s="1"/>
  <c r="AE1418" i="9" s="1"/>
  <c r="AE1419" i="9" s="1"/>
  <c r="AE1420" i="9" s="1"/>
  <c r="AE1421" i="9" s="1"/>
  <c r="AE1422" i="9" s="1"/>
  <c r="AE1423" i="9" s="1"/>
  <c r="AE1424" i="9" s="1"/>
  <c r="AE1425" i="9" s="1"/>
  <c r="AE1426" i="9" s="1"/>
  <c r="AE1427" i="9" s="1"/>
  <c r="AE1428" i="9" s="1"/>
  <c r="AE1429" i="9" s="1"/>
  <c r="AE1430" i="9" s="1"/>
  <c r="AE1431" i="9" s="1"/>
  <c r="AE1432" i="9" s="1"/>
  <c r="AE1433" i="9" s="1"/>
  <c r="AE1434" i="9" s="1"/>
  <c r="AE1435" i="9" s="1"/>
  <c r="AE1436" i="9" s="1"/>
  <c r="AE1437" i="9" s="1"/>
  <c r="AE1438" i="9" s="1"/>
  <c r="AE1439" i="9" s="1"/>
  <c r="AE1440" i="9" s="1"/>
  <c r="AE1441" i="9" s="1"/>
  <c r="AE1442" i="9" s="1"/>
  <c r="AE1443" i="9" s="1"/>
  <c r="AE1444" i="9" s="1"/>
  <c r="AE1445" i="9" s="1"/>
  <c r="AE1446" i="9" s="1"/>
  <c r="AE1447" i="9" s="1"/>
  <c r="AE1448" i="9" s="1"/>
  <c r="AE1449" i="9" s="1"/>
  <c r="AE1450" i="9" s="1"/>
  <c r="AE1451" i="9" s="1"/>
  <c r="AE1452" i="9" s="1"/>
  <c r="AE1453" i="9" s="1"/>
  <c r="AE1454" i="9" s="1"/>
  <c r="AE1455" i="9" s="1"/>
  <c r="AE1456" i="9" s="1"/>
  <c r="AE1457" i="9" s="1"/>
  <c r="AE1458" i="9" s="1"/>
  <c r="AE1459" i="9" s="1"/>
  <c r="AE1460" i="9" s="1"/>
  <c r="AE1461" i="9" s="1"/>
  <c r="AE1462" i="9" s="1"/>
  <c r="AE1463" i="9" s="1"/>
  <c r="AE1464" i="9" s="1"/>
  <c r="AE1465" i="9" s="1"/>
  <c r="AE1466" i="9" s="1"/>
  <c r="AE1467" i="9" s="1"/>
  <c r="AE1468" i="9" s="1"/>
  <c r="AE1469" i="9" s="1"/>
  <c r="AE1470" i="9" s="1"/>
  <c r="AE1471" i="9" s="1"/>
  <c r="AE1472" i="9" s="1"/>
  <c r="AE1473" i="9" s="1"/>
  <c r="AE1474" i="9" s="1"/>
  <c r="AE1475" i="9" s="1"/>
  <c r="AE1476" i="9" s="1"/>
  <c r="AE1477" i="9" s="1"/>
  <c r="AE1478" i="9" s="1"/>
  <c r="AE1479" i="9" s="1"/>
  <c r="AE1480" i="9" s="1"/>
  <c r="AE1481" i="9" s="1"/>
  <c r="AE1482" i="9" s="1"/>
  <c r="AE1483" i="9" s="1"/>
  <c r="AE1484" i="9" s="1"/>
  <c r="AE1485" i="9" s="1"/>
  <c r="AE1486" i="9" s="1"/>
  <c r="AE1487" i="9" s="1"/>
  <c r="AE1488" i="9" s="1"/>
  <c r="AE1489" i="9" s="1"/>
  <c r="AE1490" i="9" s="1"/>
  <c r="AE1491" i="9" s="1"/>
  <c r="AE1492" i="9" s="1"/>
  <c r="AE1493" i="9" s="1"/>
  <c r="AE1494" i="9" s="1"/>
  <c r="AE1495" i="9" s="1"/>
  <c r="AE1496" i="9" s="1"/>
  <c r="AE1497" i="9" s="1"/>
  <c r="AE1498" i="9" s="1"/>
  <c r="AE1499" i="9" s="1"/>
  <c r="AE1500" i="9" s="1"/>
  <c r="AE1501" i="9" s="1"/>
  <c r="AE1502" i="9" s="1"/>
  <c r="AE1503" i="9" s="1"/>
  <c r="AE1504" i="9" s="1"/>
  <c r="AE1505" i="9" s="1"/>
  <c r="AE1506" i="9" s="1"/>
  <c r="AE1507" i="9" s="1"/>
  <c r="AE1508" i="9" s="1"/>
  <c r="AE1509" i="9" s="1"/>
  <c r="AE1510" i="9" s="1"/>
  <c r="AE1511" i="9" s="1"/>
  <c r="AE1512" i="9" s="1"/>
  <c r="AE1513" i="9" s="1"/>
  <c r="AE1514" i="9" s="1"/>
  <c r="AE1515" i="9" s="1"/>
  <c r="AE1516" i="9" s="1"/>
  <c r="AE1517" i="9" s="1"/>
  <c r="AE1518" i="9" s="1"/>
  <c r="AE1519" i="9" s="1"/>
  <c r="AE1520" i="9" s="1"/>
  <c r="AE1521" i="9" s="1"/>
  <c r="AE1522" i="9" s="1"/>
  <c r="AE1523" i="9" s="1"/>
  <c r="AE1524" i="9" s="1"/>
  <c r="AE1525" i="9" s="1"/>
  <c r="AE1526" i="9" s="1"/>
  <c r="AE1527" i="9" s="1"/>
  <c r="AE1528" i="9" s="1"/>
  <c r="AE1529" i="9" s="1"/>
  <c r="AE1530" i="9" s="1"/>
  <c r="AE1531" i="9" s="1"/>
  <c r="AE1532" i="9" s="1"/>
  <c r="AE1533" i="9" s="1"/>
  <c r="AE1534" i="9" s="1"/>
  <c r="AE1535" i="9" s="1"/>
  <c r="AE1536" i="9" s="1"/>
  <c r="AE1537" i="9" s="1"/>
  <c r="AE1538" i="9" s="1"/>
  <c r="AE1539" i="9" s="1"/>
  <c r="AE1540" i="9" s="1"/>
  <c r="AE1541" i="9" s="1"/>
  <c r="AE1542" i="9" s="1"/>
  <c r="AE1543" i="9" s="1"/>
  <c r="AE1544" i="9" s="1"/>
  <c r="AE1545" i="9" s="1"/>
  <c r="AE1546" i="9" s="1"/>
  <c r="AE1547" i="9" s="1"/>
  <c r="AE1548" i="9" s="1"/>
  <c r="AE1549" i="9" s="1"/>
  <c r="AE1550" i="9" s="1"/>
  <c r="AE1551" i="9" s="1"/>
  <c r="AE1552" i="9" s="1"/>
  <c r="AE1553" i="9" s="1"/>
  <c r="AE1554" i="9" s="1"/>
  <c r="AE1555" i="9" s="1"/>
  <c r="AE1556" i="9" s="1"/>
  <c r="AE1557" i="9" s="1"/>
  <c r="AE1558" i="9" s="1"/>
  <c r="AE1559" i="9" s="1"/>
  <c r="AE1560" i="9" s="1"/>
  <c r="AE1561" i="9" s="1"/>
  <c r="AE1562" i="9" s="1"/>
  <c r="AE1563" i="9" s="1"/>
  <c r="AE1564" i="9" s="1"/>
  <c r="AE1565" i="9" s="1"/>
  <c r="AE1566" i="9" s="1"/>
  <c r="AE1567" i="9" s="1"/>
  <c r="AE1568" i="9" s="1"/>
  <c r="AE1569" i="9" s="1"/>
  <c r="AE1570" i="9" s="1"/>
  <c r="AE1571" i="9" s="1"/>
  <c r="AE1572" i="9" s="1"/>
  <c r="AE1573" i="9" s="1"/>
  <c r="AE1574" i="9" s="1"/>
  <c r="AE1575" i="9" s="1"/>
  <c r="AE1576" i="9" s="1"/>
  <c r="AE1577" i="9" s="1"/>
  <c r="AE1578" i="9" s="1"/>
  <c r="AE1579" i="9" s="1"/>
  <c r="AE1580" i="9" s="1"/>
  <c r="AE1581" i="9" s="1"/>
  <c r="AE1582" i="9" s="1"/>
  <c r="AE1583" i="9" s="1"/>
  <c r="AE1584" i="9" s="1"/>
  <c r="AE1585" i="9" s="1"/>
  <c r="AE1586" i="9" s="1"/>
  <c r="AE1587" i="9" s="1"/>
  <c r="AE1588" i="9" s="1"/>
  <c r="AE1589" i="9" s="1"/>
  <c r="AE1590" i="9" s="1"/>
  <c r="AE1591" i="9" s="1"/>
  <c r="AE1592" i="9" s="1"/>
  <c r="AE1593" i="9" s="1"/>
  <c r="AE1594" i="9" s="1"/>
  <c r="AE1595" i="9" s="1"/>
  <c r="AE1596" i="9" s="1"/>
  <c r="AE1597" i="9" s="1"/>
  <c r="AE1598" i="9" s="1"/>
  <c r="AE1599" i="9" s="1"/>
  <c r="AE1600" i="9" s="1"/>
  <c r="AE1601" i="9" s="1"/>
  <c r="AE1602" i="9" s="1"/>
  <c r="AE1603" i="9" s="1"/>
  <c r="AE1604" i="9" s="1"/>
  <c r="AE1605" i="9" s="1"/>
  <c r="AE1606" i="9" s="1"/>
  <c r="AE1607" i="9" s="1"/>
  <c r="AE1608" i="9" s="1"/>
  <c r="AE1609" i="9" s="1"/>
  <c r="AE1610" i="9" s="1"/>
  <c r="AE1611" i="9" s="1"/>
  <c r="AE1612" i="9" s="1"/>
  <c r="AE1613" i="9" s="1"/>
  <c r="AE1614" i="9" s="1"/>
  <c r="AE1615" i="9" s="1"/>
  <c r="AE1616" i="9" s="1"/>
  <c r="AE1617" i="9" s="1"/>
  <c r="AE1618" i="9" s="1"/>
  <c r="AE1619" i="9" s="1"/>
  <c r="AE1620" i="9" s="1"/>
  <c r="AE1621" i="9" s="1"/>
  <c r="AE1622" i="9" s="1"/>
  <c r="AE1623" i="9" s="1"/>
  <c r="AE1624" i="9" s="1"/>
  <c r="AE1625" i="9" s="1"/>
  <c r="AE1626" i="9" s="1"/>
  <c r="AE1627" i="9" s="1"/>
  <c r="AE1628" i="9" s="1"/>
  <c r="AE1629" i="9" s="1"/>
  <c r="AE1630" i="9" s="1"/>
  <c r="AE1631" i="9" s="1"/>
  <c r="AE1632" i="9" s="1"/>
  <c r="AE1633" i="9" s="1"/>
  <c r="AE1634" i="9" s="1"/>
  <c r="AE1635" i="9" s="1"/>
  <c r="AE1636" i="9" s="1"/>
  <c r="AE1637" i="9" s="1"/>
  <c r="AE1638" i="9" s="1"/>
  <c r="AE1639" i="9" s="1"/>
  <c r="AE1640" i="9" s="1"/>
  <c r="AE1641" i="9" s="1"/>
  <c r="AE1642" i="9" s="1"/>
  <c r="AE1643" i="9" s="1"/>
  <c r="AE1644" i="9" s="1"/>
  <c r="AE1645" i="9" s="1"/>
  <c r="AE1646" i="9" s="1"/>
  <c r="AE1647" i="9" s="1"/>
  <c r="AE1648" i="9" s="1"/>
  <c r="AE1649" i="9" s="1"/>
  <c r="AE1650" i="9" s="1"/>
  <c r="AE1651" i="9" s="1"/>
  <c r="AE1652" i="9" s="1"/>
  <c r="AE1653" i="9" s="1"/>
  <c r="AE1654" i="9" s="1"/>
  <c r="AE1655" i="9" s="1"/>
  <c r="AE1656" i="9" s="1"/>
  <c r="AE1657" i="9" s="1"/>
  <c r="AE1658" i="9" s="1"/>
  <c r="AE1659" i="9" s="1"/>
  <c r="AE1660" i="9" s="1"/>
  <c r="AE1661" i="9" s="1"/>
  <c r="AE1662" i="9" s="1"/>
  <c r="AE1663" i="9" s="1"/>
  <c r="AE1664" i="9" s="1"/>
  <c r="AE1665" i="9" s="1"/>
  <c r="AE1666" i="9" s="1"/>
  <c r="AE1667" i="9" s="1"/>
  <c r="AE1668" i="9" s="1"/>
  <c r="AE1669" i="9" s="1"/>
  <c r="AE1670" i="9" s="1"/>
  <c r="AE1671" i="9" s="1"/>
  <c r="AE1672" i="9" s="1"/>
  <c r="AE1673" i="9" s="1"/>
  <c r="AE1674" i="9" s="1"/>
  <c r="AE1675" i="9" s="1"/>
  <c r="AE1676" i="9" s="1"/>
  <c r="AE1677" i="9" s="1"/>
  <c r="AE1678" i="9" s="1"/>
  <c r="AE1679" i="9" s="1"/>
  <c r="AE1680" i="9" s="1"/>
  <c r="AE1681" i="9" s="1"/>
  <c r="AE1682" i="9" s="1"/>
  <c r="AE1683" i="9" s="1"/>
  <c r="AE1684" i="9" s="1"/>
  <c r="AE1685" i="9" s="1"/>
  <c r="AE1686" i="9" s="1"/>
  <c r="AE1687" i="9" s="1"/>
  <c r="AE1688" i="9" s="1"/>
  <c r="AE1689" i="9" s="1"/>
  <c r="AE1690" i="9" s="1"/>
  <c r="AE1691" i="9" s="1"/>
  <c r="AE1692" i="9" s="1"/>
  <c r="AE1693" i="9" s="1"/>
  <c r="AE1694" i="9" s="1"/>
  <c r="AE1695" i="9" s="1"/>
  <c r="AE1696" i="9" s="1"/>
  <c r="AE1697" i="9" s="1"/>
  <c r="AE1698" i="9" s="1"/>
  <c r="AE1699" i="9" s="1"/>
  <c r="AE1700" i="9" s="1"/>
  <c r="AE1701" i="9" s="1"/>
  <c r="AE1702" i="9" s="1"/>
  <c r="AE1703" i="9" s="1"/>
  <c r="AE1704" i="9" s="1"/>
  <c r="AE1705" i="9" s="1"/>
  <c r="AE1706" i="9" s="1"/>
  <c r="AE1707" i="9" s="1"/>
  <c r="AE1708" i="9" s="1"/>
  <c r="AE1709" i="9" s="1"/>
  <c r="AE1710" i="9" s="1"/>
  <c r="AE1711" i="9" s="1"/>
  <c r="AE1712" i="9" s="1"/>
  <c r="AE1713" i="9" s="1"/>
  <c r="AE1714" i="9" s="1"/>
  <c r="AE1715" i="9" s="1"/>
  <c r="AE1716" i="9" s="1"/>
  <c r="AE1717" i="9" s="1"/>
  <c r="AE1718" i="9" s="1"/>
  <c r="AE1719" i="9" s="1"/>
  <c r="AE1720" i="9" s="1"/>
  <c r="AE1721" i="9" s="1"/>
  <c r="AE1722" i="9" s="1"/>
  <c r="AE1723" i="9" s="1"/>
  <c r="AE1724" i="9" s="1"/>
  <c r="AE1725" i="9" s="1"/>
  <c r="AE1726" i="9" s="1"/>
  <c r="AE1727" i="9" s="1"/>
  <c r="AE1728" i="9" s="1"/>
  <c r="AE1729" i="9" s="1"/>
  <c r="AE1730" i="9" s="1"/>
  <c r="AE1731" i="9" s="1"/>
  <c r="AE1732" i="9" s="1"/>
  <c r="AE1733" i="9" s="1"/>
  <c r="AE1734" i="9" s="1"/>
  <c r="AE1735" i="9" s="1"/>
  <c r="AE1736" i="9" s="1"/>
  <c r="AE1737" i="9" s="1"/>
  <c r="AE1738" i="9" s="1"/>
  <c r="AE1739" i="9" s="1"/>
  <c r="AE1740" i="9" s="1"/>
  <c r="AE1741" i="9" s="1"/>
  <c r="AE1742" i="9" s="1"/>
  <c r="AE1743" i="9" s="1"/>
  <c r="AE1744" i="9" s="1"/>
  <c r="AE1745" i="9" s="1"/>
  <c r="AE1746" i="9" s="1"/>
  <c r="AE1747" i="9" s="1"/>
  <c r="AE1748" i="9" s="1"/>
  <c r="AE1749" i="9" s="1"/>
  <c r="AE1750" i="9" s="1"/>
  <c r="AE1751" i="9" s="1"/>
  <c r="AE1752" i="9" s="1"/>
  <c r="AE1753" i="9" s="1"/>
  <c r="AE1754" i="9" s="1"/>
  <c r="AE1755" i="9" s="1"/>
  <c r="AE1756" i="9" s="1"/>
  <c r="AE1757" i="9" s="1"/>
  <c r="AE1758" i="9" s="1"/>
  <c r="AE1759" i="9" s="1"/>
  <c r="AE1760" i="9" s="1"/>
  <c r="AE1761" i="9" s="1"/>
  <c r="AE1762" i="9" s="1"/>
  <c r="AE1763" i="9" s="1"/>
  <c r="AE1764" i="9" s="1"/>
  <c r="AE1765" i="9" s="1"/>
  <c r="AE1766" i="9" s="1"/>
  <c r="AE1767" i="9" s="1"/>
  <c r="AE1768" i="9" s="1"/>
  <c r="AE1769" i="9" s="1"/>
  <c r="AE1770" i="9" s="1"/>
  <c r="AE1771" i="9" s="1"/>
  <c r="AE1772" i="9" s="1"/>
  <c r="AE1773" i="9" s="1"/>
  <c r="AE1774" i="9" s="1"/>
  <c r="AE1775" i="9" s="1"/>
  <c r="AE1776" i="9" s="1"/>
  <c r="AE1777" i="9" s="1"/>
  <c r="AE1778" i="9" s="1"/>
  <c r="AE1779" i="9" s="1"/>
  <c r="AE1780" i="9" s="1"/>
  <c r="AE1781" i="9" s="1"/>
  <c r="AE1782" i="9" s="1"/>
  <c r="AE1783" i="9" s="1"/>
  <c r="AE1784" i="9" s="1"/>
  <c r="AE1785" i="9" s="1"/>
  <c r="AE1786" i="9" s="1"/>
  <c r="AE1787" i="9" s="1"/>
  <c r="AE1788" i="9" s="1"/>
  <c r="AE1789" i="9" s="1"/>
  <c r="AE1790" i="9" s="1"/>
  <c r="AE1791" i="9" s="1"/>
  <c r="AE1792" i="9" s="1"/>
  <c r="AE1793" i="9" s="1"/>
  <c r="AE1794" i="9" s="1"/>
  <c r="AE1795" i="9" s="1"/>
  <c r="AE1796" i="9" s="1"/>
  <c r="AE1797" i="9" s="1"/>
  <c r="AE1798" i="9" s="1"/>
  <c r="AE1799" i="9" s="1"/>
  <c r="AE1800" i="9" s="1"/>
  <c r="AE1801" i="9" s="1"/>
  <c r="AE1802" i="9" s="1"/>
  <c r="AE1803" i="9" s="1"/>
  <c r="AE1804" i="9" s="1"/>
  <c r="AE1805" i="9" s="1"/>
  <c r="AE1806" i="9" s="1"/>
  <c r="AE1807" i="9" s="1"/>
  <c r="AE1808" i="9" s="1"/>
  <c r="AE1809" i="9" s="1"/>
  <c r="AE1810" i="9" s="1"/>
  <c r="AE1811" i="9" s="1"/>
  <c r="AE1812" i="9" s="1"/>
  <c r="AE1813" i="9" s="1"/>
  <c r="AE1814" i="9" s="1"/>
  <c r="AE1815" i="9" s="1"/>
  <c r="AE1816" i="9" s="1"/>
  <c r="AE1817" i="9" s="1"/>
  <c r="AE1818" i="9" s="1"/>
  <c r="AE1819" i="9" s="1"/>
  <c r="AE1820" i="9" s="1"/>
  <c r="AE1821" i="9" s="1"/>
  <c r="AE1822" i="9" s="1"/>
  <c r="AE1823" i="9" s="1"/>
  <c r="AE1824" i="9" s="1"/>
  <c r="AE1825" i="9" s="1"/>
  <c r="AE1826" i="9" s="1"/>
  <c r="AE1827" i="9" s="1"/>
  <c r="AE1828" i="9" s="1"/>
  <c r="AE1829" i="9" s="1"/>
  <c r="AE1830" i="9" s="1"/>
  <c r="AE1831" i="9" s="1"/>
  <c r="AE1832" i="9" s="1"/>
  <c r="AE1833" i="9" s="1"/>
  <c r="AE1834" i="9" s="1"/>
  <c r="AE1835" i="9" s="1"/>
  <c r="AE1836" i="9" s="1"/>
  <c r="AE1837" i="9" s="1"/>
  <c r="AE1838" i="9" s="1"/>
  <c r="AE1839" i="9" s="1"/>
  <c r="AE1840" i="9" s="1"/>
  <c r="AE1841" i="9" s="1"/>
  <c r="AE1842" i="9" s="1"/>
  <c r="AE1843" i="9" s="1"/>
  <c r="AE1844" i="9" s="1"/>
  <c r="AE1845" i="9" s="1"/>
  <c r="AE1846" i="9" s="1"/>
  <c r="AE1847" i="9" s="1"/>
  <c r="AE1848" i="9" s="1"/>
  <c r="AE1849" i="9" s="1"/>
  <c r="AE1850" i="9" s="1"/>
  <c r="AE1851" i="9" s="1"/>
  <c r="AE1852" i="9" s="1"/>
  <c r="AE1853" i="9" s="1"/>
  <c r="AE1854" i="9" s="1"/>
  <c r="AE1855" i="9" s="1"/>
  <c r="AE1856" i="9" s="1"/>
  <c r="AE1857" i="9" s="1"/>
  <c r="AE1858" i="9" s="1"/>
  <c r="AE1859" i="9" s="1"/>
  <c r="AE1860" i="9" s="1"/>
  <c r="AE1861" i="9" s="1"/>
  <c r="AE1862" i="9" s="1"/>
  <c r="AE1863" i="9" s="1"/>
  <c r="AE1864" i="9" s="1"/>
  <c r="AE1865" i="9" s="1"/>
  <c r="AE1866" i="9" s="1"/>
  <c r="AE1867" i="9" s="1"/>
  <c r="AE1868" i="9" s="1"/>
  <c r="AE1869" i="9" s="1"/>
  <c r="AE1870" i="9" s="1"/>
  <c r="AE1871" i="9" s="1"/>
  <c r="AE1872" i="9" s="1"/>
  <c r="AE1873" i="9" s="1"/>
  <c r="AE1874" i="9" s="1"/>
  <c r="AE1875" i="9" s="1"/>
  <c r="AE1876" i="9" s="1"/>
  <c r="AE1877" i="9" s="1"/>
  <c r="AE1878" i="9" s="1"/>
  <c r="AE1879" i="9" s="1"/>
  <c r="AE1880" i="9" s="1"/>
  <c r="AE1881" i="9" s="1"/>
  <c r="AE1882" i="9" s="1"/>
  <c r="AE1883" i="9" s="1"/>
  <c r="AE1884" i="9" s="1"/>
  <c r="AE1885" i="9" s="1"/>
  <c r="AE1886" i="9" s="1"/>
  <c r="AE1887" i="9" s="1"/>
  <c r="AE1888" i="9" s="1"/>
  <c r="AE1889" i="9" s="1"/>
  <c r="AE1890" i="9" s="1"/>
  <c r="AE1891" i="9" s="1"/>
  <c r="AE1892" i="9" s="1"/>
  <c r="AE1893" i="9" s="1"/>
  <c r="AE1894" i="9" s="1"/>
  <c r="AE1895" i="9" s="1"/>
  <c r="AE1896" i="9" s="1"/>
  <c r="AE1897" i="9" s="1"/>
  <c r="AE1898" i="9" s="1"/>
  <c r="AE1899" i="9" s="1"/>
  <c r="AE1900" i="9" s="1"/>
  <c r="AE1901" i="9" s="1"/>
  <c r="AE1902" i="9" s="1"/>
  <c r="AE1903" i="9" s="1"/>
  <c r="AE1904" i="9" s="1"/>
  <c r="AE1905" i="9" s="1"/>
  <c r="AE1906" i="9" s="1"/>
  <c r="AE1907" i="9" s="1"/>
  <c r="AE1908" i="9" s="1"/>
  <c r="AE1909" i="9" s="1"/>
  <c r="AE1910" i="9" s="1"/>
  <c r="AE1911" i="9" s="1"/>
  <c r="AE1912" i="9" s="1"/>
  <c r="AE1913" i="9" s="1"/>
  <c r="AE1914" i="9" s="1"/>
  <c r="AE1915" i="9" s="1"/>
  <c r="AE1916" i="9" s="1"/>
  <c r="AE1917" i="9" s="1"/>
  <c r="AE1918" i="9" s="1"/>
  <c r="AE1919" i="9" s="1"/>
  <c r="AE1920" i="9" s="1"/>
  <c r="AE1921" i="9" s="1"/>
  <c r="AE1922" i="9" s="1"/>
  <c r="AE1923" i="9" s="1"/>
  <c r="AE1924" i="9" s="1"/>
  <c r="AE1925" i="9" s="1"/>
  <c r="AE1926" i="9" s="1"/>
  <c r="AE1927" i="9" s="1"/>
  <c r="AE1928" i="9" s="1"/>
  <c r="AE1929" i="9" s="1"/>
  <c r="AE1930" i="9" s="1"/>
  <c r="AE1931" i="9" s="1"/>
  <c r="AE1932" i="9" s="1"/>
  <c r="AE1933" i="9" s="1"/>
  <c r="AE1934" i="9" s="1"/>
  <c r="AE1935" i="9" s="1"/>
  <c r="AE1936" i="9" s="1"/>
  <c r="AE1937" i="9" s="1"/>
  <c r="AE1938" i="9" s="1"/>
  <c r="AE1939" i="9" s="1"/>
  <c r="AE1940" i="9" s="1"/>
  <c r="AE1941" i="9" s="1"/>
  <c r="AE1942" i="9" s="1"/>
  <c r="AE1943" i="9" s="1"/>
  <c r="AE1944" i="9" s="1"/>
  <c r="AE1945" i="9" s="1"/>
  <c r="AE1946" i="9" s="1"/>
  <c r="AE1947" i="9" s="1"/>
  <c r="AE1948" i="9" s="1"/>
  <c r="AE1949" i="9" s="1"/>
  <c r="AE1950" i="9" s="1"/>
  <c r="AE1951" i="9" s="1"/>
  <c r="AE1952" i="9" s="1"/>
  <c r="AE1953" i="9" s="1"/>
  <c r="AE1954" i="9" s="1"/>
  <c r="AE1955" i="9" s="1"/>
  <c r="AE1956" i="9" s="1"/>
  <c r="AE1957" i="9" s="1"/>
  <c r="AE1958" i="9" s="1"/>
  <c r="AE1959" i="9" s="1"/>
  <c r="AE1960" i="9" s="1"/>
  <c r="AE1961" i="9" s="1"/>
  <c r="AE1962" i="9" s="1"/>
  <c r="AE1963" i="9" s="1"/>
  <c r="AE1964" i="9" s="1"/>
  <c r="AE1965" i="9" s="1"/>
  <c r="AE1966" i="9" s="1"/>
  <c r="AE1967" i="9" s="1"/>
  <c r="AE1968" i="9" s="1"/>
  <c r="AE1969" i="9" s="1"/>
  <c r="AE1970" i="9" s="1"/>
  <c r="AE1971" i="9" s="1"/>
  <c r="AE1972" i="9" s="1"/>
  <c r="AE1973" i="9" s="1"/>
  <c r="AE1974" i="9" s="1"/>
  <c r="AE1975" i="9" s="1"/>
  <c r="AE1976" i="9" s="1"/>
  <c r="AE1977" i="9" s="1"/>
  <c r="AE1978" i="9" s="1"/>
  <c r="AE1979" i="9" s="1"/>
  <c r="AE1980" i="9" s="1"/>
  <c r="AE1981" i="9" s="1"/>
  <c r="AE1982" i="9" s="1"/>
  <c r="AE1983" i="9" s="1"/>
  <c r="AE1984" i="9" s="1"/>
  <c r="AE1985" i="9" s="1"/>
  <c r="AE1986" i="9" s="1"/>
  <c r="AE1987" i="9" s="1"/>
  <c r="AE1988" i="9" s="1"/>
  <c r="AE1989" i="9" s="1"/>
  <c r="AE1990" i="9" s="1"/>
  <c r="AE1991" i="9" s="1"/>
  <c r="AE1992" i="9" s="1"/>
  <c r="AE1993" i="9" s="1"/>
  <c r="AE1994" i="9" s="1"/>
  <c r="AE1995" i="9" s="1"/>
  <c r="AE1996" i="9" s="1"/>
  <c r="AE1997" i="9" s="1"/>
  <c r="AE1998" i="9" s="1"/>
  <c r="AE1999" i="9" s="1"/>
  <c r="AE2000" i="9" s="1"/>
  <c r="AE2001" i="9" s="1"/>
  <c r="AE2002" i="9" s="1"/>
  <c r="AE2003" i="9" s="1"/>
  <c r="AE2004" i="9" s="1"/>
  <c r="AE2005" i="9" s="1"/>
  <c r="AE2006" i="9" s="1"/>
  <c r="AE2007" i="9" s="1"/>
  <c r="AE2008" i="9" s="1"/>
  <c r="AE2009" i="9" s="1"/>
  <c r="AE2010" i="9" s="1"/>
  <c r="AE2011" i="9" s="1"/>
  <c r="AE2012" i="9" s="1"/>
  <c r="AE2013" i="9" s="1"/>
  <c r="AE2014" i="9" s="1"/>
  <c r="AE2015" i="9" s="1"/>
  <c r="AE2016" i="9" s="1"/>
  <c r="AE2017" i="9" s="1"/>
  <c r="AE2018" i="9" s="1"/>
  <c r="AE2019" i="9" s="1"/>
  <c r="AE2020" i="9" s="1"/>
  <c r="AE2021" i="9" s="1"/>
  <c r="AE2022" i="9" s="1"/>
  <c r="AE2023" i="9" s="1"/>
  <c r="AE2024" i="9" s="1"/>
  <c r="AE2025" i="9" s="1"/>
  <c r="AE2026" i="9" s="1"/>
  <c r="AE2027" i="9" s="1"/>
  <c r="AE2028" i="9" s="1"/>
  <c r="AE2029" i="9" s="1"/>
  <c r="AE2030" i="9" s="1"/>
  <c r="AE2031" i="9" s="1"/>
  <c r="AE2032" i="9" s="1"/>
  <c r="AE2033" i="9" s="1"/>
  <c r="AE2034" i="9" s="1"/>
  <c r="AE2035" i="9" s="1"/>
  <c r="AE2036" i="9" s="1"/>
  <c r="AE2037" i="9" s="1"/>
  <c r="AE2038" i="9" s="1"/>
  <c r="AE2039" i="9" s="1"/>
  <c r="AE2040" i="9" s="1"/>
  <c r="AE2041" i="9" s="1"/>
  <c r="AE2042" i="9" s="1"/>
  <c r="AE2043" i="9" s="1"/>
  <c r="AE2044" i="9" s="1"/>
  <c r="AE2045" i="9" s="1"/>
  <c r="AE2046" i="9" s="1"/>
  <c r="AE2047" i="9" s="1"/>
  <c r="AE2048" i="9" s="1"/>
  <c r="AE2049" i="9" s="1"/>
  <c r="AE2050" i="9" s="1"/>
  <c r="AE2051" i="9" s="1"/>
  <c r="AE2052" i="9" s="1"/>
  <c r="AE2053" i="9" s="1"/>
  <c r="AE2054" i="9" s="1"/>
  <c r="AE2055" i="9" s="1"/>
  <c r="AE2056" i="9" s="1"/>
  <c r="AE2057" i="9" s="1"/>
  <c r="AE2058" i="9" s="1"/>
  <c r="AE2059" i="9" s="1"/>
  <c r="AE2060" i="9" s="1"/>
  <c r="AE2061" i="9" s="1"/>
  <c r="AE2062" i="9" s="1"/>
  <c r="AE2063" i="9" s="1"/>
  <c r="AE2064" i="9" s="1"/>
  <c r="AE2065" i="9" s="1"/>
  <c r="AE2066" i="9" s="1"/>
  <c r="AE2067" i="9" s="1"/>
  <c r="AE2068" i="9" s="1"/>
  <c r="AE2069" i="9" s="1"/>
  <c r="AE2070" i="9" s="1"/>
  <c r="AE2071" i="9" s="1"/>
  <c r="AE2072" i="9" s="1"/>
  <c r="AE2073" i="9" s="1"/>
  <c r="AE2074" i="9" s="1"/>
  <c r="AE2075" i="9" s="1"/>
  <c r="AE2076" i="9" s="1"/>
  <c r="AE2077" i="9" s="1"/>
  <c r="AE2078" i="9" s="1"/>
  <c r="AE2079" i="9" s="1"/>
  <c r="AE2080" i="9" s="1"/>
  <c r="AE2081" i="9" s="1"/>
  <c r="AE2082" i="9" s="1"/>
  <c r="AE2083" i="9" s="1"/>
  <c r="AE2084" i="9" s="1"/>
  <c r="AE2085" i="9" s="1"/>
  <c r="AE2086" i="9" s="1"/>
  <c r="AE2087" i="9" s="1"/>
  <c r="AE2088" i="9" s="1"/>
  <c r="AE2089" i="9" s="1"/>
  <c r="AE2090" i="9" s="1"/>
  <c r="AE2091" i="9" s="1"/>
  <c r="AE2092" i="9" s="1"/>
  <c r="AE2093" i="9" s="1"/>
  <c r="AE2094" i="9" s="1"/>
  <c r="AE2095" i="9" s="1"/>
  <c r="AE2096" i="9" s="1"/>
  <c r="AE2097" i="9" s="1"/>
  <c r="AE2098" i="9" s="1"/>
  <c r="AE2099" i="9" s="1"/>
  <c r="AE2100" i="9" s="1"/>
  <c r="AE2101" i="9" s="1"/>
  <c r="AE2102" i="9" s="1"/>
  <c r="AE2103" i="9" s="1"/>
  <c r="AE2104" i="9" s="1"/>
  <c r="AE2105" i="9" s="1"/>
  <c r="AE2106" i="9" s="1"/>
  <c r="AE2107" i="9" s="1"/>
  <c r="AE2108" i="9" s="1"/>
  <c r="AE2109" i="9" s="1"/>
  <c r="AE2110" i="9" s="1"/>
  <c r="AE2111" i="9" s="1"/>
  <c r="AE2112" i="9" s="1"/>
  <c r="AE2113" i="9" s="1"/>
  <c r="AE2114" i="9" s="1"/>
  <c r="AE2115" i="9" s="1"/>
  <c r="AE2116" i="9" s="1"/>
  <c r="AE2117" i="9" s="1"/>
  <c r="AE2118" i="9" s="1"/>
  <c r="AE2119" i="9" s="1"/>
  <c r="AE2120" i="9" s="1"/>
  <c r="AE2121" i="9" s="1"/>
  <c r="AE2122" i="9" s="1"/>
  <c r="AE2123" i="9" s="1"/>
  <c r="AE2124" i="9" s="1"/>
  <c r="AE2125" i="9" s="1"/>
  <c r="AE2126" i="9" s="1"/>
  <c r="AE2127" i="9" s="1"/>
  <c r="AE2128" i="9" s="1"/>
  <c r="AE2129" i="9" s="1"/>
  <c r="AE2130" i="9" s="1"/>
  <c r="AE2131" i="9" s="1"/>
  <c r="AE2132" i="9" s="1"/>
  <c r="AE2133" i="9" s="1"/>
  <c r="AE2134" i="9" s="1"/>
  <c r="AE2135" i="9" s="1"/>
  <c r="AE2136" i="9" s="1"/>
  <c r="AE2137" i="9" s="1"/>
  <c r="AE2138" i="9" s="1"/>
  <c r="AE2139" i="9" s="1"/>
  <c r="AE2140" i="9" s="1"/>
  <c r="AE2141" i="9" s="1"/>
  <c r="AE2142" i="9" s="1"/>
  <c r="AE2143" i="9" s="1"/>
  <c r="AE2144" i="9" s="1"/>
  <c r="AE2145" i="9" s="1"/>
  <c r="AE2146" i="9" s="1"/>
  <c r="AE2147" i="9" s="1"/>
  <c r="AE2148" i="9" s="1"/>
  <c r="AE2149" i="9" s="1"/>
  <c r="AE2150" i="9" s="1"/>
  <c r="AE2151" i="9" s="1"/>
  <c r="AE2152" i="9" s="1"/>
  <c r="AE2153" i="9" s="1"/>
  <c r="AE2154" i="9" s="1"/>
  <c r="AE2155" i="9" s="1"/>
  <c r="AE2156" i="9" s="1"/>
  <c r="AE2157" i="9" s="1"/>
  <c r="AE2158" i="9" s="1"/>
  <c r="AE2159" i="9" s="1"/>
  <c r="AE2160" i="9" s="1"/>
  <c r="AE2161" i="9" s="1"/>
  <c r="AE2162" i="9" s="1"/>
  <c r="AE2163" i="9" s="1"/>
  <c r="AE2164" i="9" s="1"/>
  <c r="AE2165" i="9" s="1"/>
  <c r="AE2166" i="9" s="1"/>
  <c r="AE2167" i="9" s="1"/>
  <c r="AE2168" i="9" s="1"/>
  <c r="AE2169" i="9" s="1"/>
  <c r="AE2170" i="9" s="1"/>
  <c r="AE2171" i="9" s="1"/>
  <c r="AE2172" i="9" s="1"/>
  <c r="AE2173" i="9" s="1"/>
  <c r="AE2174" i="9" s="1"/>
  <c r="AE2175" i="9" s="1"/>
  <c r="AE2176" i="9" s="1"/>
  <c r="AE2177" i="9" s="1"/>
  <c r="AE2178" i="9" s="1"/>
  <c r="AE2179" i="9" s="1"/>
  <c r="AE2180" i="9" s="1"/>
  <c r="AE2181" i="9" s="1"/>
  <c r="AE2182" i="9" s="1"/>
  <c r="AE2183" i="9" s="1"/>
  <c r="AE2184" i="9" s="1"/>
  <c r="AE2185" i="9" s="1"/>
  <c r="AE2186" i="9" s="1"/>
  <c r="AE2187" i="9" s="1"/>
  <c r="AE2188" i="9" s="1"/>
  <c r="AE2189" i="9" s="1"/>
  <c r="AE2190" i="9" s="1"/>
  <c r="AE2191" i="9" s="1"/>
  <c r="AE2192" i="9" s="1"/>
  <c r="AE2193" i="9" s="1"/>
  <c r="AE2194" i="9" s="1"/>
  <c r="AE2195" i="9" s="1"/>
  <c r="AE2196" i="9" s="1"/>
  <c r="AE2197" i="9" s="1"/>
  <c r="AE2198" i="9" s="1"/>
  <c r="AE2199" i="9" s="1"/>
  <c r="AE2200" i="9" s="1"/>
  <c r="AE2201" i="9" s="1"/>
  <c r="AE2202" i="9" s="1"/>
  <c r="AE2203" i="9" s="1"/>
  <c r="AE2204" i="9" s="1"/>
  <c r="AE2205" i="9" s="1"/>
  <c r="AE2206" i="9" s="1"/>
  <c r="AE2207" i="9" s="1"/>
  <c r="AE2208" i="9" s="1"/>
  <c r="AE2209" i="9" s="1"/>
  <c r="AE2210" i="9" s="1"/>
  <c r="AE2211" i="9" s="1"/>
  <c r="AE2212" i="9" s="1"/>
  <c r="AE2213" i="9" s="1"/>
  <c r="AE2214" i="9" s="1"/>
  <c r="AE2215" i="9" s="1"/>
  <c r="AE2216" i="9" s="1"/>
  <c r="AE2217" i="9" s="1"/>
  <c r="AE2218" i="9" s="1"/>
  <c r="AE2219" i="9" s="1"/>
  <c r="AE2220" i="9" s="1"/>
  <c r="AE2221" i="9" s="1"/>
  <c r="AE2222" i="9" s="1"/>
  <c r="AE2223" i="9" s="1"/>
  <c r="AE2224" i="9" s="1"/>
  <c r="AE2225" i="9" s="1"/>
  <c r="AE2226" i="9" s="1"/>
  <c r="AE2227" i="9" s="1"/>
  <c r="AE2228" i="9" s="1"/>
  <c r="AE2229" i="9" s="1"/>
  <c r="AE2230" i="9" s="1"/>
  <c r="AE2231" i="9" s="1"/>
  <c r="AE2232" i="9" s="1"/>
  <c r="AE2233" i="9" s="1"/>
  <c r="AE2234" i="9" s="1"/>
  <c r="AE2235" i="9" s="1"/>
  <c r="AE2236" i="9" s="1"/>
  <c r="AE2237" i="9" s="1"/>
  <c r="AE2238" i="9" s="1"/>
  <c r="AE2239" i="9" s="1"/>
  <c r="AE2240" i="9" s="1"/>
  <c r="AE2241" i="9" s="1"/>
  <c r="AE2242" i="9" s="1"/>
  <c r="AE2243" i="9" s="1"/>
  <c r="AE2244" i="9" s="1"/>
  <c r="AE2245" i="9" s="1"/>
  <c r="AE2246" i="9" s="1"/>
  <c r="AE2247" i="9" s="1"/>
  <c r="AE2248" i="9" s="1"/>
  <c r="AE2249" i="9" s="1"/>
  <c r="AE2250" i="9" s="1"/>
  <c r="AE2251" i="9" s="1"/>
  <c r="AE2252" i="9" s="1"/>
  <c r="AE2253" i="9" s="1"/>
  <c r="AE2254" i="9" s="1"/>
  <c r="AE2255" i="9" s="1"/>
  <c r="AE2256" i="9" s="1"/>
  <c r="AE2257" i="9" s="1"/>
  <c r="AE2258" i="9" s="1"/>
  <c r="AE2259" i="9" s="1"/>
  <c r="AE2260" i="9" s="1"/>
  <c r="AE2261" i="9" s="1"/>
  <c r="AE2262" i="9" s="1"/>
  <c r="AE2263" i="9" s="1"/>
  <c r="AE2264" i="9" s="1"/>
  <c r="AE2265" i="9" s="1"/>
  <c r="AE2266" i="9" s="1"/>
  <c r="AE2267" i="9" s="1"/>
  <c r="AE2268" i="9" s="1"/>
  <c r="AE2269" i="9" s="1"/>
  <c r="AE2270" i="9" s="1"/>
  <c r="AE2271" i="9" s="1"/>
  <c r="AE2272" i="9" s="1"/>
  <c r="AE2273" i="9" s="1"/>
  <c r="AE2274" i="9" s="1"/>
  <c r="AE2275" i="9" s="1"/>
  <c r="AE2276" i="9" s="1"/>
  <c r="AE2277" i="9" s="1"/>
  <c r="AE2278" i="9" s="1"/>
  <c r="AE2279" i="9" s="1"/>
  <c r="AE2280" i="9" s="1"/>
  <c r="AE2281" i="9" s="1"/>
  <c r="AE2282" i="9" s="1"/>
  <c r="AE2283" i="9" s="1"/>
  <c r="AE2284" i="9" s="1"/>
  <c r="AE2285" i="9" s="1"/>
  <c r="AE2286" i="9" s="1"/>
  <c r="AE2287" i="9" s="1"/>
  <c r="AE2288" i="9" s="1"/>
  <c r="AE2289" i="9" s="1"/>
  <c r="AE2290" i="9" s="1"/>
  <c r="AE2291" i="9" s="1"/>
  <c r="AE2292" i="9" s="1"/>
  <c r="AE2293" i="9" s="1"/>
  <c r="AE2294" i="9" s="1"/>
  <c r="AE2295" i="9" s="1"/>
  <c r="AE2296" i="9" s="1"/>
  <c r="AE2297" i="9" s="1"/>
  <c r="AE2298" i="9" s="1"/>
  <c r="AE2299" i="9" s="1"/>
  <c r="AE2300" i="9" s="1"/>
  <c r="AE2301" i="9" s="1"/>
  <c r="AE2302" i="9" s="1"/>
  <c r="AE2303" i="9" s="1"/>
  <c r="AE2304" i="9" s="1"/>
  <c r="AE2305" i="9" s="1"/>
  <c r="AE2306" i="9" s="1"/>
  <c r="AE2307" i="9" s="1"/>
  <c r="AE2308" i="9" s="1"/>
  <c r="AE2309" i="9" s="1"/>
  <c r="AE2310" i="9" s="1"/>
  <c r="AE2311" i="9" s="1"/>
  <c r="AE2312" i="9" s="1"/>
  <c r="AE2313" i="9" s="1"/>
  <c r="AE2314" i="9" s="1"/>
  <c r="AE2315" i="9" s="1"/>
  <c r="AE2316" i="9" s="1"/>
  <c r="AE2317" i="9" s="1"/>
  <c r="AE2318" i="9" s="1"/>
  <c r="AE2319" i="9" s="1"/>
  <c r="AE2320" i="9" s="1"/>
  <c r="AE2321" i="9" s="1"/>
  <c r="AE2322" i="9" s="1"/>
  <c r="AE2323" i="9" s="1"/>
  <c r="AE2324" i="9" s="1"/>
  <c r="AE2325" i="9" s="1"/>
  <c r="AE2326" i="9" s="1"/>
  <c r="AE2327" i="9" s="1"/>
  <c r="AE2328" i="9" s="1"/>
  <c r="AE2329" i="9" s="1"/>
  <c r="AE2330" i="9" s="1"/>
  <c r="AE2331" i="9" s="1"/>
  <c r="AE2332" i="9" s="1"/>
  <c r="AE2333" i="9" s="1"/>
  <c r="AE2334" i="9" s="1"/>
  <c r="AE2335" i="9" s="1"/>
  <c r="AE2336" i="9" s="1"/>
  <c r="AE2337" i="9" s="1"/>
  <c r="AE2338" i="9" s="1"/>
  <c r="AE2339" i="9" s="1"/>
  <c r="AE2340" i="9" s="1"/>
  <c r="AE2341" i="9" s="1"/>
  <c r="AE2342" i="9" s="1"/>
  <c r="AE2343" i="9" s="1"/>
  <c r="AE2344" i="9" s="1"/>
  <c r="AE2345" i="9" s="1"/>
  <c r="AE2346" i="9" s="1"/>
  <c r="AE2347" i="9" s="1"/>
  <c r="AE2348" i="9" s="1"/>
  <c r="AE2349" i="9" s="1"/>
  <c r="AE2350" i="9" s="1"/>
  <c r="AE2351" i="9" s="1"/>
  <c r="AE2352" i="9" s="1"/>
  <c r="AE2353" i="9" s="1"/>
  <c r="AE2354" i="9" s="1"/>
  <c r="AE2355" i="9" s="1"/>
  <c r="AE2356" i="9" s="1"/>
  <c r="AE2357" i="9" s="1"/>
  <c r="AE2358" i="9" s="1"/>
  <c r="AE2359" i="9" s="1"/>
  <c r="AE2360" i="9" s="1"/>
  <c r="AE2361" i="9" s="1"/>
  <c r="AE2362" i="9" s="1"/>
  <c r="AE2363" i="9" s="1"/>
  <c r="AE2364" i="9" s="1"/>
  <c r="AE2365" i="9" s="1"/>
  <c r="AE2366" i="9" s="1"/>
  <c r="AE2367" i="9" s="1"/>
  <c r="AE2368" i="9" s="1"/>
  <c r="AE2369" i="9" s="1"/>
  <c r="AE2370" i="9" s="1"/>
  <c r="AE2371" i="9" s="1"/>
  <c r="AE2372" i="9" s="1"/>
  <c r="AE2373" i="9" s="1"/>
  <c r="AE2374" i="9" s="1"/>
  <c r="AE2375" i="9" s="1"/>
  <c r="AE2376" i="9" s="1"/>
  <c r="AE2377" i="9" s="1"/>
  <c r="AE2378" i="9" s="1"/>
  <c r="AE2379" i="9" s="1"/>
  <c r="AE2380" i="9" s="1"/>
  <c r="AE2381" i="9" s="1"/>
  <c r="AE2382" i="9" s="1"/>
  <c r="AE2383" i="9" s="1"/>
  <c r="AE2384" i="9" s="1"/>
  <c r="AE2385" i="9" s="1"/>
  <c r="AE2386" i="9" s="1"/>
  <c r="AE2387" i="9" s="1"/>
  <c r="AE2388" i="9" s="1"/>
  <c r="AE2389" i="9" s="1"/>
  <c r="AE2390" i="9" s="1"/>
  <c r="AE2391" i="9" s="1"/>
  <c r="AE2392" i="9" s="1"/>
  <c r="AE2393" i="9" s="1"/>
  <c r="AE2394" i="9" s="1"/>
  <c r="AE2395" i="9" s="1"/>
  <c r="AE2396" i="9" s="1"/>
  <c r="AE2397" i="9" s="1"/>
  <c r="AE2398" i="9" s="1"/>
  <c r="AE2399" i="9" s="1"/>
  <c r="AE2400" i="9" s="1"/>
  <c r="AE2401" i="9" s="1"/>
  <c r="AE2402" i="9" s="1"/>
  <c r="AE2403" i="9" s="1"/>
  <c r="AE2404" i="9" s="1"/>
  <c r="AE2405" i="9" s="1"/>
  <c r="AE2406" i="9" s="1"/>
  <c r="AE2407" i="9" s="1"/>
  <c r="AE2408" i="9" s="1"/>
  <c r="AE2409" i="9" s="1"/>
  <c r="AE2410" i="9" s="1"/>
  <c r="AE2411" i="9" s="1"/>
  <c r="AE2412" i="9" s="1"/>
  <c r="AE2413" i="9" s="1"/>
  <c r="AE2414" i="9" s="1"/>
  <c r="AE2415" i="9" s="1"/>
  <c r="AE2416" i="9" s="1"/>
  <c r="AE2417" i="9" s="1"/>
  <c r="AE2418" i="9" s="1"/>
  <c r="AE2419" i="9" s="1"/>
  <c r="AE2420" i="9" s="1"/>
  <c r="AE2421" i="9" s="1"/>
  <c r="AE2422" i="9" s="1"/>
  <c r="AE2423" i="9" s="1"/>
  <c r="AE2424" i="9" s="1"/>
  <c r="AE2425" i="9" s="1"/>
  <c r="AE2426" i="9" s="1"/>
  <c r="AE2427" i="9" s="1"/>
  <c r="AE2428" i="9" s="1"/>
  <c r="AE2429" i="9" s="1"/>
  <c r="AE2430" i="9" s="1"/>
  <c r="AE2431" i="9" s="1"/>
  <c r="AE2432" i="9" s="1"/>
  <c r="AE2433" i="9" s="1"/>
  <c r="AE2434" i="9" s="1"/>
  <c r="AE2435" i="9" s="1"/>
  <c r="AE2436" i="9" s="1"/>
  <c r="AE2437" i="9" s="1"/>
  <c r="AE2438" i="9" s="1"/>
  <c r="AE2439" i="9" s="1"/>
  <c r="AE2440" i="9" s="1"/>
  <c r="AE2441" i="9" s="1"/>
  <c r="AE2442" i="9" s="1"/>
  <c r="AE2443" i="9" s="1"/>
  <c r="AE2444" i="9" s="1"/>
  <c r="AE2445" i="9" s="1"/>
  <c r="AE2446" i="9" s="1"/>
  <c r="AE2447" i="9" s="1"/>
  <c r="AE2448" i="9" s="1"/>
  <c r="AE2449" i="9" s="1"/>
  <c r="AE2450" i="9" s="1"/>
  <c r="AE2451" i="9" s="1"/>
  <c r="AE2452" i="9" s="1"/>
  <c r="AE2453" i="9" s="1"/>
  <c r="AE2454" i="9" s="1"/>
  <c r="AE2455" i="9" s="1"/>
  <c r="AE2456" i="9" s="1"/>
  <c r="AE2457" i="9" s="1"/>
  <c r="AE2458" i="9" s="1"/>
  <c r="AE2459" i="9" s="1"/>
  <c r="AE2460" i="9" s="1"/>
  <c r="AE2461" i="9" s="1"/>
  <c r="AE2462" i="9" s="1"/>
  <c r="AE2463" i="9" s="1"/>
  <c r="AE2464" i="9" s="1"/>
  <c r="AE2465" i="9" s="1"/>
  <c r="AE2466" i="9" s="1"/>
  <c r="AE2467" i="9" s="1"/>
  <c r="AE2468" i="9" s="1"/>
  <c r="AE2469" i="9" s="1"/>
  <c r="AE2470" i="9" s="1"/>
  <c r="AE2471" i="9" s="1"/>
  <c r="AE2472" i="9" s="1"/>
  <c r="AE2473" i="9" s="1"/>
  <c r="AE2474" i="9" s="1"/>
  <c r="AE2475" i="9" s="1"/>
  <c r="AE2476" i="9" s="1"/>
  <c r="AE2477" i="9" s="1"/>
  <c r="AE2478" i="9" s="1"/>
  <c r="AE2479" i="9" s="1"/>
  <c r="AE2480" i="9" s="1"/>
  <c r="AE2481" i="9" s="1"/>
  <c r="AE2482" i="9" s="1"/>
  <c r="AE2483" i="9" s="1"/>
  <c r="AE2484" i="9" s="1"/>
  <c r="AE2485" i="9" s="1"/>
  <c r="AE2486" i="9" s="1"/>
  <c r="AE2487" i="9" s="1"/>
  <c r="AE2488" i="9" s="1"/>
  <c r="AE2489" i="9" s="1"/>
  <c r="AE2490" i="9" s="1"/>
  <c r="AE2491" i="9" s="1"/>
  <c r="AE2492" i="9" s="1"/>
  <c r="AE2493" i="9" s="1"/>
  <c r="AE2494" i="9" s="1"/>
  <c r="AE2495" i="9" s="1"/>
  <c r="AE2496" i="9" s="1"/>
  <c r="AE2497" i="9" s="1"/>
  <c r="AE2498" i="9" s="1"/>
  <c r="AE2499" i="9" s="1"/>
  <c r="AE2500" i="9" s="1"/>
  <c r="AE2501" i="9" s="1"/>
  <c r="AE2502" i="9" s="1"/>
  <c r="AE2503" i="9" s="1"/>
  <c r="AE2504" i="9" s="1"/>
  <c r="AE2505" i="9" s="1"/>
  <c r="AE2506" i="9" s="1"/>
  <c r="AE2507" i="9" s="1"/>
  <c r="AE2508" i="9" s="1"/>
  <c r="AE2509" i="9" s="1"/>
  <c r="AE2510" i="9" s="1"/>
  <c r="AE2511" i="9" s="1"/>
  <c r="AE2512" i="9" s="1"/>
  <c r="AE2513" i="9" s="1"/>
  <c r="AE2514" i="9" s="1"/>
  <c r="AE2515" i="9" s="1"/>
  <c r="AE2516" i="9" s="1"/>
  <c r="AE2517" i="9" s="1"/>
  <c r="AE2518" i="9" s="1"/>
  <c r="AE2519" i="9" s="1"/>
  <c r="AE2520" i="9" s="1"/>
  <c r="AE2521" i="9" s="1"/>
  <c r="AE2522" i="9" s="1"/>
  <c r="AE2523" i="9" s="1"/>
  <c r="AE2524" i="9" s="1"/>
  <c r="AE2525" i="9" s="1"/>
  <c r="AE2526" i="9" s="1"/>
  <c r="AE2527" i="9" s="1"/>
  <c r="AE2528" i="9" s="1"/>
  <c r="AE2529" i="9" s="1"/>
  <c r="AE2530" i="9" s="1"/>
  <c r="AE2531" i="9" s="1"/>
  <c r="AE2532" i="9" s="1"/>
  <c r="AE2533" i="9" s="1"/>
  <c r="AE2534" i="9" s="1"/>
  <c r="AE2535" i="9" s="1"/>
  <c r="AE2536" i="9" s="1"/>
  <c r="AE2537" i="9" s="1"/>
  <c r="AE2538" i="9" s="1"/>
  <c r="AE2539" i="9" s="1"/>
  <c r="AE2540" i="9" s="1"/>
  <c r="AE2541" i="9" s="1"/>
  <c r="AE2542" i="9" s="1"/>
  <c r="AE2543" i="9" s="1"/>
  <c r="AE2544" i="9" s="1"/>
  <c r="AE2545" i="9" s="1"/>
  <c r="AE2546" i="9" s="1"/>
  <c r="AE2547" i="9" s="1"/>
  <c r="AE2548" i="9" s="1"/>
  <c r="AE2549" i="9" s="1"/>
  <c r="AE2550" i="9" s="1"/>
  <c r="AE2551" i="9" s="1"/>
  <c r="AE2552" i="9" s="1"/>
  <c r="AE2553" i="9" s="1"/>
  <c r="AE2554" i="9" s="1"/>
  <c r="AE2555" i="9" s="1"/>
  <c r="AE2556" i="9" s="1"/>
  <c r="AE2557" i="9" s="1"/>
  <c r="AE2558" i="9" s="1"/>
  <c r="AE2559" i="9" s="1"/>
  <c r="AE2560" i="9" s="1"/>
  <c r="AE2561" i="9" s="1"/>
  <c r="AE2562" i="9" s="1"/>
  <c r="AE2563" i="9" s="1"/>
  <c r="AE2564" i="9" s="1"/>
  <c r="AE2565" i="9" s="1"/>
  <c r="AE2566" i="9" s="1"/>
  <c r="AE2567" i="9" s="1"/>
  <c r="AE2568" i="9" s="1"/>
  <c r="AE2569" i="9" s="1"/>
  <c r="AE2570" i="9" s="1"/>
  <c r="AE2571" i="9" s="1"/>
  <c r="AE2572" i="9" s="1"/>
  <c r="AE2573" i="9" s="1"/>
  <c r="AE2574" i="9" s="1"/>
  <c r="AE2575" i="9" s="1"/>
  <c r="AE2576" i="9" s="1"/>
  <c r="AE2577" i="9" s="1"/>
  <c r="AE2578" i="9" s="1"/>
  <c r="AE2579" i="9" s="1"/>
  <c r="AE2580" i="9" s="1"/>
  <c r="AE2581" i="9" s="1"/>
  <c r="AE2582" i="9" s="1"/>
  <c r="AE2583" i="9" s="1"/>
  <c r="AE2584" i="9" s="1"/>
  <c r="AE2585" i="9" s="1"/>
  <c r="AE2586" i="9" s="1"/>
  <c r="AE2587" i="9" s="1"/>
  <c r="AE2588" i="9" s="1"/>
  <c r="AE2589" i="9" s="1"/>
  <c r="AE2590" i="9" s="1"/>
  <c r="AE2591" i="9" s="1"/>
  <c r="AE2592" i="9" s="1"/>
  <c r="AE2593" i="9" s="1"/>
  <c r="AE2594" i="9" s="1"/>
  <c r="AE2595" i="9" s="1"/>
  <c r="AE2596" i="9" s="1"/>
  <c r="AE2597" i="9" s="1"/>
  <c r="AE2598" i="9" s="1"/>
  <c r="AE2599" i="9" s="1"/>
  <c r="AE2600" i="9" s="1"/>
  <c r="AE2601" i="9" s="1"/>
  <c r="AE2602" i="9" s="1"/>
  <c r="AE2603" i="9" s="1"/>
  <c r="AE2604" i="9" s="1"/>
  <c r="AE2605" i="9" s="1"/>
  <c r="AE2606" i="9" s="1"/>
  <c r="AE2607" i="9" s="1"/>
  <c r="AE2608" i="9" s="1"/>
  <c r="AE2609" i="9" s="1"/>
  <c r="AE2610" i="9" s="1"/>
  <c r="AE2611" i="9" s="1"/>
  <c r="AE2612" i="9" s="1"/>
  <c r="AE2613" i="9" s="1"/>
  <c r="AE2614" i="9" s="1"/>
  <c r="AE2615" i="9" s="1"/>
  <c r="AE2616" i="9" s="1"/>
  <c r="AE2617" i="9" s="1"/>
  <c r="AE2618" i="9" s="1"/>
  <c r="AE2619" i="9" s="1"/>
  <c r="AE2620" i="9" s="1"/>
  <c r="AE2621" i="9" s="1"/>
  <c r="AE2622" i="9" s="1"/>
  <c r="AE2623" i="9" s="1"/>
  <c r="AE2624" i="9" s="1"/>
  <c r="AE2625" i="9" s="1"/>
  <c r="AE2626" i="9" s="1"/>
  <c r="AE2627" i="9" s="1"/>
  <c r="AE2628" i="9" s="1"/>
  <c r="AE2629" i="9" s="1"/>
  <c r="AE2630" i="9" s="1"/>
  <c r="AE2631" i="9" s="1"/>
  <c r="AE2632" i="9" s="1"/>
  <c r="AE2633" i="9" s="1"/>
  <c r="AE2634" i="9" s="1"/>
  <c r="AE2635" i="9" s="1"/>
  <c r="AE2636" i="9" s="1"/>
  <c r="AE2637" i="9" s="1"/>
  <c r="AE2638" i="9" s="1"/>
  <c r="AE2639" i="9" s="1"/>
  <c r="AE2640" i="9" s="1"/>
  <c r="AE2641" i="9" s="1"/>
  <c r="AE2642" i="9" s="1"/>
  <c r="AE2643" i="9" s="1"/>
  <c r="AE2644" i="9" s="1"/>
  <c r="AE2645" i="9" s="1"/>
  <c r="AE2646" i="9" s="1"/>
  <c r="AE2647" i="9" s="1"/>
  <c r="AE2648" i="9" s="1"/>
  <c r="AE2649" i="9" s="1"/>
  <c r="AE2650" i="9" s="1"/>
  <c r="AE2651" i="9" s="1"/>
  <c r="AE2652" i="9" s="1"/>
  <c r="AE2653" i="9" s="1"/>
  <c r="AE2654" i="9" s="1"/>
  <c r="AE2655" i="9" s="1"/>
  <c r="AE2656" i="9" s="1"/>
  <c r="AE2657" i="9" s="1"/>
  <c r="AE2658" i="9" s="1"/>
  <c r="AE2659" i="9" s="1"/>
  <c r="AE2660" i="9" s="1"/>
  <c r="AE2661" i="9" s="1"/>
  <c r="AE2662" i="9" s="1"/>
  <c r="AE2663" i="9" s="1"/>
  <c r="AE2664" i="9" s="1"/>
  <c r="AE2665" i="9" s="1"/>
  <c r="AE2666" i="9" s="1"/>
  <c r="AE2667" i="9" s="1"/>
  <c r="AE2668" i="9" s="1"/>
  <c r="AE2669" i="9" s="1"/>
  <c r="AE2670" i="9" s="1"/>
  <c r="AE2671" i="9" s="1"/>
  <c r="AE2672" i="9" s="1"/>
  <c r="AE2673" i="9" s="1"/>
  <c r="AE2674" i="9" s="1"/>
  <c r="AE2675" i="9" s="1"/>
  <c r="AE2676" i="9" s="1"/>
  <c r="AE2677" i="9" s="1"/>
  <c r="AE2678" i="9" s="1"/>
  <c r="AE2679" i="9" s="1"/>
  <c r="AE2680" i="9" s="1"/>
  <c r="AE2681" i="9" s="1"/>
  <c r="AE2682" i="9" s="1"/>
  <c r="AE2683" i="9" s="1"/>
  <c r="AE2684" i="9" s="1"/>
  <c r="AE2685" i="9" s="1"/>
  <c r="AE2686" i="9" s="1"/>
  <c r="AE2687" i="9" s="1"/>
  <c r="AE2688" i="9" s="1"/>
  <c r="AE2689" i="9" s="1"/>
  <c r="AE2690" i="9" s="1"/>
  <c r="AE2691" i="9" s="1"/>
  <c r="AE2692" i="9" s="1"/>
  <c r="AE2693" i="9" s="1"/>
  <c r="AE2694" i="9" s="1"/>
  <c r="AE2695" i="9" s="1"/>
  <c r="AE2696" i="9" s="1"/>
  <c r="AE2697" i="9" s="1"/>
  <c r="AE2698" i="9" s="1"/>
  <c r="AE2699" i="9" s="1"/>
  <c r="AE2700" i="9" s="1"/>
  <c r="AE2701" i="9" s="1"/>
  <c r="AE2702" i="9" s="1"/>
  <c r="AE2703" i="9" s="1"/>
  <c r="AE2704" i="9" s="1"/>
  <c r="AE2705" i="9" s="1"/>
  <c r="AE2706" i="9" s="1"/>
  <c r="AE2707" i="9" s="1"/>
  <c r="AE2708" i="9" s="1"/>
  <c r="AE2709" i="9" s="1"/>
  <c r="AE2710" i="9" s="1"/>
  <c r="AE2711" i="9" s="1"/>
  <c r="AE2712" i="9" s="1"/>
  <c r="AE2713" i="9" s="1"/>
  <c r="AE2714" i="9" s="1"/>
  <c r="AE2715" i="9" s="1"/>
  <c r="AE2716" i="9" s="1"/>
  <c r="AE2717" i="9" s="1"/>
  <c r="AE2718" i="9" s="1"/>
  <c r="AE2719" i="9" s="1"/>
  <c r="AE2720" i="9" s="1"/>
  <c r="AE2721" i="9" s="1"/>
  <c r="AE2722" i="9" s="1"/>
  <c r="AE2723" i="9" s="1"/>
  <c r="AE2724" i="9" s="1"/>
  <c r="AE2725" i="9" s="1"/>
  <c r="AE2726" i="9" s="1"/>
  <c r="AE2727" i="9" s="1"/>
  <c r="AE2728" i="9" s="1"/>
  <c r="AE2729" i="9" s="1"/>
  <c r="AE2730" i="9" s="1"/>
  <c r="AE2731" i="9" s="1"/>
  <c r="AE2732" i="9" s="1"/>
  <c r="AE2733" i="9" s="1"/>
  <c r="AE2734" i="9" s="1"/>
  <c r="AE2735" i="9" s="1"/>
  <c r="AE2736" i="9" s="1"/>
  <c r="AE2737" i="9" s="1"/>
  <c r="AE2738" i="9" s="1"/>
  <c r="AE2739" i="9" s="1"/>
  <c r="AE2740" i="9" s="1"/>
  <c r="AE2741" i="9" s="1"/>
  <c r="AE2742" i="9" s="1"/>
  <c r="AE2743" i="9" s="1"/>
  <c r="AE2744" i="9" s="1"/>
  <c r="AE2745" i="9" s="1"/>
  <c r="AE2746" i="9" s="1"/>
  <c r="AE2747" i="9" s="1"/>
  <c r="AE2748" i="9" s="1"/>
  <c r="AE2749" i="9" s="1"/>
  <c r="AE2750" i="9" s="1"/>
  <c r="AE2751" i="9" s="1"/>
  <c r="AE2752" i="9" s="1"/>
  <c r="AE2753" i="9" s="1"/>
  <c r="AE2754" i="9" s="1"/>
  <c r="AE2755" i="9" s="1"/>
  <c r="AE2756" i="9" s="1"/>
  <c r="AE2757" i="9" s="1"/>
  <c r="AE2758" i="9" s="1"/>
  <c r="AE2759" i="9" s="1"/>
  <c r="AE2760" i="9" s="1"/>
  <c r="AE2761" i="9" s="1"/>
  <c r="AE2762" i="9" s="1"/>
  <c r="AE2763" i="9" s="1"/>
  <c r="AE2764" i="9" s="1"/>
  <c r="AE2765" i="9" s="1"/>
  <c r="AE2766" i="9" s="1"/>
  <c r="AE2767" i="9" s="1"/>
  <c r="AE2768" i="9" s="1"/>
  <c r="AE2769" i="9" s="1"/>
  <c r="AE2770" i="9" s="1"/>
  <c r="AE2771" i="9" s="1"/>
  <c r="AE2772" i="9" s="1"/>
  <c r="AE2773" i="9" s="1"/>
  <c r="AE2774" i="9" s="1"/>
  <c r="AE2775" i="9" s="1"/>
  <c r="AE2776" i="9" s="1"/>
  <c r="AE2777" i="9" s="1"/>
  <c r="AE2778" i="9" s="1"/>
  <c r="AE2779" i="9" s="1"/>
  <c r="AE2780" i="9" s="1"/>
  <c r="AE2781" i="9" s="1"/>
  <c r="AE2782" i="9" s="1"/>
  <c r="AE2783" i="9" s="1"/>
  <c r="AE2784" i="9" s="1"/>
  <c r="AE2785" i="9" s="1"/>
  <c r="AE2786" i="9" s="1"/>
  <c r="AE2787" i="9" s="1"/>
  <c r="AE2788" i="9" s="1"/>
  <c r="AE2789" i="9" s="1"/>
  <c r="AE2790" i="9" s="1"/>
  <c r="AE2791" i="9" s="1"/>
  <c r="AE2792" i="9" s="1"/>
  <c r="AE2793" i="9" s="1"/>
  <c r="AE2794" i="9" s="1"/>
  <c r="AE2795" i="9" s="1"/>
  <c r="AE2796" i="9" s="1"/>
  <c r="AE2797" i="9" s="1"/>
  <c r="AE2798" i="9" s="1"/>
  <c r="AE2799" i="9" s="1"/>
  <c r="AE2800" i="9" s="1"/>
  <c r="AE2801" i="9" s="1"/>
  <c r="AE2802" i="9" s="1"/>
  <c r="AE2803" i="9" s="1"/>
  <c r="AE2804" i="9" s="1"/>
  <c r="AE2805" i="9" s="1"/>
  <c r="AE2806" i="9" s="1"/>
  <c r="AE2807" i="9" s="1"/>
  <c r="AE2808" i="9" s="1"/>
  <c r="AE2809" i="9" s="1"/>
  <c r="AE2810" i="9" s="1"/>
  <c r="AE2811" i="9" s="1"/>
  <c r="AE2812" i="9" s="1"/>
  <c r="AE2813" i="9" s="1"/>
  <c r="AE2814" i="9" s="1"/>
  <c r="AE2815" i="9" s="1"/>
  <c r="AE2816" i="9" s="1"/>
  <c r="AE2817" i="9" s="1"/>
  <c r="AE2818" i="9" s="1"/>
  <c r="AE2819" i="9" s="1"/>
  <c r="AE2820" i="9" s="1"/>
  <c r="AE2821" i="9" s="1"/>
  <c r="AE2822" i="9" s="1"/>
  <c r="AE2823" i="9" s="1"/>
  <c r="AE2824" i="9" s="1"/>
  <c r="AE2825" i="9" s="1"/>
  <c r="AE2826" i="9" s="1"/>
  <c r="AE2827" i="9" s="1"/>
  <c r="AE2828" i="9" s="1"/>
  <c r="AE2829" i="9" s="1"/>
  <c r="AE2830" i="9" s="1"/>
  <c r="AE2831" i="9" s="1"/>
  <c r="AE2832" i="9" s="1"/>
  <c r="AE2833" i="9" s="1"/>
  <c r="AE2834" i="9" s="1"/>
  <c r="AE2835" i="9" s="1"/>
  <c r="AE2836" i="9" s="1"/>
  <c r="AE2837" i="9" s="1"/>
  <c r="AE2838" i="9" s="1"/>
  <c r="AE2839" i="9" s="1"/>
  <c r="AE2840" i="9" s="1"/>
  <c r="AE2841" i="9" s="1"/>
  <c r="AE2842" i="9" s="1"/>
  <c r="AE2843" i="9" s="1"/>
  <c r="AE2844" i="9" s="1"/>
  <c r="AE2845" i="9" s="1"/>
  <c r="AE2846" i="9" s="1"/>
  <c r="AE2847" i="9" s="1"/>
  <c r="AE2848" i="9" s="1"/>
  <c r="AE2849" i="9" s="1"/>
  <c r="AE2850" i="9" s="1"/>
  <c r="AE2851" i="9" s="1"/>
  <c r="AE2852" i="9" s="1"/>
  <c r="AE2853" i="9" s="1"/>
  <c r="AE2854" i="9" s="1"/>
  <c r="AE2855" i="9" s="1"/>
  <c r="AE2856" i="9" s="1"/>
  <c r="AE2857" i="9" s="1"/>
  <c r="AE2858" i="9" s="1"/>
  <c r="AE2859" i="9" s="1"/>
  <c r="AE2860" i="9" s="1"/>
  <c r="AE2861" i="9" s="1"/>
  <c r="AE2862" i="9" s="1"/>
  <c r="AE2863" i="9" s="1"/>
  <c r="AE2864" i="9" s="1"/>
  <c r="AE2865" i="9" s="1"/>
  <c r="AE2866" i="9" s="1"/>
  <c r="AE2867" i="9" s="1"/>
  <c r="AE2868" i="9" s="1"/>
  <c r="AE2869" i="9" s="1"/>
  <c r="AE2870" i="9" s="1"/>
  <c r="AE2871" i="9" s="1"/>
  <c r="AE2872" i="9" s="1"/>
  <c r="AE2873" i="9" s="1"/>
  <c r="AE2874" i="9" s="1"/>
  <c r="AE2875" i="9" s="1"/>
  <c r="AE2876" i="9" s="1"/>
  <c r="AE2877" i="9" s="1"/>
  <c r="AE2878" i="9" s="1"/>
  <c r="AE2879" i="9" s="1"/>
  <c r="AE2880" i="9" s="1"/>
  <c r="AE2881" i="9" s="1"/>
  <c r="AE2882" i="9" s="1"/>
  <c r="AE2883" i="9" s="1"/>
  <c r="AE2884" i="9" s="1"/>
  <c r="AE2885" i="9" s="1"/>
  <c r="AE2886" i="9" s="1"/>
  <c r="AE2887" i="9" s="1"/>
  <c r="AE2888" i="9" s="1"/>
  <c r="AE2889" i="9" s="1"/>
  <c r="AE2890" i="9" s="1"/>
  <c r="AE2891" i="9" s="1"/>
  <c r="AE2892" i="9" s="1"/>
  <c r="AE2893" i="9" s="1"/>
  <c r="AE2894" i="9" s="1"/>
  <c r="AE2895" i="9" s="1"/>
  <c r="AE2896" i="9" s="1"/>
  <c r="AE2897" i="9" s="1"/>
  <c r="AE2898" i="9" s="1"/>
  <c r="AE2899" i="9" s="1"/>
  <c r="AE2900" i="9" s="1"/>
  <c r="AE2901" i="9" s="1"/>
  <c r="AE2902" i="9" s="1"/>
  <c r="AE2903" i="9" s="1"/>
  <c r="AE2904" i="9" s="1"/>
  <c r="AE2905" i="9" s="1"/>
  <c r="AE2906" i="9" s="1"/>
  <c r="AE2907" i="9" s="1"/>
  <c r="AE2908" i="9" s="1"/>
  <c r="AE2909" i="9" s="1"/>
  <c r="AE2910" i="9" s="1"/>
  <c r="AE2911" i="9" s="1"/>
  <c r="AE2912" i="9" s="1"/>
  <c r="AE2913" i="9" s="1"/>
  <c r="AE2914" i="9" s="1"/>
  <c r="AE2915" i="9" s="1"/>
  <c r="AE2916" i="9" s="1"/>
  <c r="AE2917" i="9" s="1"/>
  <c r="AE2918" i="9" s="1"/>
  <c r="AE2919" i="9" s="1"/>
  <c r="AE2920" i="9" s="1"/>
  <c r="AE2921" i="9" s="1"/>
  <c r="AE2922" i="9" s="1"/>
  <c r="AE2923" i="9" s="1"/>
  <c r="AE2924" i="9" s="1"/>
  <c r="AE2925" i="9" s="1"/>
  <c r="AE2926" i="9" s="1"/>
  <c r="AE2927" i="9" s="1"/>
  <c r="AE2928" i="9" s="1"/>
  <c r="AE2929" i="9" s="1"/>
  <c r="AE2930" i="9" s="1"/>
  <c r="AE2931" i="9" s="1"/>
  <c r="AE2932" i="9" s="1"/>
  <c r="AE2933" i="9" s="1"/>
  <c r="AE2934" i="9" s="1"/>
  <c r="AE2935" i="9" s="1"/>
  <c r="AE2936" i="9" s="1"/>
  <c r="AE2937" i="9" s="1"/>
  <c r="AE2938" i="9" s="1"/>
  <c r="AE2939" i="9" s="1"/>
  <c r="AE2940" i="9" s="1"/>
  <c r="AE2941" i="9" s="1"/>
  <c r="AE2942" i="9" s="1"/>
  <c r="AE2943" i="9" s="1"/>
  <c r="AE2944" i="9" s="1"/>
  <c r="AE2945" i="9" s="1"/>
  <c r="AE2946" i="9" s="1"/>
  <c r="AE2947" i="9" s="1"/>
  <c r="AE2948" i="9" s="1"/>
  <c r="AE2949" i="9" s="1"/>
  <c r="AE2950" i="9" s="1"/>
  <c r="AE2951" i="9" s="1"/>
  <c r="AE2952" i="9" s="1"/>
  <c r="AE2953" i="9" s="1"/>
  <c r="AE2954" i="9" s="1"/>
  <c r="AE2955" i="9" s="1"/>
  <c r="AE2956" i="9" s="1"/>
  <c r="AE2957" i="9" s="1"/>
  <c r="AE2958" i="9" s="1"/>
  <c r="AE2959" i="9" s="1"/>
  <c r="AE2960" i="9" s="1"/>
  <c r="AE2961" i="9" s="1"/>
  <c r="AE2962" i="9" s="1"/>
  <c r="AE2963" i="9" s="1"/>
  <c r="AE2964" i="9" s="1"/>
  <c r="AE2965" i="9" s="1"/>
  <c r="AE2966" i="9" s="1"/>
  <c r="AE2967" i="9" s="1"/>
  <c r="AE2968" i="9" s="1"/>
  <c r="AE2969" i="9" s="1"/>
  <c r="AE2970" i="9" s="1"/>
  <c r="AE2971" i="9" s="1"/>
  <c r="AE2972" i="9" s="1"/>
  <c r="AE2973" i="9" s="1"/>
  <c r="AE2974" i="9" s="1"/>
  <c r="AE2975" i="9" s="1"/>
  <c r="AE2976" i="9" s="1"/>
  <c r="AE2977" i="9" s="1"/>
  <c r="AE2978" i="9" s="1"/>
  <c r="AE2979" i="9" s="1"/>
  <c r="AE2980" i="9" s="1"/>
  <c r="AE2981" i="9" s="1"/>
  <c r="AE2982" i="9" s="1"/>
  <c r="AE2983" i="9" s="1"/>
  <c r="AE2984" i="9" s="1"/>
  <c r="AE2985" i="9" s="1"/>
  <c r="AE2986" i="9" s="1"/>
  <c r="AE2987" i="9" s="1"/>
  <c r="AE2988" i="9" s="1"/>
  <c r="AE2989" i="9" s="1"/>
  <c r="AE2990" i="9" s="1"/>
  <c r="AE2991" i="9" s="1"/>
  <c r="AE2992" i="9" s="1"/>
  <c r="AE2993" i="9" s="1"/>
  <c r="AE2994" i="9" s="1"/>
  <c r="AE2995" i="9" s="1"/>
  <c r="AE2996" i="9" s="1"/>
  <c r="AE2997" i="9" s="1"/>
  <c r="AE2998" i="9" s="1"/>
  <c r="AE2999" i="9" s="1"/>
  <c r="AE3000" i="9" s="1"/>
  <c r="AE3001" i="9" s="1"/>
  <c r="AE3002" i="9" s="1"/>
  <c r="AE3003" i="9" s="1"/>
  <c r="AE3004" i="9" s="1"/>
  <c r="AE3005" i="9" s="1"/>
  <c r="AE3006" i="9" s="1"/>
  <c r="AE3007" i="9" s="1"/>
  <c r="AE3008" i="9" s="1"/>
  <c r="AE3009" i="9" s="1"/>
  <c r="AE3010" i="9" s="1"/>
  <c r="AE3011" i="9" s="1"/>
  <c r="AE3012" i="9" s="1"/>
  <c r="AE3013" i="9" s="1"/>
  <c r="AE3014" i="9" s="1"/>
  <c r="AE3015" i="9" s="1"/>
  <c r="AE3016" i="9" s="1"/>
  <c r="AE3017" i="9" s="1"/>
  <c r="AE3018" i="9" s="1"/>
  <c r="AE3019" i="9" s="1"/>
  <c r="AE3020" i="9" s="1"/>
  <c r="AE3021" i="9" s="1"/>
  <c r="AE3022" i="9" s="1"/>
  <c r="AE3023" i="9" s="1"/>
  <c r="AE3024" i="9" s="1"/>
  <c r="AE3025" i="9" s="1"/>
  <c r="AE3026" i="9" s="1"/>
  <c r="AE3027" i="9" s="1"/>
  <c r="AE3028" i="9" s="1"/>
  <c r="AE3029" i="9" s="1"/>
  <c r="AE3030" i="9" s="1"/>
  <c r="AE3031" i="9" s="1"/>
  <c r="AE3032" i="9" s="1"/>
  <c r="AE3033" i="9" s="1"/>
  <c r="AE3034" i="9" s="1"/>
  <c r="AE3035" i="9" s="1"/>
  <c r="AE3036" i="9" s="1"/>
  <c r="AE3037" i="9" s="1"/>
  <c r="AE3038" i="9" s="1"/>
  <c r="AE3039" i="9" s="1"/>
  <c r="AE3040" i="9" s="1"/>
  <c r="AE3041" i="9" s="1"/>
  <c r="AE3042" i="9" s="1"/>
  <c r="AE3043" i="9" s="1"/>
  <c r="AE3044" i="9" s="1"/>
  <c r="AE3045" i="9" s="1"/>
  <c r="AE3046" i="9" s="1"/>
  <c r="AE3047" i="9" s="1"/>
  <c r="AE3048" i="9" s="1"/>
  <c r="AE3049" i="9" s="1"/>
  <c r="AE3050" i="9" s="1"/>
  <c r="AE3051" i="9" s="1"/>
  <c r="AE3052" i="9" s="1"/>
  <c r="AE3053" i="9" s="1"/>
  <c r="AE3054" i="9" s="1"/>
  <c r="AE3055" i="9" s="1"/>
  <c r="AE3056" i="9" s="1"/>
  <c r="AE3057" i="9" s="1"/>
  <c r="AE3058" i="9" s="1"/>
  <c r="AE3059" i="9" s="1"/>
  <c r="AE3060" i="9" s="1"/>
  <c r="AE3061" i="9" s="1"/>
  <c r="AE3062" i="9" s="1"/>
  <c r="AE3063" i="9" s="1"/>
  <c r="AE3064" i="9" s="1"/>
  <c r="AE3065" i="9" s="1"/>
  <c r="AE3066" i="9" s="1"/>
  <c r="AE3067" i="9" s="1"/>
  <c r="AE3068" i="9" s="1"/>
  <c r="AE3069" i="9" s="1"/>
  <c r="AE3070" i="9" s="1"/>
  <c r="AE3071" i="9" s="1"/>
  <c r="AE3072" i="9" s="1"/>
  <c r="AE3073" i="9" s="1"/>
  <c r="AE3074" i="9" s="1"/>
  <c r="AE3075" i="9" s="1"/>
  <c r="AE3076" i="9" s="1"/>
  <c r="AE3077" i="9" s="1"/>
  <c r="AE3078" i="9" s="1"/>
  <c r="AE3079" i="9" s="1"/>
  <c r="AE3080" i="9" s="1"/>
  <c r="AE3081" i="9" s="1"/>
  <c r="AE3082" i="9" s="1"/>
  <c r="AE3083" i="9" s="1"/>
  <c r="AE3084" i="9" s="1"/>
  <c r="AE3085" i="9" s="1"/>
  <c r="AE3086" i="9" s="1"/>
  <c r="AE3087" i="9" s="1"/>
  <c r="AE3088" i="9" s="1"/>
  <c r="AE3089" i="9" s="1"/>
  <c r="AE3090" i="9" s="1"/>
  <c r="AE3091" i="9" s="1"/>
  <c r="AE3092" i="9" s="1"/>
  <c r="AE3093" i="9" s="1"/>
  <c r="AE3094" i="9" s="1"/>
  <c r="AE3095" i="9" s="1"/>
  <c r="AE3096" i="9" s="1"/>
  <c r="AE3097" i="9" s="1"/>
  <c r="AE3098" i="9" s="1"/>
  <c r="AE3099" i="9" s="1"/>
  <c r="AE3100" i="9" s="1"/>
  <c r="AE3101" i="9" s="1"/>
  <c r="AE3102" i="9" s="1"/>
  <c r="AE3103" i="9" s="1"/>
  <c r="AE3104" i="9" s="1"/>
  <c r="AE3105" i="9" s="1"/>
  <c r="AE3106" i="9" s="1"/>
  <c r="AE3107" i="9" s="1"/>
  <c r="AE3108" i="9" s="1"/>
  <c r="AE3109" i="9" s="1"/>
  <c r="AE3110" i="9" s="1"/>
  <c r="AE3111" i="9" s="1"/>
  <c r="AE3112" i="9" s="1"/>
  <c r="AE3113" i="9" s="1"/>
  <c r="AE3114" i="9" s="1"/>
  <c r="AE3115" i="9" s="1"/>
  <c r="AE3116" i="9" s="1"/>
  <c r="AE3117" i="9" s="1"/>
  <c r="AE3118" i="9" s="1"/>
  <c r="AE3119" i="9" s="1"/>
  <c r="AE3120" i="9" s="1"/>
  <c r="AE3121" i="9" s="1"/>
  <c r="AE3122" i="9" s="1"/>
  <c r="AE3123" i="9" s="1"/>
  <c r="AE3124" i="9" s="1"/>
  <c r="AE3125" i="9" s="1"/>
  <c r="AE3126" i="9" s="1"/>
  <c r="AE3127" i="9" s="1"/>
  <c r="AE3128" i="9" s="1"/>
  <c r="AE3129" i="9" s="1"/>
  <c r="AE3130" i="9" s="1"/>
  <c r="AE3131" i="9" s="1"/>
  <c r="AE3132" i="9" s="1"/>
  <c r="AE3133" i="9" s="1"/>
  <c r="AE3134" i="9" s="1"/>
  <c r="AE3135" i="9" s="1"/>
  <c r="AE3136" i="9" s="1"/>
  <c r="AE3137" i="9" s="1"/>
  <c r="AE3138" i="9" s="1"/>
  <c r="AE3139" i="9" s="1"/>
  <c r="AE3140" i="9" s="1"/>
  <c r="AE3141" i="9" s="1"/>
  <c r="AE3142" i="9" s="1"/>
  <c r="AE3143" i="9" s="1"/>
  <c r="AE3144" i="9" s="1"/>
  <c r="AE3145" i="9" s="1"/>
  <c r="AE3146" i="9" s="1"/>
  <c r="AE3147" i="9" s="1"/>
  <c r="AE3148" i="9" s="1"/>
  <c r="AE3149" i="9" s="1"/>
  <c r="AE3150" i="9" s="1"/>
  <c r="AE3151" i="9" s="1"/>
  <c r="AE3152" i="9" s="1"/>
  <c r="AE3153" i="9" s="1"/>
  <c r="AE3154" i="9" s="1"/>
  <c r="AE3155" i="9" s="1"/>
  <c r="AE3156" i="9" s="1"/>
  <c r="AE3157" i="9" s="1"/>
  <c r="AE3158" i="9" s="1"/>
  <c r="AE3159" i="9" s="1"/>
  <c r="AE3160" i="9" s="1"/>
  <c r="AE3161" i="9" s="1"/>
  <c r="AE3162" i="9" s="1"/>
  <c r="AE3163" i="9" s="1"/>
  <c r="AE3164" i="9" s="1"/>
  <c r="AE3165" i="9" s="1"/>
  <c r="AE3166" i="9" s="1"/>
  <c r="AE3167" i="9" s="1"/>
  <c r="AE3168" i="9" s="1"/>
  <c r="AE3169" i="9" s="1"/>
  <c r="AE3170" i="9" s="1"/>
  <c r="AE3171" i="9" s="1"/>
  <c r="AE3172" i="9" s="1"/>
  <c r="AE3173" i="9" s="1"/>
  <c r="AE3174" i="9" s="1"/>
  <c r="AE3175" i="9" s="1"/>
  <c r="AE3176" i="9" s="1"/>
  <c r="AE3177" i="9" s="1"/>
  <c r="AE3178" i="9" s="1"/>
  <c r="AE3179" i="9" s="1"/>
  <c r="AE3180" i="9" s="1"/>
  <c r="AE3181" i="9" s="1"/>
  <c r="AE3182" i="9" s="1"/>
  <c r="AE3183" i="9" s="1"/>
  <c r="AE3184" i="9" s="1"/>
  <c r="AE3185" i="9" s="1"/>
  <c r="AE3186" i="9" s="1"/>
  <c r="AE3187" i="9" s="1"/>
  <c r="AE3188" i="9" s="1"/>
  <c r="AE3189" i="9" s="1"/>
  <c r="AE3190" i="9" s="1"/>
  <c r="AE3191" i="9" s="1"/>
  <c r="AE3192" i="9" s="1"/>
  <c r="AE3193" i="9" s="1"/>
  <c r="AE3194" i="9" s="1"/>
  <c r="AE3195" i="9" s="1"/>
  <c r="AE3196" i="9" s="1"/>
  <c r="AE3197" i="9" s="1"/>
  <c r="AE3198" i="9" s="1"/>
  <c r="AE3199" i="9" s="1"/>
  <c r="AE3200" i="9" s="1"/>
  <c r="AE3201" i="9" s="1"/>
  <c r="AE3202" i="9" s="1"/>
  <c r="AE3203" i="9" s="1"/>
  <c r="AE3204" i="9" s="1"/>
  <c r="AE3205" i="9" s="1"/>
  <c r="AE3206" i="9" s="1"/>
  <c r="AE3207" i="9" s="1"/>
  <c r="AE3208" i="9" s="1"/>
  <c r="AE3209" i="9" s="1"/>
  <c r="AE3210" i="9" s="1"/>
  <c r="AE3211" i="9" s="1"/>
  <c r="AE3212" i="9" s="1"/>
  <c r="AE3213" i="9" s="1"/>
  <c r="AE3214" i="9" s="1"/>
  <c r="AE3215" i="9" s="1"/>
  <c r="AE3216" i="9" s="1"/>
  <c r="AE3217" i="9" s="1"/>
  <c r="AE3218" i="9" s="1"/>
  <c r="AE3219" i="9" s="1"/>
  <c r="AE3220" i="9" s="1"/>
  <c r="AE3221" i="9" s="1"/>
  <c r="AE3222" i="9" s="1"/>
  <c r="AE3223" i="9" s="1"/>
  <c r="AE3224" i="9" s="1"/>
  <c r="AE3225" i="9" s="1"/>
  <c r="AE3226" i="9" s="1"/>
  <c r="AE3227" i="9" s="1"/>
  <c r="AE3228" i="9" s="1"/>
  <c r="AE3229" i="9" s="1"/>
  <c r="AE3230" i="9" s="1"/>
  <c r="AE3231" i="9" s="1"/>
  <c r="AE3232" i="9" s="1"/>
  <c r="AE3233" i="9" s="1"/>
  <c r="AE3234" i="9" s="1"/>
  <c r="AE3235" i="9" s="1"/>
  <c r="AE3236" i="9" s="1"/>
  <c r="AE3237" i="9" s="1"/>
  <c r="AE3238" i="9" s="1"/>
  <c r="AE3239" i="9" s="1"/>
  <c r="AE3240" i="9" s="1"/>
  <c r="AE3241" i="9" s="1"/>
  <c r="AE3242" i="9" s="1"/>
  <c r="AE3243" i="9" s="1"/>
  <c r="AE3244" i="9" s="1"/>
  <c r="AE3245" i="9" s="1"/>
  <c r="AE3246" i="9" s="1"/>
  <c r="AE3247" i="9" s="1"/>
  <c r="AE3248" i="9" s="1"/>
  <c r="AE3249" i="9" s="1"/>
  <c r="AE3250" i="9" s="1"/>
  <c r="AE3251" i="9" s="1"/>
  <c r="AE3252" i="9" s="1"/>
  <c r="AE3253" i="9" s="1"/>
  <c r="AE3254" i="9" s="1"/>
  <c r="AE3255" i="9" s="1"/>
  <c r="AE3256" i="9" s="1"/>
  <c r="AE3257" i="9" s="1"/>
  <c r="AE3258" i="9" s="1"/>
  <c r="AE3259" i="9" s="1"/>
  <c r="AE3260" i="9" s="1"/>
  <c r="AE3261" i="9" s="1"/>
  <c r="AE3262" i="9" s="1"/>
  <c r="AE3263" i="9" s="1"/>
  <c r="AE3264" i="9" s="1"/>
  <c r="AE3265" i="9" s="1"/>
  <c r="AE3266" i="9" s="1"/>
  <c r="AE3267" i="9" s="1"/>
  <c r="AE3268" i="9" s="1"/>
  <c r="AE3269" i="9" s="1"/>
  <c r="AE3270" i="9" s="1"/>
  <c r="AE3271" i="9" s="1"/>
  <c r="AE3272" i="9" s="1"/>
  <c r="AE3273" i="9" s="1"/>
  <c r="AE3274" i="9" s="1"/>
  <c r="AE3275" i="9" s="1"/>
  <c r="AE3276" i="9" s="1"/>
  <c r="AE3277" i="9" s="1"/>
  <c r="AE3278" i="9" s="1"/>
  <c r="AE3279" i="9" s="1"/>
  <c r="AE3280" i="9" s="1"/>
  <c r="AE3281" i="9" s="1"/>
  <c r="AE3282" i="9" s="1"/>
  <c r="AE3283" i="9" s="1"/>
  <c r="AE3284" i="9" s="1"/>
  <c r="AE3285" i="9" s="1"/>
  <c r="AE3286" i="9" s="1"/>
  <c r="AE3287" i="9" s="1"/>
  <c r="AE3288" i="9" s="1"/>
  <c r="AE3289" i="9" s="1"/>
  <c r="AE3290" i="9" s="1"/>
  <c r="AE3291" i="9" s="1"/>
  <c r="AE3292" i="9" s="1"/>
  <c r="AE3293" i="9" s="1"/>
  <c r="AE3294" i="9" s="1"/>
  <c r="AE3295" i="9" s="1"/>
  <c r="AE3296" i="9" s="1"/>
  <c r="AE3297" i="9" s="1"/>
  <c r="AE3298" i="9" s="1"/>
  <c r="AE3299" i="9" s="1"/>
  <c r="AE3300" i="9" s="1"/>
  <c r="AE3301" i="9" s="1"/>
  <c r="AE3302" i="9" s="1"/>
  <c r="AE3303" i="9" s="1"/>
  <c r="AE3304" i="9" s="1"/>
  <c r="AE3305" i="9" s="1"/>
  <c r="AE3306" i="9" s="1"/>
  <c r="AE3307" i="9" s="1"/>
  <c r="AE3308" i="9" s="1"/>
  <c r="AE3309" i="9" s="1"/>
  <c r="AE3310" i="9" s="1"/>
  <c r="AE3311" i="9" s="1"/>
  <c r="AE3312" i="9" s="1"/>
  <c r="AE3313" i="9" s="1"/>
  <c r="AE3314" i="9" s="1"/>
  <c r="AE3315" i="9" s="1"/>
  <c r="AE3316" i="9" s="1"/>
  <c r="AE3317" i="9" s="1"/>
  <c r="AE3318" i="9" s="1"/>
  <c r="AE3319" i="9" s="1"/>
  <c r="AE3320" i="9" s="1"/>
  <c r="AE3321" i="9" s="1"/>
  <c r="AE3322" i="9" s="1"/>
  <c r="AE3323" i="9" s="1"/>
  <c r="AE3324" i="9" s="1"/>
  <c r="AE3325" i="9" s="1"/>
  <c r="AE3326" i="9" s="1"/>
  <c r="AE3327" i="9" s="1"/>
  <c r="AE3328" i="9" s="1"/>
  <c r="AE3329" i="9" s="1"/>
  <c r="AE3330" i="9" s="1"/>
  <c r="AE3331" i="9" s="1"/>
  <c r="AE3332" i="9" s="1"/>
  <c r="AE3333" i="9" s="1"/>
  <c r="AE3334" i="9" s="1"/>
  <c r="AE3335" i="9" s="1"/>
  <c r="AE3336" i="9" s="1"/>
  <c r="AE3337" i="9" s="1"/>
  <c r="AE3338" i="9" s="1"/>
  <c r="AE3339" i="9" s="1"/>
  <c r="AE3340" i="9" s="1"/>
  <c r="AE3341" i="9" s="1"/>
  <c r="AE3342" i="9" s="1"/>
  <c r="AE3343" i="9" s="1"/>
  <c r="AE3344" i="9" s="1"/>
  <c r="AE3345" i="9" s="1"/>
  <c r="AE3346" i="9" s="1"/>
  <c r="AE3347" i="9" s="1"/>
  <c r="AE3348" i="9" s="1"/>
  <c r="AE3349" i="9" s="1"/>
  <c r="AE3350" i="9" s="1"/>
  <c r="AE3351" i="9" s="1"/>
  <c r="AE3352" i="9" s="1"/>
  <c r="AE3353" i="9" s="1"/>
  <c r="AE3354" i="9" s="1"/>
  <c r="AE3355" i="9" s="1"/>
  <c r="AE3356" i="9" s="1"/>
  <c r="AE3357" i="9" s="1"/>
  <c r="AE3358" i="9" s="1"/>
  <c r="AE3359" i="9" s="1"/>
  <c r="AE3360" i="9" s="1"/>
  <c r="AE3361" i="9" s="1"/>
  <c r="AE3362" i="9" s="1"/>
  <c r="AE3363" i="9" s="1"/>
  <c r="AE3364" i="9" s="1"/>
  <c r="AE3365" i="9" s="1"/>
  <c r="AE3366" i="9" s="1"/>
  <c r="AE3367" i="9" s="1"/>
  <c r="AE3368" i="9" s="1"/>
  <c r="AE3369" i="9" s="1"/>
  <c r="AE3370" i="9" s="1"/>
  <c r="AE3371" i="9" s="1"/>
  <c r="AE3372" i="9" s="1"/>
  <c r="AE3373" i="9" s="1"/>
  <c r="AE3374" i="9" s="1"/>
  <c r="AE3375" i="9" s="1"/>
  <c r="AE3376" i="9" s="1"/>
  <c r="AE3377" i="9" s="1"/>
  <c r="AE3378" i="9" s="1"/>
  <c r="AE3379" i="9" s="1"/>
  <c r="AE3380" i="9" s="1"/>
  <c r="AE3381" i="9" s="1"/>
  <c r="AE3382" i="9" s="1"/>
  <c r="AE3383" i="9" s="1"/>
  <c r="AE3384" i="9" s="1"/>
  <c r="AE3385" i="9" s="1"/>
  <c r="AE3386" i="9" s="1"/>
  <c r="AE3387" i="9" s="1"/>
  <c r="AE3388" i="9" s="1"/>
  <c r="AE3389" i="9" s="1"/>
  <c r="AE3390" i="9" s="1"/>
  <c r="AE3391" i="9" s="1"/>
  <c r="AE3392" i="9" s="1"/>
  <c r="AE3393" i="9" s="1"/>
  <c r="AE3394" i="9" s="1"/>
  <c r="AE3395" i="9" s="1"/>
  <c r="AE3396" i="9" s="1"/>
  <c r="AE3397" i="9" s="1"/>
  <c r="AE3398" i="9" s="1"/>
  <c r="AE3399" i="9" s="1"/>
  <c r="AE3400" i="9" s="1"/>
  <c r="AE3401" i="9" s="1"/>
  <c r="AE3402" i="9" s="1"/>
  <c r="AE3403" i="9" s="1"/>
  <c r="AE3404" i="9" s="1"/>
  <c r="AE3405" i="9" s="1"/>
  <c r="AE3406" i="9" s="1"/>
  <c r="AE3407" i="9" s="1"/>
  <c r="AE3408" i="9" s="1"/>
  <c r="AE3409" i="9" s="1"/>
  <c r="AE3410" i="9" s="1"/>
  <c r="AE3411" i="9" s="1"/>
  <c r="AE3412" i="9" s="1"/>
  <c r="AE3413" i="9" s="1"/>
  <c r="AE3414" i="9" s="1"/>
  <c r="AE3415" i="9" s="1"/>
  <c r="AE3416" i="9" s="1"/>
  <c r="AE3417" i="9" s="1"/>
  <c r="AE3418" i="9" s="1"/>
  <c r="AE3419" i="9" s="1"/>
  <c r="AE3420" i="9" s="1"/>
  <c r="AE3421" i="9" s="1"/>
  <c r="AE3422" i="9" s="1"/>
  <c r="AE3423" i="9" s="1"/>
  <c r="AE3424" i="9" s="1"/>
  <c r="AE3425" i="9" s="1"/>
  <c r="AE3426" i="9" s="1"/>
  <c r="AE3427" i="9" s="1"/>
  <c r="AE3428" i="9" s="1"/>
  <c r="AE3429" i="9" s="1"/>
  <c r="AE3430" i="9" s="1"/>
  <c r="AE3431" i="9" s="1"/>
  <c r="AE3432" i="9" s="1"/>
  <c r="AE3433" i="9" s="1"/>
  <c r="AE3434" i="9" s="1"/>
  <c r="AE3435" i="9" s="1"/>
  <c r="AE3436" i="9" s="1"/>
  <c r="AE3437" i="9" s="1"/>
  <c r="AE3438" i="9" s="1"/>
  <c r="AE3439" i="9" s="1"/>
  <c r="AE3440" i="9" s="1"/>
  <c r="AE3441" i="9" s="1"/>
  <c r="AE3442" i="9" s="1"/>
  <c r="AE3443" i="9" s="1"/>
  <c r="AE3444" i="9" s="1"/>
  <c r="AE3445" i="9" s="1"/>
  <c r="AE3446" i="9" s="1"/>
  <c r="AE3447" i="9" s="1"/>
  <c r="AE3448" i="9" s="1"/>
  <c r="AE3449" i="9" s="1"/>
  <c r="AE3450" i="9" s="1"/>
  <c r="AE3451" i="9" s="1"/>
  <c r="AE3452" i="9" s="1"/>
  <c r="AE3453" i="9" s="1"/>
  <c r="AE3454" i="9" s="1"/>
  <c r="AE3455" i="9" s="1"/>
  <c r="AE3456" i="9" s="1"/>
  <c r="AE3457" i="9" s="1"/>
  <c r="AE3458" i="9" s="1"/>
  <c r="AE3459" i="9" s="1"/>
  <c r="AE3460" i="9" s="1"/>
  <c r="AE3461" i="9" s="1"/>
  <c r="AE3462" i="9" s="1"/>
  <c r="AE3463" i="9" s="1"/>
  <c r="AE3464" i="9" s="1"/>
  <c r="AE3465" i="9" s="1"/>
  <c r="AE3466" i="9" s="1"/>
  <c r="AE3467" i="9" s="1"/>
  <c r="AE3468" i="9" s="1"/>
  <c r="AE3469" i="9" s="1"/>
  <c r="AE3470" i="9" s="1"/>
  <c r="AE3471" i="9" s="1"/>
  <c r="AE3472" i="9" s="1"/>
  <c r="AE3473" i="9" s="1"/>
  <c r="AE3474" i="9" s="1"/>
  <c r="AE3475" i="9" s="1"/>
  <c r="AE3476" i="9" s="1"/>
  <c r="AE3477" i="9" s="1"/>
  <c r="AE3478" i="9" s="1"/>
  <c r="AE3479" i="9" s="1"/>
  <c r="AE3480" i="9" s="1"/>
  <c r="AE3481" i="9" s="1"/>
  <c r="AE3482" i="9" s="1"/>
  <c r="AE3483" i="9" s="1"/>
  <c r="AE3484" i="9" s="1"/>
  <c r="AE3485" i="9" s="1"/>
  <c r="AE3486" i="9" s="1"/>
  <c r="AE3487" i="9" s="1"/>
  <c r="AE3488" i="9" s="1"/>
  <c r="AE3489" i="9" s="1"/>
  <c r="AE3490" i="9" s="1"/>
  <c r="AE3491" i="9" s="1"/>
  <c r="AE3492" i="9" s="1"/>
  <c r="AE3493" i="9" s="1"/>
  <c r="AE3494" i="9" s="1"/>
  <c r="AE3495" i="9" s="1"/>
  <c r="AE3496" i="9" s="1"/>
  <c r="AE3497" i="9" s="1"/>
  <c r="AE3498" i="9" s="1"/>
  <c r="AE3499" i="9" s="1"/>
  <c r="AE3500" i="9" s="1"/>
  <c r="AE3501" i="9" s="1"/>
  <c r="AE3502" i="9" s="1"/>
  <c r="AE3503" i="9" s="1"/>
  <c r="AE3504" i="9" s="1"/>
  <c r="AE3505" i="9" s="1"/>
  <c r="AE3506" i="9" s="1"/>
  <c r="AE3507" i="9" s="1"/>
  <c r="AE3508" i="9" s="1"/>
  <c r="AE3509" i="9" s="1"/>
  <c r="AE3510" i="9" s="1"/>
  <c r="AE3511" i="9" s="1"/>
  <c r="AE3512" i="9" s="1"/>
  <c r="AE3513" i="9" s="1"/>
  <c r="AE3514" i="9" s="1"/>
  <c r="AE3515" i="9" s="1"/>
  <c r="AE3516" i="9" s="1"/>
  <c r="AE3517" i="9" s="1"/>
  <c r="AE3518" i="9" s="1"/>
  <c r="AE3519" i="9" s="1"/>
  <c r="AE3520" i="9" s="1"/>
  <c r="AE3521" i="9" s="1"/>
  <c r="AE3522" i="9" s="1"/>
  <c r="AE3523" i="9" s="1"/>
  <c r="AE3524" i="9" s="1"/>
  <c r="AE3525" i="9" s="1"/>
  <c r="AE3526" i="9" s="1"/>
  <c r="AE3527" i="9" s="1"/>
  <c r="AE3528" i="9" s="1"/>
  <c r="AE3529" i="9" s="1"/>
  <c r="AE3530" i="9" s="1"/>
  <c r="AE3531" i="9" s="1"/>
  <c r="AE3532" i="9" s="1"/>
  <c r="AE3533" i="9" s="1"/>
  <c r="AE3534" i="9" s="1"/>
  <c r="AE3535" i="9" s="1"/>
  <c r="AE3536" i="9" s="1"/>
  <c r="AE3537" i="9" s="1"/>
  <c r="AE3538" i="9" s="1"/>
  <c r="AE3539" i="9" s="1"/>
  <c r="AE3540" i="9" s="1"/>
  <c r="AE3541" i="9" s="1"/>
  <c r="AE3542" i="9" s="1"/>
  <c r="AE3543" i="9" s="1"/>
  <c r="AE3544" i="9" s="1"/>
  <c r="AE3545" i="9" s="1"/>
  <c r="AE3546" i="9" s="1"/>
  <c r="AE3547" i="9" s="1"/>
  <c r="AE3548" i="9" s="1"/>
  <c r="AE3549" i="9" s="1"/>
  <c r="AE3550" i="9" s="1"/>
  <c r="AE3551" i="9" s="1"/>
  <c r="AE3552" i="9" s="1"/>
  <c r="AE3553" i="9" s="1"/>
  <c r="AE3554" i="9" s="1"/>
  <c r="AE3555" i="9" s="1"/>
  <c r="AE3556" i="9" s="1"/>
  <c r="AE3557" i="9" s="1"/>
  <c r="AE3558" i="9" s="1"/>
  <c r="AE3559" i="9" s="1"/>
  <c r="AE3560" i="9" s="1"/>
  <c r="AE3561" i="9" s="1"/>
  <c r="AE3562" i="9" s="1"/>
  <c r="AE3563" i="9" s="1"/>
  <c r="AE3564" i="9" s="1"/>
  <c r="AE3565" i="9" s="1"/>
  <c r="AE3566" i="9" s="1"/>
  <c r="AE3567" i="9" s="1"/>
  <c r="AE3568" i="9" s="1"/>
  <c r="AE3569" i="9" s="1"/>
  <c r="AE3570" i="9" s="1"/>
  <c r="AE3571" i="9" s="1"/>
  <c r="AE3572" i="9" s="1"/>
  <c r="AE3573" i="9" s="1"/>
  <c r="AE3574" i="9" s="1"/>
  <c r="AE3575" i="9" s="1"/>
  <c r="AE3576" i="9" s="1"/>
  <c r="AE3577" i="9" s="1"/>
  <c r="AE3578" i="9" s="1"/>
  <c r="AE3579" i="9" s="1"/>
  <c r="AE3580" i="9" s="1"/>
  <c r="AE3581" i="9" s="1"/>
  <c r="AE3582" i="9" s="1"/>
  <c r="AE3583" i="9" s="1"/>
  <c r="AE3584" i="9" s="1"/>
  <c r="AE3585" i="9" s="1"/>
  <c r="AE3586" i="9" s="1"/>
  <c r="AE3587" i="9" s="1"/>
  <c r="AE3588" i="9" s="1"/>
  <c r="AE3589" i="9" s="1"/>
  <c r="AE3590" i="9" s="1"/>
  <c r="AE3591" i="9" s="1"/>
  <c r="AE3592" i="9" s="1"/>
  <c r="AE3593" i="9" s="1"/>
  <c r="AE3594" i="9" s="1"/>
  <c r="AE3595" i="9" s="1"/>
  <c r="AE3596" i="9" s="1"/>
  <c r="AE3597" i="9" s="1"/>
  <c r="AE3598" i="9" s="1"/>
  <c r="AE3599" i="9" s="1"/>
  <c r="AE3600" i="9" s="1"/>
  <c r="AE3601" i="9" s="1"/>
  <c r="AE3602" i="9" s="1"/>
  <c r="AE3603" i="9" s="1"/>
  <c r="AE3604" i="9" s="1"/>
  <c r="AE3605" i="9" s="1"/>
  <c r="AE3606" i="9" s="1"/>
  <c r="AE3607" i="9" s="1"/>
  <c r="AE3608" i="9" s="1"/>
  <c r="AE3609" i="9" s="1"/>
  <c r="AE3610" i="9" s="1"/>
  <c r="AE3611" i="9" s="1"/>
  <c r="AE3612" i="9" s="1"/>
  <c r="AE3613" i="9" s="1"/>
  <c r="AE3614" i="9" s="1"/>
  <c r="AE3615" i="9" s="1"/>
  <c r="AE3616" i="9" s="1"/>
  <c r="AE3617" i="9" s="1"/>
  <c r="AE3618" i="9" s="1"/>
  <c r="AE3619" i="9" s="1"/>
  <c r="AE3620" i="9" s="1"/>
  <c r="AE3621" i="9" s="1"/>
  <c r="AE3622" i="9" s="1"/>
  <c r="AE3623" i="9" s="1"/>
  <c r="AE3624" i="9" s="1"/>
  <c r="AE3625" i="9" s="1"/>
  <c r="AE3626" i="9" s="1"/>
  <c r="AE3627" i="9" s="1"/>
  <c r="AE3628" i="9" s="1"/>
  <c r="AE3629" i="9" s="1"/>
  <c r="AE3630" i="9" s="1"/>
  <c r="AE3631" i="9" s="1"/>
  <c r="AE3632" i="9" s="1"/>
  <c r="AE3633" i="9" s="1"/>
  <c r="AE3634" i="9" s="1"/>
  <c r="AE3635" i="9" s="1"/>
  <c r="AE3636" i="9" s="1"/>
  <c r="AE3637" i="9" s="1"/>
  <c r="AE3638" i="9" s="1"/>
  <c r="AE3639" i="9" s="1"/>
  <c r="AE3640" i="9" s="1"/>
  <c r="AE3641" i="9" s="1"/>
  <c r="AE3642" i="9" s="1"/>
  <c r="AE3643" i="9" s="1"/>
  <c r="AE3644" i="9" s="1"/>
  <c r="AE3645" i="9" s="1"/>
  <c r="AE3646" i="9" s="1"/>
  <c r="AE3647" i="9" s="1"/>
  <c r="AE3648" i="9" s="1"/>
  <c r="AE3649" i="9" s="1"/>
  <c r="AE3650" i="9" s="1"/>
  <c r="AE3651" i="9" s="1"/>
  <c r="AE3652" i="9" s="1"/>
  <c r="AE3653" i="9" s="1"/>
  <c r="AE3654" i="9" s="1"/>
  <c r="AE3655" i="9" s="1"/>
  <c r="AE3656" i="9" s="1"/>
  <c r="AE3657" i="9" s="1"/>
  <c r="AE3658" i="9" s="1"/>
  <c r="AE3659" i="9" s="1"/>
  <c r="AE3660" i="9" s="1"/>
  <c r="AE3661" i="9" s="1"/>
  <c r="AE3662" i="9" s="1"/>
  <c r="AE3663" i="9" s="1"/>
  <c r="AE3664" i="9" s="1"/>
  <c r="AE3665" i="9" s="1"/>
  <c r="AE3666" i="9" s="1"/>
  <c r="AE3667" i="9" s="1"/>
  <c r="AE3668" i="9" s="1"/>
  <c r="AE3669" i="9" s="1"/>
  <c r="AE3670" i="9" s="1"/>
  <c r="AE3671" i="9" s="1"/>
  <c r="AE3672" i="9" s="1"/>
  <c r="AE3673" i="9" s="1"/>
  <c r="AE3674" i="9" s="1"/>
  <c r="AE3675" i="9" s="1"/>
  <c r="AE3676" i="9" s="1"/>
  <c r="AE3677" i="9" s="1"/>
  <c r="AE3678" i="9" s="1"/>
  <c r="AE3679" i="9" s="1"/>
  <c r="AE3680" i="9" s="1"/>
  <c r="AE3681" i="9" s="1"/>
  <c r="AE3682" i="9" s="1"/>
  <c r="AE3683" i="9" s="1"/>
  <c r="AE3684" i="9" s="1"/>
  <c r="AE3685" i="9" s="1"/>
  <c r="AE3686" i="9" s="1"/>
  <c r="AE3687" i="9" s="1"/>
  <c r="AE3688" i="9" s="1"/>
  <c r="AE3689" i="9" s="1"/>
  <c r="AE3690" i="9" s="1"/>
  <c r="AE3691" i="9" s="1"/>
  <c r="AE3692" i="9" s="1"/>
  <c r="AE3693" i="9" s="1"/>
  <c r="AE3694" i="9" s="1"/>
  <c r="AE3695" i="9" s="1"/>
  <c r="AE3696" i="9" s="1"/>
  <c r="AE3697" i="9" s="1"/>
  <c r="AE3698" i="9" s="1"/>
  <c r="AE3699" i="9" s="1"/>
  <c r="AE3700" i="9" s="1"/>
  <c r="AE3701" i="9" s="1"/>
  <c r="AE3702" i="9" s="1"/>
  <c r="AE3703" i="9" s="1"/>
  <c r="AE3704" i="9" s="1"/>
  <c r="AE3705" i="9" s="1"/>
  <c r="AE3706" i="9" s="1"/>
  <c r="AE3707" i="9" s="1"/>
  <c r="AE3708" i="9" s="1"/>
  <c r="AE3709" i="9" s="1"/>
  <c r="AE3710" i="9" s="1"/>
  <c r="AE3711" i="9" s="1"/>
  <c r="AE3712" i="9" s="1"/>
  <c r="AE3713" i="9" s="1"/>
  <c r="AE3714" i="9" s="1"/>
  <c r="AE3715" i="9" s="1"/>
  <c r="AE3716" i="9" s="1"/>
  <c r="AE3717" i="9" s="1"/>
  <c r="AE3718" i="9" s="1"/>
  <c r="AE3719" i="9" s="1"/>
  <c r="AE3720" i="9" s="1"/>
  <c r="AE3721" i="9" s="1"/>
  <c r="AE3722" i="9" s="1"/>
  <c r="AE3723" i="9" s="1"/>
  <c r="AE3724" i="9" s="1"/>
  <c r="AE3725" i="9" s="1"/>
  <c r="AE3726" i="9" s="1"/>
  <c r="AE3727" i="9" s="1"/>
  <c r="AE3728" i="9" s="1"/>
  <c r="AE3729" i="9" s="1"/>
  <c r="AE3730" i="9" s="1"/>
  <c r="AE3731" i="9" s="1"/>
  <c r="AE3732" i="9" s="1"/>
  <c r="AE3733" i="9" s="1"/>
  <c r="AE3734" i="9" s="1"/>
  <c r="AE3735" i="9" s="1"/>
  <c r="AE3736" i="9" s="1"/>
  <c r="AE3737" i="9" s="1"/>
  <c r="AE3738" i="9" s="1"/>
  <c r="AE3739" i="9" s="1"/>
  <c r="AE3740" i="9" s="1"/>
  <c r="AE3741" i="9" s="1"/>
  <c r="AE3742" i="9" s="1"/>
  <c r="AE3743" i="9" s="1"/>
  <c r="AE3744" i="9" s="1"/>
  <c r="AE3745" i="9" s="1"/>
  <c r="AE3746" i="9" s="1"/>
  <c r="AE3747" i="9" s="1"/>
  <c r="AE3748" i="9" s="1"/>
  <c r="AE3749" i="9" s="1"/>
  <c r="AE3750" i="9" s="1"/>
  <c r="AE3751" i="9" s="1"/>
  <c r="AE3752" i="9" s="1"/>
  <c r="AE3753" i="9" s="1"/>
  <c r="AE3754" i="9" s="1"/>
  <c r="AE3755" i="9" s="1"/>
  <c r="AE3756" i="9" s="1"/>
  <c r="AE3757" i="9" s="1"/>
  <c r="AE3758" i="9" s="1"/>
  <c r="AE3759" i="9" s="1"/>
  <c r="AE3760" i="9" s="1"/>
  <c r="AE3761" i="9" s="1"/>
  <c r="AE3762" i="9" s="1"/>
  <c r="AE3763" i="9" s="1"/>
  <c r="AE3764" i="9" s="1"/>
  <c r="AE3765" i="9" s="1"/>
  <c r="AE3766" i="9" s="1"/>
  <c r="AE3767" i="9" s="1"/>
  <c r="AE3768" i="9" s="1"/>
  <c r="AE3769" i="9" s="1"/>
  <c r="AE3770" i="9" s="1"/>
  <c r="AE3771" i="9" s="1"/>
  <c r="AE3772" i="9" s="1"/>
  <c r="AE3773" i="9" s="1"/>
  <c r="AE3774" i="9" s="1"/>
  <c r="AE3775" i="9" s="1"/>
  <c r="AE3776" i="9" s="1"/>
  <c r="AE3777" i="9" s="1"/>
  <c r="AE3778" i="9" s="1"/>
  <c r="AE3779" i="9" s="1"/>
  <c r="AE3780" i="9" s="1"/>
  <c r="AE3781" i="9" s="1"/>
  <c r="AE3782" i="9" s="1"/>
  <c r="AE3783" i="9" s="1"/>
  <c r="AE3784" i="9" s="1"/>
  <c r="AE3785" i="9" s="1"/>
  <c r="AE3786" i="9" s="1"/>
  <c r="AE3787" i="9" s="1"/>
  <c r="AE3788" i="9" s="1"/>
  <c r="AE3789" i="9" s="1"/>
  <c r="AE3790" i="9" s="1"/>
  <c r="AE3791" i="9" s="1"/>
  <c r="AE3792" i="9" s="1"/>
  <c r="AE3793" i="9" s="1"/>
  <c r="AE3794" i="9" s="1"/>
  <c r="AE3795" i="9" s="1"/>
  <c r="AE3796" i="9" s="1"/>
  <c r="AE3797" i="9" s="1"/>
  <c r="AE3798" i="9" s="1"/>
  <c r="AE3799" i="9" s="1"/>
  <c r="AE3800" i="9" s="1"/>
  <c r="AE3801" i="9" s="1"/>
  <c r="AE3802" i="9" s="1"/>
  <c r="AE3803" i="9" s="1"/>
  <c r="AE3804" i="9" s="1"/>
  <c r="AE3805" i="9" s="1"/>
  <c r="AE3806" i="9" s="1"/>
  <c r="AE3807" i="9" s="1"/>
  <c r="AE3808" i="9" s="1"/>
  <c r="AE3809" i="9" s="1"/>
  <c r="AE3810" i="9" s="1"/>
  <c r="AE3811" i="9" s="1"/>
  <c r="AE3812" i="9" s="1"/>
  <c r="AE3813" i="9" s="1"/>
  <c r="AE3814" i="9" s="1"/>
  <c r="AE3815" i="9" s="1"/>
  <c r="AE3816" i="9" s="1"/>
  <c r="AE3817" i="9" s="1"/>
  <c r="AE3818" i="9" s="1"/>
  <c r="AE3819" i="9" s="1"/>
  <c r="AE3820" i="9" s="1"/>
  <c r="AE3821" i="9" s="1"/>
  <c r="AE3822" i="9" s="1"/>
  <c r="AE3823" i="9" s="1"/>
  <c r="AE3824" i="9" s="1"/>
  <c r="AE3825" i="9" s="1"/>
  <c r="AE3826" i="9" s="1"/>
  <c r="AE3827" i="9" s="1"/>
  <c r="AE3828" i="9" s="1"/>
  <c r="AE3829" i="9" s="1"/>
  <c r="AE3830" i="9" s="1"/>
  <c r="AE3831" i="9" s="1"/>
  <c r="AE3832" i="9" s="1"/>
  <c r="AE3833" i="9" s="1"/>
  <c r="AE3834" i="9" s="1"/>
  <c r="AE3835" i="9" s="1"/>
  <c r="AE3836" i="9" s="1"/>
  <c r="AE3837" i="9" s="1"/>
  <c r="AE3838" i="9" s="1"/>
  <c r="AE3839" i="9" s="1"/>
  <c r="AE3840" i="9" s="1"/>
  <c r="AE3841" i="9" s="1"/>
  <c r="AE3842" i="9" s="1"/>
  <c r="AE3843" i="9" s="1"/>
  <c r="AE3844" i="9" s="1"/>
  <c r="AE3845" i="9" s="1"/>
  <c r="AE3846" i="9" s="1"/>
  <c r="AE3847" i="9" s="1"/>
  <c r="AE3848" i="9" s="1"/>
  <c r="AE3849" i="9" s="1"/>
  <c r="AE3850" i="9" s="1"/>
  <c r="AE3851" i="9" s="1"/>
  <c r="AE3852" i="9" s="1"/>
  <c r="AE3853" i="9" s="1"/>
  <c r="AE3854" i="9" s="1"/>
  <c r="AE3855" i="9" s="1"/>
  <c r="AE3856" i="9" s="1"/>
  <c r="AE3857" i="9" s="1"/>
  <c r="AE3858" i="9" s="1"/>
  <c r="AE3859" i="9" s="1"/>
  <c r="AE3860" i="9" s="1"/>
  <c r="AE3861" i="9" s="1"/>
  <c r="AE3862" i="9" s="1"/>
  <c r="AE3863" i="9" s="1"/>
  <c r="AE3864" i="9" s="1"/>
  <c r="AE3865" i="9" s="1"/>
  <c r="AE3866" i="9" s="1"/>
  <c r="AE3867" i="9" s="1"/>
  <c r="AE3868" i="9" s="1"/>
  <c r="AE3869" i="9" s="1"/>
  <c r="AE3870" i="9" s="1"/>
  <c r="AE3871" i="9" s="1"/>
  <c r="AE3872" i="9" s="1"/>
  <c r="AE3873" i="9" s="1"/>
  <c r="AE3874" i="9" s="1"/>
  <c r="AE3875" i="9" s="1"/>
  <c r="AE3876" i="9" s="1"/>
  <c r="AE3877" i="9" s="1"/>
  <c r="AE3878" i="9" s="1"/>
  <c r="AE3879" i="9" s="1"/>
  <c r="AE3880" i="9" s="1"/>
  <c r="AE3881" i="9" s="1"/>
  <c r="AE3882" i="9" s="1"/>
  <c r="AE3883" i="9" s="1"/>
  <c r="AE3884" i="9" s="1"/>
  <c r="AE3885" i="9" s="1"/>
  <c r="AE3886" i="9" s="1"/>
  <c r="AE3887" i="9" s="1"/>
  <c r="AE3888" i="9" s="1"/>
  <c r="AE3889" i="9" s="1"/>
  <c r="AE3890" i="9" s="1"/>
  <c r="AE3891" i="9" s="1"/>
  <c r="AE3892" i="9" s="1"/>
  <c r="AE3893" i="9" s="1"/>
  <c r="AE3894" i="9" s="1"/>
  <c r="AE3895" i="9" s="1"/>
  <c r="AE3896" i="9" s="1"/>
  <c r="AE3897" i="9" s="1"/>
  <c r="AE3898" i="9" s="1"/>
  <c r="AE3899" i="9" s="1"/>
  <c r="AE3900" i="9" s="1"/>
  <c r="AE3901" i="9" s="1"/>
  <c r="AE3902" i="9" s="1"/>
  <c r="AE3903" i="9" s="1"/>
  <c r="AE3904" i="9" s="1"/>
  <c r="AE3905" i="9" s="1"/>
  <c r="AE3906" i="9" s="1"/>
  <c r="AE3907" i="9" s="1"/>
  <c r="AE3908" i="9" s="1"/>
  <c r="AE3909" i="9" s="1"/>
  <c r="AE3910" i="9" s="1"/>
  <c r="AE3911" i="9" s="1"/>
  <c r="AE3912" i="9" s="1"/>
  <c r="AE3913" i="9" s="1"/>
  <c r="AE3914" i="9" s="1"/>
  <c r="AE3915" i="9" s="1"/>
  <c r="AE3916" i="9" s="1"/>
  <c r="AE3917" i="9" s="1"/>
  <c r="AE3918" i="9" s="1"/>
  <c r="AE3919" i="9" s="1"/>
  <c r="AE3920" i="9" s="1"/>
  <c r="AE3921" i="9" s="1"/>
  <c r="AE3922" i="9" s="1"/>
  <c r="AE3923" i="9" s="1"/>
  <c r="AE3924" i="9" s="1"/>
  <c r="AE3925" i="9" s="1"/>
  <c r="AE3926" i="9" s="1"/>
  <c r="AE3927" i="9" s="1"/>
  <c r="AE3928" i="9" s="1"/>
  <c r="AE3929" i="9" s="1"/>
  <c r="AE3930" i="9" s="1"/>
  <c r="AE3931" i="9" s="1"/>
  <c r="AE3932" i="9" s="1"/>
  <c r="AE3933" i="9" s="1"/>
  <c r="AE3934" i="9" s="1"/>
  <c r="AE3935" i="9" s="1"/>
  <c r="AE3936" i="9" s="1"/>
  <c r="AE3937" i="9" s="1"/>
  <c r="AE3938" i="9" s="1"/>
  <c r="AE3939" i="9" s="1"/>
  <c r="AE3940" i="9" s="1"/>
  <c r="AE3941" i="9" s="1"/>
  <c r="AE3942" i="9" s="1"/>
  <c r="AE3943" i="9" s="1"/>
  <c r="AE3944" i="9" s="1"/>
  <c r="AE3945" i="9" s="1"/>
  <c r="AE3946" i="9" s="1"/>
  <c r="AE3947" i="9" s="1"/>
  <c r="AE3948" i="9" s="1"/>
  <c r="AE3949" i="9" s="1"/>
  <c r="AE3950" i="9" s="1"/>
  <c r="AE3951" i="9" s="1"/>
  <c r="AE3952" i="9" s="1"/>
  <c r="AE3953" i="9" s="1"/>
  <c r="AE3954" i="9" s="1"/>
  <c r="AE3955" i="9" s="1"/>
  <c r="AE3956" i="9" s="1"/>
  <c r="AE3957" i="9" s="1"/>
  <c r="AE3958" i="9" s="1"/>
  <c r="AE3959" i="9" s="1"/>
  <c r="AE3960" i="9" s="1"/>
  <c r="AE3961" i="9" s="1"/>
  <c r="AE3962" i="9" s="1"/>
  <c r="AE3963" i="9" s="1"/>
  <c r="AE3964" i="9" s="1"/>
  <c r="AE3965" i="9" s="1"/>
  <c r="AE3966" i="9" s="1"/>
  <c r="AE3967" i="9" s="1"/>
  <c r="AE3968" i="9" s="1"/>
  <c r="AE3969" i="9" s="1"/>
  <c r="AE3970" i="9" s="1"/>
  <c r="AE3971" i="9" s="1"/>
  <c r="AE3972" i="9" s="1"/>
  <c r="AE3973" i="9" s="1"/>
  <c r="AE3974" i="9" s="1"/>
  <c r="AE3975" i="9" s="1"/>
  <c r="AE3976" i="9" s="1"/>
  <c r="AE3977" i="9" s="1"/>
  <c r="AE3978" i="9" s="1"/>
  <c r="AE3979" i="9" s="1"/>
  <c r="AE3980" i="9" s="1"/>
  <c r="AE3981" i="9" s="1"/>
  <c r="AE3982" i="9" s="1"/>
  <c r="AE3983" i="9" s="1"/>
  <c r="AE3984" i="9" s="1"/>
  <c r="AE3985" i="9" s="1"/>
  <c r="AE3986" i="9" s="1"/>
  <c r="AE3987" i="9" s="1"/>
  <c r="AE3988" i="9" s="1"/>
  <c r="AE3989" i="9" s="1"/>
  <c r="AE3990" i="9" s="1"/>
  <c r="AE3991" i="9" s="1"/>
  <c r="AE3992" i="9" s="1"/>
  <c r="AE3993" i="9" s="1"/>
  <c r="AE3994" i="9" s="1"/>
  <c r="AE3995" i="9" s="1"/>
  <c r="AE3996" i="9" s="1"/>
  <c r="AE3997" i="9" s="1"/>
  <c r="AE3998" i="9" s="1"/>
  <c r="AE3999" i="9" s="1"/>
  <c r="AE4000" i="9" s="1"/>
  <c r="AE4001" i="9" s="1"/>
  <c r="AE4002" i="9" s="1"/>
  <c r="AE4003" i="9" s="1"/>
  <c r="AE4004" i="9" s="1"/>
  <c r="AE4005" i="9" s="1"/>
  <c r="AE4006" i="9" s="1"/>
  <c r="AE4007" i="9" s="1"/>
  <c r="AE4008" i="9" s="1"/>
  <c r="AE4009" i="9" s="1"/>
  <c r="AE4010" i="9" s="1"/>
  <c r="AE4011" i="9" s="1"/>
  <c r="AE4012" i="9" s="1"/>
  <c r="AE4013" i="9" s="1"/>
  <c r="AE4014" i="9" s="1"/>
  <c r="AE4015" i="9" s="1"/>
  <c r="AE4016" i="9" s="1"/>
  <c r="AE4017" i="9" s="1"/>
  <c r="AE4018" i="9" s="1"/>
  <c r="AE4019" i="9" s="1"/>
  <c r="AE4020" i="9" s="1"/>
  <c r="AE4021" i="9" s="1"/>
  <c r="AE4022" i="9" s="1"/>
  <c r="AE4023" i="9" s="1"/>
  <c r="AE4024" i="9" s="1"/>
  <c r="AE4025" i="9" s="1"/>
  <c r="AE4026" i="9" s="1"/>
  <c r="AE4027" i="9" s="1"/>
  <c r="AE4028" i="9" s="1"/>
  <c r="AE4029" i="9" s="1"/>
  <c r="AE4030" i="9" s="1"/>
  <c r="AE4031" i="9" s="1"/>
  <c r="AE4032" i="9" s="1"/>
  <c r="AE4033" i="9" s="1"/>
  <c r="AE4034" i="9" s="1"/>
  <c r="AE4035" i="9" s="1"/>
  <c r="AE4036" i="9" s="1"/>
  <c r="AE4037" i="9" s="1"/>
  <c r="AE4038" i="9" s="1"/>
  <c r="AE4039" i="9" s="1"/>
  <c r="AE4040" i="9" s="1"/>
  <c r="AE4041" i="9" s="1"/>
  <c r="AE4042" i="9" s="1"/>
  <c r="AE4043" i="9" s="1"/>
  <c r="AE4044" i="9" s="1"/>
  <c r="AE4045" i="9" s="1"/>
  <c r="AE4046" i="9" s="1"/>
  <c r="AE4047" i="9" s="1"/>
  <c r="AE4048" i="9" s="1"/>
  <c r="AE4049" i="9" s="1"/>
  <c r="AE4050" i="9" s="1"/>
  <c r="AE4051" i="9" s="1"/>
  <c r="AE4052" i="9" s="1"/>
  <c r="AE4053" i="9" s="1"/>
  <c r="AE4054" i="9" s="1"/>
  <c r="AE4055" i="9" s="1"/>
  <c r="AE4056" i="9" s="1"/>
  <c r="AE4057" i="9" s="1"/>
  <c r="AE4058" i="9" s="1"/>
  <c r="AE4059" i="9" s="1"/>
  <c r="AE4060" i="9" s="1"/>
  <c r="AE4061" i="9" s="1"/>
  <c r="AE4062" i="9" s="1"/>
  <c r="AE4063" i="9" s="1"/>
  <c r="AE4064" i="9" s="1"/>
  <c r="AE4065" i="9" s="1"/>
  <c r="AE4066" i="9" s="1"/>
  <c r="AE4067" i="9" s="1"/>
  <c r="AE4068" i="9" s="1"/>
  <c r="AE4069" i="9" s="1"/>
  <c r="AE4070" i="9" s="1"/>
  <c r="AE4071" i="9" s="1"/>
  <c r="AE4072" i="9" s="1"/>
  <c r="AE4073" i="9" s="1"/>
  <c r="AE4074" i="9" s="1"/>
  <c r="AE4075" i="9" s="1"/>
  <c r="AE4076" i="9" s="1"/>
  <c r="AE4077" i="9" s="1"/>
  <c r="AE4078" i="9" s="1"/>
  <c r="AE4079" i="9" s="1"/>
  <c r="AE4080" i="9" s="1"/>
  <c r="AE4081" i="9" s="1"/>
  <c r="AE4082" i="9" s="1"/>
  <c r="AE4083" i="9" s="1"/>
  <c r="AE4084" i="9" s="1"/>
  <c r="AE4085" i="9" s="1"/>
  <c r="AE4086" i="9" s="1"/>
  <c r="AE4087" i="9" s="1"/>
  <c r="AE4088" i="9" s="1"/>
  <c r="AE4089" i="9" s="1"/>
  <c r="AE4090" i="9" s="1"/>
  <c r="AE4091" i="9" s="1"/>
  <c r="AE4092" i="9" s="1"/>
  <c r="AE4093" i="9" s="1"/>
  <c r="AE4094" i="9" s="1"/>
  <c r="AE4095" i="9" s="1"/>
  <c r="AE4096" i="9" s="1"/>
  <c r="AE4097" i="9" s="1"/>
  <c r="AE4098" i="9" s="1"/>
  <c r="AE4099" i="9" s="1"/>
  <c r="AE4100" i="9" s="1"/>
  <c r="AE4101" i="9" s="1"/>
  <c r="AE4102" i="9" s="1"/>
  <c r="AE4103" i="9" s="1"/>
  <c r="AE4104" i="9" s="1"/>
  <c r="AE4105" i="9" s="1"/>
  <c r="AE4106" i="9" s="1"/>
  <c r="AE4107" i="9" s="1"/>
  <c r="AE4108" i="9" s="1"/>
  <c r="AE4109" i="9" s="1"/>
  <c r="AE4110" i="9" s="1"/>
  <c r="AE4111" i="9" s="1"/>
  <c r="AE4112" i="9" s="1"/>
  <c r="AE4113" i="9" s="1"/>
  <c r="AE4114" i="9" s="1"/>
  <c r="AE4115" i="9" s="1"/>
  <c r="AE4116" i="9" s="1"/>
  <c r="AE4117" i="9" s="1"/>
  <c r="AE4118" i="9" s="1"/>
  <c r="AE4119" i="9" s="1"/>
  <c r="AE4120" i="9" s="1"/>
  <c r="AE4121" i="9" s="1"/>
  <c r="AE4122" i="9" s="1"/>
  <c r="AE4123" i="9" s="1"/>
  <c r="AE4124" i="9" s="1"/>
  <c r="AE4125" i="9" s="1"/>
  <c r="AE4126" i="9" s="1"/>
  <c r="AE4127" i="9" s="1"/>
  <c r="AE4128" i="9" s="1"/>
  <c r="AE4129" i="9" s="1"/>
  <c r="AE4130" i="9" s="1"/>
  <c r="AE4131" i="9" s="1"/>
  <c r="AE4132" i="9" s="1"/>
  <c r="AE4133" i="9" s="1"/>
  <c r="AE4134" i="9" s="1"/>
  <c r="AE4135" i="9" s="1"/>
  <c r="AE4136" i="9" s="1"/>
  <c r="AE4137" i="9" s="1"/>
  <c r="AE4138" i="9" s="1"/>
  <c r="AE4139" i="9" s="1"/>
  <c r="AE4140" i="9" s="1"/>
  <c r="AE4141" i="9" s="1"/>
  <c r="AE4142" i="9" s="1"/>
  <c r="AE4143" i="9" s="1"/>
  <c r="AE4144" i="9" s="1"/>
  <c r="AE4145" i="9" s="1"/>
  <c r="AE4146" i="9" s="1"/>
  <c r="AE4147" i="9" s="1"/>
  <c r="AE4148" i="9" s="1"/>
  <c r="AE4149" i="9" s="1"/>
  <c r="AE4150" i="9" s="1"/>
  <c r="AE4151" i="9" s="1"/>
  <c r="AE4152" i="9" s="1"/>
  <c r="AE4153" i="9" s="1"/>
  <c r="AE4154" i="9" s="1"/>
  <c r="AE4155" i="9" s="1"/>
  <c r="AE4156" i="9" s="1"/>
  <c r="AE4157" i="9" s="1"/>
  <c r="AE4158" i="9" s="1"/>
  <c r="AE4159" i="9" s="1"/>
  <c r="AE4160" i="9" s="1"/>
  <c r="AE4161" i="9" s="1"/>
  <c r="AE4162" i="9" s="1"/>
  <c r="AE4163" i="9" s="1"/>
  <c r="AE4164" i="9" s="1"/>
  <c r="AE4165" i="9" s="1"/>
  <c r="AE4166" i="9" s="1"/>
  <c r="AE4167" i="9" s="1"/>
  <c r="AE4168" i="9" s="1"/>
  <c r="AE4169" i="9" s="1"/>
  <c r="AE4170" i="9" s="1"/>
  <c r="AE4171" i="9" s="1"/>
  <c r="AE4172" i="9" s="1"/>
  <c r="AE4173" i="9" s="1"/>
  <c r="AE4174" i="9" s="1"/>
  <c r="AE4175" i="9" s="1"/>
  <c r="AE4176" i="9" s="1"/>
  <c r="AE4177" i="9" s="1"/>
  <c r="AE4178" i="9" s="1"/>
  <c r="AE4179" i="9" s="1"/>
  <c r="AE4180" i="9" s="1"/>
  <c r="AE4181" i="9" s="1"/>
  <c r="AE4182" i="9" s="1"/>
  <c r="AE4183" i="9" s="1"/>
  <c r="AE4184" i="9" s="1"/>
  <c r="AE4185" i="9" s="1"/>
  <c r="AE4186" i="9" s="1"/>
  <c r="AE4187" i="9" s="1"/>
  <c r="AE4188" i="9" s="1"/>
  <c r="AE4189" i="9" s="1"/>
  <c r="AE4190" i="9" s="1"/>
  <c r="AE4191" i="9" s="1"/>
  <c r="AE4192" i="9" s="1"/>
  <c r="AE4193" i="9" s="1"/>
  <c r="AE4194" i="9" s="1"/>
  <c r="AE4195" i="9" s="1"/>
  <c r="AE4196" i="9" s="1"/>
  <c r="AE4197" i="9" s="1"/>
  <c r="AE4198" i="9" s="1"/>
  <c r="AE4199" i="9" s="1"/>
  <c r="AE4200" i="9" s="1"/>
  <c r="AE4201" i="9" s="1"/>
  <c r="AE4202" i="9" s="1"/>
  <c r="AE4203" i="9" s="1"/>
  <c r="AE4204" i="9" s="1"/>
  <c r="AE4205" i="9" s="1"/>
  <c r="AE4206" i="9" s="1"/>
  <c r="AE4207" i="9" s="1"/>
  <c r="AE4208" i="9" s="1"/>
  <c r="AE4209" i="9" s="1"/>
  <c r="AE4210" i="9" s="1"/>
  <c r="AE4211" i="9" s="1"/>
  <c r="AE4212" i="9" s="1"/>
  <c r="AE4213" i="9" s="1"/>
  <c r="AE4214" i="9" s="1"/>
  <c r="AE4215" i="9" s="1"/>
  <c r="AE4216" i="9" s="1"/>
  <c r="AE4217" i="9" s="1"/>
  <c r="AE4218" i="9" s="1"/>
  <c r="AE4219" i="9" s="1"/>
  <c r="AE4220" i="9" s="1"/>
  <c r="AE4221" i="9" s="1"/>
  <c r="AE4222" i="9" s="1"/>
  <c r="AE4223" i="9" s="1"/>
  <c r="AE4224" i="9" s="1"/>
  <c r="AE4225" i="9" s="1"/>
  <c r="AE4226" i="9" s="1"/>
  <c r="AE4227" i="9" s="1"/>
  <c r="AE4228" i="9" s="1"/>
  <c r="AE4229" i="9" s="1"/>
  <c r="AE4230" i="9" s="1"/>
  <c r="AE4231" i="9" s="1"/>
  <c r="AE4232" i="9" s="1"/>
  <c r="AE4233" i="9" s="1"/>
  <c r="AE4234" i="9" s="1"/>
  <c r="AE4235" i="9" s="1"/>
  <c r="AE4236" i="9" s="1"/>
  <c r="AE4237" i="9" s="1"/>
  <c r="AE4238" i="9" s="1"/>
  <c r="AE4239" i="9" s="1"/>
  <c r="AE4240" i="9" s="1"/>
  <c r="AE4241" i="9" s="1"/>
  <c r="AE4242" i="9" s="1"/>
  <c r="AE4243" i="9" s="1"/>
  <c r="AE4244" i="9" s="1"/>
  <c r="AE4245" i="9" s="1"/>
  <c r="AE4246" i="9" s="1"/>
  <c r="AE4247" i="9" s="1"/>
  <c r="AE4248" i="9" s="1"/>
  <c r="AE4249" i="9" s="1"/>
  <c r="AE4250" i="9" s="1"/>
  <c r="AE4251" i="9" s="1"/>
  <c r="AE4252" i="9" s="1"/>
  <c r="AE4253" i="9" s="1"/>
  <c r="AE4254" i="9" s="1"/>
  <c r="AE4255" i="9" s="1"/>
  <c r="AE4256" i="9" s="1"/>
  <c r="AE4257" i="9" s="1"/>
  <c r="AE4258" i="9" s="1"/>
  <c r="AE4259" i="9" s="1"/>
  <c r="AE4260" i="9" s="1"/>
  <c r="AE4261" i="9" s="1"/>
  <c r="AE4262" i="9" s="1"/>
  <c r="AE4263" i="9" s="1"/>
  <c r="AE4264" i="9" s="1"/>
  <c r="AE4265" i="9" s="1"/>
  <c r="AE4266" i="9" s="1"/>
  <c r="AE4267" i="9" s="1"/>
  <c r="AE4268" i="9" s="1"/>
  <c r="AE4269" i="9" s="1"/>
  <c r="AE4270" i="9" s="1"/>
  <c r="AE4271" i="9" s="1"/>
  <c r="AE4272" i="9" s="1"/>
  <c r="AE4273" i="9" s="1"/>
  <c r="AE4274" i="9" s="1"/>
  <c r="AE4275" i="9" s="1"/>
  <c r="AE4276" i="9" s="1"/>
  <c r="AE4277" i="9" s="1"/>
  <c r="AE4278" i="9" s="1"/>
  <c r="AE4279" i="9" s="1"/>
  <c r="AE4280" i="9" s="1"/>
  <c r="AE4281" i="9" s="1"/>
  <c r="AE4282" i="9" s="1"/>
  <c r="AE4283" i="9" s="1"/>
  <c r="AE4284" i="9" s="1"/>
  <c r="AE4285" i="9" s="1"/>
  <c r="AE4286" i="9" s="1"/>
  <c r="AE4287" i="9" s="1"/>
  <c r="AE4288" i="9" s="1"/>
  <c r="AE4289" i="9" s="1"/>
  <c r="AE4290" i="9" s="1"/>
  <c r="AE4291" i="9" s="1"/>
  <c r="AE4292" i="9" s="1"/>
  <c r="AE4293" i="9" s="1"/>
  <c r="AE4294" i="9" s="1"/>
  <c r="AE4295" i="9" s="1"/>
  <c r="AE4296" i="9" s="1"/>
  <c r="AE4297" i="9" s="1"/>
  <c r="AE4298" i="9" s="1"/>
  <c r="AE4299" i="9" s="1"/>
  <c r="AE4300" i="9" s="1"/>
  <c r="AE4301" i="9" s="1"/>
  <c r="AE4302" i="9" s="1"/>
  <c r="AE4303" i="9" s="1"/>
  <c r="AE4304" i="9" s="1"/>
  <c r="AE4305" i="9" s="1"/>
  <c r="AE4306" i="9" s="1"/>
  <c r="AE4307" i="9" s="1"/>
  <c r="AE4308" i="9" s="1"/>
  <c r="AE4309" i="9" s="1"/>
  <c r="AE4310" i="9" s="1"/>
  <c r="AE4311" i="9" s="1"/>
  <c r="AE4312" i="9" s="1"/>
  <c r="AE4313" i="9" s="1"/>
  <c r="AE4314" i="9" s="1"/>
  <c r="AE4315" i="9" s="1"/>
  <c r="AE4316" i="9" s="1"/>
  <c r="AE4317" i="9" s="1"/>
  <c r="AE4318" i="9" s="1"/>
  <c r="AE4319" i="9" s="1"/>
  <c r="AE4320" i="9" s="1"/>
  <c r="AE4321" i="9" s="1"/>
  <c r="AE4322" i="9" s="1"/>
  <c r="AE4323" i="9" s="1"/>
  <c r="AE4324" i="9" s="1"/>
  <c r="AE4325" i="9" s="1"/>
  <c r="AE4326" i="9" s="1"/>
  <c r="AE4327" i="9" s="1"/>
  <c r="AE4328" i="9" s="1"/>
  <c r="AE4329" i="9" s="1"/>
  <c r="AE4330" i="9" s="1"/>
  <c r="AE4331" i="9" s="1"/>
  <c r="AE4332" i="9" s="1"/>
  <c r="AE4333" i="9" s="1"/>
  <c r="AE4334" i="9" s="1"/>
  <c r="AE4335" i="9" s="1"/>
  <c r="AE4336" i="9" s="1"/>
  <c r="AE4337" i="9" s="1"/>
  <c r="AE4338" i="9" s="1"/>
  <c r="AE4339" i="9" s="1"/>
  <c r="AE4340" i="9" s="1"/>
  <c r="AE4341" i="9" s="1"/>
  <c r="AE4342" i="9" s="1"/>
  <c r="AE4343" i="9" s="1"/>
  <c r="AE4344" i="9" s="1"/>
  <c r="AE4345" i="9" s="1"/>
  <c r="AE4346" i="9" s="1"/>
  <c r="AE4347" i="9" s="1"/>
  <c r="AE4348" i="9" s="1"/>
  <c r="AE4349" i="9" s="1"/>
  <c r="AE4350" i="9" s="1"/>
  <c r="AE4351" i="9" s="1"/>
  <c r="AE4352" i="9" s="1"/>
  <c r="AE4353" i="9" s="1"/>
  <c r="AE4354" i="9" s="1"/>
  <c r="AE4355" i="9" s="1"/>
  <c r="AE4356" i="9" s="1"/>
  <c r="AE4357" i="9" s="1"/>
  <c r="AE4358" i="9" s="1"/>
  <c r="AE4359" i="9" s="1"/>
  <c r="AE4360" i="9" s="1"/>
  <c r="AE4361" i="9" s="1"/>
  <c r="AE4362" i="9" s="1"/>
  <c r="AE4363" i="9" s="1"/>
  <c r="AE4364" i="9" s="1"/>
  <c r="AE4365" i="9" s="1"/>
  <c r="AE4366" i="9" s="1"/>
  <c r="AE4367" i="9" s="1"/>
  <c r="AE4368" i="9" s="1"/>
  <c r="AE4369" i="9" s="1"/>
  <c r="AE4370" i="9" s="1"/>
  <c r="AE4371" i="9" s="1"/>
  <c r="AE4372" i="9" s="1"/>
  <c r="AE4373" i="9" s="1"/>
  <c r="AE4374" i="9" s="1"/>
  <c r="AE4375" i="9" s="1"/>
  <c r="AE4376" i="9" s="1"/>
  <c r="AE4377" i="9" s="1"/>
  <c r="AE4378" i="9" s="1"/>
  <c r="AE4379" i="9" s="1"/>
  <c r="AE4380" i="9" s="1"/>
  <c r="AE4381" i="9" s="1"/>
  <c r="AE4382" i="9" s="1"/>
  <c r="AE4383" i="9" s="1"/>
  <c r="AE4384" i="9" s="1"/>
  <c r="AE4385" i="9" s="1"/>
  <c r="AE4386" i="9" s="1"/>
  <c r="AE4387" i="9" s="1"/>
  <c r="AE4388" i="9" s="1"/>
  <c r="AE4389" i="9" s="1"/>
  <c r="AE4390" i="9" s="1"/>
  <c r="AE4391" i="9" s="1"/>
  <c r="AE4392" i="9" s="1"/>
  <c r="AE4393" i="9" s="1"/>
  <c r="AE4394" i="9" s="1"/>
  <c r="AE4395" i="9" s="1"/>
  <c r="AE4396" i="9" s="1"/>
  <c r="AE4397" i="9" s="1"/>
  <c r="AE4398" i="9" s="1"/>
  <c r="AE4399" i="9" s="1"/>
  <c r="AE4400" i="9" s="1"/>
  <c r="AE4401" i="9" s="1"/>
  <c r="AE4402" i="9" s="1"/>
  <c r="AE4403" i="9" s="1"/>
  <c r="AE4404" i="9" s="1"/>
  <c r="AE4405" i="9" s="1"/>
  <c r="AE4406" i="9" s="1"/>
  <c r="AE4407" i="9" s="1"/>
  <c r="AE4408" i="9" s="1"/>
  <c r="AE4409" i="9" s="1"/>
  <c r="AE4410" i="9" s="1"/>
  <c r="AE4411" i="9" s="1"/>
  <c r="AE4412" i="9" s="1"/>
  <c r="AE4413" i="9" s="1"/>
  <c r="AE4414" i="9" s="1"/>
  <c r="AE4415" i="9" s="1"/>
  <c r="AE4416" i="9" s="1"/>
  <c r="AE4417" i="9" s="1"/>
  <c r="AE4418" i="9" s="1"/>
  <c r="AE4419" i="9" s="1"/>
  <c r="AE4420" i="9" s="1"/>
  <c r="AE4421" i="9" s="1"/>
  <c r="AE4422" i="9" s="1"/>
  <c r="AE4423" i="9" s="1"/>
  <c r="AE4424" i="9" s="1"/>
  <c r="AE4425" i="9" s="1"/>
  <c r="AE4426" i="9" s="1"/>
  <c r="AE4427" i="9" s="1"/>
  <c r="AE4428" i="9" s="1"/>
  <c r="AE4429" i="9" s="1"/>
  <c r="AE4430" i="9" s="1"/>
  <c r="AE4431" i="9" s="1"/>
  <c r="AE4432" i="9" s="1"/>
  <c r="AE4433" i="9" s="1"/>
  <c r="AE4434" i="9" s="1"/>
  <c r="AE4435" i="9" s="1"/>
  <c r="AE4436" i="9" s="1"/>
  <c r="AE4437" i="9" s="1"/>
  <c r="AE4438" i="9" s="1"/>
  <c r="AE4439" i="9" s="1"/>
  <c r="AE4440" i="9" s="1"/>
  <c r="AE4441" i="9" s="1"/>
  <c r="AE4442" i="9" s="1"/>
  <c r="AE4443" i="9" s="1"/>
  <c r="AE4444" i="9" s="1"/>
  <c r="AE4445" i="9" s="1"/>
  <c r="AE4446" i="9" s="1"/>
  <c r="AE4447" i="9" s="1"/>
  <c r="AE4448" i="9" s="1"/>
  <c r="AE4449" i="9" s="1"/>
  <c r="AE4450" i="9" s="1"/>
  <c r="AE4451" i="9" s="1"/>
  <c r="AE4452" i="9" s="1"/>
  <c r="AE4453" i="9" s="1"/>
  <c r="AE4454" i="9" s="1"/>
  <c r="AE4455" i="9" s="1"/>
  <c r="AE4456" i="9" s="1"/>
  <c r="AE4457" i="9" s="1"/>
  <c r="AE4458" i="9" s="1"/>
  <c r="AE4459" i="9" s="1"/>
  <c r="AE4460" i="9" s="1"/>
  <c r="AE4461" i="9" s="1"/>
  <c r="AE4462" i="9" s="1"/>
  <c r="AE4463" i="9" s="1"/>
  <c r="AE4464" i="9" s="1"/>
  <c r="AE4465" i="9" s="1"/>
  <c r="AE4466" i="9" s="1"/>
  <c r="AE4467" i="9" s="1"/>
  <c r="AE4468" i="9" s="1"/>
  <c r="AE4469" i="9" s="1"/>
  <c r="AE4470" i="9" s="1"/>
  <c r="AE4471" i="9" s="1"/>
  <c r="AE4472" i="9" s="1"/>
  <c r="AE4473" i="9" s="1"/>
  <c r="AE4474" i="9" s="1"/>
  <c r="AE4475" i="9" s="1"/>
  <c r="AE4476" i="9" s="1"/>
  <c r="AE4477" i="9" s="1"/>
  <c r="AE4478" i="9" s="1"/>
  <c r="AE4479" i="9" s="1"/>
  <c r="AE4480" i="9" s="1"/>
  <c r="AE4481" i="9" s="1"/>
  <c r="AE4482" i="9" s="1"/>
  <c r="AE4483" i="9" s="1"/>
  <c r="AE4484" i="9" s="1"/>
  <c r="AE4485" i="9" s="1"/>
  <c r="AE4486" i="9" s="1"/>
  <c r="AE4487" i="9" s="1"/>
  <c r="AE4488" i="9" s="1"/>
  <c r="AE4489" i="9" s="1"/>
  <c r="AE4490" i="9" s="1"/>
  <c r="AE4491" i="9" s="1"/>
  <c r="AE4492" i="9" s="1"/>
  <c r="AE4493" i="9" s="1"/>
  <c r="AE4494" i="9" s="1"/>
  <c r="AE4495" i="9" s="1"/>
  <c r="AE4496" i="9" s="1"/>
  <c r="AE4497" i="9" s="1"/>
  <c r="AE4498" i="9" s="1"/>
  <c r="AE4499" i="9" s="1"/>
  <c r="AE4500" i="9" s="1"/>
  <c r="AE4501" i="9" s="1"/>
  <c r="AE4502" i="9" s="1"/>
  <c r="AE4503" i="9" s="1"/>
  <c r="AE4504" i="9" s="1"/>
  <c r="AE4505" i="9" s="1"/>
  <c r="AE4506" i="9" s="1"/>
  <c r="AE4507" i="9" s="1"/>
  <c r="AE4508" i="9" s="1"/>
  <c r="AE4509" i="9" s="1"/>
  <c r="AE4510" i="9" s="1"/>
  <c r="AE4511" i="9" s="1"/>
  <c r="AE4512" i="9" s="1"/>
  <c r="AE4513" i="9" s="1"/>
  <c r="AE4514" i="9" s="1"/>
  <c r="AE4515" i="9" s="1"/>
  <c r="AE4516" i="9" s="1"/>
  <c r="AE4517" i="9" s="1"/>
  <c r="AE4518" i="9" s="1"/>
  <c r="AE4519" i="9" s="1"/>
  <c r="AE4520" i="9" s="1"/>
  <c r="AE4521" i="9" s="1"/>
  <c r="AE4522" i="9" s="1"/>
  <c r="AE4523" i="9" s="1"/>
  <c r="AE4524" i="9" s="1"/>
  <c r="AE4525" i="9" s="1"/>
  <c r="AE4526" i="9" s="1"/>
  <c r="AE4527" i="9" s="1"/>
  <c r="AE4528" i="9" s="1"/>
  <c r="AE4529" i="9" s="1"/>
  <c r="AE4530" i="9" s="1"/>
  <c r="AE4531" i="9" s="1"/>
  <c r="AE4532" i="9" s="1"/>
  <c r="AE4533" i="9" s="1"/>
  <c r="AE4534" i="9" s="1"/>
  <c r="AE4535" i="9" s="1"/>
  <c r="AE4536" i="9" s="1"/>
  <c r="AE4537" i="9" s="1"/>
  <c r="AE4538" i="9" s="1"/>
  <c r="AE4539" i="9" s="1"/>
  <c r="AE4540" i="9" s="1"/>
  <c r="AE4541" i="9" s="1"/>
  <c r="AE4542" i="9" s="1"/>
  <c r="AE4543" i="9" s="1"/>
  <c r="AE4544" i="9" s="1"/>
  <c r="AE4545" i="9" s="1"/>
  <c r="AE4546" i="9" s="1"/>
  <c r="AE4547" i="9" s="1"/>
  <c r="AE4548" i="9" s="1"/>
  <c r="AE4549" i="9" s="1"/>
  <c r="AE4550" i="9" s="1"/>
  <c r="AE4551" i="9" s="1"/>
  <c r="AE4552" i="9" s="1"/>
  <c r="AE4553" i="9" s="1"/>
  <c r="AE4554" i="9" s="1"/>
  <c r="AE4555" i="9" s="1"/>
  <c r="AE4556" i="9" s="1"/>
  <c r="AE4557" i="9" s="1"/>
  <c r="AE4558" i="9" s="1"/>
  <c r="AE4559" i="9" s="1"/>
  <c r="AE4560" i="9" s="1"/>
  <c r="AE4561" i="9" s="1"/>
  <c r="AE4562" i="9" s="1"/>
  <c r="AE4563" i="9" s="1"/>
  <c r="AE4564" i="9" s="1"/>
  <c r="AE4565" i="9" s="1"/>
  <c r="AE4566" i="9" s="1"/>
  <c r="AE4567" i="9" s="1"/>
  <c r="AE4568" i="9" s="1"/>
  <c r="AE4569" i="9" s="1"/>
  <c r="AE4570" i="9" s="1"/>
  <c r="AE4571" i="9" s="1"/>
  <c r="AE4572" i="9" s="1"/>
  <c r="AE4573" i="9" s="1"/>
  <c r="AE4574" i="9" s="1"/>
  <c r="AE4575" i="9" s="1"/>
  <c r="AE4576" i="9" s="1"/>
  <c r="AE4577" i="9" s="1"/>
  <c r="AE4578" i="9" s="1"/>
  <c r="AE4579" i="9" s="1"/>
  <c r="AE4580" i="9" s="1"/>
  <c r="AE4581" i="9" s="1"/>
  <c r="AE4582" i="9" s="1"/>
  <c r="AE4583" i="9" s="1"/>
  <c r="AE4584" i="9" s="1"/>
  <c r="AE4585" i="9" s="1"/>
  <c r="AE4586" i="9" s="1"/>
  <c r="AE4587" i="9" s="1"/>
  <c r="AE4588" i="9" s="1"/>
  <c r="AE4589" i="9" s="1"/>
  <c r="AE4590" i="9" s="1"/>
  <c r="AE4591" i="9" s="1"/>
  <c r="AE4592" i="9" s="1"/>
  <c r="AE4593" i="9" s="1"/>
  <c r="AE4594" i="9" s="1"/>
  <c r="AE4595" i="9" s="1"/>
  <c r="AE4596" i="9" s="1"/>
  <c r="AE4597" i="9" s="1"/>
  <c r="AE4598" i="9" s="1"/>
  <c r="AE4599" i="9" s="1"/>
  <c r="AE4600" i="9" s="1"/>
  <c r="AE4601" i="9" s="1"/>
  <c r="AE4602" i="9" s="1"/>
  <c r="AE4603" i="9" s="1"/>
  <c r="AE4604" i="9" s="1"/>
  <c r="AE4605" i="9" s="1"/>
  <c r="AE4606" i="9" s="1"/>
  <c r="AE4607" i="9" s="1"/>
  <c r="AE4608" i="9" s="1"/>
  <c r="AE4609" i="9" s="1"/>
  <c r="AE4610" i="9" s="1"/>
  <c r="AE4611" i="9" s="1"/>
  <c r="AE4612" i="9" s="1"/>
  <c r="AE4613" i="9" s="1"/>
  <c r="AE4614" i="9" s="1"/>
  <c r="AE4615" i="9" s="1"/>
  <c r="AE4616" i="9" s="1"/>
  <c r="AE4617" i="9" s="1"/>
  <c r="AE4618" i="9" s="1"/>
  <c r="AE4619" i="9" s="1"/>
  <c r="AE4620" i="9" s="1"/>
  <c r="AE4621" i="9" s="1"/>
  <c r="AE4622" i="9" s="1"/>
  <c r="AE4623" i="9" s="1"/>
  <c r="AE4624" i="9" s="1"/>
  <c r="AE4625" i="9" s="1"/>
  <c r="AE4626" i="9" s="1"/>
  <c r="AE4627" i="9" s="1"/>
  <c r="AE4628" i="9" s="1"/>
  <c r="AE4629" i="9" s="1"/>
  <c r="AE4630" i="9" s="1"/>
  <c r="AE4631" i="9" s="1"/>
  <c r="AE4632" i="9" s="1"/>
  <c r="AE4633" i="9" s="1"/>
  <c r="AE4634" i="9" s="1"/>
  <c r="AE4635" i="9" s="1"/>
  <c r="AE4636" i="9" s="1"/>
  <c r="AE4637" i="9" s="1"/>
  <c r="AE4638" i="9" s="1"/>
  <c r="AE4639" i="9" s="1"/>
  <c r="AE4640" i="9" s="1"/>
  <c r="AE4641" i="9" s="1"/>
  <c r="AE4642" i="9" s="1"/>
  <c r="AE4643" i="9" s="1"/>
  <c r="AE4644" i="9" s="1"/>
  <c r="AE4645" i="9" s="1"/>
  <c r="AE4646" i="9" s="1"/>
  <c r="AE4647" i="9" s="1"/>
  <c r="AE4648" i="9" s="1"/>
  <c r="AE4649" i="9" s="1"/>
  <c r="AE4650" i="9" s="1"/>
  <c r="AE4651" i="9" s="1"/>
  <c r="AE4652" i="9" s="1"/>
  <c r="AE4653" i="9" s="1"/>
  <c r="AE4654" i="9" s="1"/>
  <c r="AE4655" i="9" s="1"/>
  <c r="AE4656" i="9" s="1"/>
  <c r="AE4657" i="9" s="1"/>
  <c r="AE4658" i="9" s="1"/>
  <c r="AE4659" i="9" s="1"/>
  <c r="AE4660" i="9" s="1"/>
  <c r="AE4661" i="9" s="1"/>
  <c r="AE4662" i="9" s="1"/>
  <c r="AE4663" i="9" s="1"/>
  <c r="AE4664" i="9" s="1"/>
  <c r="AE4665" i="9" s="1"/>
  <c r="AE4666" i="9" s="1"/>
  <c r="AE4667" i="9" s="1"/>
  <c r="AE4668" i="9" s="1"/>
  <c r="AE4669" i="9" s="1"/>
  <c r="AE4670" i="9" s="1"/>
  <c r="AE4671" i="9" s="1"/>
  <c r="AE4672" i="9" s="1"/>
  <c r="AE4673" i="9" s="1"/>
  <c r="AE4674" i="9" s="1"/>
  <c r="AE4675" i="9" s="1"/>
  <c r="AE4676" i="9" s="1"/>
  <c r="AE4677" i="9" s="1"/>
  <c r="AE4678" i="9" s="1"/>
  <c r="AE4679" i="9" s="1"/>
  <c r="AE4680" i="9" s="1"/>
  <c r="AE4681" i="9" s="1"/>
  <c r="AE4682" i="9" s="1"/>
  <c r="AE4683" i="9" s="1"/>
  <c r="AE4684" i="9" s="1"/>
  <c r="AE4685" i="9" s="1"/>
  <c r="AE4686" i="9" s="1"/>
  <c r="AE4687" i="9" s="1"/>
  <c r="AE4688" i="9" s="1"/>
  <c r="AE4689" i="9" s="1"/>
  <c r="AE4690" i="9" s="1"/>
  <c r="AE4691" i="9" s="1"/>
  <c r="AE4692" i="9" s="1"/>
  <c r="AE4693" i="9" s="1"/>
  <c r="AE4694" i="9" s="1"/>
  <c r="AE4695" i="9" s="1"/>
  <c r="AE4696" i="9" s="1"/>
  <c r="AE4697" i="9" s="1"/>
  <c r="AE4698" i="9" s="1"/>
  <c r="AE4699" i="9" s="1"/>
  <c r="AE4700" i="9" s="1"/>
  <c r="AE4701" i="9" s="1"/>
  <c r="AE4702" i="9" s="1"/>
  <c r="AE4703" i="9" s="1"/>
  <c r="AE4704" i="9" s="1"/>
  <c r="AE4705" i="9" s="1"/>
  <c r="AE4706" i="9" s="1"/>
  <c r="AE4707" i="9" s="1"/>
  <c r="AE4708" i="9" s="1"/>
  <c r="AE4709" i="9" s="1"/>
  <c r="AE4710" i="9" s="1"/>
  <c r="AE4711" i="9" s="1"/>
  <c r="AE4712" i="9" s="1"/>
  <c r="AE4713" i="9" s="1"/>
  <c r="AE4714" i="9" s="1"/>
  <c r="AE4715" i="9" s="1"/>
  <c r="AE4716" i="9" s="1"/>
  <c r="AE4717" i="9" s="1"/>
  <c r="AE4718" i="9" s="1"/>
  <c r="AE4719" i="9" s="1"/>
  <c r="AE4720" i="9" s="1"/>
  <c r="AE4721" i="9" s="1"/>
  <c r="AE4722" i="9" s="1"/>
  <c r="AE4723" i="9" s="1"/>
  <c r="AE4724" i="9" s="1"/>
  <c r="AE4725" i="9" s="1"/>
  <c r="AE4726" i="9" s="1"/>
  <c r="AE4727" i="9" s="1"/>
  <c r="AE4728" i="9" s="1"/>
  <c r="AE4729" i="9" s="1"/>
  <c r="AE4730" i="9" s="1"/>
  <c r="AE4731" i="9" s="1"/>
  <c r="AE4732" i="9" s="1"/>
  <c r="AE4733" i="9" s="1"/>
  <c r="AE4734" i="9" s="1"/>
  <c r="AE4735" i="9" s="1"/>
  <c r="AE4736" i="9" s="1"/>
  <c r="AE4737" i="9" s="1"/>
  <c r="AE4738" i="9" s="1"/>
  <c r="AE4739" i="9" s="1"/>
  <c r="AE4740" i="9" s="1"/>
  <c r="AE4741" i="9" s="1"/>
  <c r="AE4742" i="9" s="1"/>
  <c r="AE4743" i="9" s="1"/>
  <c r="AE4744" i="9" s="1"/>
  <c r="AE4745" i="9" s="1"/>
  <c r="AE4746" i="9" s="1"/>
  <c r="AE4747" i="9" s="1"/>
  <c r="AE4748" i="9" s="1"/>
  <c r="AE4749" i="9" s="1"/>
  <c r="AE4750" i="9" s="1"/>
  <c r="AE4751" i="9" s="1"/>
  <c r="AE4752" i="9" s="1"/>
  <c r="AE4753" i="9" s="1"/>
  <c r="AE4754" i="9" s="1"/>
  <c r="AE4755" i="9" s="1"/>
  <c r="AE4756" i="9" s="1"/>
  <c r="AE4757" i="9" s="1"/>
  <c r="AE4758" i="9" s="1"/>
  <c r="AE4759" i="9" s="1"/>
  <c r="AE4760" i="9" s="1"/>
  <c r="AE4761" i="9" s="1"/>
  <c r="AE4762" i="9" s="1"/>
  <c r="AE4763" i="9" s="1"/>
  <c r="AE4764" i="9" s="1"/>
  <c r="AE4765" i="9" s="1"/>
  <c r="AE4766" i="9" s="1"/>
  <c r="AE4767" i="9" s="1"/>
  <c r="AE4768" i="9" s="1"/>
  <c r="AE4769" i="9" s="1"/>
  <c r="AE4770" i="9" s="1"/>
  <c r="AE4771" i="9" s="1"/>
  <c r="AE4772" i="9" s="1"/>
  <c r="AE4773" i="9" s="1"/>
  <c r="AE4774" i="9" s="1"/>
  <c r="AE4775" i="9" s="1"/>
  <c r="AE4776" i="9" s="1"/>
  <c r="AE4777" i="9" s="1"/>
  <c r="AE4778" i="9" s="1"/>
  <c r="AE4779" i="9" s="1"/>
  <c r="AE4780" i="9" s="1"/>
  <c r="AE4781" i="9" s="1"/>
  <c r="AE4782" i="9" s="1"/>
  <c r="AE4783" i="9" s="1"/>
  <c r="AE4784" i="9" s="1"/>
  <c r="AE4785" i="9" s="1"/>
  <c r="AE4786" i="9" s="1"/>
  <c r="AE4787" i="9" s="1"/>
  <c r="AE4788" i="9" s="1"/>
  <c r="AE4789" i="9" s="1"/>
  <c r="AE4790" i="9" s="1"/>
  <c r="AE4791" i="9" s="1"/>
  <c r="AE4792" i="9" s="1"/>
  <c r="AE4793" i="9" s="1"/>
  <c r="AE4794" i="9" s="1"/>
  <c r="AE4795" i="9" s="1"/>
  <c r="AE4796" i="9" s="1"/>
  <c r="AE4797" i="9" s="1"/>
  <c r="AE4798" i="9" s="1"/>
  <c r="AE4799" i="9" s="1"/>
  <c r="AE4800" i="9" s="1"/>
  <c r="AE4801" i="9" s="1"/>
  <c r="AE4802" i="9" s="1"/>
  <c r="AE4803" i="9" s="1"/>
  <c r="AE4804" i="9" s="1"/>
  <c r="AE4805" i="9" s="1"/>
  <c r="AE4806" i="9" s="1"/>
  <c r="AE4807" i="9" s="1"/>
  <c r="AE4808" i="9" s="1"/>
  <c r="AE4809" i="9" s="1"/>
  <c r="AE4810" i="9" s="1"/>
  <c r="AE4811" i="9" s="1"/>
  <c r="AE4812" i="9" s="1"/>
  <c r="AE4813" i="9" s="1"/>
  <c r="AE4814" i="9" s="1"/>
  <c r="AE4815" i="9" s="1"/>
  <c r="AE4816" i="9" s="1"/>
  <c r="AE4817" i="9" s="1"/>
  <c r="AE4818" i="9" s="1"/>
  <c r="AE4819" i="9" s="1"/>
  <c r="AE4820" i="9" s="1"/>
  <c r="AE4821" i="9" s="1"/>
  <c r="AE4822" i="9" s="1"/>
  <c r="AE4823" i="9" s="1"/>
  <c r="AE4824" i="9" s="1"/>
  <c r="AE4825" i="9" s="1"/>
  <c r="AE4826" i="9" s="1"/>
  <c r="AE4827" i="9" s="1"/>
  <c r="AE4828" i="9" s="1"/>
  <c r="AE4829" i="9" s="1"/>
  <c r="AE4830" i="9" s="1"/>
  <c r="AE4831" i="9" s="1"/>
  <c r="AE4832" i="9" s="1"/>
  <c r="AE4833" i="9" s="1"/>
  <c r="AE4834" i="9" s="1"/>
  <c r="AE4835" i="9" s="1"/>
  <c r="AE4836" i="9" s="1"/>
  <c r="AE4837" i="9" s="1"/>
  <c r="AE4838" i="9" s="1"/>
  <c r="AE4839" i="9" s="1"/>
  <c r="AE4840" i="9" s="1"/>
  <c r="AE4841" i="9" s="1"/>
  <c r="AE4842" i="9" s="1"/>
  <c r="AE4843" i="9" s="1"/>
  <c r="AE4844" i="9" s="1"/>
  <c r="AE4845" i="9" s="1"/>
  <c r="AE4846" i="9" s="1"/>
  <c r="AE4847" i="9" s="1"/>
  <c r="AE4848" i="9" s="1"/>
  <c r="AE4849" i="9" s="1"/>
  <c r="AE4850" i="9" s="1"/>
  <c r="AE4851" i="9" s="1"/>
  <c r="AE4852" i="9" s="1"/>
  <c r="AE4853" i="9" s="1"/>
  <c r="AE4854" i="9" s="1"/>
  <c r="AE4855" i="9" s="1"/>
  <c r="AE4856" i="9" s="1"/>
  <c r="AE4857" i="9" s="1"/>
  <c r="AE4858" i="9" s="1"/>
  <c r="AE4859" i="9" s="1"/>
  <c r="AE4860" i="9" s="1"/>
  <c r="AE4861" i="9" s="1"/>
  <c r="AE4862" i="9" s="1"/>
  <c r="AE4863" i="9" s="1"/>
  <c r="AE4864" i="9" s="1"/>
  <c r="AE4865" i="9" s="1"/>
  <c r="AE4866" i="9" s="1"/>
  <c r="AE4867" i="9" s="1"/>
  <c r="AE4868" i="9" s="1"/>
  <c r="AE4869" i="9" s="1"/>
  <c r="AE4870" i="9" s="1"/>
  <c r="AE4871" i="9" s="1"/>
  <c r="AE4872" i="9" s="1"/>
  <c r="AE4873" i="9" s="1"/>
  <c r="AE4874" i="9" s="1"/>
  <c r="AE4875" i="9" s="1"/>
  <c r="AE4876" i="9" s="1"/>
  <c r="AE4877" i="9" s="1"/>
  <c r="AE4878" i="9" s="1"/>
  <c r="AE4879" i="9" s="1"/>
  <c r="AE4880" i="9" s="1"/>
  <c r="AE4881" i="9" s="1"/>
  <c r="AE4882" i="9" s="1"/>
  <c r="AE4883" i="9" s="1"/>
  <c r="AE4884" i="9" s="1"/>
  <c r="AE4885" i="9" s="1"/>
  <c r="AE4886" i="9" s="1"/>
  <c r="AE4887" i="9" s="1"/>
  <c r="AE4888" i="9" s="1"/>
  <c r="AE4889" i="9" s="1"/>
  <c r="AE4890" i="9" s="1"/>
  <c r="AE4891" i="9" s="1"/>
  <c r="AE4892" i="9" s="1"/>
  <c r="AE4893" i="9" s="1"/>
  <c r="AE4894" i="9" s="1"/>
  <c r="AE4895" i="9" s="1"/>
  <c r="AE4896" i="9" s="1"/>
  <c r="AE4897" i="9" s="1"/>
  <c r="AE4898" i="9" s="1"/>
  <c r="AE4899" i="9" s="1"/>
  <c r="AE4900" i="9" s="1"/>
  <c r="AE4901" i="9" s="1"/>
  <c r="AE4902" i="9" s="1"/>
  <c r="AE4903" i="9" s="1"/>
  <c r="AE4904" i="9" s="1"/>
  <c r="AE4905" i="9" s="1"/>
  <c r="AE4906" i="9" s="1"/>
  <c r="AE4907" i="9" s="1"/>
  <c r="AE4908" i="9" s="1"/>
  <c r="AE4909" i="9" s="1"/>
  <c r="AE4910" i="9" s="1"/>
  <c r="AE4911" i="9" s="1"/>
  <c r="AE4912" i="9" s="1"/>
  <c r="AE4913" i="9" s="1"/>
  <c r="AE4914" i="9" s="1"/>
  <c r="AE4915" i="9" s="1"/>
  <c r="AE4916" i="9" s="1"/>
  <c r="AE4917" i="9" s="1"/>
  <c r="AE4918" i="9" s="1"/>
  <c r="AE4919" i="9" s="1"/>
  <c r="AE4920" i="9" s="1"/>
  <c r="AE4921" i="9" s="1"/>
  <c r="AE4922" i="9" s="1"/>
  <c r="AE4923" i="9" s="1"/>
  <c r="AE4924" i="9" s="1"/>
  <c r="AE4925" i="9" s="1"/>
  <c r="AE4926" i="9" s="1"/>
  <c r="AE4927" i="9" s="1"/>
  <c r="AE4928" i="9" s="1"/>
  <c r="AE4929" i="9" s="1"/>
  <c r="AE4930" i="9" s="1"/>
  <c r="AE4931" i="9" s="1"/>
  <c r="AE4932" i="9" s="1"/>
  <c r="AE4933" i="9" s="1"/>
  <c r="AE4934" i="9" s="1"/>
  <c r="AE4935" i="9" s="1"/>
  <c r="AE4936" i="9" s="1"/>
  <c r="AE4937" i="9" s="1"/>
  <c r="AE4938" i="9" s="1"/>
  <c r="AE4939" i="9" s="1"/>
  <c r="AE4940" i="9" s="1"/>
  <c r="AE4941" i="9" s="1"/>
  <c r="AE4942" i="9" s="1"/>
  <c r="AE4943" i="9" s="1"/>
  <c r="AE4944" i="9" s="1"/>
  <c r="AE4945" i="9" s="1"/>
  <c r="AE4946" i="9" s="1"/>
  <c r="AE4947" i="9" s="1"/>
  <c r="AE4948" i="9" s="1"/>
  <c r="AE4949" i="9" s="1"/>
  <c r="AE4950" i="9" s="1"/>
  <c r="AE4951" i="9" s="1"/>
  <c r="AE4952" i="9" s="1"/>
  <c r="AE4953" i="9" s="1"/>
  <c r="AE4954" i="9" s="1"/>
  <c r="AE4955" i="9" s="1"/>
  <c r="AE4956" i="9" s="1"/>
  <c r="AE4957" i="9" s="1"/>
  <c r="AE4958" i="9" s="1"/>
  <c r="AE4959" i="9" s="1"/>
  <c r="AE4960" i="9" s="1"/>
  <c r="AE4961" i="9" s="1"/>
  <c r="AE4962" i="9" s="1"/>
  <c r="AE4963" i="9" s="1"/>
  <c r="AE4964" i="9" s="1"/>
  <c r="AE4965" i="9" s="1"/>
  <c r="AE4966" i="9" s="1"/>
  <c r="AE4967" i="9" s="1"/>
  <c r="AE4968" i="9" s="1"/>
  <c r="AE4969" i="9" s="1"/>
  <c r="AE4970" i="9" s="1"/>
  <c r="AE4971" i="9" s="1"/>
  <c r="AE4972" i="9" s="1"/>
  <c r="AE4973" i="9" s="1"/>
  <c r="AE4974" i="9" s="1"/>
  <c r="AE4975" i="9" s="1"/>
  <c r="AE4976" i="9" s="1"/>
  <c r="AE4977" i="9" s="1"/>
  <c r="AE4978" i="9" s="1"/>
  <c r="AE4979" i="9" s="1"/>
  <c r="AE4980" i="9" s="1"/>
  <c r="AE4981" i="9" s="1"/>
  <c r="AE4982" i="9" s="1"/>
  <c r="AE4983" i="9" s="1"/>
  <c r="AE4984" i="9" s="1"/>
  <c r="AE4985" i="9" s="1"/>
  <c r="AE4986" i="9" s="1"/>
  <c r="AE4987" i="9" s="1"/>
  <c r="AE4988" i="9" s="1"/>
  <c r="AE4989" i="9" s="1"/>
  <c r="AE4990" i="9" s="1"/>
  <c r="AE4991" i="9" s="1"/>
  <c r="AE4992" i="9" s="1"/>
  <c r="AE4993" i="9" s="1"/>
  <c r="AE4994" i="9" s="1"/>
  <c r="AE4995" i="9" s="1"/>
  <c r="AE4996" i="9" s="1"/>
  <c r="AE4997" i="9" s="1"/>
  <c r="AE4998" i="9" s="1"/>
  <c r="AE4999" i="9" s="1"/>
  <c r="AE5000" i="9" s="1"/>
  <c r="C15" i="9" s="1"/>
  <c r="AD17" i="9"/>
  <c r="AC18" i="9" s="1"/>
  <c r="AC19" i="9" s="1"/>
  <c r="AC20" i="9" s="1"/>
  <c r="AC21" i="9" s="1"/>
  <c r="AC22" i="9" s="1"/>
  <c r="AC23" i="9" s="1"/>
  <c r="AC24" i="9" s="1"/>
  <c r="AC25" i="9" s="1"/>
  <c r="AC26" i="9" s="1"/>
  <c r="AC27" i="9" s="1"/>
  <c r="AC28" i="9" s="1"/>
  <c r="AC29" i="9" s="1"/>
  <c r="AC30" i="9" s="1"/>
  <c r="AC31" i="9" s="1"/>
  <c r="AC32" i="9" s="1"/>
  <c r="AC33" i="9" s="1"/>
  <c r="AC34" i="9" s="1"/>
  <c r="AC35" i="9" s="1"/>
  <c r="AC36" i="9" s="1"/>
  <c r="AC37" i="9" s="1"/>
  <c r="AC38" i="9" s="1"/>
  <c r="AC39" i="9" s="1"/>
  <c r="AC40" i="9" s="1"/>
  <c r="AC41" i="9" s="1"/>
  <c r="AC42" i="9" s="1"/>
  <c r="AC43" i="9" s="1"/>
  <c r="AC44" i="9" s="1"/>
  <c r="AC45" i="9" s="1"/>
  <c r="AC46" i="9" s="1"/>
  <c r="AC47" i="9" s="1"/>
  <c r="AC48" i="9" s="1"/>
  <c r="AC49" i="9" s="1"/>
  <c r="AC50" i="9" s="1"/>
  <c r="AC51" i="9" s="1"/>
  <c r="AC52" i="9" s="1"/>
  <c r="AC53" i="9" s="1"/>
  <c r="AC54" i="9" s="1"/>
  <c r="AC55" i="9" s="1"/>
  <c r="AC56" i="9" s="1"/>
  <c r="AC57" i="9" s="1"/>
  <c r="AC58" i="9" s="1"/>
  <c r="AC59" i="9" s="1"/>
  <c r="AC60" i="9" s="1"/>
  <c r="AC61" i="9" s="1"/>
  <c r="AC62" i="9" s="1"/>
  <c r="AC63" i="9" s="1"/>
  <c r="AC64" i="9" s="1"/>
  <c r="AC65" i="9" s="1"/>
  <c r="AC66" i="9" s="1"/>
  <c r="AC67" i="9" s="1"/>
  <c r="AC68" i="9" s="1"/>
  <c r="AC69" i="9" s="1"/>
  <c r="AC70" i="9" s="1"/>
  <c r="AC71" i="9" s="1"/>
  <c r="AC72" i="9" s="1"/>
  <c r="AC73" i="9" s="1"/>
  <c r="AC74" i="9" s="1"/>
  <c r="AC75" i="9" s="1"/>
  <c r="AC76" i="9" s="1"/>
  <c r="AC77" i="9" s="1"/>
  <c r="AC78" i="9" s="1"/>
  <c r="AC79" i="9" s="1"/>
  <c r="AC80" i="9" s="1"/>
  <c r="AC81" i="9" s="1"/>
  <c r="AC82" i="9" s="1"/>
  <c r="AC83" i="9" s="1"/>
  <c r="AC84" i="9" s="1"/>
  <c r="AC85" i="9" s="1"/>
  <c r="AC86" i="9" s="1"/>
  <c r="AC87" i="9" s="1"/>
  <c r="AC88" i="9" s="1"/>
  <c r="AC89" i="9" s="1"/>
  <c r="AC90" i="9" s="1"/>
  <c r="AC91" i="9" s="1"/>
  <c r="AC92" i="9" s="1"/>
  <c r="AC93" i="9" s="1"/>
  <c r="AC94" i="9" s="1"/>
  <c r="AC95" i="9" s="1"/>
  <c r="AC96" i="9" s="1"/>
  <c r="AC97" i="9" s="1"/>
  <c r="AC98" i="9" s="1"/>
  <c r="AC99" i="9" s="1"/>
  <c r="AC100" i="9" s="1"/>
  <c r="AC101" i="9" s="1"/>
  <c r="AC102" i="9" s="1"/>
  <c r="AC103" i="9" s="1"/>
  <c r="AC104" i="9" s="1"/>
  <c r="AC105" i="9" s="1"/>
  <c r="AC106" i="9" s="1"/>
  <c r="AC107" i="9" s="1"/>
  <c r="AC108" i="9" s="1"/>
  <c r="AC109" i="9" s="1"/>
  <c r="AC110" i="9" s="1"/>
  <c r="AC111" i="9" s="1"/>
  <c r="AC112" i="9" s="1"/>
  <c r="AC113" i="9" s="1"/>
  <c r="AC114" i="9" s="1"/>
  <c r="AC115" i="9" s="1"/>
  <c r="AC116" i="9" s="1"/>
  <c r="AC117" i="9" s="1"/>
  <c r="AC118" i="9" s="1"/>
  <c r="AC119" i="9" s="1"/>
  <c r="AC120" i="9" s="1"/>
  <c r="AC121" i="9" s="1"/>
  <c r="AC122" i="9" s="1"/>
  <c r="AC123" i="9" s="1"/>
  <c r="AC124" i="9" s="1"/>
  <c r="AC125" i="9" s="1"/>
  <c r="AC126" i="9" s="1"/>
  <c r="AC127" i="9" s="1"/>
  <c r="AC128" i="9" s="1"/>
  <c r="AC129" i="9" s="1"/>
  <c r="AC130" i="9" s="1"/>
  <c r="AC131" i="9" s="1"/>
  <c r="AC132" i="9" s="1"/>
  <c r="AC133" i="9" s="1"/>
  <c r="AC134" i="9" s="1"/>
  <c r="AC135" i="9" s="1"/>
  <c r="AC136" i="9" s="1"/>
  <c r="AC137" i="9" s="1"/>
  <c r="AC138" i="9" s="1"/>
  <c r="AC139" i="9" s="1"/>
  <c r="AC140" i="9" s="1"/>
  <c r="AC141" i="9" s="1"/>
  <c r="AC142" i="9" s="1"/>
  <c r="AC143" i="9" s="1"/>
  <c r="AC144" i="9" s="1"/>
  <c r="AC145" i="9" s="1"/>
  <c r="AC146" i="9" s="1"/>
  <c r="AC147" i="9" s="1"/>
  <c r="AC148" i="9" s="1"/>
  <c r="AC149" i="9" s="1"/>
  <c r="AC150" i="9" s="1"/>
  <c r="AC151" i="9" s="1"/>
  <c r="AC152" i="9" s="1"/>
  <c r="AC153" i="9" s="1"/>
  <c r="AC154" i="9" s="1"/>
  <c r="AC155" i="9" s="1"/>
  <c r="AC156" i="9" s="1"/>
  <c r="AC157" i="9" s="1"/>
  <c r="AC158" i="9" s="1"/>
  <c r="AC159" i="9" s="1"/>
  <c r="AC160" i="9" s="1"/>
  <c r="AC161" i="9" s="1"/>
  <c r="AC162" i="9" s="1"/>
  <c r="AC163" i="9" s="1"/>
  <c r="AC164" i="9" s="1"/>
  <c r="AC165" i="9" s="1"/>
  <c r="AC166" i="9" s="1"/>
  <c r="AC167" i="9" s="1"/>
  <c r="AC168" i="9" s="1"/>
  <c r="AC169" i="9" s="1"/>
  <c r="AC170" i="9" s="1"/>
  <c r="AC171" i="9" s="1"/>
  <c r="AC172" i="9" s="1"/>
  <c r="AC173" i="9" s="1"/>
  <c r="AC174" i="9" s="1"/>
  <c r="AC175" i="9" s="1"/>
  <c r="AC176" i="9" s="1"/>
  <c r="AC177" i="9" s="1"/>
  <c r="AC178" i="9" s="1"/>
  <c r="AC179" i="9" s="1"/>
  <c r="AC180" i="9" s="1"/>
  <c r="AC181" i="9" s="1"/>
  <c r="AC182" i="9" s="1"/>
  <c r="AC183" i="9" s="1"/>
  <c r="AC184" i="9" s="1"/>
  <c r="AC185" i="9" s="1"/>
  <c r="AC186" i="9" s="1"/>
  <c r="AC187" i="9" s="1"/>
  <c r="AC188" i="9" s="1"/>
  <c r="AC189" i="9" s="1"/>
  <c r="AC190" i="9" s="1"/>
  <c r="AC191" i="9" s="1"/>
  <c r="AC192" i="9" s="1"/>
  <c r="AC193" i="9" s="1"/>
  <c r="AC194" i="9" s="1"/>
  <c r="AC195" i="9" s="1"/>
  <c r="AC196" i="9" s="1"/>
  <c r="AC197" i="9" s="1"/>
  <c r="AC198" i="9" s="1"/>
  <c r="AC199" i="9" s="1"/>
  <c r="AC200" i="9" s="1"/>
  <c r="AC201" i="9" s="1"/>
  <c r="AC202" i="9" s="1"/>
  <c r="AC203" i="9" s="1"/>
  <c r="AC204" i="9" s="1"/>
  <c r="AC205" i="9" s="1"/>
  <c r="AC206" i="9" s="1"/>
  <c r="AC207" i="9" s="1"/>
  <c r="AC208" i="9" s="1"/>
  <c r="AC209" i="9" s="1"/>
  <c r="AC210" i="9" s="1"/>
  <c r="AC211" i="9" s="1"/>
  <c r="AC212" i="9" s="1"/>
  <c r="AC213" i="9" s="1"/>
  <c r="AC214" i="9" s="1"/>
  <c r="AC215" i="9" s="1"/>
  <c r="AC216" i="9" s="1"/>
  <c r="AC217" i="9" s="1"/>
  <c r="AC218" i="9" s="1"/>
  <c r="AC219" i="9" s="1"/>
  <c r="AC220" i="9" s="1"/>
  <c r="AC221" i="9" s="1"/>
  <c r="AC222" i="9" s="1"/>
  <c r="AC223" i="9" s="1"/>
  <c r="AC224" i="9" s="1"/>
  <c r="AC225" i="9" s="1"/>
  <c r="AC226" i="9" s="1"/>
  <c r="AC227" i="9" s="1"/>
  <c r="AC228" i="9" s="1"/>
  <c r="AC229" i="9" s="1"/>
  <c r="AC230" i="9" s="1"/>
  <c r="AC231" i="9" s="1"/>
  <c r="AC232" i="9" s="1"/>
  <c r="AC233" i="9" s="1"/>
  <c r="AC234" i="9" s="1"/>
  <c r="AC235" i="9" s="1"/>
  <c r="AC236" i="9" s="1"/>
  <c r="AC237" i="9" s="1"/>
  <c r="AC238" i="9" s="1"/>
  <c r="AC239" i="9" s="1"/>
  <c r="AC240" i="9" s="1"/>
  <c r="AC241" i="9" s="1"/>
  <c r="AC242" i="9" s="1"/>
  <c r="AC243" i="9" s="1"/>
  <c r="AC244" i="9" s="1"/>
  <c r="AC245" i="9" s="1"/>
  <c r="AC246" i="9" s="1"/>
  <c r="AC247" i="9" s="1"/>
  <c r="AC248" i="9" s="1"/>
  <c r="AC249" i="9" s="1"/>
  <c r="AC250" i="9" s="1"/>
  <c r="AC251" i="9" s="1"/>
  <c r="AC252" i="9" s="1"/>
  <c r="AC253" i="9" s="1"/>
  <c r="AC254" i="9" s="1"/>
  <c r="AC255" i="9" s="1"/>
  <c r="AC256" i="9" s="1"/>
  <c r="AC257" i="9" s="1"/>
  <c r="AC258" i="9" s="1"/>
  <c r="AC259" i="9" s="1"/>
  <c r="AC260" i="9" s="1"/>
  <c r="AC261" i="9" s="1"/>
  <c r="AC262" i="9" s="1"/>
  <c r="AC263" i="9" s="1"/>
  <c r="AC264" i="9" s="1"/>
  <c r="AC265" i="9" s="1"/>
  <c r="AC266" i="9" s="1"/>
  <c r="AC267" i="9" s="1"/>
  <c r="AC268" i="9" s="1"/>
  <c r="AC269" i="9" s="1"/>
  <c r="AC270" i="9" s="1"/>
  <c r="AC271" i="9" s="1"/>
  <c r="AC272" i="9" s="1"/>
  <c r="AC273" i="9" s="1"/>
  <c r="AC274" i="9" s="1"/>
  <c r="AC275" i="9" s="1"/>
  <c r="AC276" i="9" s="1"/>
  <c r="AC277" i="9" s="1"/>
  <c r="AC278" i="9" s="1"/>
  <c r="AC279" i="9" s="1"/>
  <c r="AC280" i="9" s="1"/>
  <c r="AC281" i="9" s="1"/>
  <c r="AC282" i="9" s="1"/>
  <c r="AC283" i="9" s="1"/>
  <c r="AC284" i="9" s="1"/>
  <c r="AC285" i="9" s="1"/>
  <c r="AC286" i="9" s="1"/>
  <c r="AC287" i="9" s="1"/>
  <c r="AC288" i="9" s="1"/>
  <c r="AC289" i="9" s="1"/>
  <c r="AC290" i="9" s="1"/>
  <c r="AC291" i="9" s="1"/>
  <c r="AC292" i="9" s="1"/>
  <c r="AC293" i="9" s="1"/>
  <c r="AC294" i="9" s="1"/>
  <c r="AC295" i="9" s="1"/>
  <c r="AC296" i="9" s="1"/>
  <c r="AC297" i="9" s="1"/>
  <c r="AC298" i="9" s="1"/>
  <c r="AC299" i="9" s="1"/>
  <c r="AC300" i="9" s="1"/>
  <c r="AC301" i="9" s="1"/>
  <c r="AC302" i="9" s="1"/>
  <c r="AC303" i="9" s="1"/>
  <c r="AC304" i="9" s="1"/>
  <c r="AC305" i="9" s="1"/>
  <c r="AC306" i="9" s="1"/>
  <c r="AC307" i="9" s="1"/>
  <c r="AC308" i="9" s="1"/>
  <c r="AC309" i="9" s="1"/>
  <c r="AC310" i="9" s="1"/>
  <c r="AC311" i="9" s="1"/>
  <c r="AC312" i="9" s="1"/>
  <c r="AC313" i="9" s="1"/>
  <c r="AC314" i="9" s="1"/>
  <c r="AC315" i="9" s="1"/>
  <c r="AC316" i="9" s="1"/>
  <c r="AC317" i="9" s="1"/>
  <c r="AC318" i="9" s="1"/>
  <c r="AC319" i="9" s="1"/>
  <c r="AC320" i="9" s="1"/>
  <c r="AC321" i="9" s="1"/>
  <c r="AC322" i="9" s="1"/>
  <c r="AC323" i="9" s="1"/>
  <c r="AC324" i="9" s="1"/>
  <c r="AC325" i="9" s="1"/>
  <c r="AC326" i="9" s="1"/>
  <c r="AC327" i="9" s="1"/>
  <c r="AC328" i="9" s="1"/>
  <c r="AC329" i="9" s="1"/>
  <c r="AC330" i="9" s="1"/>
  <c r="AC331" i="9" s="1"/>
  <c r="AC332" i="9" s="1"/>
  <c r="AC333" i="9" s="1"/>
  <c r="AC334" i="9" s="1"/>
  <c r="AC335" i="9" s="1"/>
  <c r="AC336" i="9" s="1"/>
  <c r="AC337" i="9" s="1"/>
  <c r="AC338" i="9" s="1"/>
  <c r="AC339" i="9" s="1"/>
  <c r="AC340" i="9" s="1"/>
  <c r="AC341" i="9" s="1"/>
  <c r="AC342" i="9" s="1"/>
  <c r="AC343" i="9" s="1"/>
  <c r="AC344" i="9" s="1"/>
  <c r="AC345" i="9" s="1"/>
  <c r="AC346" i="9" s="1"/>
  <c r="AC347" i="9" s="1"/>
  <c r="AC348" i="9" s="1"/>
  <c r="AC349" i="9" s="1"/>
  <c r="AC350" i="9" s="1"/>
  <c r="AC351" i="9" s="1"/>
  <c r="AC352" i="9" s="1"/>
  <c r="AC353" i="9" s="1"/>
  <c r="AC354" i="9" s="1"/>
  <c r="AC355" i="9" s="1"/>
  <c r="AC356" i="9" s="1"/>
  <c r="AC357" i="9" s="1"/>
  <c r="AC358" i="9" s="1"/>
  <c r="AC359" i="9" s="1"/>
  <c r="AC360" i="9" s="1"/>
  <c r="AC361" i="9" s="1"/>
  <c r="AC362" i="9" s="1"/>
  <c r="AC363" i="9" s="1"/>
  <c r="AC364" i="9" s="1"/>
  <c r="AC365" i="9" s="1"/>
  <c r="AC366" i="9" s="1"/>
  <c r="AC367" i="9" s="1"/>
  <c r="AC368" i="9" s="1"/>
  <c r="AC369" i="9" s="1"/>
  <c r="AC370" i="9" s="1"/>
  <c r="AC371" i="9" s="1"/>
  <c r="AC372" i="9" s="1"/>
  <c r="AC373" i="9" s="1"/>
  <c r="AC374" i="9" s="1"/>
  <c r="AC375" i="9" s="1"/>
  <c r="AC376" i="9" s="1"/>
  <c r="AC377" i="9" s="1"/>
  <c r="AC378" i="9" s="1"/>
  <c r="AC379" i="9" s="1"/>
  <c r="AC380" i="9" s="1"/>
  <c r="AC381" i="9" s="1"/>
  <c r="AC382" i="9" s="1"/>
  <c r="AC383" i="9" s="1"/>
  <c r="AC384" i="9" s="1"/>
  <c r="AC385" i="9" s="1"/>
  <c r="AC386" i="9" s="1"/>
  <c r="AC387" i="9" s="1"/>
  <c r="AC388" i="9" s="1"/>
  <c r="AC389" i="9" s="1"/>
  <c r="AC390" i="9" s="1"/>
  <c r="AC391" i="9" s="1"/>
  <c r="AC392" i="9" s="1"/>
  <c r="AC393" i="9" s="1"/>
  <c r="AC394" i="9" s="1"/>
  <c r="AC395" i="9" s="1"/>
  <c r="AC396" i="9" s="1"/>
  <c r="AC397" i="9" s="1"/>
  <c r="AC398" i="9" s="1"/>
  <c r="AC399" i="9" s="1"/>
  <c r="AC400" i="9" s="1"/>
  <c r="AC401" i="9" s="1"/>
  <c r="AC402" i="9" s="1"/>
  <c r="AC403" i="9" s="1"/>
  <c r="AC404" i="9" s="1"/>
  <c r="AC405" i="9" s="1"/>
  <c r="AC406" i="9" s="1"/>
  <c r="AC407" i="9" s="1"/>
  <c r="AC408" i="9" s="1"/>
  <c r="AC409" i="9" s="1"/>
  <c r="AC410" i="9" s="1"/>
  <c r="AC411" i="9" s="1"/>
  <c r="AC412" i="9" s="1"/>
  <c r="AC413" i="9" s="1"/>
  <c r="AC414" i="9" s="1"/>
  <c r="AC415" i="9" s="1"/>
  <c r="AC416" i="9" s="1"/>
  <c r="AC417" i="9" s="1"/>
  <c r="AC418" i="9" s="1"/>
  <c r="AC419" i="9" s="1"/>
  <c r="AC420" i="9" s="1"/>
  <c r="AC421" i="9" s="1"/>
  <c r="AC422" i="9" s="1"/>
  <c r="AC423" i="9" s="1"/>
  <c r="AC424" i="9" s="1"/>
  <c r="AC425" i="9" s="1"/>
  <c r="AC426" i="9" s="1"/>
  <c r="AC427" i="9" s="1"/>
  <c r="AC428" i="9" s="1"/>
  <c r="AC429" i="9" s="1"/>
  <c r="AC430" i="9" s="1"/>
  <c r="AC431" i="9" s="1"/>
  <c r="AC432" i="9" s="1"/>
  <c r="AC433" i="9" s="1"/>
  <c r="AC434" i="9" s="1"/>
  <c r="AC435" i="9" s="1"/>
  <c r="AC436" i="9" s="1"/>
  <c r="AC437" i="9" s="1"/>
  <c r="AC438" i="9" s="1"/>
  <c r="AC439" i="9" s="1"/>
  <c r="AC440" i="9" s="1"/>
  <c r="AC441" i="9" s="1"/>
  <c r="AC442" i="9" s="1"/>
  <c r="AC443" i="9" s="1"/>
  <c r="AC444" i="9" s="1"/>
  <c r="AC445" i="9" s="1"/>
  <c r="AC446" i="9" s="1"/>
  <c r="AC447" i="9" s="1"/>
  <c r="AC448" i="9" s="1"/>
  <c r="AC449" i="9" s="1"/>
  <c r="AC450" i="9" s="1"/>
  <c r="AC451" i="9" s="1"/>
  <c r="AC452" i="9" s="1"/>
  <c r="AC453" i="9" s="1"/>
  <c r="AC454" i="9" s="1"/>
  <c r="AC455" i="9" s="1"/>
  <c r="AC456" i="9" s="1"/>
  <c r="AC457" i="9" s="1"/>
  <c r="AC458" i="9" s="1"/>
  <c r="AC459" i="9" s="1"/>
  <c r="AC460" i="9" s="1"/>
  <c r="AC461" i="9" s="1"/>
  <c r="AC462" i="9" s="1"/>
  <c r="AC463" i="9" s="1"/>
  <c r="AC464" i="9" s="1"/>
  <c r="AC465" i="9" s="1"/>
  <c r="AC466" i="9" s="1"/>
  <c r="AC467" i="9" s="1"/>
  <c r="AC468" i="9" s="1"/>
  <c r="AC469" i="9" s="1"/>
  <c r="AC470" i="9" s="1"/>
  <c r="AC471" i="9" s="1"/>
  <c r="AC472" i="9" s="1"/>
  <c r="AC473" i="9" s="1"/>
  <c r="AC474" i="9" s="1"/>
  <c r="AC475" i="9" s="1"/>
  <c r="AC476" i="9" s="1"/>
  <c r="AC477" i="9" s="1"/>
  <c r="AC478" i="9" s="1"/>
  <c r="AC479" i="9" s="1"/>
  <c r="AC480" i="9" s="1"/>
  <c r="AC481" i="9" s="1"/>
  <c r="AC482" i="9" s="1"/>
  <c r="AC483" i="9" s="1"/>
  <c r="AC484" i="9" s="1"/>
  <c r="AC485" i="9" s="1"/>
  <c r="AC486" i="9" s="1"/>
  <c r="AC487" i="9" s="1"/>
  <c r="AC488" i="9" s="1"/>
  <c r="AC489" i="9" s="1"/>
  <c r="AC490" i="9" s="1"/>
  <c r="AC491" i="9" s="1"/>
  <c r="AC492" i="9" s="1"/>
  <c r="AC493" i="9" s="1"/>
  <c r="AC494" i="9" s="1"/>
  <c r="AC495" i="9" s="1"/>
  <c r="AC496" i="9" s="1"/>
  <c r="AC497" i="9" s="1"/>
  <c r="AC498" i="9" s="1"/>
  <c r="AC499" i="9" s="1"/>
  <c r="AC500" i="9" s="1"/>
  <c r="AC501" i="9" s="1"/>
  <c r="AC502" i="9" s="1"/>
  <c r="AC503" i="9" s="1"/>
  <c r="AC504" i="9" s="1"/>
  <c r="AC505" i="9" s="1"/>
  <c r="AC506" i="9" s="1"/>
  <c r="AC507" i="9" s="1"/>
  <c r="AC508" i="9" s="1"/>
  <c r="AC509" i="9" s="1"/>
  <c r="AC510" i="9" s="1"/>
  <c r="AC511" i="9" s="1"/>
  <c r="AC512" i="9" s="1"/>
  <c r="AC513" i="9" s="1"/>
  <c r="AC514" i="9" s="1"/>
  <c r="AC515" i="9" s="1"/>
  <c r="AC516" i="9" s="1"/>
  <c r="AC517" i="9" s="1"/>
  <c r="AC518" i="9" s="1"/>
  <c r="AC519" i="9" s="1"/>
  <c r="AC520" i="9" s="1"/>
  <c r="AC521" i="9" s="1"/>
  <c r="AC522" i="9" s="1"/>
  <c r="AC523" i="9" s="1"/>
  <c r="AC524" i="9" s="1"/>
  <c r="AC525" i="9" s="1"/>
  <c r="AC526" i="9" s="1"/>
  <c r="AC527" i="9" s="1"/>
  <c r="AC528" i="9" s="1"/>
  <c r="AC529" i="9" s="1"/>
  <c r="AC530" i="9" s="1"/>
  <c r="AC531" i="9" s="1"/>
  <c r="AC532" i="9" s="1"/>
  <c r="AC533" i="9" s="1"/>
  <c r="AC534" i="9" s="1"/>
  <c r="AC535" i="9" s="1"/>
  <c r="AC536" i="9" s="1"/>
  <c r="AC537" i="9" s="1"/>
  <c r="AC538" i="9" s="1"/>
  <c r="AC539" i="9" s="1"/>
  <c r="AC540" i="9" s="1"/>
  <c r="AC541" i="9" s="1"/>
  <c r="AC542" i="9" s="1"/>
  <c r="AC543" i="9" s="1"/>
  <c r="AC544" i="9" s="1"/>
  <c r="AC545" i="9" s="1"/>
  <c r="AC546" i="9" s="1"/>
  <c r="AC547" i="9" s="1"/>
  <c r="AC548" i="9" s="1"/>
  <c r="AC549" i="9" s="1"/>
  <c r="AC550" i="9" s="1"/>
  <c r="AC551" i="9" s="1"/>
  <c r="AC552" i="9" s="1"/>
  <c r="AC553" i="9" s="1"/>
  <c r="AC554" i="9" s="1"/>
  <c r="AC555" i="9" s="1"/>
  <c r="AC556" i="9" s="1"/>
  <c r="AC557" i="9" s="1"/>
  <c r="AC558" i="9" s="1"/>
  <c r="AC559" i="9" s="1"/>
  <c r="AC560" i="9" s="1"/>
  <c r="AC561" i="9" s="1"/>
  <c r="AC562" i="9" s="1"/>
  <c r="AC563" i="9" s="1"/>
  <c r="AC564" i="9" s="1"/>
  <c r="AC565" i="9" s="1"/>
  <c r="AC566" i="9" s="1"/>
  <c r="AC567" i="9" s="1"/>
  <c r="AC568" i="9" s="1"/>
  <c r="AC569" i="9" s="1"/>
  <c r="AC570" i="9" s="1"/>
  <c r="AC571" i="9" s="1"/>
  <c r="AC572" i="9" s="1"/>
  <c r="AC573" i="9" s="1"/>
  <c r="AC574" i="9" s="1"/>
  <c r="AC575" i="9" s="1"/>
  <c r="AC576" i="9" s="1"/>
  <c r="AC577" i="9" s="1"/>
  <c r="AC578" i="9" s="1"/>
  <c r="AC579" i="9" s="1"/>
  <c r="AC580" i="9" s="1"/>
  <c r="AC581" i="9" s="1"/>
  <c r="AC582" i="9" s="1"/>
  <c r="AC583" i="9" s="1"/>
  <c r="AC584" i="9" s="1"/>
  <c r="AC585" i="9" s="1"/>
  <c r="AC586" i="9" s="1"/>
  <c r="AC587" i="9" s="1"/>
  <c r="AC588" i="9" s="1"/>
  <c r="AC589" i="9" s="1"/>
  <c r="AC590" i="9" s="1"/>
  <c r="AC591" i="9" s="1"/>
  <c r="AC592" i="9" s="1"/>
  <c r="AC593" i="9" s="1"/>
  <c r="AC594" i="9" s="1"/>
  <c r="AC595" i="9" s="1"/>
  <c r="AC596" i="9" s="1"/>
  <c r="AC597" i="9" s="1"/>
  <c r="AC598" i="9" s="1"/>
  <c r="AC599" i="9" s="1"/>
  <c r="AC600" i="9" s="1"/>
  <c r="AC601" i="9" s="1"/>
  <c r="AC602" i="9" s="1"/>
  <c r="AC603" i="9" s="1"/>
  <c r="AC604" i="9" s="1"/>
  <c r="AC605" i="9" s="1"/>
  <c r="AC606" i="9" s="1"/>
  <c r="AC607" i="9" s="1"/>
  <c r="AC608" i="9" s="1"/>
  <c r="AC609" i="9" s="1"/>
  <c r="AC610" i="9" s="1"/>
  <c r="AC611" i="9" s="1"/>
  <c r="AC612" i="9" s="1"/>
  <c r="AC613" i="9" s="1"/>
  <c r="AC614" i="9" s="1"/>
  <c r="AC615" i="9" s="1"/>
  <c r="AC616" i="9" s="1"/>
  <c r="AC617" i="9" s="1"/>
  <c r="AC618" i="9" s="1"/>
  <c r="AC619" i="9" s="1"/>
  <c r="AC620" i="9" s="1"/>
  <c r="AC621" i="9" s="1"/>
  <c r="AC622" i="9" s="1"/>
  <c r="AC623" i="9" s="1"/>
  <c r="AC624" i="9" s="1"/>
  <c r="AC625" i="9" s="1"/>
  <c r="AC626" i="9" s="1"/>
  <c r="AC627" i="9" s="1"/>
  <c r="AC628" i="9" s="1"/>
  <c r="AC629" i="9" s="1"/>
  <c r="AC630" i="9" s="1"/>
  <c r="AC631" i="9" s="1"/>
  <c r="AC632" i="9" s="1"/>
  <c r="AC633" i="9" s="1"/>
  <c r="AC634" i="9" s="1"/>
  <c r="AC635" i="9" s="1"/>
  <c r="AC636" i="9" s="1"/>
  <c r="AC637" i="9" s="1"/>
  <c r="AC638" i="9" s="1"/>
  <c r="AC639" i="9" s="1"/>
  <c r="AC640" i="9" s="1"/>
  <c r="AC641" i="9" s="1"/>
  <c r="AC642" i="9" s="1"/>
  <c r="AC643" i="9" s="1"/>
  <c r="AC644" i="9" s="1"/>
  <c r="AC645" i="9" s="1"/>
  <c r="AC646" i="9" s="1"/>
  <c r="AC647" i="9" s="1"/>
  <c r="AC648" i="9" s="1"/>
  <c r="AC649" i="9" s="1"/>
  <c r="AC650" i="9" s="1"/>
  <c r="AC651" i="9" s="1"/>
  <c r="AC652" i="9" s="1"/>
  <c r="AC653" i="9" s="1"/>
  <c r="AC654" i="9" s="1"/>
  <c r="AC655" i="9" s="1"/>
  <c r="AC656" i="9" s="1"/>
  <c r="AC657" i="9" s="1"/>
  <c r="AC658" i="9" s="1"/>
  <c r="AC659" i="9" s="1"/>
  <c r="AC660" i="9" s="1"/>
  <c r="AC661" i="9" s="1"/>
  <c r="AC662" i="9" s="1"/>
  <c r="AC663" i="9" s="1"/>
  <c r="AC664" i="9" s="1"/>
  <c r="AC665" i="9" s="1"/>
  <c r="AC666" i="9" s="1"/>
  <c r="AC667" i="9" s="1"/>
  <c r="AC668" i="9" s="1"/>
  <c r="AC669" i="9" s="1"/>
  <c r="AC670" i="9" s="1"/>
  <c r="AC671" i="9" s="1"/>
  <c r="AC672" i="9" s="1"/>
  <c r="AC673" i="9" s="1"/>
  <c r="AC674" i="9" s="1"/>
  <c r="AC675" i="9" s="1"/>
  <c r="AC676" i="9" s="1"/>
  <c r="AC677" i="9" s="1"/>
  <c r="AC678" i="9" s="1"/>
  <c r="AC679" i="9" s="1"/>
  <c r="AC680" i="9" s="1"/>
  <c r="AC681" i="9" s="1"/>
  <c r="AC682" i="9" s="1"/>
  <c r="AC683" i="9" s="1"/>
  <c r="AC684" i="9" s="1"/>
  <c r="AC685" i="9" s="1"/>
  <c r="AC686" i="9" s="1"/>
  <c r="AC687" i="9" s="1"/>
  <c r="AC688" i="9" s="1"/>
  <c r="AC689" i="9" s="1"/>
  <c r="AC690" i="9" s="1"/>
  <c r="AC691" i="9" s="1"/>
  <c r="AC692" i="9" s="1"/>
  <c r="AC693" i="9" s="1"/>
  <c r="AC694" i="9" s="1"/>
  <c r="AC695" i="9" s="1"/>
  <c r="AC696" i="9" s="1"/>
  <c r="AC697" i="9" s="1"/>
  <c r="AC698" i="9" s="1"/>
  <c r="AC699" i="9" s="1"/>
  <c r="AC700" i="9" s="1"/>
  <c r="AC701" i="9" s="1"/>
  <c r="AC702" i="9" s="1"/>
  <c r="AC703" i="9" s="1"/>
  <c r="AC704" i="9" s="1"/>
  <c r="AC705" i="9" s="1"/>
  <c r="AC706" i="9" s="1"/>
  <c r="AC707" i="9" s="1"/>
  <c r="AC708" i="9" s="1"/>
  <c r="AC709" i="9" s="1"/>
  <c r="AC710" i="9" s="1"/>
  <c r="AC711" i="9" s="1"/>
  <c r="AC712" i="9" s="1"/>
  <c r="AC713" i="9" s="1"/>
  <c r="AC714" i="9" s="1"/>
  <c r="AC715" i="9" s="1"/>
  <c r="AC716" i="9" s="1"/>
  <c r="AC717" i="9" s="1"/>
  <c r="AC718" i="9" s="1"/>
  <c r="AC719" i="9" s="1"/>
  <c r="AC720" i="9" s="1"/>
  <c r="AC721" i="9" s="1"/>
  <c r="AC722" i="9" s="1"/>
  <c r="AC723" i="9" s="1"/>
  <c r="AC724" i="9" s="1"/>
  <c r="AC725" i="9" s="1"/>
  <c r="AC726" i="9" s="1"/>
  <c r="AC727" i="9" s="1"/>
  <c r="AC728" i="9" s="1"/>
  <c r="AC729" i="9" s="1"/>
  <c r="AC730" i="9" s="1"/>
  <c r="AC731" i="9" s="1"/>
  <c r="AC732" i="9" s="1"/>
  <c r="AC733" i="9" s="1"/>
  <c r="AC734" i="9" s="1"/>
  <c r="AC735" i="9" s="1"/>
  <c r="AC736" i="9" s="1"/>
  <c r="AC737" i="9" s="1"/>
  <c r="AC738" i="9" s="1"/>
  <c r="AC739" i="9" s="1"/>
  <c r="AC740" i="9" s="1"/>
  <c r="AC741" i="9" s="1"/>
  <c r="AC742" i="9" s="1"/>
  <c r="AC743" i="9" s="1"/>
  <c r="AC744" i="9" s="1"/>
  <c r="AC745" i="9" s="1"/>
  <c r="AC746" i="9" s="1"/>
  <c r="AC747" i="9" s="1"/>
  <c r="AC748" i="9" s="1"/>
  <c r="AC749" i="9" s="1"/>
  <c r="AC750" i="9" s="1"/>
  <c r="AC751" i="9" s="1"/>
  <c r="AC752" i="9" s="1"/>
  <c r="AC753" i="9" s="1"/>
  <c r="AC754" i="9" s="1"/>
  <c r="AC755" i="9" s="1"/>
  <c r="AC756" i="9" s="1"/>
  <c r="AC757" i="9" s="1"/>
  <c r="AC758" i="9" s="1"/>
  <c r="AC759" i="9" s="1"/>
  <c r="AC760" i="9" s="1"/>
  <c r="AC761" i="9" s="1"/>
  <c r="AC762" i="9" s="1"/>
  <c r="AC763" i="9" s="1"/>
  <c r="AC764" i="9" s="1"/>
  <c r="AC765" i="9" s="1"/>
  <c r="AC766" i="9" s="1"/>
  <c r="AC767" i="9" s="1"/>
  <c r="AC768" i="9" s="1"/>
  <c r="AC769" i="9" s="1"/>
  <c r="AC770" i="9" s="1"/>
  <c r="AC771" i="9" s="1"/>
  <c r="AC772" i="9" s="1"/>
  <c r="AC773" i="9" s="1"/>
  <c r="AC774" i="9" s="1"/>
  <c r="AC775" i="9" s="1"/>
  <c r="AC776" i="9" s="1"/>
  <c r="AC777" i="9" s="1"/>
  <c r="AC778" i="9" s="1"/>
  <c r="AC779" i="9" s="1"/>
  <c r="AC780" i="9" s="1"/>
  <c r="AC781" i="9" s="1"/>
  <c r="AC782" i="9" s="1"/>
  <c r="AC783" i="9" s="1"/>
  <c r="AC784" i="9" s="1"/>
  <c r="AC785" i="9" s="1"/>
  <c r="AC786" i="9" s="1"/>
  <c r="AC787" i="9" s="1"/>
  <c r="AC788" i="9" s="1"/>
  <c r="AC789" i="9" s="1"/>
  <c r="AC790" i="9" s="1"/>
  <c r="AC791" i="9" s="1"/>
  <c r="AC792" i="9" s="1"/>
  <c r="AC793" i="9" s="1"/>
  <c r="AC794" i="9" s="1"/>
  <c r="AC795" i="9" s="1"/>
  <c r="AC796" i="9" s="1"/>
  <c r="AC797" i="9" s="1"/>
  <c r="AC798" i="9" s="1"/>
  <c r="AC799" i="9" s="1"/>
  <c r="AC800" i="9" s="1"/>
  <c r="AC801" i="9" s="1"/>
  <c r="AC802" i="9" s="1"/>
  <c r="AC803" i="9" s="1"/>
  <c r="AC804" i="9" s="1"/>
  <c r="AC805" i="9" s="1"/>
  <c r="AC806" i="9" s="1"/>
  <c r="AC807" i="9" s="1"/>
  <c r="AC808" i="9" s="1"/>
  <c r="AC809" i="9" s="1"/>
  <c r="AC810" i="9" s="1"/>
  <c r="AC811" i="9" s="1"/>
  <c r="AC812" i="9" s="1"/>
  <c r="AC813" i="9" s="1"/>
  <c r="AC814" i="9" s="1"/>
  <c r="AC815" i="9" s="1"/>
  <c r="AC816" i="9" s="1"/>
  <c r="AC817" i="9" s="1"/>
  <c r="AC818" i="9" s="1"/>
  <c r="AC819" i="9" s="1"/>
  <c r="AC820" i="9" s="1"/>
  <c r="AC821" i="9" s="1"/>
  <c r="AC822" i="9" s="1"/>
  <c r="AC823" i="9" s="1"/>
  <c r="AC824" i="9" s="1"/>
  <c r="AC825" i="9" s="1"/>
  <c r="AC826" i="9" s="1"/>
  <c r="AC827" i="9" s="1"/>
  <c r="AC828" i="9" s="1"/>
  <c r="AC829" i="9" s="1"/>
  <c r="AC830" i="9" s="1"/>
  <c r="AC831" i="9" s="1"/>
  <c r="AC832" i="9" s="1"/>
  <c r="AC833" i="9" s="1"/>
  <c r="AC834" i="9" s="1"/>
  <c r="AC835" i="9" s="1"/>
  <c r="AC836" i="9" s="1"/>
  <c r="AC837" i="9" s="1"/>
  <c r="AC838" i="9" s="1"/>
  <c r="AC839" i="9" s="1"/>
  <c r="AC840" i="9" s="1"/>
  <c r="AC841" i="9" s="1"/>
  <c r="AC842" i="9" s="1"/>
  <c r="AC843" i="9" s="1"/>
  <c r="AC844" i="9" s="1"/>
  <c r="AC845" i="9" s="1"/>
  <c r="AC846" i="9" s="1"/>
  <c r="AC847" i="9" s="1"/>
  <c r="AC848" i="9" s="1"/>
  <c r="AC849" i="9" s="1"/>
  <c r="AC850" i="9" s="1"/>
  <c r="AC851" i="9" s="1"/>
  <c r="AC852" i="9" s="1"/>
  <c r="AC853" i="9" s="1"/>
  <c r="AC854" i="9" s="1"/>
  <c r="AC855" i="9" s="1"/>
  <c r="AC856" i="9" s="1"/>
  <c r="AC857" i="9" s="1"/>
  <c r="AC858" i="9" s="1"/>
  <c r="AC859" i="9" s="1"/>
  <c r="AC860" i="9" s="1"/>
  <c r="AC861" i="9" s="1"/>
  <c r="AC862" i="9" s="1"/>
  <c r="AC863" i="9" s="1"/>
  <c r="AC864" i="9" s="1"/>
  <c r="AC865" i="9" s="1"/>
  <c r="AC866" i="9" s="1"/>
  <c r="AC867" i="9" s="1"/>
  <c r="AC868" i="9" s="1"/>
  <c r="AC869" i="9" s="1"/>
  <c r="AC870" i="9" s="1"/>
  <c r="AC871" i="9" s="1"/>
  <c r="AC872" i="9" s="1"/>
  <c r="AC873" i="9" s="1"/>
  <c r="AC874" i="9" s="1"/>
  <c r="AC875" i="9" s="1"/>
  <c r="AC876" i="9" s="1"/>
  <c r="AC877" i="9" s="1"/>
  <c r="AC878" i="9" s="1"/>
  <c r="AC879" i="9" s="1"/>
  <c r="AC880" i="9" s="1"/>
  <c r="AC881" i="9" s="1"/>
  <c r="AC882" i="9" s="1"/>
  <c r="AC883" i="9" s="1"/>
  <c r="AC884" i="9" s="1"/>
  <c r="AC885" i="9" s="1"/>
  <c r="AC886" i="9" s="1"/>
  <c r="AC887" i="9" s="1"/>
  <c r="AC888" i="9" s="1"/>
  <c r="AC889" i="9" s="1"/>
  <c r="AC890" i="9" s="1"/>
  <c r="AC891" i="9" s="1"/>
  <c r="AC892" i="9" s="1"/>
  <c r="AC893" i="9" s="1"/>
  <c r="AC894" i="9" s="1"/>
  <c r="AC895" i="9" s="1"/>
  <c r="AC896" i="9" s="1"/>
  <c r="AC897" i="9" s="1"/>
  <c r="AC898" i="9" s="1"/>
  <c r="AC899" i="9" s="1"/>
  <c r="AC900" i="9" s="1"/>
  <c r="AC901" i="9" s="1"/>
  <c r="AC902" i="9" s="1"/>
  <c r="AC903" i="9" s="1"/>
  <c r="AC904" i="9" s="1"/>
  <c r="AC905" i="9" s="1"/>
  <c r="AC906" i="9" s="1"/>
  <c r="AC907" i="9" s="1"/>
  <c r="AC908" i="9" s="1"/>
  <c r="AC909" i="9" s="1"/>
  <c r="AC910" i="9" s="1"/>
  <c r="AC911" i="9" s="1"/>
  <c r="AC912" i="9" s="1"/>
  <c r="AC913" i="9" s="1"/>
  <c r="AC914" i="9" s="1"/>
  <c r="AC915" i="9" s="1"/>
  <c r="AC916" i="9" s="1"/>
  <c r="AC917" i="9" s="1"/>
  <c r="AC918" i="9" s="1"/>
  <c r="AC919" i="9" s="1"/>
  <c r="AC920" i="9" s="1"/>
  <c r="AC921" i="9" s="1"/>
  <c r="AC922" i="9" s="1"/>
  <c r="AC923" i="9" s="1"/>
  <c r="AC924" i="9" s="1"/>
  <c r="AC925" i="9" s="1"/>
  <c r="AC926" i="9" s="1"/>
  <c r="AC927" i="9" s="1"/>
  <c r="AC928" i="9" s="1"/>
  <c r="AC929" i="9" s="1"/>
  <c r="AC930" i="9" s="1"/>
  <c r="AC931" i="9" s="1"/>
  <c r="AC932" i="9" s="1"/>
  <c r="AC933" i="9" s="1"/>
  <c r="AC934" i="9" s="1"/>
  <c r="AC935" i="9" s="1"/>
  <c r="AC936" i="9" s="1"/>
  <c r="AC937" i="9" s="1"/>
  <c r="AC938" i="9" s="1"/>
  <c r="AC939" i="9" s="1"/>
  <c r="AC940" i="9" s="1"/>
  <c r="AC941" i="9" s="1"/>
  <c r="AC942" i="9" s="1"/>
  <c r="AC943" i="9" s="1"/>
  <c r="AC944" i="9" s="1"/>
  <c r="AC945" i="9" s="1"/>
  <c r="AC946" i="9" s="1"/>
  <c r="AC947" i="9" s="1"/>
  <c r="AC948" i="9" s="1"/>
  <c r="AC949" i="9" s="1"/>
  <c r="AC950" i="9" s="1"/>
  <c r="AC951" i="9" s="1"/>
  <c r="AC952" i="9" s="1"/>
  <c r="AC953" i="9" s="1"/>
  <c r="AC954" i="9" s="1"/>
  <c r="AC955" i="9" s="1"/>
  <c r="AC956" i="9" s="1"/>
  <c r="AC957" i="9" s="1"/>
  <c r="AC958" i="9" s="1"/>
  <c r="AC959" i="9" s="1"/>
  <c r="AC960" i="9" s="1"/>
  <c r="AC961" i="9" s="1"/>
  <c r="AC962" i="9" s="1"/>
  <c r="AC963" i="9" s="1"/>
  <c r="AC964" i="9" s="1"/>
  <c r="AC965" i="9" s="1"/>
  <c r="AC966" i="9" s="1"/>
  <c r="AC967" i="9" s="1"/>
  <c r="AC968" i="9" s="1"/>
  <c r="AC969" i="9" s="1"/>
  <c r="AC970" i="9" s="1"/>
  <c r="AC971" i="9" s="1"/>
  <c r="AC972" i="9" s="1"/>
  <c r="AC973" i="9" s="1"/>
  <c r="AC974" i="9" s="1"/>
  <c r="AC975" i="9" s="1"/>
  <c r="AC976" i="9" s="1"/>
  <c r="AC977" i="9" s="1"/>
  <c r="AC978" i="9" s="1"/>
  <c r="AC979" i="9" s="1"/>
  <c r="AC980" i="9" s="1"/>
  <c r="AC981" i="9" s="1"/>
  <c r="AC982" i="9" s="1"/>
  <c r="AC983" i="9" s="1"/>
  <c r="AC984" i="9" s="1"/>
  <c r="AC985" i="9" s="1"/>
  <c r="AC986" i="9" s="1"/>
  <c r="AC987" i="9" s="1"/>
  <c r="AC988" i="9" s="1"/>
  <c r="AC989" i="9" s="1"/>
  <c r="AC990" i="9" s="1"/>
  <c r="AC991" i="9" s="1"/>
  <c r="AC992" i="9" s="1"/>
  <c r="AC993" i="9" s="1"/>
  <c r="AC994" i="9" s="1"/>
  <c r="AC995" i="9" s="1"/>
  <c r="AC996" i="9" s="1"/>
  <c r="AC997" i="9" s="1"/>
  <c r="AC998" i="9" s="1"/>
  <c r="AC999" i="9" s="1"/>
  <c r="AC1000" i="9" s="1"/>
  <c r="AC1001" i="9" s="1"/>
  <c r="AC1002" i="9" s="1"/>
  <c r="AC1003" i="9" s="1"/>
  <c r="AC1004" i="9" s="1"/>
  <c r="AC1005" i="9" s="1"/>
  <c r="AC1006" i="9" s="1"/>
  <c r="AC1007" i="9" s="1"/>
  <c r="AC1008" i="9" s="1"/>
  <c r="AC1009" i="9" s="1"/>
  <c r="AC1010" i="9" s="1"/>
  <c r="AC1011" i="9" s="1"/>
  <c r="AC1012" i="9" s="1"/>
  <c r="AC1013" i="9" s="1"/>
  <c r="AC1014" i="9" s="1"/>
  <c r="AC1015" i="9" s="1"/>
  <c r="AC1016" i="9" s="1"/>
  <c r="AC1017" i="9" s="1"/>
  <c r="AC1018" i="9" s="1"/>
  <c r="AC1019" i="9" s="1"/>
  <c r="AC1020" i="9" s="1"/>
  <c r="AC1021" i="9" s="1"/>
  <c r="AC1022" i="9" s="1"/>
  <c r="AC1023" i="9" s="1"/>
  <c r="AC1024" i="9" s="1"/>
  <c r="AC1025" i="9" s="1"/>
  <c r="AC1026" i="9" s="1"/>
  <c r="AC1027" i="9" s="1"/>
  <c r="AC1028" i="9" s="1"/>
  <c r="AC1029" i="9" s="1"/>
  <c r="AC1030" i="9" s="1"/>
  <c r="AC1031" i="9" s="1"/>
  <c r="AC1032" i="9" s="1"/>
  <c r="AC1033" i="9" s="1"/>
  <c r="AC1034" i="9" s="1"/>
  <c r="AC1035" i="9" s="1"/>
  <c r="AC1036" i="9" s="1"/>
  <c r="AC1037" i="9" s="1"/>
  <c r="AC1038" i="9" s="1"/>
  <c r="AC1039" i="9" s="1"/>
  <c r="AC1040" i="9" s="1"/>
  <c r="AC1041" i="9" s="1"/>
  <c r="AC1042" i="9" s="1"/>
  <c r="AC1043" i="9" s="1"/>
  <c r="AC1044" i="9" s="1"/>
  <c r="AC1045" i="9" s="1"/>
  <c r="AC1046" i="9" s="1"/>
  <c r="AC1047" i="9" s="1"/>
  <c r="AC1048" i="9" s="1"/>
  <c r="AC1049" i="9" s="1"/>
  <c r="AC1050" i="9" s="1"/>
  <c r="AC1051" i="9" s="1"/>
  <c r="AC1052" i="9" s="1"/>
  <c r="AC1053" i="9" s="1"/>
  <c r="AC1054" i="9" s="1"/>
  <c r="AC1055" i="9" s="1"/>
  <c r="AC1056" i="9" s="1"/>
  <c r="AC1057" i="9" s="1"/>
  <c r="AC1058" i="9" s="1"/>
  <c r="AC1059" i="9" s="1"/>
  <c r="AC1060" i="9" s="1"/>
  <c r="AC1061" i="9" s="1"/>
  <c r="AC1062" i="9" s="1"/>
  <c r="AC1063" i="9" s="1"/>
  <c r="AC1064" i="9" s="1"/>
  <c r="AC1065" i="9" s="1"/>
  <c r="AC1066" i="9" s="1"/>
  <c r="AC1067" i="9" s="1"/>
  <c r="AC1068" i="9" s="1"/>
  <c r="AC1069" i="9" s="1"/>
  <c r="AC1070" i="9" s="1"/>
  <c r="AC1071" i="9" s="1"/>
  <c r="AC1072" i="9" s="1"/>
  <c r="AC1073" i="9" s="1"/>
  <c r="AC1074" i="9" s="1"/>
  <c r="AC1075" i="9" s="1"/>
  <c r="AC1076" i="9" s="1"/>
  <c r="AC1077" i="9" s="1"/>
  <c r="AC1078" i="9" s="1"/>
  <c r="AC1079" i="9" s="1"/>
  <c r="AC1080" i="9" s="1"/>
  <c r="AC1081" i="9" s="1"/>
  <c r="AC1082" i="9" s="1"/>
  <c r="AC1083" i="9" s="1"/>
  <c r="AC1084" i="9" s="1"/>
  <c r="AC1085" i="9" s="1"/>
  <c r="AC1086" i="9" s="1"/>
  <c r="AC1087" i="9" s="1"/>
  <c r="AC1088" i="9" s="1"/>
  <c r="AC1089" i="9" s="1"/>
  <c r="AC1090" i="9" s="1"/>
  <c r="AC1091" i="9" s="1"/>
  <c r="AC1092" i="9" s="1"/>
  <c r="AC1093" i="9" s="1"/>
  <c r="AC1094" i="9" s="1"/>
  <c r="AC1095" i="9" s="1"/>
  <c r="AC1096" i="9" s="1"/>
  <c r="AC1097" i="9" s="1"/>
  <c r="AC1098" i="9" s="1"/>
  <c r="AC1099" i="9" s="1"/>
  <c r="AC1100" i="9" s="1"/>
  <c r="AC1101" i="9" s="1"/>
  <c r="AC1102" i="9" s="1"/>
  <c r="AC1103" i="9" s="1"/>
  <c r="AC1104" i="9" s="1"/>
  <c r="AC1105" i="9" s="1"/>
  <c r="AC1106" i="9" s="1"/>
  <c r="AC1107" i="9" s="1"/>
  <c r="AC1108" i="9" s="1"/>
  <c r="AC1109" i="9" s="1"/>
  <c r="AC1110" i="9" s="1"/>
  <c r="AC1111" i="9" s="1"/>
  <c r="AC1112" i="9" s="1"/>
  <c r="AC1113" i="9" s="1"/>
  <c r="AC1114" i="9" s="1"/>
  <c r="AC1115" i="9" s="1"/>
  <c r="AC1116" i="9" s="1"/>
  <c r="AC1117" i="9" s="1"/>
  <c r="AC1118" i="9" s="1"/>
  <c r="AC1119" i="9" s="1"/>
  <c r="AC1120" i="9" s="1"/>
  <c r="AC1121" i="9" s="1"/>
  <c r="AC1122" i="9" s="1"/>
  <c r="AC1123" i="9" s="1"/>
  <c r="AC1124" i="9" s="1"/>
  <c r="AC1125" i="9" s="1"/>
  <c r="AC1126" i="9" s="1"/>
  <c r="AC1127" i="9" s="1"/>
  <c r="AC1128" i="9" s="1"/>
  <c r="AC1129" i="9" s="1"/>
  <c r="AC1130" i="9" s="1"/>
  <c r="AC1131" i="9" s="1"/>
  <c r="AC1132" i="9" s="1"/>
  <c r="AC1133" i="9" s="1"/>
  <c r="AC1134" i="9" s="1"/>
  <c r="AC1135" i="9" s="1"/>
  <c r="AC1136" i="9" s="1"/>
  <c r="AC1137" i="9" s="1"/>
  <c r="AC1138" i="9" s="1"/>
  <c r="AC1139" i="9" s="1"/>
  <c r="AC1140" i="9" s="1"/>
  <c r="AC1141" i="9" s="1"/>
  <c r="AC1142" i="9" s="1"/>
  <c r="AC1143" i="9" s="1"/>
  <c r="AC1144" i="9" s="1"/>
  <c r="AC1145" i="9" s="1"/>
  <c r="AC1146" i="9" s="1"/>
  <c r="AC1147" i="9" s="1"/>
  <c r="AC1148" i="9" s="1"/>
  <c r="AC1149" i="9" s="1"/>
  <c r="AC1150" i="9" s="1"/>
  <c r="AC1151" i="9" s="1"/>
  <c r="AC1152" i="9" s="1"/>
  <c r="AC1153" i="9" s="1"/>
  <c r="AC1154" i="9" s="1"/>
  <c r="AC1155" i="9" s="1"/>
  <c r="AC1156" i="9" s="1"/>
  <c r="AC1157" i="9" s="1"/>
  <c r="AC1158" i="9" s="1"/>
  <c r="AC1159" i="9" s="1"/>
  <c r="AC1160" i="9" s="1"/>
  <c r="AC1161" i="9" s="1"/>
  <c r="AC1162" i="9" s="1"/>
  <c r="AC1163" i="9" s="1"/>
  <c r="AC1164" i="9" s="1"/>
  <c r="AC1165" i="9" s="1"/>
  <c r="AC1166" i="9" s="1"/>
  <c r="AC1167" i="9" s="1"/>
  <c r="AC1168" i="9" s="1"/>
  <c r="AC1169" i="9" s="1"/>
  <c r="AC1170" i="9" s="1"/>
  <c r="AC1171" i="9" s="1"/>
  <c r="AC1172" i="9" s="1"/>
  <c r="AC1173" i="9" s="1"/>
  <c r="AC1174" i="9" s="1"/>
  <c r="AC1175" i="9" s="1"/>
  <c r="AC1176" i="9" s="1"/>
  <c r="AC1177" i="9" s="1"/>
  <c r="AC1178" i="9" s="1"/>
  <c r="AC1179" i="9" s="1"/>
  <c r="AC1180" i="9" s="1"/>
  <c r="AC1181" i="9" s="1"/>
  <c r="AC1182" i="9" s="1"/>
  <c r="AC1183" i="9" s="1"/>
  <c r="AC1184" i="9" s="1"/>
  <c r="AC1185" i="9" s="1"/>
  <c r="AC1186" i="9" s="1"/>
  <c r="AC1187" i="9" s="1"/>
  <c r="AC1188" i="9" s="1"/>
  <c r="AC1189" i="9" s="1"/>
  <c r="AC1190" i="9" s="1"/>
  <c r="AC1191" i="9" s="1"/>
  <c r="AC1192" i="9" s="1"/>
  <c r="AC1193" i="9" s="1"/>
  <c r="AC1194" i="9" s="1"/>
  <c r="AC1195" i="9" s="1"/>
  <c r="AC1196" i="9" s="1"/>
  <c r="AC1197" i="9" s="1"/>
  <c r="AC1198" i="9" s="1"/>
  <c r="AC1199" i="9" s="1"/>
  <c r="AC1200" i="9" s="1"/>
  <c r="AC1201" i="9" s="1"/>
  <c r="AC1202" i="9" s="1"/>
  <c r="AC1203" i="9" s="1"/>
  <c r="AC1204" i="9" s="1"/>
  <c r="AC1205" i="9" s="1"/>
  <c r="AC1206" i="9" s="1"/>
  <c r="AC1207" i="9" s="1"/>
  <c r="AC1208" i="9" s="1"/>
  <c r="AC1209" i="9" s="1"/>
  <c r="AC1210" i="9" s="1"/>
  <c r="AC1211" i="9" s="1"/>
  <c r="AC1212" i="9" s="1"/>
  <c r="AC1213" i="9" s="1"/>
  <c r="AC1214" i="9" s="1"/>
  <c r="AC1215" i="9" s="1"/>
  <c r="AC1216" i="9" s="1"/>
  <c r="AC1217" i="9" s="1"/>
  <c r="AC1218" i="9" s="1"/>
  <c r="AC1219" i="9" s="1"/>
  <c r="AC1220" i="9" s="1"/>
  <c r="AC1221" i="9" s="1"/>
  <c r="AC1222" i="9" s="1"/>
  <c r="AC1223" i="9" s="1"/>
  <c r="AC1224" i="9" s="1"/>
  <c r="AC1225" i="9" s="1"/>
  <c r="AC1226" i="9" s="1"/>
  <c r="AC1227" i="9" s="1"/>
  <c r="AC1228" i="9" s="1"/>
  <c r="AC1229" i="9" s="1"/>
  <c r="AC1230" i="9" s="1"/>
  <c r="AC1231" i="9" s="1"/>
  <c r="AC1232" i="9" s="1"/>
  <c r="AC1233" i="9" s="1"/>
  <c r="AC1234" i="9" s="1"/>
  <c r="AC1235" i="9" s="1"/>
  <c r="AC1236" i="9" s="1"/>
  <c r="AC1237" i="9" s="1"/>
  <c r="AC1238" i="9" s="1"/>
  <c r="AC1239" i="9" s="1"/>
  <c r="AC1240" i="9" s="1"/>
  <c r="AC1241" i="9" s="1"/>
  <c r="AC1242" i="9" s="1"/>
  <c r="AC1243" i="9" s="1"/>
  <c r="AC1244" i="9" s="1"/>
  <c r="AC1245" i="9" s="1"/>
  <c r="AC1246" i="9" s="1"/>
  <c r="AC1247" i="9" s="1"/>
  <c r="AC1248" i="9" s="1"/>
  <c r="AC1249" i="9" s="1"/>
  <c r="AC1250" i="9" s="1"/>
  <c r="AC1251" i="9" s="1"/>
  <c r="AC1252" i="9" s="1"/>
  <c r="AC1253" i="9" s="1"/>
  <c r="AC1254" i="9" s="1"/>
  <c r="AC1255" i="9" s="1"/>
  <c r="AC1256" i="9" s="1"/>
  <c r="AC1257" i="9" s="1"/>
  <c r="AC1258" i="9" s="1"/>
  <c r="AC1259" i="9" s="1"/>
  <c r="AC1260" i="9" s="1"/>
  <c r="AC1261" i="9" s="1"/>
  <c r="AC1262" i="9" s="1"/>
  <c r="AC1263" i="9" s="1"/>
  <c r="AC1264" i="9" s="1"/>
  <c r="AC1265" i="9" s="1"/>
  <c r="AC1266" i="9" s="1"/>
  <c r="AC1267" i="9" s="1"/>
  <c r="AC1268" i="9" s="1"/>
  <c r="AC1269" i="9" s="1"/>
  <c r="AC1270" i="9" s="1"/>
  <c r="AC1271" i="9" s="1"/>
  <c r="AC1272" i="9" s="1"/>
  <c r="AC1273" i="9" s="1"/>
  <c r="AC1274" i="9" s="1"/>
  <c r="AC1275" i="9" s="1"/>
  <c r="AC1276" i="9" s="1"/>
  <c r="AC1277" i="9" s="1"/>
  <c r="AC1278" i="9" s="1"/>
  <c r="AC1279" i="9" s="1"/>
  <c r="AC1280" i="9" s="1"/>
  <c r="AC1281" i="9" s="1"/>
  <c r="AC1282" i="9" s="1"/>
  <c r="AC1283" i="9" s="1"/>
  <c r="AC1284" i="9" s="1"/>
  <c r="AC1285" i="9" s="1"/>
  <c r="AC1286" i="9" s="1"/>
  <c r="AC1287" i="9" s="1"/>
  <c r="AC1288" i="9" s="1"/>
  <c r="AC1289" i="9" s="1"/>
  <c r="AC1290" i="9" s="1"/>
  <c r="AC1291" i="9" s="1"/>
  <c r="AC1292" i="9" s="1"/>
  <c r="AC1293" i="9" s="1"/>
  <c r="AC1294" i="9" s="1"/>
  <c r="AC1295" i="9" s="1"/>
  <c r="AC1296" i="9" s="1"/>
  <c r="AC1297" i="9" s="1"/>
  <c r="AC1298" i="9" s="1"/>
  <c r="AC1299" i="9" s="1"/>
  <c r="AC1300" i="9" s="1"/>
  <c r="AC1301" i="9" s="1"/>
  <c r="AC1302" i="9" s="1"/>
  <c r="AC1303" i="9" s="1"/>
  <c r="AC1304" i="9" s="1"/>
  <c r="AC1305" i="9" s="1"/>
  <c r="AC1306" i="9" s="1"/>
  <c r="AC1307" i="9" s="1"/>
  <c r="AC1308" i="9" s="1"/>
  <c r="AC1309" i="9" s="1"/>
  <c r="AC1310" i="9" s="1"/>
  <c r="AC1311" i="9" s="1"/>
  <c r="AC1312" i="9" s="1"/>
  <c r="AC1313" i="9" s="1"/>
  <c r="AC1314" i="9" s="1"/>
  <c r="AC1315" i="9" s="1"/>
  <c r="AC1316" i="9" s="1"/>
  <c r="AC1317" i="9" s="1"/>
  <c r="AC1318" i="9" s="1"/>
  <c r="AC1319" i="9" s="1"/>
  <c r="AC1320" i="9" s="1"/>
  <c r="AC1321" i="9" s="1"/>
  <c r="AC1322" i="9" s="1"/>
  <c r="AC1323" i="9" s="1"/>
  <c r="AC1324" i="9" s="1"/>
  <c r="AC1325" i="9" s="1"/>
  <c r="AC1326" i="9" s="1"/>
  <c r="AC1327" i="9" s="1"/>
  <c r="AC1328" i="9" s="1"/>
  <c r="AC1329" i="9" s="1"/>
  <c r="AC1330" i="9" s="1"/>
  <c r="AC1331" i="9" s="1"/>
  <c r="AC1332" i="9" s="1"/>
  <c r="AC1333" i="9" s="1"/>
  <c r="AC1334" i="9" s="1"/>
  <c r="AC1335" i="9" s="1"/>
  <c r="AC1336" i="9" s="1"/>
  <c r="AC1337" i="9" s="1"/>
  <c r="AC1338" i="9" s="1"/>
  <c r="AC1339" i="9" s="1"/>
  <c r="AC1340" i="9" s="1"/>
  <c r="AC1341" i="9" s="1"/>
  <c r="AC1342" i="9" s="1"/>
  <c r="AC1343" i="9" s="1"/>
  <c r="AC1344" i="9" s="1"/>
  <c r="AC1345" i="9" s="1"/>
  <c r="AC1346" i="9" s="1"/>
  <c r="AC1347" i="9" s="1"/>
  <c r="AC1348" i="9" s="1"/>
  <c r="AC1349" i="9" s="1"/>
  <c r="AC1350" i="9" s="1"/>
  <c r="AC1351" i="9" s="1"/>
  <c r="AC1352" i="9" s="1"/>
  <c r="AC1353" i="9" s="1"/>
  <c r="AC1354" i="9" s="1"/>
  <c r="AC1355" i="9" s="1"/>
  <c r="AC1356" i="9" s="1"/>
  <c r="AC1357" i="9" s="1"/>
  <c r="AC1358" i="9" s="1"/>
  <c r="AC1359" i="9" s="1"/>
  <c r="AC1360" i="9" s="1"/>
  <c r="AC1361" i="9" s="1"/>
  <c r="AC1362" i="9" s="1"/>
  <c r="AC1363" i="9" s="1"/>
  <c r="AC1364" i="9" s="1"/>
  <c r="AC1365" i="9" s="1"/>
  <c r="AC1366" i="9" s="1"/>
  <c r="AC1367" i="9" s="1"/>
  <c r="AC1368" i="9" s="1"/>
  <c r="AC1369" i="9" s="1"/>
  <c r="AC1370" i="9" s="1"/>
  <c r="AC1371" i="9" s="1"/>
  <c r="AC1372" i="9" s="1"/>
  <c r="AC1373" i="9" s="1"/>
  <c r="AC1374" i="9" s="1"/>
  <c r="AC1375" i="9" s="1"/>
  <c r="AC1376" i="9" s="1"/>
  <c r="AC1377" i="9" s="1"/>
  <c r="AC1378" i="9" s="1"/>
  <c r="AC1379" i="9" s="1"/>
  <c r="AC1380" i="9" s="1"/>
  <c r="AC1381" i="9" s="1"/>
  <c r="AC1382" i="9" s="1"/>
  <c r="AC1383" i="9" s="1"/>
  <c r="AC1384" i="9" s="1"/>
  <c r="AC1385" i="9" s="1"/>
  <c r="AC1386" i="9" s="1"/>
  <c r="AC1387" i="9" s="1"/>
  <c r="AC1388" i="9" s="1"/>
  <c r="AC1389" i="9" s="1"/>
  <c r="AC1390" i="9" s="1"/>
  <c r="AC1391" i="9" s="1"/>
  <c r="AC1392" i="9" s="1"/>
  <c r="AC1393" i="9" s="1"/>
  <c r="AC1394" i="9" s="1"/>
  <c r="AC1395" i="9" s="1"/>
  <c r="AC1396" i="9" s="1"/>
  <c r="AC1397" i="9" s="1"/>
  <c r="AC1398" i="9" s="1"/>
  <c r="AC1399" i="9" s="1"/>
  <c r="AC1400" i="9" s="1"/>
  <c r="AC1401" i="9" s="1"/>
  <c r="AC1402" i="9" s="1"/>
  <c r="AC1403" i="9" s="1"/>
  <c r="AC1404" i="9" s="1"/>
  <c r="AC1405" i="9" s="1"/>
  <c r="AC1406" i="9" s="1"/>
  <c r="AC1407" i="9" s="1"/>
  <c r="AC1408" i="9" s="1"/>
  <c r="AC1409" i="9" s="1"/>
  <c r="AC1410" i="9" s="1"/>
  <c r="AC1411" i="9" s="1"/>
  <c r="AC1412" i="9" s="1"/>
  <c r="AC1413" i="9" s="1"/>
  <c r="AC1414" i="9" s="1"/>
  <c r="AC1415" i="9" s="1"/>
  <c r="AC1416" i="9" s="1"/>
  <c r="AC1417" i="9" s="1"/>
  <c r="AC1418" i="9" s="1"/>
  <c r="AC1419" i="9" s="1"/>
  <c r="AC1420" i="9" s="1"/>
  <c r="AC1421" i="9" s="1"/>
  <c r="AC1422" i="9" s="1"/>
  <c r="AC1423" i="9" s="1"/>
  <c r="AC1424" i="9" s="1"/>
  <c r="AC1425" i="9" s="1"/>
  <c r="AC1426" i="9" s="1"/>
  <c r="AC1427" i="9" s="1"/>
  <c r="AC1428" i="9" s="1"/>
  <c r="AC1429" i="9" s="1"/>
  <c r="AC1430" i="9" s="1"/>
  <c r="AC1431" i="9" s="1"/>
  <c r="AC1432" i="9" s="1"/>
  <c r="AC1433" i="9" s="1"/>
  <c r="AC1434" i="9" s="1"/>
  <c r="AC1435" i="9" s="1"/>
  <c r="AC1436" i="9" s="1"/>
  <c r="AC1437" i="9" s="1"/>
  <c r="AC1438" i="9" s="1"/>
  <c r="AC1439" i="9" s="1"/>
  <c r="AC1440" i="9" s="1"/>
  <c r="AC1441" i="9" s="1"/>
  <c r="AC1442" i="9" s="1"/>
  <c r="AC1443" i="9" s="1"/>
  <c r="AC1444" i="9" s="1"/>
  <c r="AC1445" i="9" s="1"/>
  <c r="AC1446" i="9" s="1"/>
  <c r="AC1447" i="9" s="1"/>
  <c r="AC1448" i="9" s="1"/>
  <c r="AC1449" i="9" s="1"/>
  <c r="AC1450" i="9" s="1"/>
  <c r="AC1451" i="9" s="1"/>
  <c r="AC1452" i="9" s="1"/>
  <c r="AC1453" i="9" s="1"/>
  <c r="AC1454" i="9" s="1"/>
  <c r="AC1455" i="9" s="1"/>
  <c r="AC1456" i="9" s="1"/>
  <c r="AC1457" i="9" s="1"/>
  <c r="AC1458" i="9" s="1"/>
  <c r="AC1459" i="9" s="1"/>
  <c r="AC1460" i="9" s="1"/>
  <c r="AC1461" i="9" s="1"/>
  <c r="AC1462" i="9" s="1"/>
  <c r="AC1463" i="9" s="1"/>
  <c r="AC1464" i="9" s="1"/>
  <c r="AC1465" i="9" s="1"/>
  <c r="AC1466" i="9" s="1"/>
  <c r="AC1467" i="9" s="1"/>
  <c r="AC1468" i="9" s="1"/>
  <c r="AC1469" i="9" s="1"/>
  <c r="AC1470" i="9" s="1"/>
  <c r="AC1471" i="9" s="1"/>
  <c r="AC1472" i="9" s="1"/>
  <c r="AC1473" i="9" s="1"/>
  <c r="AC1474" i="9" s="1"/>
  <c r="AC1475" i="9" s="1"/>
  <c r="AC1476" i="9" s="1"/>
  <c r="AC1477" i="9" s="1"/>
  <c r="AC1478" i="9" s="1"/>
  <c r="AC1479" i="9" s="1"/>
  <c r="AC1480" i="9" s="1"/>
  <c r="AC1481" i="9" s="1"/>
  <c r="AC1482" i="9" s="1"/>
  <c r="AC1483" i="9" s="1"/>
  <c r="AC1484" i="9" s="1"/>
  <c r="AC1485" i="9" s="1"/>
  <c r="AC1486" i="9" s="1"/>
  <c r="AC1487" i="9" s="1"/>
  <c r="AC1488" i="9" s="1"/>
  <c r="AC1489" i="9" s="1"/>
  <c r="AC1490" i="9" s="1"/>
  <c r="AC1491" i="9" s="1"/>
  <c r="AC1492" i="9" s="1"/>
  <c r="AC1493" i="9" s="1"/>
  <c r="AC1494" i="9" s="1"/>
  <c r="AC1495" i="9" s="1"/>
  <c r="AC1496" i="9" s="1"/>
  <c r="AC1497" i="9" s="1"/>
  <c r="AC1498" i="9" s="1"/>
  <c r="AC1499" i="9" s="1"/>
  <c r="AC1500" i="9" s="1"/>
  <c r="AC1501" i="9" s="1"/>
  <c r="AC1502" i="9" s="1"/>
  <c r="AC1503" i="9" s="1"/>
  <c r="AC1504" i="9" s="1"/>
  <c r="AC1505" i="9" s="1"/>
  <c r="AC1506" i="9" s="1"/>
  <c r="AC1507" i="9" s="1"/>
  <c r="AC1508" i="9" s="1"/>
  <c r="AC1509" i="9" s="1"/>
  <c r="AC1510" i="9" s="1"/>
  <c r="AC1511" i="9" s="1"/>
  <c r="AC1512" i="9" s="1"/>
  <c r="AC1513" i="9" s="1"/>
  <c r="AC1514" i="9" s="1"/>
  <c r="AC1515" i="9" s="1"/>
  <c r="AC1516" i="9" s="1"/>
  <c r="AC1517" i="9" s="1"/>
  <c r="AC1518" i="9" s="1"/>
  <c r="AC1519" i="9" s="1"/>
  <c r="AC1520" i="9" s="1"/>
  <c r="AC1521" i="9" s="1"/>
  <c r="AC1522" i="9" s="1"/>
  <c r="AC1523" i="9" s="1"/>
  <c r="AC1524" i="9" s="1"/>
  <c r="AC1525" i="9" s="1"/>
  <c r="AC1526" i="9" s="1"/>
  <c r="AC1527" i="9" s="1"/>
  <c r="AC1528" i="9" s="1"/>
  <c r="AC1529" i="9" s="1"/>
  <c r="AC1530" i="9" s="1"/>
  <c r="AC1531" i="9" s="1"/>
  <c r="AC1532" i="9" s="1"/>
  <c r="AC1533" i="9" s="1"/>
  <c r="AC1534" i="9" s="1"/>
  <c r="AC1535" i="9" s="1"/>
  <c r="AC1536" i="9" s="1"/>
  <c r="AC1537" i="9" s="1"/>
  <c r="AC1538" i="9" s="1"/>
  <c r="AC1539" i="9" s="1"/>
  <c r="AC1540" i="9" s="1"/>
  <c r="AC1541" i="9" s="1"/>
  <c r="AC1542" i="9" s="1"/>
  <c r="AC1543" i="9" s="1"/>
  <c r="AC1544" i="9" s="1"/>
  <c r="AC1545" i="9" s="1"/>
  <c r="AC1546" i="9" s="1"/>
  <c r="AC1547" i="9" s="1"/>
  <c r="AC1548" i="9" s="1"/>
  <c r="AC1549" i="9" s="1"/>
  <c r="AC1550" i="9" s="1"/>
  <c r="AC1551" i="9" s="1"/>
  <c r="AC1552" i="9" s="1"/>
  <c r="AC1553" i="9" s="1"/>
  <c r="AC1554" i="9" s="1"/>
  <c r="AC1555" i="9" s="1"/>
  <c r="AC1556" i="9" s="1"/>
  <c r="AC1557" i="9" s="1"/>
  <c r="AC1558" i="9" s="1"/>
  <c r="AC1559" i="9" s="1"/>
  <c r="AC1560" i="9" s="1"/>
  <c r="AC1561" i="9" s="1"/>
  <c r="AC1562" i="9" s="1"/>
  <c r="AC1563" i="9" s="1"/>
  <c r="AC1564" i="9" s="1"/>
  <c r="AC1565" i="9" s="1"/>
  <c r="AC1566" i="9" s="1"/>
  <c r="AC1567" i="9" s="1"/>
  <c r="AC1568" i="9" s="1"/>
  <c r="AC1569" i="9" s="1"/>
  <c r="AC1570" i="9" s="1"/>
  <c r="AC1571" i="9" s="1"/>
  <c r="AC1572" i="9" s="1"/>
  <c r="AC1573" i="9" s="1"/>
  <c r="AC1574" i="9" s="1"/>
  <c r="AC1575" i="9" s="1"/>
  <c r="AC1576" i="9" s="1"/>
  <c r="AC1577" i="9" s="1"/>
  <c r="AC1578" i="9" s="1"/>
  <c r="AC1579" i="9" s="1"/>
  <c r="AC1580" i="9" s="1"/>
  <c r="AC1581" i="9" s="1"/>
  <c r="AC1582" i="9" s="1"/>
  <c r="AC1583" i="9" s="1"/>
  <c r="AC1584" i="9" s="1"/>
  <c r="AC1585" i="9" s="1"/>
  <c r="AC1586" i="9" s="1"/>
  <c r="AC1587" i="9" s="1"/>
  <c r="AC1588" i="9" s="1"/>
  <c r="AC1589" i="9" s="1"/>
  <c r="AC1590" i="9" s="1"/>
  <c r="AC1591" i="9" s="1"/>
  <c r="AC1592" i="9" s="1"/>
  <c r="AC1593" i="9" s="1"/>
  <c r="AC1594" i="9" s="1"/>
  <c r="AC1595" i="9" s="1"/>
  <c r="AC1596" i="9" s="1"/>
  <c r="AC1597" i="9" s="1"/>
  <c r="AC1598" i="9" s="1"/>
  <c r="AC1599" i="9" s="1"/>
  <c r="AC1600" i="9" s="1"/>
  <c r="AC1601" i="9" s="1"/>
  <c r="AC1602" i="9" s="1"/>
  <c r="AC1603" i="9" s="1"/>
  <c r="AC1604" i="9" s="1"/>
  <c r="AC1605" i="9" s="1"/>
  <c r="AC1606" i="9" s="1"/>
  <c r="AC1607" i="9" s="1"/>
  <c r="AC1608" i="9" s="1"/>
  <c r="AC1609" i="9" s="1"/>
  <c r="AC1610" i="9" s="1"/>
  <c r="AC1611" i="9" s="1"/>
  <c r="AC1612" i="9" s="1"/>
  <c r="AC1613" i="9" s="1"/>
  <c r="AC1614" i="9" s="1"/>
  <c r="AC1615" i="9" s="1"/>
  <c r="AC1616" i="9" s="1"/>
  <c r="AC1617" i="9" s="1"/>
  <c r="AC1618" i="9" s="1"/>
  <c r="AC1619" i="9" s="1"/>
  <c r="AC1620" i="9" s="1"/>
  <c r="AC1621" i="9" s="1"/>
  <c r="AC1622" i="9" s="1"/>
  <c r="AC1623" i="9" s="1"/>
  <c r="AC1624" i="9" s="1"/>
  <c r="AC1625" i="9" s="1"/>
  <c r="AC1626" i="9" s="1"/>
  <c r="AC1627" i="9" s="1"/>
  <c r="AC1628" i="9" s="1"/>
  <c r="AC1629" i="9" s="1"/>
  <c r="AC1630" i="9" s="1"/>
  <c r="AC1631" i="9" s="1"/>
  <c r="AC1632" i="9" s="1"/>
  <c r="AC1633" i="9" s="1"/>
  <c r="AC1634" i="9" s="1"/>
  <c r="AC1635" i="9" s="1"/>
  <c r="AC1636" i="9" s="1"/>
  <c r="AC1637" i="9" s="1"/>
  <c r="AC1638" i="9" s="1"/>
  <c r="AC1639" i="9" s="1"/>
  <c r="AC1640" i="9" s="1"/>
  <c r="AC1641" i="9" s="1"/>
  <c r="AC1642" i="9" s="1"/>
  <c r="AC1643" i="9" s="1"/>
  <c r="AC1644" i="9" s="1"/>
  <c r="AC1645" i="9" s="1"/>
  <c r="AC1646" i="9" s="1"/>
  <c r="AC1647" i="9" s="1"/>
  <c r="AC1648" i="9" s="1"/>
  <c r="AC1649" i="9" s="1"/>
  <c r="AC1650" i="9" s="1"/>
  <c r="AC1651" i="9" s="1"/>
  <c r="AC1652" i="9" s="1"/>
  <c r="AC1653" i="9" s="1"/>
  <c r="AC1654" i="9" s="1"/>
  <c r="AC1655" i="9" s="1"/>
  <c r="AC1656" i="9" s="1"/>
  <c r="AC1657" i="9" s="1"/>
  <c r="AC1658" i="9" s="1"/>
  <c r="AC1659" i="9" s="1"/>
  <c r="AC1660" i="9" s="1"/>
  <c r="AC1661" i="9" s="1"/>
  <c r="AC1662" i="9" s="1"/>
  <c r="AC1663" i="9" s="1"/>
  <c r="AC1664" i="9" s="1"/>
  <c r="AC1665" i="9" s="1"/>
  <c r="AC1666" i="9" s="1"/>
  <c r="AC1667" i="9" s="1"/>
  <c r="AC1668" i="9" s="1"/>
  <c r="AC1669" i="9" s="1"/>
  <c r="AC1670" i="9" s="1"/>
  <c r="AC1671" i="9" s="1"/>
  <c r="AC1672" i="9" s="1"/>
  <c r="AC1673" i="9" s="1"/>
  <c r="AC1674" i="9" s="1"/>
  <c r="AC1675" i="9" s="1"/>
  <c r="AC1676" i="9" s="1"/>
  <c r="AC1677" i="9" s="1"/>
  <c r="AC1678" i="9" s="1"/>
  <c r="AC1679" i="9" s="1"/>
  <c r="AC1680" i="9" s="1"/>
  <c r="AC1681" i="9" s="1"/>
  <c r="AC1682" i="9" s="1"/>
  <c r="AC1683" i="9" s="1"/>
  <c r="AC1684" i="9" s="1"/>
  <c r="AC1685" i="9" s="1"/>
  <c r="AC1686" i="9" s="1"/>
  <c r="AC1687" i="9" s="1"/>
  <c r="AC1688" i="9" s="1"/>
  <c r="AC1689" i="9" s="1"/>
  <c r="AC1690" i="9" s="1"/>
  <c r="AC1691" i="9" s="1"/>
  <c r="AC1692" i="9" s="1"/>
  <c r="AC1693" i="9" s="1"/>
  <c r="AC1694" i="9" s="1"/>
  <c r="AC1695" i="9" s="1"/>
  <c r="AC1696" i="9" s="1"/>
  <c r="AC1697" i="9" s="1"/>
  <c r="AC1698" i="9" s="1"/>
  <c r="AC1699" i="9" s="1"/>
  <c r="AC1700" i="9" s="1"/>
  <c r="AC1701" i="9" s="1"/>
  <c r="AC1702" i="9" s="1"/>
  <c r="AC1703" i="9" s="1"/>
  <c r="AC1704" i="9" s="1"/>
  <c r="AC1705" i="9" s="1"/>
  <c r="AC1706" i="9" s="1"/>
  <c r="AC1707" i="9" s="1"/>
  <c r="AC1708" i="9" s="1"/>
  <c r="AC1709" i="9" s="1"/>
  <c r="AC1710" i="9" s="1"/>
  <c r="AC1711" i="9" s="1"/>
  <c r="AC1712" i="9" s="1"/>
  <c r="AC1713" i="9" s="1"/>
  <c r="AC1714" i="9" s="1"/>
  <c r="AC1715" i="9" s="1"/>
  <c r="AC1716" i="9" s="1"/>
  <c r="AC1717" i="9" s="1"/>
  <c r="AC1718" i="9" s="1"/>
  <c r="AC1719" i="9" s="1"/>
  <c r="AC1720" i="9" s="1"/>
  <c r="AC1721" i="9" s="1"/>
  <c r="AC1722" i="9" s="1"/>
  <c r="AC1723" i="9" s="1"/>
  <c r="AC1724" i="9" s="1"/>
  <c r="AC1725" i="9" s="1"/>
  <c r="AC1726" i="9" s="1"/>
  <c r="AC1727" i="9" s="1"/>
  <c r="AC1728" i="9" s="1"/>
  <c r="AC1729" i="9" s="1"/>
  <c r="AC1730" i="9" s="1"/>
  <c r="AC1731" i="9" s="1"/>
  <c r="AC1732" i="9" s="1"/>
  <c r="AC1733" i="9" s="1"/>
  <c r="AC1734" i="9" s="1"/>
  <c r="AC1735" i="9" s="1"/>
  <c r="AC1736" i="9" s="1"/>
  <c r="AC1737" i="9" s="1"/>
  <c r="AC1738" i="9" s="1"/>
  <c r="AC1739" i="9" s="1"/>
  <c r="AC1740" i="9" s="1"/>
  <c r="AC1741" i="9" s="1"/>
  <c r="AC1742" i="9" s="1"/>
  <c r="AC1743" i="9" s="1"/>
  <c r="AC1744" i="9" s="1"/>
  <c r="AC1745" i="9" s="1"/>
  <c r="AC1746" i="9" s="1"/>
  <c r="AC1747" i="9" s="1"/>
  <c r="AC1748" i="9" s="1"/>
  <c r="AC1749" i="9" s="1"/>
  <c r="AC1750" i="9" s="1"/>
  <c r="AC1751" i="9" s="1"/>
  <c r="AC1752" i="9" s="1"/>
  <c r="AC1753" i="9" s="1"/>
  <c r="AC1754" i="9" s="1"/>
  <c r="AC1755" i="9" s="1"/>
  <c r="AC1756" i="9" s="1"/>
  <c r="AC1757" i="9" s="1"/>
  <c r="AC1758" i="9" s="1"/>
  <c r="AC1759" i="9" s="1"/>
  <c r="AC1760" i="9" s="1"/>
  <c r="AC1761" i="9" s="1"/>
  <c r="AC1762" i="9" s="1"/>
  <c r="AC1763" i="9" s="1"/>
  <c r="AC1764" i="9" s="1"/>
  <c r="AC1765" i="9" s="1"/>
  <c r="AC1766" i="9" s="1"/>
  <c r="AC1767" i="9" s="1"/>
  <c r="AC1768" i="9" s="1"/>
  <c r="AC1769" i="9" s="1"/>
  <c r="AC1770" i="9" s="1"/>
  <c r="AC1771" i="9" s="1"/>
  <c r="AC1772" i="9" s="1"/>
  <c r="AC1773" i="9" s="1"/>
  <c r="AC1774" i="9" s="1"/>
  <c r="AC1775" i="9" s="1"/>
  <c r="AC1776" i="9" s="1"/>
  <c r="AC1777" i="9" s="1"/>
  <c r="AC1778" i="9" s="1"/>
  <c r="AC1779" i="9" s="1"/>
  <c r="AC1780" i="9" s="1"/>
  <c r="AC1781" i="9" s="1"/>
  <c r="AC1782" i="9" s="1"/>
  <c r="AC1783" i="9" s="1"/>
  <c r="AC1784" i="9" s="1"/>
  <c r="AC1785" i="9" s="1"/>
  <c r="AC1786" i="9" s="1"/>
  <c r="AC1787" i="9" s="1"/>
  <c r="AC1788" i="9" s="1"/>
  <c r="AC1789" i="9" s="1"/>
  <c r="AC1790" i="9" s="1"/>
  <c r="AC1791" i="9" s="1"/>
  <c r="AC1792" i="9" s="1"/>
  <c r="AC1793" i="9" s="1"/>
  <c r="AC1794" i="9" s="1"/>
  <c r="AC1795" i="9" s="1"/>
  <c r="AC1796" i="9" s="1"/>
  <c r="AC1797" i="9" s="1"/>
  <c r="AC1798" i="9" s="1"/>
  <c r="AC1799" i="9" s="1"/>
  <c r="AC1800" i="9" s="1"/>
  <c r="AC1801" i="9" s="1"/>
  <c r="AC1802" i="9" s="1"/>
  <c r="AC1803" i="9" s="1"/>
  <c r="AC1804" i="9" s="1"/>
  <c r="AC1805" i="9" s="1"/>
  <c r="AC1806" i="9" s="1"/>
  <c r="AC1807" i="9" s="1"/>
  <c r="AC1808" i="9" s="1"/>
  <c r="AC1809" i="9" s="1"/>
  <c r="AC1810" i="9" s="1"/>
  <c r="AC1811" i="9" s="1"/>
  <c r="AC1812" i="9" s="1"/>
  <c r="AC1813" i="9" s="1"/>
  <c r="AC1814" i="9" s="1"/>
  <c r="AC1815" i="9" s="1"/>
  <c r="AC1816" i="9" s="1"/>
  <c r="AC1817" i="9" s="1"/>
  <c r="AC1818" i="9" s="1"/>
  <c r="AC1819" i="9" s="1"/>
  <c r="AC1820" i="9" s="1"/>
  <c r="AC1821" i="9" s="1"/>
  <c r="AC1822" i="9" s="1"/>
  <c r="AC1823" i="9" s="1"/>
  <c r="AC1824" i="9" s="1"/>
  <c r="AC1825" i="9" s="1"/>
  <c r="AC1826" i="9" s="1"/>
  <c r="AC1827" i="9" s="1"/>
  <c r="AC1828" i="9" s="1"/>
  <c r="AC1829" i="9" s="1"/>
  <c r="AC1830" i="9" s="1"/>
  <c r="AC1831" i="9" s="1"/>
  <c r="AC1832" i="9" s="1"/>
  <c r="AC1833" i="9" s="1"/>
  <c r="AC1834" i="9" s="1"/>
  <c r="AC1835" i="9" s="1"/>
  <c r="AC1836" i="9" s="1"/>
  <c r="AC1837" i="9" s="1"/>
  <c r="AC1838" i="9" s="1"/>
  <c r="AC1839" i="9" s="1"/>
  <c r="AC1840" i="9" s="1"/>
  <c r="AC1841" i="9" s="1"/>
  <c r="AC1842" i="9" s="1"/>
  <c r="AC1843" i="9" s="1"/>
  <c r="AC1844" i="9" s="1"/>
  <c r="AC1845" i="9" s="1"/>
  <c r="AC1846" i="9" s="1"/>
  <c r="AC1847" i="9" s="1"/>
  <c r="AC1848" i="9" s="1"/>
  <c r="AC1849" i="9" s="1"/>
  <c r="AC1850" i="9" s="1"/>
  <c r="AC1851" i="9" s="1"/>
  <c r="AC1852" i="9" s="1"/>
  <c r="AC1853" i="9" s="1"/>
  <c r="AC1854" i="9" s="1"/>
  <c r="AC1855" i="9" s="1"/>
  <c r="AC1856" i="9" s="1"/>
  <c r="AC1857" i="9" s="1"/>
  <c r="AC1858" i="9" s="1"/>
  <c r="AC1859" i="9" s="1"/>
  <c r="AC1860" i="9" s="1"/>
  <c r="AC1861" i="9" s="1"/>
  <c r="AC1862" i="9" s="1"/>
  <c r="AC1863" i="9" s="1"/>
  <c r="AC1864" i="9" s="1"/>
  <c r="AC1865" i="9" s="1"/>
  <c r="AC1866" i="9" s="1"/>
  <c r="AC1867" i="9" s="1"/>
  <c r="AC1868" i="9" s="1"/>
  <c r="AC1869" i="9" s="1"/>
  <c r="AC1870" i="9" s="1"/>
  <c r="AC1871" i="9" s="1"/>
  <c r="AC1872" i="9" s="1"/>
  <c r="AC1873" i="9" s="1"/>
  <c r="AC1874" i="9" s="1"/>
  <c r="AC1875" i="9" s="1"/>
  <c r="AC1876" i="9" s="1"/>
  <c r="AC1877" i="9" s="1"/>
  <c r="AC1878" i="9" s="1"/>
  <c r="AC1879" i="9" s="1"/>
  <c r="AC1880" i="9" s="1"/>
  <c r="AC1881" i="9" s="1"/>
  <c r="AC1882" i="9" s="1"/>
  <c r="AC1883" i="9" s="1"/>
  <c r="AC1884" i="9" s="1"/>
  <c r="AC1885" i="9" s="1"/>
  <c r="AC1886" i="9" s="1"/>
  <c r="AC1887" i="9" s="1"/>
  <c r="AC1888" i="9" s="1"/>
  <c r="AC1889" i="9" s="1"/>
  <c r="AC1890" i="9" s="1"/>
  <c r="AC1891" i="9" s="1"/>
  <c r="AC1892" i="9" s="1"/>
  <c r="AC1893" i="9" s="1"/>
  <c r="AC1894" i="9" s="1"/>
  <c r="AC1895" i="9" s="1"/>
  <c r="AC1896" i="9" s="1"/>
  <c r="AC1897" i="9" s="1"/>
  <c r="AC1898" i="9" s="1"/>
  <c r="AC1899" i="9" s="1"/>
  <c r="AC1900" i="9" s="1"/>
  <c r="AC1901" i="9" s="1"/>
  <c r="AC1902" i="9" s="1"/>
  <c r="AC1903" i="9" s="1"/>
  <c r="AC1904" i="9" s="1"/>
  <c r="AC1905" i="9" s="1"/>
  <c r="AC1906" i="9" s="1"/>
  <c r="AC1907" i="9" s="1"/>
  <c r="AC1908" i="9" s="1"/>
  <c r="AC1909" i="9" s="1"/>
  <c r="AC1910" i="9" s="1"/>
  <c r="AC1911" i="9" s="1"/>
  <c r="AC1912" i="9" s="1"/>
  <c r="AC1913" i="9" s="1"/>
  <c r="AC1914" i="9" s="1"/>
  <c r="AC1915" i="9" s="1"/>
  <c r="AC1916" i="9" s="1"/>
  <c r="AC1917" i="9" s="1"/>
  <c r="AC1918" i="9" s="1"/>
  <c r="AC1919" i="9" s="1"/>
  <c r="AC1920" i="9" s="1"/>
  <c r="AC1921" i="9" s="1"/>
  <c r="AC1922" i="9" s="1"/>
  <c r="AC1923" i="9" s="1"/>
  <c r="AC1924" i="9" s="1"/>
  <c r="AC1925" i="9" s="1"/>
  <c r="AC1926" i="9" s="1"/>
  <c r="AC1927" i="9" s="1"/>
  <c r="AC1928" i="9" s="1"/>
  <c r="AC1929" i="9" s="1"/>
  <c r="AC1930" i="9" s="1"/>
  <c r="AC1931" i="9" s="1"/>
  <c r="AC1932" i="9" s="1"/>
  <c r="AC1933" i="9" s="1"/>
  <c r="AC1934" i="9" s="1"/>
  <c r="AC1935" i="9" s="1"/>
  <c r="AC1936" i="9" s="1"/>
  <c r="AC1937" i="9" s="1"/>
  <c r="AC1938" i="9" s="1"/>
  <c r="AC1939" i="9" s="1"/>
  <c r="AC1940" i="9" s="1"/>
  <c r="AC1941" i="9" s="1"/>
  <c r="AC1942" i="9" s="1"/>
  <c r="AC1943" i="9" s="1"/>
  <c r="AC1944" i="9" s="1"/>
  <c r="AC1945" i="9" s="1"/>
  <c r="AC1946" i="9" s="1"/>
  <c r="AC1947" i="9" s="1"/>
  <c r="AC1948" i="9" s="1"/>
  <c r="AC1949" i="9" s="1"/>
  <c r="AC1950" i="9" s="1"/>
  <c r="AC1951" i="9" s="1"/>
  <c r="AC1952" i="9" s="1"/>
  <c r="AC1953" i="9" s="1"/>
  <c r="AC1954" i="9" s="1"/>
  <c r="AC1955" i="9" s="1"/>
  <c r="AC1956" i="9" s="1"/>
  <c r="AC1957" i="9" s="1"/>
  <c r="AC1958" i="9" s="1"/>
  <c r="AC1959" i="9" s="1"/>
  <c r="AC1960" i="9" s="1"/>
  <c r="AC1961" i="9" s="1"/>
  <c r="AC1962" i="9" s="1"/>
  <c r="AC1963" i="9" s="1"/>
  <c r="AC1964" i="9" s="1"/>
  <c r="AC1965" i="9" s="1"/>
  <c r="AC1966" i="9" s="1"/>
  <c r="AC1967" i="9" s="1"/>
  <c r="AC1968" i="9" s="1"/>
  <c r="AC1969" i="9" s="1"/>
  <c r="AC1970" i="9" s="1"/>
  <c r="AC1971" i="9" s="1"/>
  <c r="AC1972" i="9" s="1"/>
  <c r="AC1973" i="9" s="1"/>
  <c r="AC1974" i="9" s="1"/>
  <c r="AC1975" i="9" s="1"/>
  <c r="AC1976" i="9" s="1"/>
  <c r="AC1977" i="9" s="1"/>
  <c r="AC1978" i="9" s="1"/>
  <c r="AC1979" i="9" s="1"/>
  <c r="AC1980" i="9" s="1"/>
  <c r="AC1981" i="9" s="1"/>
  <c r="AC1982" i="9" s="1"/>
  <c r="AC1983" i="9" s="1"/>
  <c r="AC1984" i="9" s="1"/>
  <c r="AC1985" i="9" s="1"/>
  <c r="AC1986" i="9" s="1"/>
  <c r="AC1987" i="9" s="1"/>
  <c r="AC1988" i="9" s="1"/>
  <c r="AC1989" i="9" s="1"/>
  <c r="AC1990" i="9" s="1"/>
  <c r="AC1991" i="9" s="1"/>
  <c r="AC1992" i="9" s="1"/>
  <c r="AC1993" i="9" s="1"/>
  <c r="AC1994" i="9" s="1"/>
  <c r="AC1995" i="9" s="1"/>
  <c r="AC1996" i="9" s="1"/>
  <c r="AC1997" i="9" s="1"/>
  <c r="AC1998" i="9" s="1"/>
  <c r="AC1999" i="9" s="1"/>
  <c r="AC2000" i="9" s="1"/>
  <c r="AC2001" i="9" s="1"/>
  <c r="AC2002" i="9" s="1"/>
  <c r="AC2003" i="9" s="1"/>
  <c r="AC2004" i="9" s="1"/>
  <c r="AC2005" i="9" s="1"/>
  <c r="AC2006" i="9" s="1"/>
  <c r="AC2007" i="9" s="1"/>
  <c r="AC2008" i="9" s="1"/>
  <c r="AC2009" i="9" s="1"/>
  <c r="AC2010" i="9" s="1"/>
  <c r="AC2011" i="9" s="1"/>
  <c r="AC2012" i="9" s="1"/>
  <c r="AC2013" i="9" s="1"/>
  <c r="AC2014" i="9" s="1"/>
  <c r="AC2015" i="9" s="1"/>
  <c r="AC2016" i="9" s="1"/>
  <c r="AC2017" i="9" s="1"/>
  <c r="AC2018" i="9" s="1"/>
  <c r="AC2019" i="9" s="1"/>
  <c r="AC2020" i="9" s="1"/>
  <c r="AC2021" i="9" s="1"/>
  <c r="AC2022" i="9" s="1"/>
  <c r="AC2023" i="9" s="1"/>
  <c r="AC2024" i="9" s="1"/>
  <c r="AC2025" i="9" s="1"/>
  <c r="AC2026" i="9" s="1"/>
  <c r="AC2027" i="9" s="1"/>
  <c r="AC2028" i="9" s="1"/>
  <c r="AC2029" i="9" s="1"/>
  <c r="AC2030" i="9" s="1"/>
  <c r="AC2031" i="9" s="1"/>
  <c r="AC2032" i="9" s="1"/>
  <c r="AC2033" i="9" s="1"/>
  <c r="AC2034" i="9" s="1"/>
  <c r="AC2035" i="9" s="1"/>
  <c r="AC2036" i="9" s="1"/>
  <c r="AC2037" i="9" s="1"/>
  <c r="AC2038" i="9" s="1"/>
  <c r="AC2039" i="9" s="1"/>
  <c r="AC2040" i="9" s="1"/>
  <c r="AC2041" i="9" s="1"/>
  <c r="AC2042" i="9" s="1"/>
  <c r="AC2043" i="9" s="1"/>
  <c r="AC2044" i="9" s="1"/>
  <c r="AC2045" i="9" s="1"/>
  <c r="AC2046" i="9" s="1"/>
  <c r="AC2047" i="9" s="1"/>
  <c r="AC2048" i="9" s="1"/>
  <c r="AC2049" i="9" s="1"/>
  <c r="AC2050" i="9" s="1"/>
  <c r="AC2051" i="9" s="1"/>
  <c r="AC2052" i="9" s="1"/>
  <c r="AC2053" i="9" s="1"/>
  <c r="AC2054" i="9" s="1"/>
  <c r="AC2055" i="9" s="1"/>
  <c r="AC2056" i="9" s="1"/>
  <c r="AC2057" i="9" s="1"/>
  <c r="AC2058" i="9" s="1"/>
  <c r="AC2059" i="9" s="1"/>
  <c r="AC2060" i="9" s="1"/>
  <c r="AC2061" i="9" s="1"/>
  <c r="AC2062" i="9" s="1"/>
  <c r="AC2063" i="9" s="1"/>
  <c r="AC2064" i="9" s="1"/>
  <c r="AC2065" i="9" s="1"/>
  <c r="AC2066" i="9" s="1"/>
  <c r="AC2067" i="9" s="1"/>
  <c r="AC2068" i="9" s="1"/>
  <c r="AC2069" i="9" s="1"/>
  <c r="AC2070" i="9" s="1"/>
  <c r="AC2071" i="9" s="1"/>
  <c r="AC2072" i="9" s="1"/>
  <c r="AC2073" i="9" s="1"/>
  <c r="AC2074" i="9" s="1"/>
  <c r="AC2075" i="9" s="1"/>
  <c r="AC2076" i="9" s="1"/>
  <c r="AC2077" i="9" s="1"/>
  <c r="AC2078" i="9" s="1"/>
  <c r="AC2079" i="9" s="1"/>
  <c r="AC2080" i="9" s="1"/>
  <c r="AC2081" i="9" s="1"/>
  <c r="AC2082" i="9" s="1"/>
  <c r="AC2083" i="9" s="1"/>
  <c r="AC2084" i="9" s="1"/>
  <c r="AC2085" i="9" s="1"/>
  <c r="AC2086" i="9" s="1"/>
  <c r="AC2087" i="9" s="1"/>
  <c r="AC2088" i="9" s="1"/>
  <c r="AC2089" i="9" s="1"/>
  <c r="AC2090" i="9" s="1"/>
  <c r="AC2091" i="9" s="1"/>
  <c r="AC2092" i="9" s="1"/>
  <c r="AC2093" i="9" s="1"/>
  <c r="AC2094" i="9" s="1"/>
  <c r="AC2095" i="9" s="1"/>
  <c r="AC2096" i="9" s="1"/>
  <c r="AC2097" i="9" s="1"/>
  <c r="AC2098" i="9" s="1"/>
  <c r="AC2099" i="9" s="1"/>
  <c r="AC2100" i="9" s="1"/>
  <c r="AC2101" i="9" s="1"/>
  <c r="AC2102" i="9" s="1"/>
  <c r="AC2103" i="9" s="1"/>
  <c r="AC2104" i="9" s="1"/>
  <c r="AC2105" i="9" s="1"/>
  <c r="AC2106" i="9" s="1"/>
  <c r="AC2107" i="9" s="1"/>
  <c r="AC2108" i="9" s="1"/>
  <c r="AC2109" i="9" s="1"/>
  <c r="AC2110" i="9" s="1"/>
  <c r="AC2111" i="9" s="1"/>
  <c r="AC2112" i="9" s="1"/>
  <c r="AC2113" i="9" s="1"/>
  <c r="AC2114" i="9" s="1"/>
  <c r="AC2115" i="9" s="1"/>
  <c r="AC2116" i="9" s="1"/>
  <c r="AC2117" i="9" s="1"/>
  <c r="AC2118" i="9" s="1"/>
  <c r="AC2119" i="9" s="1"/>
  <c r="AC2120" i="9" s="1"/>
  <c r="AC2121" i="9" s="1"/>
  <c r="AC2122" i="9" s="1"/>
  <c r="AC2123" i="9" s="1"/>
  <c r="AC2124" i="9" s="1"/>
  <c r="AC2125" i="9" s="1"/>
  <c r="AC2126" i="9" s="1"/>
  <c r="AC2127" i="9" s="1"/>
  <c r="AC2128" i="9" s="1"/>
  <c r="AC2129" i="9" s="1"/>
  <c r="AC2130" i="9" s="1"/>
  <c r="AC2131" i="9" s="1"/>
  <c r="AC2132" i="9" s="1"/>
  <c r="AC2133" i="9" s="1"/>
  <c r="AC2134" i="9" s="1"/>
  <c r="AC2135" i="9" s="1"/>
  <c r="AC2136" i="9" s="1"/>
  <c r="AC2137" i="9" s="1"/>
  <c r="AC2138" i="9" s="1"/>
  <c r="AC2139" i="9" s="1"/>
  <c r="AC2140" i="9" s="1"/>
  <c r="AC2141" i="9" s="1"/>
  <c r="AC2142" i="9" s="1"/>
  <c r="AC2143" i="9" s="1"/>
  <c r="AC2144" i="9" s="1"/>
  <c r="AC2145" i="9" s="1"/>
  <c r="AC2146" i="9" s="1"/>
  <c r="AC2147" i="9" s="1"/>
  <c r="AC2148" i="9" s="1"/>
  <c r="AC2149" i="9" s="1"/>
  <c r="AC2150" i="9" s="1"/>
  <c r="AC2151" i="9" s="1"/>
  <c r="AC2152" i="9" s="1"/>
  <c r="AC2153" i="9" s="1"/>
  <c r="AC2154" i="9" s="1"/>
  <c r="AC2155" i="9" s="1"/>
  <c r="AC2156" i="9" s="1"/>
  <c r="AC2157" i="9" s="1"/>
  <c r="AC2158" i="9" s="1"/>
  <c r="AC2159" i="9" s="1"/>
  <c r="AC2160" i="9" s="1"/>
  <c r="AC2161" i="9" s="1"/>
  <c r="AC2162" i="9" s="1"/>
  <c r="AC2163" i="9" s="1"/>
  <c r="AC2164" i="9" s="1"/>
  <c r="AC2165" i="9" s="1"/>
  <c r="AC2166" i="9" s="1"/>
  <c r="AC2167" i="9" s="1"/>
  <c r="AC2168" i="9" s="1"/>
  <c r="AC2169" i="9" s="1"/>
  <c r="AC2170" i="9" s="1"/>
  <c r="AC2171" i="9" s="1"/>
  <c r="AC2172" i="9" s="1"/>
  <c r="AC2173" i="9" s="1"/>
  <c r="AC2174" i="9" s="1"/>
  <c r="AC2175" i="9" s="1"/>
  <c r="AC2176" i="9" s="1"/>
  <c r="AC2177" i="9" s="1"/>
  <c r="AC2178" i="9" s="1"/>
  <c r="AC2179" i="9" s="1"/>
  <c r="AC2180" i="9" s="1"/>
  <c r="AC2181" i="9" s="1"/>
  <c r="AC2182" i="9" s="1"/>
  <c r="AC2183" i="9" s="1"/>
  <c r="AC2184" i="9" s="1"/>
  <c r="AC2185" i="9" s="1"/>
  <c r="AC2186" i="9" s="1"/>
  <c r="AC2187" i="9" s="1"/>
  <c r="AC2188" i="9" s="1"/>
  <c r="AC2189" i="9" s="1"/>
  <c r="AC2190" i="9" s="1"/>
  <c r="AC2191" i="9" s="1"/>
  <c r="AC2192" i="9" s="1"/>
  <c r="AC2193" i="9" s="1"/>
  <c r="AC2194" i="9" s="1"/>
  <c r="AC2195" i="9" s="1"/>
  <c r="AC2196" i="9" s="1"/>
  <c r="AC2197" i="9" s="1"/>
  <c r="AC2198" i="9" s="1"/>
  <c r="AC2199" i="9" s="1"/>
  <c r="AC2200" i="9" s="1"/>
  <c r="AC2201" i="9" s="1"/>
  <c r="AC2202" i="9" s="1"/>
  <c r="AC2203" i="9" s="1"/>
  <c r="AC2204" i="9" s="1"/>
  <c r="AC2205" i="9" s="1"/>
  <c r="AC2206" i="9" s="1"/>
  <c r="AC2207" i="9" s="1"/>
  <c r="AC2208" i="9" s="1"/>
  <c r="AC2209" i="9" s="1"/>
  <c r="AC2210" i="9" s="1"/>
  <c r="AC2211" i="9" s="1"/>
  <c r="AC2212" i="9" s="1"/>
  <c r="AC2213" i="9" s="1"/>
  <c r="AC2214" i="9" s="1"/>
  <c r="AC2215" i="9" s="1"/>
  <c r="AC2216" i="9" s="1"/>
  <c r="AC2217" i="9" s="1"/>
  <c r="AC2218" i="9" s="1"/>
  <c r="AC2219" i="9" s="1"/>
  <c r="AC2220" i="9" s="1"/>
  <c r="AC2221" i="9" s="1"/>
  <c r="AC2222" i="9" s="1"/>
  <c r="AC2223" i="9" s="1"/>
  <c r="AC2224" i="9" s="1"/>
  <c r="AC2225" i="9" s="1"/>
  <c r="AC2226" i="9" s="1"/>
  <c r="AC2227" i="9" s="1"/>
  <c r="AC2228" i="9" s="1"/>
  <c r="AC2229" i="9" s="1"/>
  <c r="AC2230" i="9" s="1"/>
  <c r="AC2231" i="9" s="1"/>
  <c r="AC2232" i="9" s="1"/>
  <c r="AC2233" i="9" s="1"/>
  <c r="AC2234" i="9" s="1"/>
  <c r="AC2235" i="9" s="1"/>
  <c r="AC2236" i="9" s="1"/>
  <c r="AC2237" i="9" s="1"/>
  <c r="AC2238" i="9" s="1"/>
  <c r="AC2239" i="9" s="1"/>
  <c r="AC2240" i="9" s="1"/>
  <c r="AC2241" i="9" s="1"/>
  <c r="AC2242" i="9" s="1"/>
  <c r="AC2243" i="9" s="1"/>
  <c r="AC2244" i="9" s="1"/>
  <c r="AC2245" i="9" s="1"/>
  <c r="AC2246" i="9" s="1"/>
  <c r="AC2247" i="9" s="1"/>
  <c r="AC2248" i="9" s="1"/>
  <c r="AC2249" i="9" s="1"/>
  <c r="AC2250" i="9" s="1"/>
  <c r="AC2251" i="9" s="1"/>
  <c r="AC2252" i="9" s="1"/>
  <c r="AC2253" i="9" s="1"/>
  <c r="AC2254" i="9" s="1"/>
  <c r="AC2255" i="9" s="1"/>
  <c r="AC2256" i="9" s="1"/>
  <c r="AC2257" i="9" s="1"/>
  <c r="AC2258" i="9" s="1"/>
  <c r="AC2259" i="9" s="1"/>
  <c r="AC2260" i="9" s="1"/>
  <c r="AC2261" i="9" s="1"/>
  <c r="AC2262" i="9" s="1"/>
  <c r="AC2263" i="9" s="1"/>
  <c r="AC2264" i="9" s="1"/>
  <c r="AC2265" i="9" s="1"/>
  <c r="AC2266" i="9" s="1"/>
  <c r="AC2267" i="9" s="1"/>
  <c r="AC2268" i="9" s="1"/>
  <c r="AC2269" i="9" s="1"/>
  <c r="AC2270" i="9" s="1"/>
  <c r="AC2271" i="9" s="1"/>
  <c r="AC2272" i="9" s="1"/>
  <c r="AC2273" i="9" s="1"/>
  <c r="AC2274" i="9" s="1"/>
  <c r="AC2275" i="9" s="1"/>
  <c r="AC2276" i="9" s="1"/>
  <c r="AC2277" i="9" s="1"/>
  <c r="AC2278" i="9" s="1"/>
  <c r="AC2279" i="9" s="1"/>
  <c r="AC2280" i="9" s="1"/>
  <c r="AC2281" i="9" s="1"/>
  <c r="AC2282" i="9" s="1"/>
  <c r="AC2283" i="9" s="1"/>
  <c r="AC2284" i="9" s="1"/>
  <c r="AC2285" i="9" s="1"/>
  <c r="AC2286" i="9" s="1"/>
  <c r="AC2287" i="9" s="1"/>
  <c r="AC2288" i="9" s="1"/>
  <c r="AC2289" i="9" s="1"/>
  <c r="AC2290" i="9" s="1"/>
  <c r="AC2291" i="9" s="1"/>
  <c r="AC2292" i="9" s="1"/>
  <c r="AC2293" i="9" s="1"/>
  <c r="AC2294" i="9" s="1"/>
  <c r="AC2295" i="9" s="1"/>
  <c r="AC2296" i="9" s="1"/>
  <c r="AC2297" i="9" s="1"/>
  <c r="AC2298" i="9" s="1"/>
  <c r="AC2299" i="9" s="1"/>
  <c r="AC2300" i="9" s="1"/>
  <c r="AC2301" i="9" s="1"/>
  <c r="AC2302" i="9" s="1"/>
  <c r="AC2303" i="9" s="1"/>
  <c r="AC2304" i="9" s="1"/>
  <c r="AC2305" i="9" s="1"/>
  <c r="AC2306" i="9" s="1"/>
  <c r="AC2307" i="9" s="1"/>
  <c r="AC2308" i="9" s="1"/>
  <c r="AC2309" i="9" s="1"/>
  <c r="AC2310" i="9" s="1"/>
  <c r="AC2311" i="9" s="1"/>
  <c r="AC2312" i="9" s="1"/>
  <c r="AC2313" i="9" s="1"/>
  <c r="AC2314" i="9" s="1"/>
  <c r="AC2315" i="9" s="1"/>
  <c r="AC2316" i="9" s="1"/>
  <c r="AC2317" i="9" s="1"/>
  <c r="AC2318" i="9" s="1"/>
  <c r="AC2319" i="9" s="1"/>
  <c r="AC2320" i="9" s="1"/>
  <c r="AC2321" i="9" s="1"/>
  <c r="AC2322" i="9" s="1"/>
  <c r="AC2323" i="9" s="1"/>
  <c r="AC2324" i="9" s="1"/>
  <c r="AC2325" i="9" s="1"/>
  <c r="AC2326" i="9" s="1"/>
  <c r="AC2327" i="9" s="1"/>
  <c r="AC2328" i="9" s="1"/>
  <c r="AC2329" i="9" s="1"/>
  <c r="AC2330" i="9" s="1"/>
  <c r="AC2331" i="9" s="1"/>
  <c r="AC2332" i="9" s="1"/>
  <c r="AC2333" i="9" s="1"/>
  <c r="AC2334" i="9" s="1"/>
  <c r="AC2335" i="9" s="1"/>
  <c r="AC2336" i="9" s="1"/>
  <c r="AC2337" i="9" s="1"/>
  <c r="AC2338" i="9" s="1"/>
  <c r="AC2339" i="9" s="1"/>
  <c r="AC2340" i="9" s="1"/>
  <c r="AC2341" i="9" s="1"/>
  <c r="AC2342" i="9" s="1"/>
  <c r="AC2343" i="9" s="1"/>
  <c r="AC2344" i="9" s="1"/>
  <c r="AC2345" i="9" s="1"/>
  <c r="AC2346" i="9" s="1"/>
  <c r="AC2347" i="9" s="1"/>
  <c r="AC2348" i="9" s="1"/>
  <c r="AC2349" i="9" s="1"/>
  <c r="AC2350" i="9" s="1"/>
  <c r="AC2351" i="9" s="1"/>
  <c r="AC2352" i="9" s="1"/>
  <c r="AC2353" i="9" s="1"/>
  <c r="AC2354" i="9" s="1"/>
  <c r="AC2355" i="9" s="1"/>
  <c r="AC2356" i="9" s="1"/>
  <c r="AC2357" i="9" s="1"/>
  <c r="AC2358" i="9" s="1"/>
  <c r="AC2359" i="9" s="1"/>
  <c r="AC2360" i="9" s="1"/>
  <c r="AC2361" i="9" s="1"/>
  <c r="AC2362" i="9" s="1"/>
  <c r="AC2363" i="9" s="1"/>
  <c r="AC2364" i="9" s="1"/>
  <c r="AC2365" i="9" s="1"/>
  <c r="AC2366" i="9" s="1"/>
  <c r="AC2367" i="9" s="1"/>
  <c r="AC2368" i="9" s="1"/>
  <c r="AC2369" i="9" s="1"/>
  <c r="AC2370" i="9" s="1"/>
  <c r="AC2371" i="9" s="1"/>
  <c r="AC2372" i="9" s="1"/>
  <c r="AC2373" i="9" s="1"/>
  <c r="AC2374" i="9" s="1"/>
  <c r="AC2375" i="9" s="1"/>
  <c r="AC2376" i="9" s="1"/>
  <c r="AC2377" i="9" s="1"/>
  <c r="AC2378" i="9" s="1"/>
  <c r="AC2379" i="9" s="1"/>
  <c r="AC2380" i="9" s="1"/>
  <c r="AC2381" i="9" s="1"/>
  <c r="AC2382" i="9" s="1"/>
  <c r="AC2383" i="9" s="1"/>
  <c r="AC2384" i="9" s="1"/>
  <c r="AC2385" i="9" s="1"/>
  <c r="AC2386" i="9" s="1"/>
  <c r="AC2387" i="9" s="1"/>
  <c r="AC2388" i="9" s="1"/>
  <c r="AC2389" i="9" s="1"/>
  <c r="AC2390" i="9" s="1"/>
  <c r="AC2391" i="9" s="1"/>
  <c r="AC2392" i="9" s="1"/>
  <c r="AC2393" i="9" s="1"/>
  <c r="AC2394" i="9" s="1"/>
  <c r="AC2395" i="9" s="1"/>
  <c r="AC2396" i="9" s="1"/>
  <c r="AC2397" i="9" s="1"/>
  <c r="AC2398" i="9" s="1"/>
  <c r="AC2399" i="9" s="1"/>
  <c r="AC2400" i="9" s="1"/>
  <c r="AC2401" i="9" s="1"/>
  <c r="AC2402" i="9" s="1"/>
  <c r="AC2403" i="9" s="1"/>
  <c r="AC2404" i="9" s="1"/>
  <c r="AC2405" i="9" s="1"/>
  <c r="AC2406" i="9" s="1"/>
  <c r="AC2407" i="9" s="1"/>
  <c r="AC2408" i="9" s="1"/>
  <c r="AC2409" i="9" s="1"/>
  <c r="AC2410" i="9" s="1"/>
  <c r="AC2411" i="9" s="1"/>
  <c r="AC2412" i="9" s="1"/>
  <c r="AC2413" i="9" s="1"/>
  <c r="AC2414" i="9" s="1"/>
  <c r="AC2415" i="9" s="1"/>
  <c r="AC2416" i="9" s="1"/>
  <c r="AC2417" i="9" s="1"/>
  <c r="AC2418" i="9" s="1"/>
  <c r="AC2419" i="9" s="1"/>
  <c r="AC2420" i="9" s="1"/>
  <c r="AC2421" i="9" s="1"/>
  <c r="AC2422" i="9" s="1"/>
  <c r="AC2423" i="9" s="1"/>
  <c r="AC2424" i="9" s="1"/>
  <c r="AC2425" i="9" s="1"/>
  <c r="AC2426" i="9" s="1"/>
  <c r="AC2427" i="9" s="1"/>
  <c r="AC2428" i="9" s="1"/>
  <c r="AC2429" i="9" s="1"/>
  <c r="AC2430" i="9" s="1"/>
  <c r="AC2431" i="9" s="1"/>
  <c r="AC2432" i="9" s="1"/>
  <c r="AC2433" i="9" s="1"/>
  <c r="AC2434" i="9" s="1"/>
  <c r="AC2435" i="9" s="1"/>
  <c r="AC2436" i="9" s="1"/>
  <c r="AC2437" i="9" s="1"/>
  <c r="AC2438" i="9" s="1"/>
  <c r="AC2439" i="9" s="1"/>
  <c r="AC2440" i="9" s="1"/>
  <c r="AC2441" i="9" s="1"/>
  <c r="AC2442" i="9" s="1"/>
  <c r="AC2443" i="9" s="1"/>
  <c r="AC2444" i="9" s="1"/>
  <c r="AC2445" i="9" s="1"/>
  <c r="AC2446" i="9" s="1"/>
  <c r="AC2447" i="9" s="1"/>
  <c r="AC2448" i="9" s="1"/>
  <c r="AC2449" i="9" s="1"/>
  <c r="AC2450" i="9" s="1"/>
  <c r="AC2451" i="9" s="1"/>
  <c r="AC2452" i="9" s="1"/>
  <c r="AC2453" i="9" s="1"/>
  <c r="AC2454" i="9" s="1"/>
  <c r="AC2455" i="9" s="1"/>
  <c r="AC2456" i="9" s="1"/>
  <c r="AC2457" i="9" s="1"/>
  <c r="AC2458" i="9" s="1"/>
  <c r="AC2459" i="9" s="1"/>
  <c r="AC2460" i="9" s="1"/>
  <c r="AC2461" i="9" s="1"/>
  <c r="AC2462" i="9" s="1"/>
  <c r="AC2463" i="9" s="1"/>
  <c r="AC2464" i="9" s="1"/>
  <c r="AC2465" i="9" s="1"/>
  <c r="AC2466" i="9" s="1"/>
  <c r="AC2467" i="9" s="1"/>
  <c r="AC2468" i="9" s="1"/>
  <c r="AC2469" i="9" s="1"/>
  <c r="AC2470" i="9" s="1"/>
  <c r="AC2471" i="9" s="1"/>
  <c r="AC2472" i="9" s="1"/>
  <c r="AC2473" i="9" s="1"/>
  <c r="AC2474" i="9" s="1"/>
  <c r="AC2475" i="9" s="1"/>
  <c r="AC2476" i="9" s="1"/>
  <c r="AC2477" i="9" s="1"/>
  <c r="AC2478" i="9" s="1"/>
  <c r="AC2479" i="9" s="1"/>
  <c r="AC2480" i="9" s="1"/>
  <c r="AC2481" i="9" s="1"/>
  <c r="AC2482" i="9" s="1"/>
  <c r="AC2483" i="9" s="1"/>
  <c r="AC2484" i="9" s="1"/>
  <c r="AC2485" i="9" s="1"/>
  <c r="AC2486" i="9" s="1"/>
  <c r="AC2487" i="9" s="1"/>
  <c r="AC2488" i="9" s="1"/>
  <c r="AC2489" i="9" s="1"/>
  <c r="AC2490" i="9" s="1"/>
  <c r="AC2491" i="9" s="1"/>
  <c r="AC2492" i="9" s="1"/>
  <c r="AC2493" i="9" s="1"/>
  <c r="AC2494" i="9" s="1"/>
  <c r="AC2495" i="9" s="1"/>
  <c r="AC2496" i="9" s="1"/>
  <c r="AC2497" i="9" s="1"/>
  <c r="AC2498" i="9" s="1"/>
  <c r="AC2499" i="9" s="1"/>
  <c r="AC2500" i="9" s="1"/>
  <c r="AC2501" i="9" s="1"/>
  <c r="AC2502" i="9" s="1"/>
  <c r="AC2503" i="9" s="1"/>
  <c r="AC2504" i="9" s="1"/>
  <c r="AC2505" i="9" s="1"/>
  <c r="AC2506" i="9" s="1"/>
  <c r="AC2507" i="9" s="1"/>
  <c r="AC2508" i="9" s="1"/>
  <c r="AC2509" i="9" s="1"/>
  <c r="AC2510" i="9" s="1"/>
  <c r="AC2511" i="9" s="1"/>
  <c r="AC2512" i="9" s="1"/>
  <c r="AC2513" i="9" s="1"/>
  <c r="AC2514" i="9" s="1"/>
  <c r="AC2515" i="9" s="1"/>
  <c r="AC2516" i="9" s="1"/>
  <c r="AC2517" i="9" s="1"/>
  <c r="AC2518" i="9" s="1"/>
  <c r="AC2519" i="9" s="1"/>
  <c r="AC2520" i="9" s="1"/>
  <c r="AC2521" i="9" s="1"/>
  <c r="AC2522" i="9" s="1"/>
  <c r="AC2523" i="9" s="1"/>
  <c r="AC2524" i="9" s="1"/>
  <c r="AC2525" i="9" s="1"/>
  <c r="AC2526" i="9" s="1"/>
  <c r="AC2527" i="9" s="1"/>
  <c r="AC2528" i="9" s="1"/>
  <c r="AC2529" i="9" s="1"/>
  <c r="AC2530" i="9" s="1"/>
  <c r="AC2531" i="9" s="1"/>
  <c r="AC2532" i="9" s="1"/>
  <c r="AC2533" i="9" s="1"/>
  <c r="AC2534" i="9" s="1"/>
  <c r="AC2535" i="9" s="1"/>
  <c r="AC2536" i="9" s="1"/>
  <c r="AC2537" i="9" s="1"/>
  <c r="AC2538" i="9" s="1"/>
  <c r="AC2539" i="9" s="1"/>
  <c r="AC2540" i="9" s="1"/>
  <c r="AC2541" i="9" s="1"/>
  <c r="AC2542" i="9" s="1"/>
  <c r="AC2543" i="9" s="1"/>
  <c r="AC2544" i="9" s="1"/>
  <c r="AC2545" i="9" s="1"/>
  <c r="AC2546" i="9" s="1"/>
  <c r="AC2547" i="9" s="1"/>
  <c r="AC2548" i="9" s="1"/>
  <c r="AC2549" i="9" s="1"/>
  <c r="AC2550" i="9" s="1"/>
  <c r="AC2551" i="9" s="1"/>
  <c r="AC2552" i="9" s="1"/>
  <c r="AC2553" i="9" s="1"/>
  <c r="AC2554" i="9" s="1"/>
  <c r="AC2555" i="9" s="1"/>
  <c r="AC2556" i="9" s="1"/>
  <c r="AC2557" i="9" s="1"/>
  <c r="AC2558" i="9" s="1"/>
  <c r="AC2559" i="9" s="1"/>
  <c r="AC2560" i="9" s="1"/>
  <c r="AC2561" i="9" s="1"/>
  <c r="AC2562" i="9" s="1"/>
  <c r="AC2563" i="9" s="1"/>
  <c r="AC2564" i="9" s="1"/>
  <c r="AC2565" i="9" s="1"/>
  <c r="AC2566" i="9" s="1"/>
  <c r="AC2567" i="9" s="1"/>
  <c r="AC2568" i="9" s="1"/>
  <c r="AC2569" i="9" s="1"/>
  <c r="AC2570" i="9" s="1"/>
  <c r="AC2571" i="9" s="1"/>
  <c r="AC2572" i="9" s="1"/>
  <c r="AC2573" i="9" s="1"/>
  <c r="AC2574" i="9" s="1"/>
  <c r="AC2575" i="9" s="1"/>
  <c r="AC2576" i="9" s="1"/>
  <c r="AC2577" i="9" s="1"/>
  <c r="AC2578" i="9" s="1"/>
  <c r="AC2579" i="9" s="1"/>
  <c r="AC2580" i="9" s="1"/>
  <c r="AC2581" i="9" s="1"/>
  <c r="AC2582" i="9" s="1"/>
  <c r="AC2583" i="9" s="1"/>
  <c r="AC2584" i="9" s="1"/>
  <c r="AC2585" i="9" s="1"/>
  <c r="AC2586" i="9" s="1"/>
  <c r="AC2587" i="9" s="1"/>
  <c r="AC2588" i="9" s="1"/>
  <c r="AC2589" i="9" s="1"/>
  <c r="AC2590" i="9" s="1"/>
  <c r="AC2591" i="9" s="1"/>
  <c r="AC2592" i="9" s="1"/>
  <c r="AC2593" i="9" s="1"/>
  <c r="AC2594" i="9" s="1"/>
  <c r="AC2595" i="9" s="1"/>
  <c r="AC2596" i="9" s="1"/>
  <c r="AC2597" i="9" s="1"/>
  <c r="AC2598" i="9" s="1"/>
  <c r="AC2599" i="9" s="1"/>
  <c r="AC2600" i="9" s="1"/>
  <c r="AC2601" i="9" s="1"/>
  <c r="AC2602" i="9" s="1"/>
  <c r="AC2603" i="9" s="1"/>
  <c r="AC2604" i="9" s="1"/>
  <c r="AC2605" i="9" s="1"/>
  <c r="AC2606" i="9" s="1"/>
  <c r="AC2607" i="9" s="1"/>
  <c r="AC2608" i="9" s="1"/>
  <c r="AC2609" i="9" s="1"/>
  <c r="AC2610" i="9" s="1"/>
  <c r="AC2611" i="9" s="1"/>
  <c r="AC2612" i="9" s="1"/>
  <c r="AC2613" i="9" s="1"/>
  <c r="AC2614" i="9" s="1"/>
  <c r="AC2615" i="9" s="1"/>
  <c r="AC2616" i="9" s="1"/>
  <c r="AC2617" i="9" s="1"/>
  <c r="AC2618" i="9" s="1"/>
  <c r="AC2619" i="9" s="1"/>
  <c r="AC2620" i="9" s="1"/>
  <c r="AC2621" i="9" s="1"/>
  <c r="AC2622" i="9" s="1"/>
  <c r="AC2623" i="9" s="1"/>
  <c r="AC2624" i="9" s="1"/>
  <c r="AC2625" i="9" s="1"/>
  <c r="AC2626" i="9" s="1"/>
  <c r="AC2627" i="9" s="1"/>
  <c r="AC2628" i="9" s="1"/>
  <c r="AC2629" i="9" s="1"/>
  <c r="AC2630" i="9" s="1"/>
  <c r="AC2631" i="9" s="1"/>
  <c r="AC2632" i="9" s="1"/>
  <c r="AC2633" i="9" s="1"/>
  <c r="AC2634" i="9" s="1"/>
  <c r="AC2635" i="9" s="1"/>
  <c r="AC2636" i="9" s="1"/>
  <c r="AC2637" i="9" s="1"/>
  <c r="AC2638" i="9" s="1"/>
  <c r="AC2639" i="9" s="1"/>
  <c r="AC2640" i="9" s="1"/>
  <c r="AC2641" i="9" s="1"/>
  <c r="AC2642" i="9" s="1"/>
  <c r="AC2643" i="9" s="1"/>
  <c r="AC2644" i="9" s="1"/>
  <c r="AC2645" i="9" s="1"/>
  <c r="AC2646" i="9" s="1"/>
  <c r="AC2647" i="9" s="1"/>
  <c r="AC2648" i="9" s="1"/>
  <c r="AC2649" i="9" s="1"/>
  <c r="AC2650" i="9" s="1"/>
  <c r="AC2651" i="9" s="1"/>
  <c r="AC2652" i="9" s="1"/>
  <c r="AC2653" i="9" s="1"/>
  <c r="AC2654" i="9" s="1"/>
  <c r="AC2655" i="9" s="1"/>
  <c r="AC2656" i="9" s="1"/>
  <c r="AC2657" i="9" s="1"/>
  <c r="AC2658" i="9" s="1"/>
  <c r="AC2659" i="9" s="1"/>
  <c r="AC2660" i="9" s="1"/>
  <c r="AC2661" i="9" s="1"/>
  <c r="AC2662" i="9" s="1"/>
  <c r="AC2663" i="9" s="1"/>
  <c r="AC2664" i="9" s="1"/>
  <c r="AC2665" i="9" s="1"/>
  <c r="AC2666" i="9" s="1"/>
  <c r="AC2667" i="9" s="1"/>
  <c r="AC2668" i="9" s="1"/>
  <c r="AC2669" i="9" s="1"/>
  <c r="AC2670" i="9" s="1"/>
  <c r="AC2671" i="9" s="1"/>
  <c r="AC2672" i="9" s="1"/>
  <c r="AC2673" i="9" s="1"/>
  <c r="AC2674" i="9" s="1"/>
  <c r="AC2675" i="9" s="1"/>
  <c r="AC2676" i="9" s="1"/>
  <c r="AC2677" i="9" s="1"/>
  <c r="AC2678" i="9" s="1"/>
  <c r="AC2679" i="9" s="1"/>
  <c r="AC2680" i="9" s="1"/>
  <c r="AC2681" i="9" s="1"/>
  <c r="AC2682" i="9" s="1"/>
  <c r="AC2683" i="9" s="1"/>
  <c r="AC2684" i="9" s="1"/>
  <c r="AC2685" i="9" s="1"/>
  <c r="AC2686" i="9" s="1"/>
  <c r="AC2687" i="9" s="1"/>
  <c r="AC2688" i="9" s="1"/>
  <c r="AC2689" i="9" s="1"/>
  <c r="AC2690" i="9" s="1"/>
  <c r="AC2691" i="9" s="1"/>
  <c r="AC2692" i="9" s="1"/>
  <c r="AC2693" i="9" s="1"/>
  <c r="AC2694" i="9" s="1"/>
  <c r="AC2695" i="9" s="1"/>
  <c r="AC2696" i="9" s="1"/>
  <c r="AC2697" i="9" s="1"/>
  <c r="AC2698" i="9" s="1"/>
  <c r="AC2699" i="9" s="1"/>
  <c r="AC2700" i="9" s="1"/>
  <c r="AC2701" i="9" s="1"/>
  <c r="AC2702" i="9" s="1"/>
  <c r="AC2703" i="9" s="1"/>
  <c r="AC2704" i="9" s="1"/>
  <c r="AC2705" i="9" s="1"/>
  <c r="AC2706" i="9" s="1"/>
  <c r="AC2707" i="9" s="1"/>
  <c r="AC2708" i="9" s="1"/>
  <c r="AC2709" i="9" s="1"/>
  <c r="AC2710" i="9" s="1"/>
  <c r="AC2711" i="9" s="1"/>
  <c r="AC2712" i="9" s="1"/>
  <c r="AC2713" i="9" s="1"/>
  <c r="AC2714" i="9" s="1"/>
  <c r="AC2715" i="9" s="1"/>
  <c r="AC2716" i="9" s="1"/>
  <c r="AC2717" i="9" s="1"/>
  <c r="AC2718" i="9" s="1"/>
  <c r="AC2719" i="9" s="1"/>
  <c r="AC2720" i="9" s="1"/>
  <c r="AC2721" i="9" s="1"/>
  <c r="AC2722" i="9" s="1"/>
  <c r="AC2723" i="9" s="1"/>
  <c r="AC2724" i="9" s="1"/>
  <c r="AC2725" i="9" s="1"/>
  <c r="AC2726" i="9" s="1"/>
  <c r="AC2727" i="9" s="1"/>
  <c r="AC2728" i="9" s="1"/>
  <c r="AC2729" i="9" s="1"/>
  <c r="AC2730" i="9" s="1"/>
  <c r="AC2731" i="9" s="1"/>
  <c r="AC2732" i="9" s="1"/>
  <c r="AC2733" i="9" s="1"/>
  <c r="AC2734" i="9" s="1"/>
  <c r="AC2735" i="9" s="1"/>
  <c r="AC2736" i="9" s="1"/>
  <c r="AC2737" i="9" s="1"/>
  <c r="AC2738" i="9" s="1"/>
  <c r="AC2739" i="9" s="1"/>
  <c r="AC2740" i="9" s="1"/>
  <c r="AC2741" i="9" s="1"/>
  <c r="AC2742" i="9" s="1"/>
  <c r="AC2743" i="9" s="1"/>
  <c r="AC2744" i="9" s="1"/>
  <c r="AC2745" i="9" s="1"/>
  <c r="AC2746" i="9" s="1"/>
  <c r="AC2747" i="9" s="1"/>
  <c r="AC2748" i="9" s="1"/>
  <c r="AC2749" i="9" s="1"/>
  <c r="AC2750" i="9" s="1"/>
  <c r="AC2751" i="9" s="1"/>
  <c r="AC2752" i="9" s="1"/>
  <c r="AC2753" i="9" s="1"/>
  <c r="AC2754" i="9" s="1"/>
  <c r="AC2755" i="9" s="1"/>
  <c r="AC2756" i="9" s="1"/>
  <c r="AC2757" i="9" s="1"/>
  <c r="AC2758" i="9" s="1"/>
  <c r="AC2759" i="9" s="1"/>
  <c r="AC2760" i="9" s="1"/>
  <c r="AC2761" i="9" s="1"/>
  <c r="AC2762" i="9" s="1"/>
  <c r="AC2763" i="9" s="1"/>
  <c r="AC2764" i="9" s="1"/>
  <c r="AC2765" i="9" s="1"/>
  <c r="AC2766" i="9" s="1"/>
  <c r="AC2767" i="9" s="1"/>
  <c r="AC2768" i="9" s="1"/>
  <c r="AC2769" i="9" s="1"/>
  <c r="AC2770" i="9" s="1"/>
  <c r="AC2771" i="9" s="1"/>
  <c r="AC2772" i="9" s="1"/>
  <c r="AC2773" i="9" s="1"/>
  <c r="AC2774" i="9" s="1"/>
  <c r="AC2775" i="9" s="1"/>
  <c r="AC2776" i="9" s="1"/>
  <c r="AC2777" i="9" s="1"/>
  <c r="AC2778" i="9" s="1"/>
  <c r="AC2779" i="9" s="1"/>
  <c r="AC2780" i="9" s="1"/>
  <c r="AC2781" i="9" s="1"/>
  <c r="AC2782" i="9" s="1"/>
  <c r="AC2783" i="9" s="1"/>
  <c r="AC2784" i="9" s="1"/>
  <c r="AC2785" i="9" s="1"/>
  <c r="AC2786" i="9" s="1"/>
  <c r="AC2787" i="9" s="1"/>
  <c r="AC2788" i="9" s="1"/>
  <c r="AC2789" i="9" s="1"/>
  <c r="AC2790" i="9" s="1"/>
  <c r="AC2791" i="9" s="1"/>
  <c r="AC2792" i="9" s="1"/>
  <c r="AC2793" i="9" s="1"/>
  <c r="AC2794" i="9" s="1"/>
  <c r="AC2795" i="9" s="1"/>
  <c r="AC2796" i="9" s="1"/>
  <c r="AC2797" i="9" s="1"/>
  <c r="AC2798" i="9" s="1"/>
  <c r="AC2799" i="9" s="1"/>
  <c r="AC2800" i="9" s="1"/>
  <c r="AC2801" i="9" s="1"/>
  <c r="AC2802" i="9" s="1"/>
  <c r="AC2803" i="9" s="1"/>
  <c r="AC2804" i="9" s="1"/>
  <c r="AC2805" i="9" s="1"/>
  <c r="AC2806" i="9" s="1"/>
  <c r="AC2807" i="9" s="1"/>
  <c r="AC2808" i="9" s="1"/>
  <c r="AC2809" i="9" s="1"/>
  <c r="AC2810" i="9" s="1"/>
  <c r="AC2811" i="9" s="1"/>
  <c r="AC2812" i="9" s="1"/>
  <c r="AC2813" i="9" s="1"/>
  <c r="AC2814" i="9" s="1"/>
  <c r="AC2815" i="9" s="1"/>
  <c r="AC2816" i="9" s="1"/>
  <c r="AC2817" i="9" s="1"/>
  <c r="AC2818" i="9" s="1"/>
  <c r="AC2819" i="9" s="1"/>
  <c r="AC2820" i="9" s="1"/>
  <c r="AC2821" i="9" s="1"/>
  <c r="AC2822" i="9" s="1"/>
  <c r="AC2823" i="9" s="1"/>
  <c r="AC2824" i="9" s="1"/>
  <c r="AC2825" i="9" s="1"/>
  <c r="AC2826" i="9" s="1"/>
  <c r="AC2827" i="9" s="1"/>
  <c r="AC2828" i="9" s="1"/>
  <c r="AC2829" i="9" s="1"/>
  <c r="AC2830" i="9" s="1"/>
  <c r="AC2831" i="9" s="1"/>
  <c r="AC2832" i="9" s="1"/>
  <c r="AC2833" i="9" s="1"/>
  <c r="AC2834" i="9" s="1"/>
  <c r="AC2835" i="9" s="1"/>
  <c r="AC2836" i="9" s="1"/>
  <c r="AC2837" i="9" s="1"/>
  <c r="AC2838" i="9" s="1"/>
  <c r="AC2839" i="9" s="1"/>
  <c r="AC2840" i="9" s="1"/>
  <c r="AC2841" i="9" s="1"/>
  <c r="AC2842" i="9" s="1"/>
  <c r="AC2843" i="9" s="1"/>
  <c r="AC2844" i="9" s="1"/>
  <c r="AC2845" i="9" s="1"/>
  <c r="AC2846" i="9" s="1"/>
  <c r="AC2847" i="9" s="1"/>
  <c r="AC2848" i="9" s="1"/>
  <c r="AC2849" i="9" s="1"/>
  <c r="AC2850" i="9" s="1"/>
  <c r="AC2851" i="9" s="1"/>
  <c r="AC2852" i="9" s="1"/>
  <c r="AC2853" i="9" s="1"/>
  <c r="AC2854" i="9" s="1"/>
  <c r="AC2855" i="9" s="1"/>
  <c r="AC2856" i="9" s="1"/>
  <c r="AC2857" i="9" s="1"/>
  <c r="AC2858" i="9" s="1"/>
  <c r="AC2859" i="9" s="1"/>
  <c r="AC2860" i="9" s="1"/>
  <c r="AC2861" i="9" s="1"/>
  <c r="AC2862" i="9" s="1"/>
  <c r="AC2863" i="9" s="1"/>
  <c r="AC2864" i="9" s="1"/>
  <c r="AC2865" i="9" s="1"/>
  <c r="AC2866" i="9" s="1"/>
  <c r="AC2867" i="9" s="1"/>
  <c r="AC2868" i="9" s="1"/>
  <c r="AC2869" i="9" s="1"/>
  <c r="AC2870" i="9" s="1"/>
  <c r="AC2871" i="9" s="1"/>
  <c r="AC2872" i="9" s="1"/>
  <c r="AC2873" i="9" s="1"/>
  <c r="AC2874" i="9" s="1"/>
  <c r="AC2875" i="9" s="1"/>
  <c r="AC2876" i="9" s="1"/>
  <c r="AC2877" i="9" s="1"/>
  <c r="AC2878" i="9" s="1"/>
  <c r="AC2879" i="9" s="1"/>
  <c r="AC2880" i="9" s="1"/>
  <c r="AC2881" i="9" s="1"/>
  <c r="AC2882" i="9" s="1"/>
  <c r="AC2883" i="9" s="1"/>
  <c r="AC2884" i="9" s="1"/>
  <c r="AC2885" i="9" s="1"/>
  <c r="AC2886" i="9" s="1"/>
  <c r="AC2887" i="9" s="1"/>
  <c r="AC2888" i="9" s="1"/>
  <c r="AC2889" i="9" s="1"/>
  <c r="AC2890" i="9" s="1"/>
  <c r="AC2891" i="9" s="1"/>
  <c r="AC2892" i="9" s="1"/>
  <c r="AC2893" i="9" s="1"/>
  <c r="AC2894" i="9" s="1"/>
  <c r="AC2895" i="9" s="1"/>
  <c r="AC2896" i="9" s="1"/>
  <c r="AC2897" i="9" s="1"/>
  <c r="AC2898" i="9" s="1"/>
  <c r="AC2899" i="9" s="1"/>
  <c r="AC2900" i="9" s="1"/>
  <c r="AC2901" i="9" s="1"/>
  <c r="AC2902" i="9" s="1"/>
  <c r="AC2903" i="9" s="1"/>
  <c r="AC2904" i="9" s="1"/>
  <c r="AC2905" i="9" s="1"/>
  <c r="AC2906" i="9" s="1"/>
  <c r="AC2907" i="9" s="1"/>
  <c r="AC2908" i="9" s="1"/>
  <c r="AC2909" i="9" s="1"/>
  <c r="AC2910" i="9" s="1"/>
  <c r="AC2911" i="9" s="1"/>
  <c r="AC2912" i="9" s="1"/>
  <c r="AC2913" i="9" s="1"/>
  <c r="AC2914" i="9" s="1"/>
  <c r="AC2915" i="9" s="1"/>
  <c r="AC2916" i="9" s="1"/>
  <c r="AC2917" i="9" s="1"/>
  <c r="AC2918" i="9" s="1"/>
  <c r="AC2919" i="9" s="1"/>
  <c r="AC2920" i="9" s="1"/>
  <c r="AC2921" i="9" s="1"/>
  <c r="AC2922" i="9" s="1"/>
  <c r="AC2923" i="9" s="1"/>
  <c r="AC2924" i="9" s="1"/>
  <c r="AC2925" i="9" s="1"/>
  <c r="AC2926" i="9" s="1"/>
  <c r="AC2927" i="9" s="1"/>
  <c r="AC2928" i="9" s="1"/>
  <c r="AC2929" i="9" s="1"/>
  <c r="AC2930" i="9" s="1"/>
  <c r="AC2931" i="9" s="1"/>
  <c r="AC2932" i="9" s="1"/>
  <c r="AC2933" i="9" s="1"/>
  <c r="AC2934" i="9" s="1"/>
  <c r="AC2935" i="9" s="1"/>
  <c r="AC2936" i="9" s="1"/>
  <c r="AC2937" i="9" s="1"/>
  <c r="AC2938" i="9" s="1"/>
  <c r="AC2939" i="9" s="1"/>
  <c r="AC2940" i="9" s="1"/>
  <c r="AC2941" i="9" s="1"/>
  <c r="AC2942" i="9" s="1"/>
  <c r="AC2943" i="9" s="1"/>
  <c r="AC2944" i="9" s="1"/>
  <c r="AC2945" i="9" s="1"/>
  <c r="AC2946" i="9" s="1"/>
  <c r="AC2947" i="9" s="1"/>
  <c r="AC2948" i="9" s="1"/>
  <c r="AC2949" i="9" s="1"/>
  <c r="AC2950" i="9" s="1"/>
  <c r="AC2951" i="9" s="1"/>
  <c r="AC2952" i="9" s="1"/>
  <c r="AC2953" i="9" s="1"/>
  <c r="AC2954" i="9" s="1"/>
  <c r="AC2955" i="9" s="1"/>
  <c r="AC2956" i="9" s="1"/>
  <c r="AC2957" i="9" s="1"/>
  <c r="AC2958" i="9" s="1"/>
  <c r="AC2959" i="9" s="1"/>
  <c r="AC2960" i="9" s="1"/>
  <c r="AC2961" i="9" s="1"/>
  <c r="AC2962" i="9" s="1"/>
  <c r="AC2963" i="9" s="1"/>
  <c r="AC2964" i="9" s="1"/>
  <c r="AC2965" i="9" s="1"/>
  <c r="AC2966" i="9" s="1"/>
  <c r="AC2967" i="9" s="1"/>
  <c r="AC2968" i="9" s="1"/>
  <c r="AC2969" i="9" s="1"/>
  <c r="AC2970" i="9" s="1"/>
  <c r="AC2971" i="9" s="1"/>
  <c r="AC2972" i="9" s="1"/>
  <c r="AC2973" i="9" s="1"/>
  <c r="AC2974" i="9" s="1"/>
  <c r="AC2975" i="9" s="1"/>
  <c r="AC2976" i="9" s="1"/>
  <c r="AC2977" i="9" s="1"/>
  <c r="AC2978" i="9" s="1"/>
  <c r="AC2979" i="9" s="1"/>
  <c r="AC2980" i="9" s="1"/>
  <c r="AC2981" i="9" s="1"/>
  <c r="AC2982" i="9" s="1"/>
  <c r="AC2983" i="9" s="1"/>
  <c r="AC2984" i="9" s="1"/>
  <c r="AC2985" i="9" s="1"/>
  <c r="AC2986" i="9" s="1"/>
  <c r="AC2987" i="9" s="1"/>
  <c r="AC2988" i="9" s="1"/>
  <c r="AC2989" i="9" s="1"/>
  <c r="AC2990" i="9" s="1"/>
  <c r="AC2991" i="9" s="1"/>
  <c r="AC2992" i="9" s="1"/>
  <c r="AC2993" i="9" s="1"/>
  <c r="AC2994" i="9" s="1"/>
  <c r="AC2995" i="9" s="1"/>
  <c r="AC2996" i="9" s="1"/>
  <c r="AC2997" i="9" s="1"/>
  <c r="AC2998" i="9" s="1"/>
  <c r="AC2999" i="9" s="1"/>
  <c r="AC3000" i="9" s="1"/>
  <c r="AC3001" i="9" s="1"/>
  <c r="AC3002" i="9" s="1"/>
  <c r="AC3003" i="9" s="1"/>
  <c r="AC3004" i="9" s="1"/>
  <c r="AC3005" i="9" s="1"/>
  <c r="AC3006" i="9" s="1"/>
  <c r="AC3007" i="9" s="1"/>
  <c r="AC3008" i="9" s="1"/>
  <c r="AC3009" i="9" s="1"/>
  <c r="AC3010" i="9" s="1"/>
  <c r="AC3011" i="9" s="1"/>
  <c r="AC3012" i="9" s="1"/>
  <c r="AC3013" i="9" s="1"/>
  <c r="AC3014" i="9" s="1"/>
  <c r="AC3015" i="9" s="1"/>
  <c r="AC3016" i="9" s="1"/>
  <c r="AC3017" i="9" s="1"/>
  <c r="AC3018" i="9" s="1"/>
  <c r="AC3019" i="9" s="1"/>
  <c r="AC3020" i="9" s="1"/>
  <c r="AC3021" i="9" s="1"/>
  <c r="AC3022" i="9" s="1"/>
  <c r="AC3023" i="9" s="1"/>
  <c r="AC3024" i="9" s="1"/>
  <c r="AC3025" i="9" s="1"/>
  <c r="AC3026" i="9" s="1"/>
  <c r="AC3027" i="9" s="1"/>
  <c r="AC3028" i="9" s="1"/>
  <c r="AC3029" i="9" s="1"/>
  <c r="AC3030" i="9" s="1"/>
  <c r="AC3031" i="9" s="1"/>
  <c r="AC3032" i="9" s="1"/>
  <c r="AC3033" i="9" s="1"/>
  <c r="AC3034" i="9" s="1"/>
  <c r="AC3035" i="9" s="1"/>
  <c r="AC3036" i="9" s="1"/>
  <c r="AC3037" i="9" s="1"/>
  <c r="AC3038" i="9" s="1"/>
  <c r="AC3039" i="9" s="1"/>
  <c r="AC3040" i="9" s="1"/>
  <c r="AC3041" i="9" s="1"/>
  <c r="AC3042" i="9" s="1"/>
  <c r="AC3043" i="9" s="1"/>
  <c r="AC3044" i="9" s="1"/>
  <c r="AC3045" i="9" s="1"/>
  <c r="AC3046" i="9" s="1"/>
  <c r="AC3047" i="9" s="1"/>
  <c r="AC3048" i="9" s="1"/>
  <c r="AC3049" i="9" s="1"/>
  <c r="AC3050" i="9" s="1"/>
  <c r="AC3051" i="9" s="1"/>
  <c r="AC3052" i="9" s="1"/>
  <c r="AC3053" i="9" s="1"/>
  <c r="AC3054" i="9" s="1"/>
  <c r="AC3055" i="9" s="1"/>
  <c r="AC3056" i="9" s="1"/>
  <c r="AC3057" i="9" s="1"/>
  <c r="AC3058" i="9" s="1"/>
  <c r="AC3059" i="9" s="1"/>
  <c r="AC3060" i="9" s="1"/>
  <c r="AC3061" i="9" s="1"/>
  <c r="AC3062" i="9" s="1"/>
  <c r="AC3063" i="9" s="1"/>
  <c r="AC3064" i="9" s="1"/>
  <c r="AC3065" i="9" s="1"/>
  <c r="AC3066" i="9" s="1"/>
  <c r="AC3067" i="9" s="1"/>
  <c r="AC3068" i="9" s="1"/>
  <c r="AC3069" i="9" s="1"/>
  <c r="AC3070" i="9" s="1"/>
  <c r="AC3071" i="9" s="1"/>
  <c r="AC3072" i="9" s="1"/>
  <c r="AC3073" i="9" s="1"/>
  <c r="AC3074" i="9" s="1"/>
  <c r="AC3075" i="9" s="1"/>
  <c r="AC3076" i="9" s="1"/>
  <c r="AC3077" i="9" s="1"/>
  <c r="AC3078" i="9" s="1"/>
  <c r="AC3079" i="9" s="1"/>
  <c r="AC3080" i="9" s="1"/>
  <c r="AC3081" i="9" s="1"/>
  <c r="AC3082" i="9" s="1"/>
  <c r="AC3083" i="9" s="1"/>
  <c r="AC3084" i="9" s="1"/>
  <c r="AC3085" i="9" s="1"/>
  <c r="AC3086" i="9" s="1"/>
  <c r="AC3087" i="9" s="1"/>
  <c r="AC3088" i="9" s="1"/>
  <c r="AC3089" i="9" s="1"/>
  <c r="AC3090" i="9" s="1"/>
  <c r="AC3091" i="9" s="1"/>
  <c r="AC3092" i="9" s="1"/>
  <c r="AC3093" i="9" s="1"/>
  <c r="AC3094" i="9" s="1"/>
  <c r="AC3095" i="9" s="1"/>
  <c r="AC3096" i="9" s="1"/>
  <c r="AC3097" i="9" s="1"/>
  <c r="AC3098" i="9" s="1"/>
  <c r="AC3099" i="9" s="1"/>
  <c r="AC3100" i="9" s="1"/>
  <c r="AC3101" i="9" s="1"/>
  <c r="AC3102" i="9" s="1"/>
  <c r="AC3103" i="9" s="1"/>
  <c r="AC3104" i="9" s="1"/>
  <c r="AC3105" i="9" s="1"/>
  <c r="AC3106" i="9" s="1"/>
  <c r="AC3107" i="9" s="1"/>
  <c r="AC3108" i="9" s="1"/>
  <c r="AC3109" i="9" s="1"/>
  <c r="AC3110" i="9" s="1"/>
  <c r="AC3111" i="9" s="1"/>
  <c r="AC3112" i="9" s="1"/>
  <c r="AC3113" i="9" s="1"/>
  <c r="AC3114" i="9" s="1"/>
  <c r="AC3115" i="9" s="1"/>
  <c r="AC3116" i="9" s="1"/>
  <c r="AC3117" i="9" s="1"/>
  <c r="AC3118" i="9" s="1"/>
  <c r="AC3119" i="9" s="1"/>
  <c r="AC3120" i="9" s="1"/>
  <c r="AC3121" i="9" s="1"/>
  <c r="AC3122" i="9" s="1"/>
  <c r="AC3123" i="9" s="1"/>
  <c r="AC3124" i="9" s="1"/>
  <c r="AC3125" i="9" s="1"/>
  <c r="AC3126" i="9" s="1"/>
  <c r="AC3127" i="9" s="1"/>
  <c r="AC3128" i="9" s="1"/>
  <c r="AC3129" i="9" s="1"/>
  <c r="AC3130" i="9" s="1"/>
  <c r="AC3131" i="9" s="1"/>
  <c r="AC3132" i="9" s="1"/>
  <c r="AC3133" i="9" s="1"/>
  <c r="AC3134" i="9" s="1"/>
  <c r="AC3135" i="9" s="1"/>
  <c r="AC3136" i="9" s="1"/>
  <c r="AC3137" i="9" s="1"/>
  <c r="AC3138" i="9" s="1"/>
  <c r="AC3139" i="9" s="1"/>
  <c r="AC3140" i="9" s="1"/>
  <c r="AC3141" i="9" s="1"/>
  <c r="AC3142" i="9" s="1"/>
  <c r="AC3143" i="9" s="1"/>
  <c r="AC3144" i="9" s="1"/>
  <c r="AC3145" i="9" s="1"/>
  <c r="AC3146" i="9" s="1"/>
  <c r="AC3147" i="9" s="1"/>
  <c r="AC3148" i="9" s="1"/>
  <c r="AC3149" i="9" s="1"/>
  <c r="AC3150" i="9" s="1"/>
  <c r="AC3151" i="9" s="1"/>
  <c r="AC3152" i="9" s="1"/>
  <c r="AC3153" i="9" s="1"/>
  <c r="AC3154" i="9" s="1"/>
  <c r="AC3155" i="9" s="1"/>
  <c r="AC3156" i="9" s="1"/>
  <c r="AC3157" i="9" s="1"/>
  <c r="AC3158" i="9" s="1"/>
  <c r="AC3159" i="9" s="1"/>
  <c r="AC3160" i="9" s="1"/>
  <c r="AC3161" i="9" s="1"/>
  <c r="AC3162" i="9" s="1"/>
  <c r="AC3163" i="9" s="1"/>
  <c r="AC3164" i="9" s="1"/>
  <c r="AC3165" i="9" s="1"/>
  <c r="AC3166" i="9" s="1"/>
  <c r="AC3167" i="9" s="1"/>
  <c r="AC3168" i="9" s="1"/>
  <c r="AC3169" i="9" s="1"/>
  <c r="AC3170" i="9" s="1"/>
  <c r="AC3171" i="9" s="1"/>
  <c r="AC3172" i="9" s="1"/>
  <c r="AC3173" i="9" s="1"/>
  <c r="AC3174" i="9" s="1"/>
  <c r="AC3175" i="9" s="1"/>
  <c r="AC3176" i="9" s="1"/>
  <c r="AC3177" i="9" s="1"/>
  <c r="AC3178" i="9" s="1"/>
  <c r="AC3179" i="9" s="1"/>
  <c r="AC3180" i="9" s="1"/>
  <c r="AC3181" i="9" s="1"/>
  <c r="AC3182" i="9" s="1"/>
  <c r="AC3183" i="9" s="1"/>
  <c r="AC3184" i="9" s="1"/>
  <c r="AC3185" i="9" s="1"/>
  <c r="AC3186" i="9" s="1"/>
  <c r="AC3187" i="9" s="1"/>
  <c r="AC3188" i="9" s="1"/>
  <c r="AC3189" i="9" s="1"/>
  <c r="AC3190" i="9" s="1"/>
  <c r="AC3191" i="9" s="1"/>
  <c r="AC3192" i="9" s="1"/>
  <c r="AC3193" i="9" s="1"/>
  <c r="AC3194" i="9" s="1"/>
  <c r="AC3195" i="9" s="1"/>
  <c r="AC3196" i="9" s="1"/>
  <c r="AC3197" i="9" s="1"/>
  <c r="AC3198" i="9" s="1"/>
  <c r="AC3199" i="9" s="1"/>
  <c r="AC3200" i="9" s="1"/>
  <c r="AC3201" i="9" s="1"/>
  <c r="AC3202" i="9" s="1"/>
  <c r="AC3203" i="9" s="1"/>
  <c r="AC3204" i="9" s="1"/>
  <c r="AC3205" i="9" s="1"/>
  <c r="AC3206" i="9" s="1"/>
  <c r="AC3207" i="9" s="1"/>
  <c r="AC3208" i="9" s="1"/>
  <c r="AC3209" i="9" s="1"/>
  <c r="AC3210" i="9" s="1"/>
  <c r="AC3211" i="9" s="1"/>
  <c r="AC3212" i="9" s="1"/>
  <c r="AC3213" i="9" s="1"/>
  <c r="AC3214" i="9" s="1"/>
  <c r="AC3215" i="9" s="1"/>
  <c r="AC3216" i="9" s="1"/>
  <c r="AC3217" i="9" s="1"/>
  <c r="AC3218" i="9" s="1"/>
  <c r="AC3219" i="9" s="1"/>
  <c r="AC3220" i="9" s="1"/>
  <c r="AC3221" i="9" s="1"/>
  <c r="AC3222" i="9" s="1"/>
  <c r="AC3223" i="9" s="1"/>
  <c r="AC3224" i="9" s="1"/>
  <c r="AC3225" i="9" s="1"/>
  <c r="AC3226" i="9" s="1"/>
  <c r="AC3227" i="9" s="1"/>
  <c r="AC3228" i="9" s="1"/>
  <c r="AC3229" i="9" s="1"/>
  <c r="AC3230" i="9" s="1"/>
  <c r="AC3231" i="9" s="1"/>
  <c r="AC3232" i="9" s="1"/>
  <c r="AC3233" i="9" s="1"/>
  <c r="AC3234" i="9" s="1"/>
  <c r="AC3235" i="9" s="1"/>
  <c r="AC3236" i="9" s="1"/>
  <c r="AC3237" i="9" s="1"/>
  <c r="AC3238" i="9" s="1"/>
  <c r="AC3239" i="9" s="1"/>
  <c r="AC3240" i="9" s="1"/>
  <c r="AC3241" i="9" s="1"/>
  <c r="AC3242" i="9" s="1"/>
  <c r="AC3243" i="9" s="1"/>
  <c r="AC3244" i="9" s="1"/>
  <c r="AC3245" i="9" s="1"/>
  <c r="AC3246" i="9" s="1"/>
  <c r="AC3247" i="9" s="1"/>
  <c r="AC3248" i="9" s="1"/>
  <c r="AC3249" i="9" s="1"/>
  <c r="AC3250" i="9" s="1"/>
  <c r="AC3251" i="9" s="1"/>
  <c r="AC3252" i="9" s="1"/>
  <c r="AC3253" i="9" s="1"/>
  <c r="AC3254" i="9" s="1"/>
  <c r="AC3255" i="9" s="1"/>
  <c r="AC3256" i="9" s="1"/>
  <c r="AC3257" i="9" s="1"/>
  <c r="AC3258" i="9" s="1"/>
  <c r="AC3259" i="9" s="1"/>
  <c r="AC3260" i="9" s="1"/>
  <c r="AC3261" i="9" s="1"/>
  <c r="AC3262" i="9" s="1"/>
  <c r="AC3263" i="9" s="1"/>
  <c r="AC3264" i="9" s="1"/>
  <c r="AC3265" i="9" s="1"/>
  <c r="AC3266" i="9" s="1"/>
  <c r="AC3267" i="9" s="1"/>
  <c r="AC3268" i="9" s="1"/>
  <c r="AC3269" i="9" s="1"/>
  <c r="AC3270" i="9" s="1"/>
  <c r="AC3271" i="9" s="1"/>
  <c r="AC3272" i="9" s="1"/>
  <c r="AC3273" i="9" s="1"/>
  <c r="AC3274" i="9" s="1"/>
  <c r="AC3275" i="9" s="1"/>
  <c r="AC3276" i="9" s="1"/>
  <c r="AC3277" i="9" s="1"/>
  <c r="AC3278" i="9" s="1"/>
  <c r="AC3279" i="9" s="1"/>
  <c r="AC3280" i="9" s="1"/>
  <c r="AC3281" i="9" s="1"/>
  <c r="AC3282" i="9" s="1"/>
  <c r="AC3283" i="9" s="1"/>
  <c r="AC3284" i="9" s="1"/>
  <c r="AC3285" i="9" s="1"/>
  <c r="AC3286" i="9" s="1"/>
  <c r="AC3287" i="9" s="1"/>
  <c r="AC3288" i="9" s="1"/>
  <c r="AC3289" i="9" s="1"/>
  <c r="AC3290" i="9" s="1"/>
  <c r="AC3291" i="9" s="1"/>
  <c r="AC3292" i="9" s="1"/>
  <c r="AC3293" i="9" s="1"/>
  <c r="AC3294" i="9" s="1"/>
  <c r="AC3295" i="9" s="1"/>
  <c r="AC3296" i="9" s="1"/>
  <c r="AC3297" i="9" s="1"/>
  <c r="AC3298" i="9" s="1"/>
  <c r="AC3299" i="9" s="1"/>
  <c r="AC3300" i="9" s="1"/>
  <c r="AC3301" i="9" s="1"/>
  <c r="AC3302" i="9" s="1"/>
  <c r="AC3303" i="9" s="1"/>
  <c r="AC3304" i="9" s="1"/>
  <c r="AC3305" i="9" s="1"/>
  <c r="AC3306" i="9" s="1"/>
  <c r="AC3307" i="9" s="1"/>
  <c r="AC3308" i="9" s="1"/>
  <c r="AC3309" i="9" s="1"/>
  <c r="AC3310" i="9" s="1"/>
  <c r="AC3311" i="9" s="1"/>
  <c r="AC3312" i="9" s="1"/>
  <c r="AC3313" i="9" s="1"/>
  <c r="AC3314" i="9" s="1"/>
  <c r="AC3315" i="9" s="1"/>
  <c r="AC3316" i="9" s="1"/>
  <c r="AC3317" i="9" s="1"/>
  <c r="AC3318" i="9" s="1"/>
  <c r="AC3319" i="9" s="1"/>
  <c r="AC3320" i="9" s="1"/>
  <c r="AC3321" i="9" s="1"/>
  <c r="AC3322" i="9" s="1"/>
  <c r="AC3323" i="9" s="1"/>
  <c r="AC3324" i="9" s="1"/>
  <c r="AC3325" i="9" s="1"/>
  <c r="AC3326" i="9" s="1"/>
  <c r="AC3327" i="9" s="1"/>
  <c r="AC3328" i="9" s="1"/>
  <c r="AC3329" i="9" s="1"/>
  <c r="AC3330" i="9" s="1"/>
  <c r="AC3331" i="9" s="1"/>
  <c r="AC3332" i="9" s="1"/>
  <c r="AC3333" i="9" s="1"/>
  <c r="AC3334" i="9" s="1"/>
  <c r="AC3335" i="9" s="1"/>
  <c r="AC3336" i="9" s="1"/>
  <c r="AC3337" i="9" s="1"/>
  <c r="AC3338" i="9" s="1"/>
  <c r="AC3339" i="9" s="1"/>
  <c r="AC3340" i="9" s="1"/>
  <c r="AC3341" i="9" s="1"/>
  <c r="AC3342" i="9" s="1"/>
  <c r="AC3343" i="9" s="1"/>
  <c r="AC3344" i="9" s="1"/>
  <c r="AC3345" i="9" s="1"/>
  <c r="AC3346" i="9" s="1"/>
  <c r="AC3347" i="9" s="1"/>
  <c r="AC3348" i="9" s="1"/>
  <c r="AC3349" i="9" s="1"/>
  <c r="AC3350" i="9" s="1"/>
  <c r="AC3351" i="9" s="1"/>
  <c r="AC3352" i="9" s="1"/>
  <c r="AC3353" i="9" s="1"/>
  <c r="AC3354" i="9" s="1"/>
  <c r="AC3355" i="9" s="1"/>
  <c r="AC3356" i="9" s="1"/>
  <c r="AC3357" i="9" s="1"/>
  <c r="AC3358" i="9" s="1"/>
  <c r="AC3359" i="9" s="1"/>
  <c r="AC3360" i="9" s="1"/>
  <c r="AC3361" i="9" s="1"/>
  <c r="AC3362" i="9" s="1"/>
  <c r="AC3363" i="9" s="1"/>
  <c r="AC3364" i="9" s="1"/>
  <c r="AC3365" i="9" s="1"/>
  <c r="AC3366" i="9" s="1"/>
  <c r="AC3367" i="9" s="1"/>
  <c r="AC3368" i="9" s="1"/>
  <c r="AC3369" i="9" s="1"/>
  <c r="AC3370" i="9" s="1"/>
  <c r="AC3371" i="9" s="1"/>
  <c r="AC3372" i="9" s="1"/>
  <c r="AC3373" i="9" s="1"/>
  <c r="AC3374" i="9" s="1"/>
  <c r="AC3375" i="9" s="1"/>
  <c r="AC3376" i="9" s="1"/>
  <c r="AC3377" i="9" s="1"/>
  <c r="AC3378" i="9" s="1"/>
  <c r="AC3379" i="9" s="1"/>
  <c r="AC3380" i="9" s="1"/>
  <c r="AC3381" i="9" s="1"/>
  <c r="AC3382" i="9" s="1"/>
  <c r="AC3383" i="9" s="1"/>
  <c r="AC3384" i="9" s="1"/>
  <c r="AC3385" i="9" s="1"/>
  <c r="AC3386" i="9" s="1"/>
  <c r="AC3387" i="9" s="1"/>
  <c r="AC3388" i="9" s="1"/>
  <c r="AC3389" i="9" s="1"/>
  <c r="AC3390" i="9" s="1"/>
  <c r="AC3391" i="9" s="1"/>
  <c r="AC3392" i="9" s="1"/>
  <c r="AC3393" i="9" s="1"/>
  <c r="AC3394" i="9" s="1"/>
  <c r="AC3395" i="9" s="1"/>
  <c r="AC3396" i="9" s="1"/>
  <c r="AC3397" i="9" s="1"/>
  <c r="AC3398" i="9" s="1"/>
  <c r="AC3399" i="9" s="1"/>
  <c r="AC3400" i="9" s="1"/>
  <c r="AC3401" i="9" s="1"/>
  <c r="AC3402" i="9" s="1"/>
  <c r="AC3403" i="9" s="1"/>
  <c r="AC3404" i="9" s="1"/>
  <c r="AC3405" i="9" s="1"/>
  <c r="AC3406" i="9" s="1"/>
  <c r="AC3407" i="9" s="1"/>
  <c r="AC3408" i="9" s="1"/>
  <c r="AC3409" i="9" s="1"/>
  <c r="AC3410" i="9" s="1"/>
  <c r="AC3411" i="9" s="1"/>
  <c r="AC3412" i="9" s="1"/>
  <c r="AC3413" i="9" s="1"/>
  <c r="AC3414" i="9" s="1"/>
  <c r="AC3415" i="9" s="1"/>
  <c r="AC3416" i="9" s="1"/>
  <c r="AC3417" i="9" s="1"/>
  <c r="AC3418" i="9" s="1"/>
  <c r="AC3419" i="9" s="1"/>
  <c r="AC3420" i="9" s="1"/>
  <c r="AC3421" i="9" s="1"/>
  <c r="AC3422" i="9" s="1"/>
  <c r="AC3423" i="9" s="1"/>
  <c r="AC3424" i="9" s="1"/>
  <c r="AC3425" i="9" s="1"/>
  <c r="AC3426" i="9" s="1"/>
  <c r="AC3427" i="9" s="1"/>
  <c r="AC3428" i="9" s="1"/>
  <c r="AC3429" i="9" s="1"/>
  <c r="AC3430" i="9" s="1"/>
  <c r="AC3431" i="9" s="1"/>
  <c r="AC3432" i="9" s="1"/>
  <c r="AC3433" i="9" s="1"/>
  <c r="AC3434" i="9" s="1"/>
  <c r="AC3435" i="9" s="1"/>
  <c r="AC3436" i="9" s="1"/>
  <c r="AC3437" i="9" s="1"/>
  <c r="AC3438" i="9" s="1"/>
  <c r="AC3439" i="9" s="1"/>
  <c r="AC3440" i="9" s="1"/>
  <c r="AC3441" i="9" s="1"/>
  <c r="AC3442" i="9" s="1"/>
  <c r="AC3443" i="9" s="1"/>
  <c r="AC3444" i="9" s="1"/>
  <c r="AC3445" i="9" s="1"/>
  <c r="AC3446" i="9" s="1"/>
  <c r="AC3447" i="9" s="1"/>
  <c r="AC3448" i="9" s="1"/>
  <c r="AC3449" i="9" s="1"/>
  <c r="AC3450" i="9" s="1"/>
  <c r="AC3451" i="9" s="1"/>
  <c r="AC3452" i="9" s="1"/>
  <c r="AC3453" i="9" s="1"/>
  <c r="AC3454" i="9" s="1"/>
  <c r="AC3455" i="9" s="1"/>
  <c r="AC3456" i="9" s="1"/>
  <c r="AC3457" i="9" s="1"/>
  <c r="AC3458" i="9" s="1"/>
  <c r="AC3459" i="9" s="1"/>
  <c r="AC3460" i="9" s="1"/>
  <c r="AC3461" i="9" s="1"/>
  <c r="AC3462" i="9" s="1"/>
  <c r="AC3463" i="9" s="1"/>
  <c r="AC3464" i="9" s="1"/>
  <c r="AC3465" i="9" s="1"/>
  <c r="AC3466" i="9" s="1"/>
  <c r="AC3467" i="9" s="1"/>
  <c r="AC3468" i="9" s="1"/>
  <c r="AC3469" i="9" s="1"/>
  <c r="AC3470" i="9" s="1"/>
  <c r="AC3471" i="9" s="1"/>
  <c r="AC3472" i="9" s="1"/>
  <c r="AC3473" i="9" s="1"/>
  <c r="AC3474" i="9" s="1"/>
  <c r="AC3475" i="9" s="1"/>
  <c r="AC3476" i="9" s="1"/>
  <c r="AC3477" i="9" s="1"/>
  <c r="AC3478" i="9" s="1"/>
  <c r="AC3479" i="9" s="1"/>
  <c r="AC3480" i="9" s="1"/>
  <c r="AC3481" i="9" s="1"/>
  <c r="AC3482" i="9" s="1"/>
  <c r="AC3483" i="9" s="1"/>
  <c r="AC3484" i="9" s="1"/>
  <c r="AC3485" i="9" s="1"/>
  <c r="AC3486" i="9" s="1"/>
  <c r="AC3487" i="9" s="1"/>
  <c r="AC3488" i="9" s="1"/>
  <c r="AC3489" i="9" s="1"/>
  <c r="AC3490" i="9" s="1"/>
  <c r="AC3491" i="9" s="1"/>
  <c r="AC3492" i="9" s="1"/>
  <c r="AC3493" i="9" s="1"/>
  <c r="AC3494" i="9" s="1"/>
  <c r="AC3495" i="9" s="1"/>
  <c r="AC3496" i="9" s="1"/>
  <c r="AC3497" i="9" s="1"/>
  <c r="AC3498" i="9" s="1"/>
  <c r="AC3499" i="9" s="1"/>
  <c r="AC3500" i="9" s="1"/>
  <c r="AC3501" i="9" s="1"/>
  <c r="AC3502" i="9" s="1"/>
  <c r="AC3503" i="9" s="1"/>
  <c r="AC3504" i="9" s="1"/>
  <c r="AC3505" i="9" s="1"/>
  <c r="AC3506" i="9" s="1"/>
  <c r="AC3507" i="9" s="1"/>
  <c r="AC3508" i="9" s="1"/>
  <c r="AC3509" i="9" s="1"/>
  <c r="AC3510" i="9" s="1"/>
  <c r="AC3511" i="9" s="1"/>
  <c r="AC3512" i="9" s="1"/>
  <c r="AC3513" i="9" s="1"/>
  <c r="AC3514" i="9" s="1"/>
  <c r="AC3515" i="9" s="1"/>
  <c r="AC3516" i="9" s="1"/>
  <c r="AC3517" i="9" s="1"/>
  <c r="AC3518" i="9" s="1"/>
  <c r="AC3519" i="9" s="1"/>
  <c r="AC3520" i="9" s="1"/>
  <c r="AC3521" i="9" s="1"/>
  <c r="AC3522" i="9" s="1"/>
  <c r="AC3523" i="9" s="1"/>
  <c r="AC3524" i="9" s="1"/>
  <c r="AC3525" i="9" s="1"/>
  <c r="AC3526" i="9" s="1"/>
  <c r="AC3527" i="9" s="1"/>
  <c r="AC3528" i="9" s="1"/>
  <c r="AC3529" i="9" s="1"/>
  <c r="AC3530" i="9" s="1"/>
  <c r="AC3531" i="9" s="1"/>
  <c r="AC3532" i="9" s="1"/>
  <c r="AC3533" i="9" s="1"/>
  <c r="AC3534" i="9" s="1"/>
  <c r="AC3535" i="9" s="1"/>
  <c r="AC3536" i="9" s="1"/>
  <c r="AC3537" i="9" s="1"/>
  <c r="AC3538" i="9" s="1"/>
  <c r="AC3539" i="9" s="1"/>
  <c r="AC3540" i="9" s="1"/>
  <c r="AC3541" i="9" s="1"/>
  <c r="AC3542" i="9" s="1"/>
  <c r="AC3543" i="9" s="1"/>
  <c r="AC3544" i="9" s="1"/>
  <c r="AC3545" i="9" s="1"/>
  <c r="AC3546" i="9" s="1"/>
  <c r="AC3547" i="9" s="1"/>
  <c r="AC3548" i="9" s="1"/>
  <c r="AC3549" i="9" s="1"/>
  <c r="AC3550" i="9" s="1"/>
  <c r="AC3551" i="9" s="1"/>
  <c r="AC3552" i="9" s="1"/>
  <c r="AC3553" i="9" s="1"/>
  <c r="AC3554" i="9" s="1"/>
  <c r="AC3555" i="9" s="1"/>
  <c r="AC3556" i="9" s="1"/>
  <c r="AC3557" i="9" s="1"/>
  <c r="AC3558" i="9" s="1"/>
  <c r="AC3559" i="9" s="1"/>
  <c r="AC3560" i="9" s="1"/>
  <c r="AC3561" i="9" s="1"/>
  <c r="AC3562" i="9" s="1"/>
  <c r="AC3563" i="9" s="1"/>
  <c r="AC3564" i="9" s="1"/>
  <c r="AC3565" i="9" s="1"/>
  <c r="AC3566" i="9" s="1"/>
  <c r="AC3567" i="9" s="1"/>
  <c r="AC3568" i="9" s="1"/>
  <c r="AC3569" i="9" s="1"/>
  <c r="AC3570" i="9" s="1"/>
  <c r="AC3571" i="9" s="1"/>
  <c r="AC3572" i="9" s="1"/>
  <c r="AC3573" i="9" s="1"/>
  <c r="AC3574" i="9" s="1"/>
  <c r="AC3575" i="9" s="1"/>
  <c r="AC3576" i="9" s="1"/>
  <c r="AC3577" i="9" s="1"/>
  <c r="AC3578" i="9" s="1"/>
  <c r="AC3579" i="9" s="1"/>
  <c r="AC3580" i="9" s="1"/>
  <c r="AC3581" i="9" s="1"/>
  <c r="AC3582" i="9" s="1"/>
  <c r="AC3583" i="9" s="1"/>
  <c r="AC3584" i="9" s="1"/>
  <c r="AC3585" i="9" s="1"/>
  <c r="AC3586" i="9" s="1"/>
  <c r="AC3587" i="9" s="1"/>
  <c r="AC3588" i="9" s="1"/>
  <c r="AC3589" i="9" s="1"/>
  <c r="AC3590" i="9" s="1"/>
  <c r="AC3591" i="9" s="1"/>
  <c r="AC3592" i="9" s="1"/>
  <c r="AC3593" i="9" s="1"/>
  <c r="AC3594" i="9" s="1"/>
  <c r="AC3595" i="9" s="1"/>
  <c r="AC3596" i="9" s="1"/>
  <c r="AC3597" i="9" s="1"/>
  <c r="AC3598" i="9" s="1"/>
  <c r="AC3599" i="9" s="1"/>
  <c r="AC3600" i="9" s="1"/>
  <c r="AC3601" i="9" s="1"/>
  <c r="AC3602" i="9" s="1"/>
  <c r="AC3603" i="9" s="1"/>
  <c r="AC3604" i="9" s="1"/>
  <c r="AC3605" i="9" s="1"/>
  <c r="AC3606" i="9" s="1"/>
  <c r="AC3607" i="9" s="1"/>
  <c r="AC3608" i="9" s="1"/>
  <c r="AC3609" i="9" s="1"/>
  <c r="AC3610" i="9" s="1"/>
  <c r="AC3611" i="9" s="1"/>
  <c r="AC3612" i="9" s="1"/>
  <c r="AC3613" i="9" s="1"/>
  <c r="AC3614" i="9" s="1"/>
  <c r="AC3615" i="9" s="1"/>
  <c r="AC3616" i="9" s="1"/>
  <c r="AC3617" i="9" s="1"/>
  <c r="AC3618" i="9" s="1"/>
  <c r="AC3619" i="9" s="1"/>
  <c r="AC3620" i="9" s="1"/>
  <c r="AC3621" i="9" s="1"/>
  <c r="AC3622" i="9" s="1"/>
  <c r="AC3623" i="9" s="1"/>
  <c r="AC3624" i="9" s="1"/>
  <c r="AC3625" i="9" s="1"/>
  <c r="AC3626" i="9" s="1"/>
  <c r="AC3627" i="9" s="1"/>
  <c r="AC3628" i="9" s="1"/>
  <c r="AC3629" i="9" s="1"/>
  <c r="AC3630" i="9" s="1"/>
  <c r="AC3631" i="9" s="1"/>
  <c r="AC3632" i="9" s="1"/>
  <c r="AC3633" i="9" s="1"/>
  <c r="AC3634" i="9" s="1"/>
  <c r="AC3635" i="9" s="1"/>
  <c r="AC3636" i="9" s="1"/>
  <c r="AC3637" i="9" s="1"/>
  <c r="AC3638" i="9" s="1"/>
  <c r="AC3639" i="9" s="1"/>
  <c r="AC3640" i="9" s="1"/>
  <c r="AC3641" i="9" s="1"/>
  <c r="AC3642" i="9" s="1"/>
  <c r="AC3643" i="9" s="1"/>
  <c r="AC3644" i="9" s="1"/>
  <c r="AC3645" i="9" s="1"/>
  <c r="AC3646" i="9" s="1"/>
  <c r="AC3647" i="9" s="1"/>
  <c r="AC3648" i="9" s="1"/>
  <c r="AC3649" i="9" s="1"/>
  <c r="AC3650" i="9" s="1"/>
  <c r="AC3651" i="9" s="1"/>
  <c r="AC3652" i="9" s="1"/>
  <c r="AC3653" i="9" s="1"/>
  <c r="AC3654" i="9" s="1"/>
  <c r="AC3655" i="9" s="1"/>
  <c r="AC3656" i="9" s="1"/>
  <c r="AC3657" i="9" s="1"/>
  <c r="AC3658" i="9" s="1"/>
  <c r="AC3659" i="9" s="1"/>
  <c r="AC3660" i="9" s="1"/>
  <c r="AC3661" i="9" s="1"/>
  <c r="AC3662" i="9" s="1"/>
  <c r="AC3663" i="9" s="1"/>
  <c r="AC3664" i="9" s="1"/>
  <c r="AC3665" i="9" s="1"/>
  <c r="AC3666" i="9" s="1"/>
  <c r="AC3667" i="9" s="1"/>
  <c r="AC3668" i="9" s="1"/>
  <c r="AC3669" i="9" s="1"/>
  <c r="AC3670" i="9" s="1"/>
  <c r="AC3671" i="9" s="1"/>
  <c r="AC3672" i="9" s="1"/>
  <c r="AC3673" i="9" s="1"/>
  <c r="AC3674" i="9" s="1"/>
  <c r="AC3675" i="9" s="1"/>
  <c r="AC3676" i="9" s="1"/>
  <c r="AC3677" i="9" s="1"/>
  <c r="AC3678" i="9" s="1"/>
  <c r="AC3679" i="9" s="1"/>
  <c r="AC3680" i="9" s="1"/>
  <c r="AC3681" i="9" s="1"/>
  <c r="AC3682" i="9" s="1"/>
  <c r="AC3683" i="9" s="1"/>
  <c r="AC3684" i="9" s="1"/>
  <c r="AC3685" i="9" s="1"/>
  <c r="AC3686" i="9" s="1"/>
  <c r="AC3687" i="9" s="1"/>
  <c r="AC3688" i="9" s="1"/>
  <c r="AC3689" i="9" s="1"/>
  <c r="AC3690" i="9" s="1"/>
  <c r="AC3691" i="9" s="1"/>
  <c r="AC3692" i="9" s="1"/>
  <c r="AC3693" i="9" s="1"/>
  <c r="AC3694" i="9" s="1"/>
  <c r="AC3695" i="9" s="1"/>
  <c r="AC3696" i="9" s="1"/>
  <c r="AC3697" i="9" s="1"/>
  <c r="AC3698" i="9" s="1"/>
  <c r="AC3699" i="9" s="1"/>
  <c r="AC3700" i="9" s="1"/>
  <c r="AC3701" i="9" s="1"/>
  <c r="AC3702" i="9" s="1"/>
  <c r="AC3703" i="9" s="1"/>
  <c r="AC3704" i="9" s="1"/>
  <c r="AC3705" i="9" s="1"/>
  <c r="AC3706" i="9" s="1"/>
  <c r="AC3707" i="9" s="1"/>
  <c r="AC3708" i="9" s="1"/>
  <c r="AC3709" i="9" s="1"/>
  <c r="AC3710" i="9" s="1"/>
  <c r="AC3711" i="9" s="1"/>
  <c r="AC3712" i="9" s="1"/>
  <c r="AC3713" i="9" s="1"/>
  <c r="AC3714" i="9" s="1"/>
  <c r="AC3715" i="9" s="1"/>
  <c r="AC3716" i="9" s="1"/>
  <c r="AC3717" i="9" s="1"/>
  <c r="AC3718" i="9" s="1"/>
  <c r="AC3719" i="9" s="1"/>
  <c r="AC3720" i="9" s="1"/>
  <c r="AC3721" i="9" s="1"/>
  <c r="AC3722" i="9" s="1"/>
  <c r="AC3723" i="9" s="1"/>
  <c r="AC3724" i="9" s="1"/>
  <c r="AC3725" i="9" s="1"/>
  <c r="AC3726" i="9" s="1"/>
  <c r="AC3727" i="9" s="1"/>
  <c r="AC3728" i="9" s="1"/>
  <c r="AC3729" i="9" s="1"/>
  <c r="AC3730" i="9" s="1"/>
  <c r="AC3731" i="9" s="1"/>
  <c r="AC3732" i="9" s="1"/>
  <c r="AC3733" i="9" s="1"/>
  <c r="AC3734" i="9" s="1"/>
  <c r="AC3735" i="9" s="1"/>
  <c r="AC3736" i="9" s="1"/>
  <c r="AC3737" i="9" s="1"/>
  <c r="AC3738" i="9" s="1"/>
  <c r="AC3739" i="9" s="1"/>
  <c r="AC3740" i="9" s="1"/>
  <c r="AC3741" i="9" s="1"/>
  <c r="AC3742" i="9" s="1"/>
  <c r="AC3743" i="9" s="1"/>
  <c r="AC3744" i="9" s="1"/>
  <c r="AC3745" i="9" s="1"/>
  <c r="AC3746" i="9" s="1"/>
  <c r="AC3747" i="9" s="1"/>
  <c r="AC3748" i="9" s="1"/>
  <c r="AC3749" i="9" s="1"/>
  <c r="AC3750" i="9" s="1"/>
  <c r="AC3751" i="9" s="1"/>
  <c r="AC3752" i="9" s="1"/>
  <c r="AC3753" i="9" s="1"/>
  <c r="AC3754" i="9" s="1"/>
  <c r="AC3755" i="9" s="1"/>
  <c r="AC3756" i="9" s="1"/>
  <c r="AC3757" i="9" s="1"/>
  <c r="AC3758" i="9" s="1"/>
  <c r="AC3759" i="9" s="1"/>
  <c r="AC3760" i="9" s="1"/>
  <c r="AC3761" i="9" s="1"/>
  <c r="AC3762" i="9" s="1"/>
  <c r="AC3763" i="9" s="1"/>
  <c r="AC3764" i="9" s="1"/>
  <c r="AC3765" i="9" s="1"/>
  <c r="AC3766" i="9" s="1"/>
  <c r="AC3767" i="9" s="1"/>
  <c r="AC3768" i="9" s="1"/>
  <c r="AC3769" i="9" s="1"/>
  <c r="AC3770" i="9" s="1"/>
  <c r="AC3771" i="9" s="1"/>
  <c r="AC3772" i="9" s="1"/>
  <c r="AC3773" i="9" s="1"/>
  <c r="AC3774" i="9" s="1"/>
  <c r="AC3775" i="9" s="1"/>
  <c r="AC3776" i="9" s="1"/>
  <c r="AC3777" i="9" s="1"/>
  <c r="AC3778" i="9" s="1"/>
  <c r="AC3779" i="9" s="1"/>
  <c r="AC3780" i="9" s="1"/>
  <c r="AC3781" i="9" s="1"/>
  <c r="AC3782" i="9" s="1"/>
  <c r="AC3783" i="9" s="1"/>
  <c r="AC3784" i="9" s="1"/>
  <c r="AC3785" i="9" s="1"/>
  <c r="AC3786" i="9" s="1"/>
  <c r="AC3787" i="9" s="1"/>
  <c r="AC3788" i="9" s="1"/>
  <c r="AC3789" i="9" s="1"/>
  <c r="AC3790" i="9" s="1"/>
  <c r="AC3791" i="9" s="1"/>
  <c r="AC3792" i="9" s="1"/>
  <c r="AC3793" i="9" s="1"/>
  <c r="AC3794" i="9" s="1"/>
  <c r="AC3795" i="9" s="1"/>
  <c r="AC3796" i="9" s="1"/>
  <c r="AC3797" i="9" s="1"/>
  <c r="AC3798" i="9" s="1"/>
  <c r="AC3799" i="9" s="1"/>
  <c r="AC3800" i="9" s="1"/>
  <c r="AC3801" i="9" s="1"/>
  <c r="AC3802" i="9" s="1"/>
  <c r="AC3803" i="9" s="1"/>
  <c r="AC3804" i="9" s="1"/>
  <c r="AC3805" i="9" s="1"/>
  <c r="AC3806" i="9" s="1"/>
  <c r="AC3807" i="9" s="1"/>
  <c r="AC3808" i="9" s="1"/>
  <c r="AC3809" i="9" s="1"/>
  <c r="AC3810" i="9" s="1"/>
  <c r="AC3811" i="9" s="1"/>
  <c r="AC3812" i="9" s="1"/>
  <c r="AC3813" i="9" s="1"/>
  <c r="AC3814" i="9" s="1"/>
  <c r="AC3815" i="9" s="1"/>
  <c r="AC3816" i="9" s="1"/>
  <c r="AC3817" i="9" s="1"/>
  <c r="AC3818" i="9" s="1"/>
  <c r="AC3819" i="9" s="1"/>
  <c r="AC3820" i="9" s="1"/>
  <c r="AC3821" i="9" s="1"/>
  <c r="AC3822" i="9" s="1"/>
  <c r="AC3823" i="9" s="1"/>
  <c r="AC3824" i="9" s="1"/>
  <c r="AC3825" i="9" s="1"/>
  <c r="AC3826" i="9" s="1"/>
  <c r="AC3827" i="9" s="1"/>
  <c r="AC3828" i="9" s="1"/>
  <c r="AC3829" i="9" s="1"/>
  <c r="AC3830" i="9" s="1"/>
  <c r="AC3831" i="9" s="1"/>
  <c r="AC3832" i="9" s="1"/>
  <c r="AC3833" i="9" s="1"/>
  <c r="AC3834" i="9" s="1"/>
  <c r="AC3835" i="9" s="1"/>
  <c r="AC3836" i="9" s="1"/>
  <c r="AC3837" i="9" s="1"/>
  <c r="AC3838" i="9" s="1"/>
  <c r="AC3839" i="9" s="1"/>
  <c r="AC3840" i="9" s="1"/>
  <c r="AC3841" i="9" s="1"/>
  <c r="AC3842" i="9" s="1"/>
  <c r="AC3843" i="9" s="1"/>
  <c r="AC3844" i="9" s="1"/>
  <c r="AC3845" i="9" s="1"/>
  <c r="AC3846" i="9" s="1"/>
  <c r="AC3847" i="9" s="1"/>
  <c r="AC3848" i="9" s="1"/>
  <c r="AC3849" i="9" s="1"/>
  <c r="AC3850" i="9" s="1"/>
  <c r="AC3851" i="9" s="1"/>
  <c r="AC3852" i="9" s="1"/>
  <c r="AC3853" i="9" s="1"/>
  <c r="AC3854" i="9" s="1"/>
  <c r="AC3855" i="9" s="1"/>
  <c r="AC3856" i="9" s="1"/>
  <c r="AC3857" i="9" s="1"/>
  <c r="AC3858" i="9" s="1"/>
  <c r="AC3859" i="9" s="1"/>
  <c r="AC3860" i="9" s="1"/>
  <c r="AC3861" i="9" s="1"/>
  <c r="AC3862" i="9" s="1"/>
  <c r="AC3863" i="9" s="1"/>
  <c r="AC3864" i="9" s="1"/>
  <c r="AC3865" i="9" s="1"/>
  <c r="AC3866" i="9" s="1"/>
  <c r="AC3867" i="9" s="1"/>
  <c r="AC3868" i="9" s="1"/>
  <c r="AC3869" i="9" s="1"/>
  <c r="AC3870" i="9" s="1"/>
  <c r="AC3871" i="9" s="1"/>
  <c r="AC3872" i="9" s="1"/>
  <c r="AC3873" i="9" s="1"/>
  <c r="AC3874" i="9" s="1"/>
  <c r="AC3875" i="9" s="1"/>
  <c r="AC3876" i="9" s="1"/>
  <c r="AC3877" i="9" s="1"/>
  <c r="AC3878" i="9" s="1"/>
  <c r="AC3879" i="9" s="1"/>
  <c r="AC3880" i="9" s="1"/>
  <c r="AC3881" i="9" s="1"/>
  <c r="AC3882" i="9" s="1"/>
  <c r="AC3883" i="9" s="1"/>
  <c r="AC3884" i="9" s="1"/>
  <c r="AC3885" i="9" s="1"/>
  <c r="AC3886" i="9" s="1"/>
  <c r="AC3887" i="9" s="1"/>
  <c r="AC3888" i="9" s="1"/>
  <c r="AC3889" i="9" s="1"/>
  <c r="AC3890" i="9" s="1"/>
  <c r="AC3891" i="9" s="1"/>
  <c r="AC3892" i="9" s="1"/>
  <c r="AC3893" i="9" s="1"/>
  <c r="AC3894" i="9" s="1"/>
  <c r="AC3895" i="9" s="1"/>
  <c r="AC3896" i="9" s="1"/>
  <c r="AC3897" i="9" s="1"/>
  <c r="AC3898" i="9" s="1"/>
  <c r="AC3899" i="9" s="1"/>
  <c r="AC3900" i="9" s="1"/>
  <c r="AC3901" i="9" s="1"/>
  <c r="AC3902" i="9" s="1"/>
  <c r="AC3903" i="9" s="1"/>
  <c r="AC3904" i="9" s="1"/>
  <c r="AC3905" i="9" s="1"/>
  <c r="AC3906" i="9" s="1"/>
  <c r="AC3907" i="9" s="1"/>
  <c r="AC3908" i="9" s="1"/>
  <c r="AC3909" i="9" s="1"/>
  <c r="AC3910" i="9" s="1"/>
  <c r="AC3911" i="9" s="1"/>
  <c r="AC3912" i="9" s="1"/>
  <c r="AC3913" i="9" s="1"/>
  <c r="AC3914" i="9" s="1"/>
  <c r="AC3915" i="9" s="1"/>
  <c r="AC3916" i="9" s="1"/>
  <c r="AC3917" i="9" s="1"/>
  <c r="AC3918" i="9" s="1"/>
  <c r="AC3919" i="9" s="1"/>
  <c r="AC3920" i="9" s="1"/>
  <c r="AC3921" i="9" s="1"/>
  <c r="AC3922" i="9" s="1"/>
  <c r="AC3923" i="9" s="1"/>
  <c r="AC3924" i="9" s="1"/>
  <c r="AC3925" i="9" s="1"/>
  <c r="AC3926" i="9" s="1"/>
  <c r="AC3927" i="9" s="1"/>
  <c r="AC3928" i="9" s="1"/>
  <c r="AC3929" i="9" s="1"/>
  <c r="AC3930" i="9" s="1"/>
  <c r="AC3931" i="9" s="1"/>
  <c r="AC3932" i="9" s="1"/>
  <c r="AC3933" i="9" s="1"/>
  <c r="AC3934" i="9" s="1"/>
  <c r="AC3935" i="9" s="1"/>
  <c r="AC3936" i="9" s="1"/>
  <c r="AC3937" i="9" s="1"/>
  <c r="AC3938" i="9" s="1"/>
  <c r="AC3939" i="9" s="1"/>
  <c r="AC3940" i="9" s="1"/>
  <c r="AC3941" i="9" s="1"/>
  <c r="AC3942" i="9" s="1"/>
  <c r="AC3943" i="9" s="1"/>
  <c r="AC3944" i="9" s="1"/>
  <c r="AC3945" i="9" s="1"/>
  <c r="AC3946" i="9" s="1"/>
  <c r="AC3947" i="9" s="1"/>
  <c r="AC3948" i="9" s="1"/>
  <c r="AC3949" i="9" s="1"/>
  <c r="AC3950" i="9" s="1"/>
  <c r="AC3951" i="9" s="1"/>
  <c r="AC3952" i="9" s="1"/>
  <c r="AC3953" i="9" s="1"/>
  <c r="AC3954" i="9" s="1"/>
  <c r="AC3955" i="9" s="1"/>
  <c r="AC3956" i="9" s="1"/>
  <c r="AC3957" i="9" s="1"/>
  <c r="AC3958" i="9" s="1"/>
  <c r="AC3959" i="9" s="1"/>
  <c r="AC3960" i="9" s="1"/>
  <c r="AC3961" i="9" s="1"/>
  <c r="AC3962" i="9" s="1"/>
  <c r="AC3963" i="9" s="1"/>
  <c r="AC3964" i="9" s="1"/>
  <c r="AC3965" i="9" s="1"/>
  <c r="AC3966" i="9" s="1"/>
  <c r="AC3967" i="9" s="1"/>
  <c r="AC3968" i="9" s="1"/>
  <c r="AC3969" i="9" s="1"/>
  <c r="AC3970" i="9" s="1"/>
  <c r="AC3971" i="9" s="1"/>
  <c r="AC3972" i="9" s="1"/>
  <c r="AC3973" i="9" s="1"/>
  <c r="AC3974" i="9" s="1"/>
  <c r="AC3975" i="9" s="1"/>
  <c r="AC3976" i="9" s="1"/>
  <c r="AC3977" i="9" s="1"/>
  <c r="AC3978" i="9" s="1"/>
  <c r="AC3979" i="9" s="1"/>
  <c r="AC3980" i="9" s="1"/>
  <c r="AC3981" i="9" s="1"/>
  <c r="AC3982" i="9" s="1"/>
  <c r="AC3983" i="9" s="1"/>
  <c r="AC3984" i="9" s="1"/>
  <c r="AC3985" i="9" s="1"/>
  <c r="AC3986" i="9" s="1"/>
  <c r="AC3987" i="9" s="1"/>
  <c r="AC3988" i="9" s="1"/>
  <c r="AC3989" i="9" s="1"/>
  <c r="AC3990" i="9" s="1"/>
  <c r="AC3991" i="9" s="1"/>
  <c r="AC3992" i="9" s="1"/>
  <c r="AC3993" i="9" s="1"/>
  <c r="AC3994" i="9" s="1"/>
  <c r="AC3995" i="9" s="1"/>
  <c r="AC3996" i="9" s="1"/>
  <c r="AC3997" i="9" s="1"/>
  <c r="AC3998" i="9" s="1"/>
  <c r="AC3999" i="9" s="1"/>
  <c r="AC4000" i="9" s="1"/>
  <c r="AC4001" i="9" s="1"/>
  <c r="AC4002" i="9" s="1"/>
  <c r="AC4003" i="9" s="1"/>
  <c r="AC4004" i="9" s="1"/>
  <c r="AC4005" i="9" s="1"/>
  <c r="AC4006" i="9" s="1"/>
  <c r="AC4007" i="9" s="1"/>
  <c r="AC4008" i="9" s="1"/>
  <c r="AC4009" i="9" s="1"/>
  <c r="AC4010" i="9" s="1"/>
  <c r="AC4011" i="9" s="1"/>
  <c r="AC4012" i="9" s="1"/>
  <c r="AC4013" i="9" s="1"/>
  <c r="AC4014" i="9" s="1"/>
  <c r="AC4015" i="9" s="1"/>
  <c r="AC4016" i="9" s="1"/>
  <c r="AC4017" i="9" s="1"/>
  <c r="AC4018" i="9" s="1"/>
  <c r="AC4019" i="9" s="1"/>
  <c r="AC4020" i="9" s="1"/>
  <c r="AC4021" i="9" s="1"/>
  <c r="AC4022" i="9" s="1"/>
  <c r="AC4023" i="9" s="1"/>
  <c r="AC4024" i="9" s="1"/>
  <c r="AC4025" i="9" s="1"/>
  <c r="AC4026" i="9" s="1"/>
  <c r="AC4027" i="9" s="1"/>
  <c r="AC4028" i="9" s="1"/>
  <c r="AC4029" i="9" s="1"/>
  <c r="AC4030" i="9" s="1"/>
  <c r="AC4031" i="9" s="1"/>
  <c r="AC4032" i="9" s="1"/>
  <c r="AC4033" i="9" s="1"/>
  <c r="AC4034" i="9" s="1"/>
  <c r="AC4035" i="9" s="1"/>
  <c r="AC4036" i="9" s="1"/>
  <c r="AC4037" i="9" s="1"/>
  <c r="AC4038" i="9" s="1"/>
  <c r="AC4039" i="9" s="1"/>
  <c r="AC4040" i="9" s="1"/>
  <c r="AC4041" i="9" s="1"/>
  <c r="AC4042" i="9" s="1"/>
  <c r="AC4043" i="9" s="1"/>
  <c r="AC4044" i="9" s="1"/>
  <c r="AC4045" i="9" s="1"/>
  <c r="AC4046" i="9" s="1"/>
  <c r="AC4047" i="9" s="1"/>
  <c r="AC4048" i="9" s="1"/>
  <c r="AC4049" i="9" s="1"/>
  <c r="AC4050" i="9" s="1"/>
  <c r="AC4051" i="9" s="1"/>
  <c r="AC4052" i="9" s="1"/>
  <c r="AC4053" i="9" s="1"/>
  <c r="AC4054" i="9" s="1"/>
  <c r="AC4055" i="9" s="1"/>
  <c r="AC4056" i="9" s="1"/>
  <c r="AC4057" i="9" s="1"/>
  <c r="AC4058" i="9" s="1"/>
  <c r="AC4059" i="9" s="1"/>
  <c r="AC4060" i="9" s="1"/>
  <c r="AC4061" i="9" s="1"/>
  <c r="AC4062" i="9" s="1"/>
  <c r="AC4063" i="9" s="1"/>
  <c r="AC4064" i="9" s="1"/>
  <c r="AC4065" i="9" s="1"/>
  <c r="AC4066" i="9" s="1"/>
  <c r="AC4067" i="9" s="1"/>
  <c r="AC4068" i="9" s="1"/>
  <c r="AC4069" i="9" s="1"/>
  <c r="AC4070" i="9" s="1"/>
  <c r="AC4071" i="9" s="1"/>
  <c r="AC4072" i="9" s="1"/>
  <c r="AC4073" i="9" s="1"/>
  <c r="AC4074" i="9" s="1"/>
  <c r="AC4075" i="9" s="1"/>
  <c r="AC4076" i="9" s="1"/>
  <c r="AC4077" i="9" s="1"/>
  <c r="AC4078" i="9" s="1"/>
  <c r="AC4079" i="9" s="1"/>
  <c r="AC4080" i="9" s="1"/>
  <c r="AC4081" i="9" s="1"/>
  <c r="AC4082" i="9" s="1"/>
  <c r="AC4083" i="9" s="1"/>
  <c r="AC4084" i="9" s="1"/>
  <c r="AC4085" i="9" s="1"/>
  <c r="AC4086" i="9" s="1"/>
  <c r="AC4087" i="9" s="1"/>
  <c r="AC4088" i="9" s="1"/>
  <c r="AC4089" i="9" s="1"/>
  <c r="AC4090" i="9" s="1"/>
  <c r="AC4091" i="9" s="1"/>
  <c r="AC4092" i="9" s="1"/>
  <c r="AC4093" i="9" s="1"/>
  <c r="AC4094" i="9" s="1"/>
  <c r="AC4095" i="9" s="1"/>
  <c r="AC4096" i="9" s="1"/>
  <c r="AC4097" i="9" s="1"/>
  <c r="AC4098" i="9" s="1"/>
  <c r="AC4099" i="9" s="1"/>
  <c r="AC4100" i="9" s="1"/>
  <c r="AC4101" i="9" s="1"/>
  <c r="AC4102" i="9" s="1"/>
  <c r="AC4103" i="9" s="1"/>
  <c r="AC4104" i="9" s="1"/>
  <c r="AC4105" i="9" s="1"/>
  <c r="AC4106" i="9" s="1"/>
  <c r="AC4107" i="9" s="1"/>
  <c r="AC4108" i="9" s="1"/>
  <c r="AC4109" i="9" s="1"/>
  <c r="AC4110" i="9" s="1"/>
  <c r="AC4111" i="9" s="1"/>
  <c r="AC4112" i="9" s="1"/>
  <c r="AC4113" i="9" s="1"/>
  <c r="AC4114" i="9" s="1"/>
  <c r="AC4115" i="9" s="1"/>
  <c r="AC4116" i="9" s="1"/>
  <c r="AC4117" i="9" s="1"/>
  <c r="AC4118" i="9" s="1"/>
  <c r="AC4119" i="9" s="1"/>
  <c r="AC4120" i="9" s="1"/>
  <c r="AC4121" i="9" s="1"/>
  <c r="AC4122" i="9" s="1"/>
  <c r="AC4123" i="9" s="1"/>
  <c r="AC4124" i="9" s="1"/>
  <c r="AC4125" i="9" s="1"/>
  <c r="AC4126" i="9" s="1"/>
  <c r="AC4127" i="9" s="1"/>
  <c r="AC4128" i="9" s="1"/>
  <c r="AC4129" i="9" s="1"/>
  <c r="AC4130" i="9" s="1"/>
  <c r="AC4131" i="9" s="1"/>
  <c r="AC4132" i="9" s="1"/>
  <c r="AC4133" i="9" s="1"/>
  <c r="AC4134" i="9" s="1"/>
  <c r="AC4135" i="9" s="1"/>
  <c r="AC4136" i="9" s="1"/>
  <c r="AC4137" i="9" s="1"/>
  <c r="AC4138" i="9" s="1"/>
  <c r="AC4139" i="9" s="1"/>
  <c r="AC4140" i="9" s="1"/>
  <c r="AC4141" i="9" s="1"/>
  <c r="AC4142" i="9" s="1"/>
  <c r="AC4143" i="9" s="1"/>
  <c r="AC4144" i="9" s="1"/>
  <c r="AC4145" i="9" s="1"/>
  <c r="AC4146" i="9" s="1"/>
  <c r="AC4147" i="9" s="1"/>
  <c r="AC4148" i="9" s="1"/>
  <c r="AC4149" i="9" s="1"/>
  <c r="AC4150" i="9" s="1"/>
  <c r="AC4151" i="9" s="1"/>
  <c r="AC4152" i="9" s="1"/>
  <c r="AC4153" i="9" s="1"/>
  <c r="AC4154" i="9" s="1"/>
  <c r="AC4155" i="9" s="1"/>
  <c r="AC4156" i="9" s="1"/>
  <c r="AC4157" i="9" s="1"/>
  <c r="AC4158" i="9" s="1"/>
  <c r="AC4159" i="9" s="1"/>
  <c r="AC4160" i="9" s="1"/>
  <c r="AC4161" i="9" s="1"/>
  <c r="AC4162" i="9" s="1"/>
  <c r="AC4163" i="9" s="1"/>
  <c r="AC4164" i="9" s="1"/>
  <c r="AC4165" i="9" s="1"/>
  <c r="AC4166" i="9" s="1"/>
  <c r="AC4167" i="9" s="1"/>
  <c r="AC4168" i="9" s="1"/>
  <c r="AC4169" i="9" s="1"/>
  <c r="AC4170" i="9" s="1"/>
  <c r="AC4171" i="9" s="1"/>
  <c r="AC4172" i="9" s="1"/>
  <c r="AC4173" i="9" s="1"/>
  <c r="AC4174" i="9" s="1"/>
  <c r="AC4175" i="9" s="1"/>
  <c r="AC4176" i="9" s="1"/>
  <c r="AC4177" i="9" s="1"/>
  <c r="AC4178" i="9" s="1"/>
  <c r="AC4179" i="9" s="1"/>
  <c r="AC4180" i="9" s="1"/>
  <c r="AC4181" i="9" s="1"/>
  <c r="AC4182" i="9" s="1"/>
  <c r="AC4183" i="9" s="1"/>
  <c r="AC4184" i="9" s="1"/>
  <c r="AC4185" i="9" s="1"/>
  <c r="AC4186" i="9" s="1"/>
  <c r="AC4187" i="9" s="1"/>
  <c r="AC4188" i="9" s="1"/>
  <c r="AC4189" i="9" s="1"/>
  <c r="AC4190" i="9" s="1"/>
  <c r="AC4191" i="9" s="1"/>
  <c r="AC4192" i="9" s="1"/>
  <c r="AC4193" i="9" s="1"/>
  <c r="AC4194" i="9" s="1"/>
  <c r="AC4195" i="9" s="1"/>
  <c r="AC4196" i="9" s="1"/>
  <c r="AC4197" i="9" s="1"/>
  <c r="AC4198" i="9" s="1"/>
  <c r="AC4199" i="9" s="1"/>
  <c r="AC4200" i="9" s="1"/>
  <c r="AC4201" i="9" s="1"/>
  <c r="AC4202" i="9" s="1"/>
  <c r="AC4203" i="9" s="1"/>
  <c r="AC4204" i="9" s="1"/>
  <c r="AC4205" i="9" s="1"/>
  <c r="AC4206" i="9" s="1"/>
  <c r="AC4207" i="9" s="1"/>
  <c r="AC4208" i="9" s="1"/>
  <c r="AC4209" i="9" s="1"/>
  <c r="AC4210" i="9" s="1"/>
  <c r="AC4211" i="9" s="1"/>
  <c r="AC4212" i="9" s="1"/>
  <c r="AC4213" i="9" s="1"/>
  <c r="AC4214" i="9" s="1"/>
  <c r="AC4215" i="9" s="1"/>
  <c r="AC4216" i="9" s="1"/>
  <c r="AC4217" i="9" s="1"/>
  <c r="AC4218" i="9" s="1"/>
  <c r="AC4219" i="9" s="1"/>
  <c r="AC4220" i="9" s="1"/>
  <c r="AC4221" i="9" s="1"/>
  <c r="AC4222" i="9" s="1"/>
  <c r="AC4223" i="9" s="1"/>
  <c r="AC4224" i="9" s="1"/>
  <c r="AC4225" i="9" s="1"/>
  <c r="AC4226" i="9" s="1"/>
  <c r="AC4227" i="9" s="1"/>
  <c r="AC4228" i="9" s="1"/>
  <c r="AC4229" i="9" s="1"/>
  <c r="AC4230" i="9" s="1"/>
  <c r="AC4231" i="9" s="1"/>
  <c r="AC4232" i="9" s="1"/>
  <c r="AC4233" i="9" s="1"/>
  <c r="AC4234" i="9" s="1"/>
  <c r="AC4235" i="9" s="1"/>
  <c r="AC4236" i="9" s="1"/>
  <c r="AC4237" i="9" s="1"/>
  <c r="AC4238" i="9" s="1"/>
  <c r="AC4239" i="9" s="1"/>
  <c r="AC4240" i="9" s="1"/>
  <c r="AC4241" i="9" s="1"/>
  <c r="AC4242" i="9" s="1"/>
  <c r="AC4243" i="9" s="1"/>
  <c r="AC4244" i="9" s="1"/>
  <c r="AC4245" i="9" s="1"/>
  <c r="AC4246" i="9" s="1"/>
  <c r="AC4247" i="9" s="1"/>
  <c r="AC4248" i="9" s="1"/>
  <c r="AC4249" i="9" s="1"/>
  <c r="AC4250" i="9" s="1"/>
  <c r="AC4251" i="9" s="1"/>
  <c r="AC4252" i="9" s="1"/>
  <c r="AC4253" i="9" s="1"/>
  <c r="AC4254" i="9" s="1"/>
  <c r="AC4255" i="9" s="1"/>
  <c r="AC4256" i="9" s="1"/>
  <c r="AC4257" i="9" s="1"/>
  <c r="AC4258" i="9" s="1"/>
  <c r="AC4259" i="9" s="1"/>
  <c r="AC4260" i="9" s="1"/>
  <c r="AC4261" i="9" s="1"/>
  <c r="AC4262" i="9" s="1"/>
  <c r="AC4263" i="9" s="1"/>
  <c r="AC4264" i="9" s="1"/>
  <c r="AC4265" i="9" s="1"/>
  <c r="AC4266" i="9" s="1"/>
  <c r="AC4267" i="9" s="1"/>
  <c r="AC4268" i="9" s="1"/>
  <c r="AC4269" i="9" s="1"/>
  <c r="AC4270" i="9" s="1"/>
  <c r="AC4271" i="9" s="1"/>
  <c r="AC4272" i="9" s="1"/>
  <c r="AC4273" i="9" s="1"/>
  <c r="AC4274" i="9" s="1"/>
  <c r="AC4275" i="9" s="1"/>
  <c r="AC4276" i="9" s="1"/>
  <c r="AC4277" i="9" s="1"/>
  <c r="AC4278" i="9" s="1"/>
  <c r="AC4279" i="9" s="1"/>
  <c r="AC4280" i="9" s="1"/>
  <c r="AC4281" i="9" s="1"/>
  <c r="AC4282" i="9" s="1"/>
  <c r="AC4283" i="9" s="1"/>
  <c r="AC4284" i="9" s="1"/>
  <c r="AC4285" i="9" s="1"/>
  <c r="AC4286" i="9" s="1"/>
  <c r="AC4287" i="9" s="1"/>
  <c r="AC4288" i="9" s="1"/>
  <c r="AC4289" i="9" s="1"/>
  <c r="AC4290" i="9" s="1"/>
  <c r="AC4291" i="9" s="1"/>
  <c r="AC4292" i="9" s="1"/>
  <c r="AC4293" i="9" s="1"/>
  <c r="AC4294" i="9" s="1"/>
  <c r="AC4295" i="9" s="1"/>
  <c r="AC4296" i="9" s="1"/>
  <c r="AC4297" i="9" s="1"/>
  <c r="AC4298" i="9" s="1"/>
  <c r="AC4299" i="9" s="1"/>
  <c r="AC4300" i="9" s="1"/>
  <c r="AC4301" i="9" s="1"/>
  <c r="AC4302" i="9" s="1"/>
  <c r="AC4303" i="9" s="1"/>
  <c r="AC4304" i="9" s="1"/>
  <c r="AC4305" i="9" s="1"/>
  <c r="AC4306" i="9" s="1"/>
  <c r="AC4307" i="9" s="1"/>
  <c r="AC4308" i="9" s="1"/>
  <c r="AC4309" i="9" s="1"/>
  <c r="AC4310" i="9" s="1"/>
  <c r="AC4311" i="9" s="1"/>
  <c r="AC4312" i="9" s="1"/>
  <c r="AC4313" i="9" s="1"/>
  <c r="AC4314" i="9" s="1"/>
  <c r="AC4315" i="9" s="1"/>
  <c r="AC4316" i="9" s="1"/>
  <c r="AC4317" i="9" s="1"/>
  <c r="AC4318" i="9" s="1"/>
  <c r="AC4319" i="9" s="1"/>
  <c r="AC4320" i="9" s="1"/>
  <c r="AC4321" i="9" s="1"/>
  <c r="AC4322" i="9" s="1"/>
  <c r="AC4323" i="9" s="1"/>
  <c r="AC4324" i="9" s="1"/>
  <c r="AC4325" i="9" s="1"/>
  <c r="AC4326" i="9" s="1"/>
  <c r="AC4327" i="9" s="1"/>
  <c r="AC4328" i="9" s="1"/>
  <c r="AC4329" i="9" s="1"/>
  <c r="AC4330" i="9" s="1"/>
  <c r="AC4331" i="9" s="1"/>
  <c r="AC4332" i="9" s="1"/>
  <c r="AC4333" i="9" s="1"/>
  <c r="AC4334" i="9" s="1"/>
  <c r="AC4335" i="9" s="1"/>
  <c r="AC4336" i="9" s="1"/>
  <c r="AC4337" i="9" s="1"/>
  <c r="AC4338" i="9" s="1"/>
  <c r="AC4339" i="9" s="1"/>
  <c r="AC4340" i="9" s="1"/>
  <c r="AC4341" i="9" s="1"/>
  <c r="AC4342" i="9" s="1"/>
  <c r="AC4343" i="9" s="1"/>
  <c r="AC4344" i="9" s="1"/>
  <c r="AC4345" i="9" s="1"/>
  <c r="AC4346" i="9" s="1"/>
  <c r="AC4347" i="9" s="1"/>
  <c r="AC4348" i="9" s="1"/>
  <c r="AC4349" i="9" s="1"/>
  <c r="AC4350" i="9" s="1"/>
  <c r="AC4351" i="9" s="1"/>
  <c r="AC4352" i="9" s="1"/>
  <c r="AC4353" i="9" s="1"/>
  <c r="AC4354" i="9" s="1"/>
  <c r="AC4355" i="9" s="1"/>
  <c r="AC4356" i="9" s="1"/>
  <c r="AC4357" i="9" s="1"/>
  <c r="AC4358" i="9" s="1"/>
  <c r="AC4359" i="9" s="1"/>
  <c r="AC4360" i="9" s="1"/>
  <c r="AC4361" i="9" s="1"/>
  <c r="AC4362" i="9" s="1"/>
  <c r="AC4363" i="9" s="1"/>
  <c r="AC4364" i="9" s="1"/>
  <c r="AC4365" i="9" s="1"/>
  <c r="AC4366" i="9" s="1"/>
  <c r="AC4367" i="9" s="1"/>
  <c r="AC4368" i="9" s="1"/>
  <c r="AC4369" i="9" s="1"/>
  <c r="AC4370" i="9" s="1"/>
  <c r="AC4371" i="9" s="1"/>
  <c r="AC4372" i="9" s="1"/>
  <c r="AC4373" i="9" s="1"/>
  <c r="AC4374" i="9" s="1"/>
  <c r="AC4375" i="9" s="1"/>
  <c r="AC4376" i="9" s="1"/>
  <c r="AC4377" i="9" s="1"/>
  <c r="AC4378" i="9" s="1"/>
  <c r="AC4379" i="9" s="1"/>
  <c r="AC4380" i="9" s="1"/>
  <c r="AC4381" i="9" s="1"/>
  <c r="AC4382" i="9" s="1"/>
  <c r="AC4383" i="9" s="1"/>
  <c r="AC4384" i="9" s="1"/>
  <c r="AC4385" i="9" s="1"/>
  <c r="AC4386" i="9" s="1"/>
  <c r="AC4387" i="9" s="1"/>
  <c r="AC4388" i="9" s="1"/>
  <c r="AC4389" i="9" s="1"/>
  <c r="AC4390" i="9" s="1"/>
  <c r="AC4391" i="9" s="1"/>
  <c r="AC4392" i="9" s="1"/>
  <c r="AC4393" i="9" s="1"/>
  <c r="AC4394" i="9" s="1"/>
  <c r="AC4395" i="9" s="1"/>
  <c r="AC4396" i="9" s="1"/>
  <c r="AC4397" i="9" s="1"/>
  <c r="AC4398" i="9" s="1"/>
  <c r="AC4399" i="9" s="1"/>
  <c r="AC4400" i="9" s="1"/>
  <c r="AC4401" i="9" s="1"/>
  <c r="AC4402" i="9" s="1"/>
  <c r="AC4403" i="9" s="1"/>
  <c r="AC4404" i="9" s="1"/>
  <c r="AC4405" i="9" s="1"/>
  <c r="AC4406" i="9" s="1"/>
  <c r="AC4407" i="9" s="1"/>
  <c r="AC4408" i="9" s="1"/>
  <c r="AC4409" i="9" s="1"/>
  <c r="AC4410" i="9" s="1"/>
  <c r="AC4411" i="9" s="1"/>
  <c r="AC4412" i="9" s="1"/>
  <c r="AC4413" i="9" s="1"/>
  <c r="AC4414" i="9" s="1"/>
  <c r="AC4415" i="9" s="1"/>
  <c r="AC4416" i="9" s="1"/>
  <c r="AC4417" i="9" s="1"/>
  <c r="AC4418" i="9" s="1"/>
  <c r="AC4419" i="9" s="1"/>
  <c r="AC4420" i="9" s="1"/>
  <c r="AC4421" i="9" s="1"/>
  <c r="AC4422" i="9" s="1"/>
  <c r="AC4423" i="9" s="1"/>
  <c r="AC4424" i="9" s="1"/>
  <c r="AC4425" i="9" s="1"/>
  <c r="AC4426" i="9" s="1"/>
  <c r="AC4427" i="9" s="1"/>
  <c r="AC4428" i="9" s="1"/>
  <c r="AC4429" i="9" s="1"/>
  <c r="AC4430" i="9" s="1"/>
  <c r="AC4431" i="9" s="1"/>
  <c r="AC4432" i="9" s="1"/>
  <c r="AC4433" i="9" s="1"/>
  <c r="AC4434" i="9" s="1"/>
  <c r="AC4435" i="9" s="1"/>
  <c r="AC4436" i="9" s="1"/>
  <c r="AC4437" i="9" s="1"/>
  <c r="AC4438" i="9" s="1"/>
  <c r="AC4439" i="9" s="1"/>
  <c r="AC4440" i="9" s="1"/>
  <c r="AC4441" i="9" s="1"/>
  <c r="AC4442" i="9" s="1"/>
  <c r="AC4443" i="9" s="1"/>
  <c r="AC4444" i="9" s="1"/>
  <c r="AC4445" i="9" s="1"/>
  <c r="AC4446" i="9" s="1"/>
  <c r="AC4447" i="9" s="1"/>
  <c r="AC4448" i="9" s="1"/>
  <c r="AC4449" i="9" s="1"/>
  <c r="AC4450" i="9" s="1"/>
  <c r="AC4451" i="9" s="1"/>
  <c r="AC4452" i="9" s="1"/>
  <c r="AC4453" i="9" s="1"/>
  <c r="AC4454" i="9" s="1"/>
  <c r="AC4455" i="9" s="1"/>
  <c r="AC4456" i="9" s="1"/>
  <c r="AC4457" i="9" s="1"/>
  <c r="AC4458" i="9" s="1"/>
  <c r="AC4459" i="9" s="1"/>
  <c r="AC4460" i="9" s="1"/>
  <c r="AC4461" i="9" s="1"/>
  <c r="AC4462" i="9" s="1"/>
  <c r="AC4463" i="9" s="1"/>
  <c r="AC4464" i="9" s="1"/>
  <c r="AC4465" i="9" s="1"/>
  <c r="AC4466" i="9" s="1"/>
  <c r="AC4467" i="9" s="1"/>
  <c r="AC4468" i="9" s="1"/>
  <c r="AC4469" i="9" s="1"/>
  <c r="AC4470" i="9" s="1"/>
  <c r="AC4471" i="9" s="1"/>
  <c r="AC4472" i="9" s="1"/>
  <c r="AC4473" i="9" s="1"/>
  <c r="AC4474" i="9" s="1"/>
  <c r="AC4475" i="9" s="1"/>
  <c r="AC4476" i="9" s="1"/>
  <c r="AC4477" i="9" s="1"/>
  <c r="AC4478" i="9" s="1"/>
  <c r="AC4479" i="9" s="1"/>
  <c r="AC4480" i="9" s="1"/>
  <c r="AC4481" i="9" s="1"/>
  <c r="AC4482" i="9" s="1"/>
  <c r="AC4483" i="9" s="1"/>
  <c r="AC4484" i="9" s="1"/>
  <c r="AC4485" i="9" s="1"/>
  <c r="AC4486" i="9" s="1"/>
  <c r="AC4487" i="9" s="1"/>
  <c r="AC4488" i="9" s="1"/>
  <c r="AC4489" i="9" s="1"/>
  <c r="AC4490" i="9" s="1"/>
  <c r="AC4491" i="9" s="1"/>
  <c r="AC4492" i="9" s="1"/>
  <c r="AC4493" i="9" s="1"/>
  <c r="AC4494" i="9" s="1"/>
  <c r="AC4495" i="9" s="1"/>
  <c r="AC4496" i="9" s="1"/>
  <c r="AC4497" i="9" s="1"/>
  <c r="AC4498" i="9" s="1"/>
  <c r="AC4499" i="9" s="1"/>
  <c r="AC4500" i="9" s="1"/>
  <c r="AC4501" i="9" s="1"/>
  <c r="AC4502" i="9" s="1"/>
  <c r="AC4503" i="9" s="1"/>
  <c r="AC4504" i="9" s="1"/>
  <c r="AC4505" i="9" s="1"/>
  <c r="AC4506" i="9" s="1"/>
  <c r="AC4507" i="9" s="1"/>
  <c r="AC4508" i="9" s="1"/>
  <c r="AC4509" i="9" s="1"/>
  <c r="AC4510" i="9" s="1"/>
  <c r="AC4511" i="9" s="1"/>
  <c r="AC4512" i="9" s="1"/>
  <c r="AC4513" i="9" s="1"/>
  <c r="AC4514" i="9" s="1"/>
  <c r="AC4515" i="9" s="1"/>
  <c r="AC4516" i="9" s="1"/>
  <c r="AC4517" i="9" s="1"/>
  <c r="AC4518" i="9" s="1"/>
  <c r="AC4519" i="9" s="1"/>
  <c r="AC4520" i="9" s="1"/>
  <c r="AC4521" i="9" s="1"/>
  <c r="AC4522" i="9" s="1"/>
  <c r="AC4523" i="9" s="1"/>
  <c r="AC4524" i="9" s="1"/>
  <c r="AC4525" i="9" s="1"/>
  <c r="AC4526" i="9" s="1"/>
  <c r="AC4527" i="9" s="1"/>
  <c r="AC4528" i="9" s="1"/>
  <c r="AC4529" i="9" s="1"/>
  <c r="AC4530" i="9" s="1"/>
  <c r="AC4531" i="9" s="1"/>
  <c r="AC4532" i="9" s="1"/>
  <c r="AC4533" i="9" s="1"/>
  <c r="AC4534" i="9" s="1"/>
  <c r="AC4535" i="9" s="1"/>
  <c r="AC4536" i="9" s="1"/>
  <c r="AC4537" i="9" s="1"/>
  <c r="AC4538" i="9" s="1"/>
  <c r="AC4539" i="9" s="1"/>
  <c r="AC4540" i="9" s="1"/>
  <c r="AC4541" i="9" s="1"/>
  <c r="AC4542" i="9" s="1"/>
  <c r="AC4543" i="9" s="1"/>
  <c r="AC4544" i="9" s="1"/>
  <c r="AC4545" i="9" s="1"/>
  <c r="AC4546" i="9" s="1"/>
  <c r="AC4547" i="9" s="1"/>
  <c r="AC4548" i="9" s="1"/>
  <c r="AC4549" i="9" s="1"/>
  <c r="AC4550" i="9" s="1"/>
  <c r="AC4551" i="9" s="1"/>
  <c r="AC4552" i="9" s="1"/>
  <c r="AC4553" i="9" s="1"/>
  <c r="AC4554" i="9" s="1"/>
  <c r="AC4555" i="9" s="1"/>
  <c r="AC4556" i="9" s="1"/>
  <c r="AC4557" i="9" s="1"/>
  <c r="AC4558" i="9" s="1"/>
  <c r="AC4559" i="9" s="1"/>
  <c r="AC4560" i="9" s="1"/>
  <c r="AC4561" i="9" s="1"/>
  <c r="AC4562" i="9" s="1"/>
  <c r="AC4563" i="9" s="1"/>
  <c r="AC4564" i="9" s="1"/>
  <c r="AC4565" i="9" s="1"/>
  <c r="AC4566" i="9" s="1"/>
  <c r="AC4567" i="9" s="1"/>
  <c r="AC4568" i="9" s="1"/>
  <c r="AC4569" i="9" s="1"/>
  <c r="AC4570" i="9" s="1"/>
  <c r="AC4571" i="9" s="1"/>
  <c r="AC4572" i="9" s="1"/>
  <c r="AC4573" i="9" s="1"/>
  <c r="AC4574" i="9" s="1"/>
  <c r="AC4575" i="9" s="1"/>
  <c r="AC4576" i="9" s="1"/>
  <c r="AC4577" i="9" s="1"/>
  <c r="AC4578" i="9" s="1"/>
  <c r="AC4579" i="9" s="1"/>
  <c r="AC4580" i="9" s="1"/>
  <c r="AC4581" i="9" s="1"/>
  <c r="AC4582" i="9" s="1"/>
  <c r="AC4583" i="9" s="1"/>
  <c r="AC4584" i="9" s="1"/>
  <c r="AC4585" i="9" s="1"/>
  <c r="AC4586" i="9" s="1"/>
  <c r="AC4587" i="9" s="1"/>
  <c r="AC4588" i="9" s="1"/>
  <c r="AC4589" i="9" s="1"/>
  <c r="AC4590" i="9" s="1"/>
  <c r="AC4591" i="9" s="1"/>
  <c r="AC4592" i="9" s="1"/>
  <c r="AC4593" i="9" s="1"/>
  <c r="AC4594" i="9" s="1"/>
  <c r="AC4595" i="9" s="1"/>
  <c r="AC4596" i="9" s="1"/>
  <c r="AC4597" i="9" s="1"/>
  <c r="AC4598" i="9" s="1"/>
  <c r="AC4599" i="9" s="1"/>
  <c r="AC4600" i="9" s="1"/>
  <c r="AC4601" i="9" s="1"/>
  <c r="AC4602" i="9" s="1"/>
  <c r="AC4603" i="9" s="1"/>
  <c r="AC4604" i="9" s="1"/>
  <c r="AC4605" i="9" s="1"/>
  <c r="AC4606" i="9" s="1"/>
  <c r="AC4607" i="9" s="1"/>
  <c r="AC4608" i="9" s="1"/>
  <c r="AC4609" i="9" s="1"/>
  <c r="AC4610" i="9" s="1"/>
  <c r="AC4611" i="9" s="1"/>
  <c r="AC4612" i="9" s="1"/>
  <c r="AC4613" i="9" s="1"/>
  <c r="AC4614" i="9" s="1"/>
  <c r="AC4615" i="9" s="1"/>
  <c r="AC4616" i="9" s="1"/>
  <c r="AC4617" i="9" s="1"/>
  <c r="AC4618" i="9" s="1"/>
  <c r="AC4619" i="9" s="1"/>
  <c r="AC4620" i="9" s="1"/>
  <c r="AC4621" i="9" s="1"/>
  <c r="AC4622" i="9" s="1"/>
  <c r="AC4623" i="9" s="1"/>
  <c r="AC4624" i="9" s="1"/>
  <c r="AC4625" i="9" s="1"/>
  <c r="AC4626" i="9" s="1"/>
  <c r="AC4627" i="9" s="1"/>
  <c r="AC4628" i="9" s="1"/>
  <c r="AC4629" i="9" s="1"/>
  <c r="AC4630" i="9" s="1"/>
  <c r="AC4631" i="9" s="1"/>
  <c r="AC4632" i="9" s="1"/>
  <c r="AC4633" i="9" s="1"/>
  <c r="AC4634" i="9" s="1"/>
  <c r="AC4635" i="9" s="1"/>
  <c r="AC4636" i="9" s="1"/>
  <c r="AC4637" i="9" s="1"/>
  <c r="AC4638" i="9" s="1"/>
  <c r="AC4639" i="9" s="1"/>
  <c r="AC4640" i="9" s="1"/>
  <c r="AC4641" i="9" s="1"/>
  <c r="AC4642" i="9" s="1"/>
  <c r="AC4643" i="9" s="1"/>
  <c r="AC4644" i="9" s="1"/>
  <c r="AC4645" i="9" s="1"/>
  <c r="AC4646" i="9" s="1"/>
  <c r="AC4647" i="9" s="1"/>
  <c r="AC4648" i="9" s="1"/>
  <c r="AC4649" i="9" s="1"/>
  <c r="AC4650" i="9" s="1"/>
  <c r="AC4651" i="9" s="1"/>
  <c r="AC4652" i="9" s="1"/>
  <c r="AC4653" i="9" s="1"/>
  <c r="AC4654" i="9" s="1"/>
  <c r="AC4655" i="9" s="1"/>
  <c r="AC4656" i="9" s="1"/>
  <c r="AC4657" i="9" s="1"/>
  <c r="AC4658" i="9" s="1"/>
  <c r="AC4659" i="9" s="1"/>
  <c r="AC4660" i="9" s="1"/>
  <c r="AC4661" i="9" s="1"/>
  <c r="AC4662" i="9" s="1"/>
  <c r="AC4663" i="9" s="1"/>
  <c r="AC4664" i="9" s="1"/>
  <c r="AC4665" i="9" s="1"/>
  <c r="AC4666" i="9" s="1"/>
  <c r="AC4667" i="9" s="1"/>
  <c r="AC4668" i="9" s="1"/>
  <c r="AC4669" i="9" s="1"/>
  <c r="AC4670" i="9" s="1"/>
  <c r="AC4671" i="9" s="1"/>
  <c r="AC4672" i="9" s="1"/>
  <c r="AC4673" i="9" s="1"/>
  <c r="AC4674" i="9" s="1"/>
  <c r="AC4675" i="9" s="1"/>
  <c r="AC4676" i="9" s="1"/>
  <c r="AC4677" i="9" s="1"/>
  <c r="AC4678" i="9" s="1"/>
  <c r="AC4679" i="9" s="1"/>
  <c r="AC4680" i="9" s="1"/>
  <c r="AC4681" i="9" s="1"/>
  <c r="AC4682" i="9" s="1"/>
  <c r="AC4683" i="9" s="1"/>
  <c r="AC4684" i="9" s="1"/>
  <c r="AC4685" i="9" s="1"/>
  <c r="AC4686" i="9" s="1"/>
  <c r="AC4687" i="9" s="1"/>
  <c r="AC4688" i="9" s="1"/>
  <c r="AC4689" i="9" s="1"/>
  <c r="AC4690" i="9" s="1"/>
  <c r="AC4691" i="9" s="1"/>
  <c r="AC4692" i="9" s="1"/>
  <c r="AC4693" i="9" s="1"/>
  <c r="AC4694" i="9" s="1"/>
  <c r="AC4695" i="9" s="1"/>
  <c r="AC4696" i="9" s="1"/>
  <c r="AC4697" i="9" s="1"/>
  <c r="AC4698" i="9" s="1"/>
  <c r="AC4699" i="9" s="1"/>
  <c r="AC4700" i="9" s="1"/>
  <c r="AC4701" i="9" s="1"/>
  <c r="AC4702" i="9" s="1"/>
  <c r="AC4703" i="9" s="1"/>
  <c r="AC4704" i="9" s="1"/>
  <c r="AC4705" i="9" s="1"/>
  <c r="AC4706" i="9" s="1"/>
  <c r="AC4707" i="9" s="1"/>
  <c r="AC4708" i="9" s="1"/>
  <c r="AC4709" i="9" s="1"/>
  <c r="AC4710" i="9" s="1"/>
  <c r="AC4711" i="9" s="1"/>
  <c r="AC4712" i="9" s="1"/>
  <c r="AC4713" i="9" s="1"/>
  <c r="AC4714" i="9" s="1"/>
  <c r="AC4715" i="9" s="1"/>
  <c r="AC4716" i="9" s="1"/>
  <c r="AC4717" i="9" s="1"/>
  <c r="AC4718" i="9" s="1"/>
  <c r="AC4719" i="9" s="1"/>
  <c r="AC4720" i="9" s="1"/>
  <c r="AC4721" i="9" s="1"/>
  <c r="AC4722" i="9" s="1"/>
  <c r="AC4723" i="9" s="1"/>
  <c r="AC4724" i="9" s="1"/>
  <c r="AC4725" i="9" s="1"/>
  <c r="AC4726" i="9" s="1"/>
  <c r="AC4727" i="9" s="1"/>
  <c r="AC4728" i="9" s="1"/>
  <c r="AC4729" i="9" s="1"/>
  <c r="AC4730" i="9" s="1"/>
  <c r="AC4731" i="9" s="1"/>
  <c r="AC4732" i="9" s="1"/>
  <c r="AC4733" i="9" s="1"/>
  <c r="AC4734" i="9" s="1"/>
  <c r="AC4735" i="9" s="1"/>
  <c r="AC4736" i="9" s="1"/>
  <c r="AC4737" i="9" s="1"/>
  <c r="AC4738" i="9" s="1"/>
  <c r="AC4739" i="9" s="1"/>
  <c r="AC4740" i="9" s="1"/>
  <c r="AC4741" i="9" s="1"/>
  <c r="AC4742" i="9" s="1"/>
  <c r="AC4743" i="9" s="1"/>
  <c r="AC4744" i="9" s="1"/>
  <c r="AC4745" i="9" s="1"/>
  <c r="AC4746" i="9" s="1"/>
  <c r="AC4747" i="9" s="1"/>
  <c r="AC4748" i="9" s="1"/>
  <c r="AC4749" i="9" s="1"/>
  <c r="AC4750" i="9" s="1"/>
  <c r="AC4751" i="9" s="1"/>
  <c r="AC4752" i="9" s="1"/>
  <c r="AC4753" i="9" s="1"/>
  <c r="AC4754" i="9" s="1"/>
  <c r="AC4755" i="9" s="1"/>
  <c r="AC4756" i="9" s="1"/>
  <c r="AC4757" i="9" s="1"/>
  <c r="AC4758" i="9" s="1"/>
  <c r="AC4759" i="9" s="1"/>
  <c r="AC4760" i="9" s="1"/>
  <c r="AC4761" i="9" s="1"/>
  <c r="AC4762" i="9" s="1"/>
  <c r="AC4763" i="9" s="1"/>
  <c r="AC4764" i="9" s="1"/>
  <c r="AC4765" i="9" s="1"/>
  <c r="AC4766" i="9" s="1"/>
  <c r="AC4767" i="9" s="1"/>
  <c r="AC4768" i="9" s="1"/>
  <c r="AC4769" i="9" s="1"/>
  <c r="AC4770" i="9" s="1"/>
  <c r="AC4771" i="9" s="1"/>
  <c r="AC4772" i="9" s="1"/>
  <c r="AC4773" i="9" s="1"/>
  <c r="AC4774" i="9" s="1"/>
  <c r="AC4775" i="9" s="1"/>
  <c r="AC4776" i="9" s="1"/>
  <c r="AC4777" i="9" s="1"/>
  <c r="AC4778" i="9" s="1"/>
  <c r="AC4779" i="9" s="1"/>
  <c r="AC4780" i="9" s="1"/>
  <c r="AC4781" i="9" s="1"/>
  <c r="AC4782" i="9" s="1"/>
  <c r="AC4783" i="9" s="1"/>
  <c r="AC4784" i="9" s="1"/>
  <c r="AC4785" i="9" s="1"/>
  <c r="AC4786" i="9" s="1"/>
  <c r="AC4787" i="9" s="1"/>
  <c r="AC4788" i="9" s="1"/>
  <c r="AC4789" i="9" s="1"/>
  <c r="AC4790" i="9" s="1"/>
  <c r="AC4791" i="9" s="1"/>
  <c r="AC4792" i="9" s="1"/>
  <c r="AC4793" i="9" s="1"/>
  <c r="AC4794" i="9" s="1"/>
  <c r="AC4795" i="9" s="1"/>
  <c r="AC4796" i="9" s="1"/>
  <c r="AC4797" i="9" s="1"/>
  <c r="AC4798" i="9" s="1"/>
  <c r="AC4799" i="9" s="1"/>
  <c r="AC4800" i="9" s="1"/>
  <c r="AC4801" i="9" s="1"/>
  <c r="AC4802" i="9" s="1"/>
  <c r="AC4803" i="9" s="1"/>
  <c r="AC4804" i="9" s="1"/>
  <c r="AC4805" i="9" s="1"/>
  <c r="AC4806" i="9" s="1"/>
  <c r="AC4807" i="9" s="1"/>
  <c r="AC4808" i="9" s="1"/>
  <c r="AC4809" i="9" s="1"/>
  <c r="AC4810" i="9" s="1"/>
  <c r="AC4811" i="9" s="1"/>
  <c r="AC4812" i="9" s="1"/>
  <c r="AC4813" i="9" s="1"/>
  <c r="AC4814" i="9" s="1"/>
  <c r="AC4815" i="9" s="1"/>
  <c r="AC4816" i="9" s="1"/>
  <c r="AC4817" i="9" s="1"/>
  <c r="AC4818" i="9" s="1"/>
  <c r="AC4819" i="9" s="1"/>
  <c r="AC4820" i="9" s="1"/>
  <c r="AC4821" i="9" s="1"/>
  <c r="AC4822" i="9" s="1"/>
  <c r="AC4823" i="9" s="1"/>
  <c r="AC4824" i="9" s="1"/>
  <c r="AC4825" i="9" s="1"/>
  <c r="AC4826" i="9" s="1"/>
  <c r="AC4827" i="9" s="1"/>
  <c r="AC4828" i="9" s="1"/>
  <c r="AC4829" i="9" s="1"/>
  <c r="AC4830" i="9" s="1"/>
  <c r="AC4831" i="9" s="1"/>
  <c r="AC4832" i="9" s="1"/>
  <c r="AC4833" i="9" s="1"/>
  <c r="AC4834" i="9" s="1"/>
  <c r="AC4835" i="9" s="1"/>
  <c r="AC4836" i="9" s="1"/>
  <c r="AC4837" i="9" s="1"/>
  <c r="AC4838" i="9" s="1"/>
  <c r="AC4839" i="9" s="1"/>
  <c r="AC4840" i="9" s="1"/>
  <c r="AC4841" i="9" s="1"/>
  <c r="AC4842" i="9" s="1"/>
  <c r="AC4843" i="9" s="1"/>
  <c r="AC4844" i="9" s="1"/>
  <c r="AC4845" i="9" s="1"/>
  <c r="AC4846" i="9" s="1"/>
  <c r="AC4847" i="9" s="1"/>
  <c r="AC4848" i="9" s="1"/>
  <c r="AC4849" i="9" s="1"/>
  <c r="AC4850" i="9" s="1"/>
  <c r="AC4851" i="9" s="1"/>
  <c r="AC4852" i="9" s="1"/>
  <c r="AC4853" i="9" s="1"/>
  <c r="AC4854" i="9" s="1"/>
  <c r="AC4855" i="9" s="1"/>
  <c r="AC4856" i="9" s="1"/>
  <c r="AC4857" i="9" s="1"/>
  <c r="AC4858" i="9" s="1"/>
  <c r="AC4859" i="9" s="1"/>
  <c r="AC4860" i="9" s="1"/>
  <c r="AC4861" i="9" s="1"/>
  <c r="AC4862" i="9" s="1"/>
  <c r="AC4863" i="9" s="1"/>
  <c r="AC4864" i="9" s="1"/>
  <c r="AC4865" i="9" s="1"/>
  <c r="AC4866" i="9" s="1"/>
  <c r="AC4867" i="9" s="1"/>
  <c r="AC4868" i="9" s="1"/>
  <c r="AC4869" i="9" s="1"/>
  <c r="AC4870" i="9" s="1"/>
  <c r="AC4871" i="9" s="1"/>
  <c r="AC4872" i="9" s="1"/>
  <c r="AC4873" i="9" s="1"/>
  <c r="AC4874" i="9" s="1"/>
  <c r="AC4875" i="9" s="1"/>
  <c r="AC4876" i="9" s="1"/>
  <c r="AC4877" i="9" s="1"/>
  <c r="AC4878" i="9" s="1"/>
  <c r="AC4879" i="9" s="1"/>
  <c r="AC4880" i="9" s="1"/>
  <c r="AC4881" i="9" s="1"/>
  <c r="AC4882" i="9" s="1"/>
  <c r="AC4883" i="9" s="1"/>
  <c r="AC4884" i="9" s="1"/>
  <c r="AC4885" i="9" s="1"/>
  <c r="AC4886" i="9" s="1"/>
  <c r="AC4887" i="9" s="1"/>
  <c r="AC4888" i="9" s="1"/>
  <c r="AC4889" i="9" s="1"/>
  <c r="AC4890" i="9" s="1"/>
  <c r="AC4891" i="9" s="1"/>
  <c r="AC4892" i="9" s="1"/>
  <c r="AC4893" i="9" s="1"/>
  <c r="AC4894" i="9" s="1"/>
  <c r="AC4895" i="9" s="1"/>
  <c r="AC4896" i="9" s="1"/>
  <c r="AC4897" i="9" s="1"/>
  <c r="AC4898" i="9" s="1"/>
  <c r="AC4899" i="9" s="1"/>
  <c r="AC4900" i="9" s="1"/>
  <c r="AC4901" i="9" s="1"/>
  <c r="AC4902" i="9" s="1"/>
  <c r="AC4903" i="9" s="1"/>
  <c r="AC4904" i="9" s="1"/>
  <c r="AC4905" i="9" s="1"/>
  <c r="AC4906" i="9" s="1"/>
  <c r="AC4907" i="9" s="1"/>
  <c r="AC4908" i="9" s="1"/>
  <c r="AC4909" i="9" s="1"/>
  <c r="AC4910" i="9" s="1"/>
  <c r="AC4911" i="9" s="1"/>
  <c r="AC4912" i="9" s="1"/>
  <c r="AC4913" i="9" s="1"/>
  <c r="AC4914" i="9" s="1"/>
  <c r="AC4915" i="9" s="1"/>
  <c r="AC4916" i="9" s="1"/>
  <c r="AC4917" i="9" s="1"/>
  <c r="AC4918" i="9" s="1"/>
  <c r="AC4919" i="9" s="1"/>
  <c r="AC4920" i="9" s="1"/>
  <c r="AC4921" i="9" s="1"/>
  <c r="AC4922" i="9" s="1"/>
  <c r="AC4923" i="9" s="1"/>
  <c r="AC4924" i="9" s="1"/>
  <c r="AC4925" i="9" s="1"/>
  <c r="AC4926" i="9" s="1"/>
  <c r="AC4927" i="9" s="1"/>
  <c r="AC4928" i="9" s="1"/>
  <c r="AC4929" i="9" s="1"/>
  <c r="AC4930" i="9" s="1"/>
  <c r="AC4931" i="9" s="1"/>
  <c r="AC4932" i="9" s="1"/>
  <c r="AC4933" i="9" s="1"/>
  <c r="AC4934" i="9" s="1"/>
  <c r="AC4935" i="9" s="1"/>
  <c r="AC4936" i="9" s="1"/>
  <c r="AC4937" i="9" s="1"/>
  <c r="AC4938" i="9" s="1"/>
  <c r="AC4939" i="9" s="1"/>
  <c r="AC4940" i="9" s="1"/>
  <c r="AC4941" i="9" s="1"/>
  <c r="AC4942" i="9" s="1"/>
  <c r="AC4943" i="9" s="1"/>
  <c r="AC4944" i="9" s="1"/>
  <c r="AC4945" i="9" s="1"/>
  <c r="AC4946" i="9" s="1"/>
  <c r="AC4947" i="9" s="1"/>
  <c r="AC4948" i="9" s="1"/>
  <c r="AC4949" i="9" s="1"/>
  <c r="AC4950" i="9" s="1"/>
  <c r="AC4951" i="9" s="1"/>
  <c r="AC4952" i="9" s="1"/>
  <c r="AC4953" i="9" s="1"/>
  <c r="AC4954" i="9" s="1"/>
  <c r="AC4955" i="9" s="1"/>
  <c r="AC4956" i="9" s="1"/>
  <c r="AC4957" i="9" s="1"/>
  <c r="AC4958" i="9" s="1"/>
  <c r="AC4959" i="9" s="1"/>
  <c r="AC4960" i="9" s="1"/>
  <c r="AC4961" i="9" s="1"/>
  <c r="AC4962" i="9" s="1"/>
  <c r="AC4963" i="9" s="1"/>
  <c r="AC4964" i="9" s="1"/>
  <c r="AC4965" i="9" s="1"/>
  <c r="AC4966" i="9" s="1"/>
  <c r="AC4967" i="9" s="1"/>
  <c r="AC4968" i="9" s="1"/>
  <c r="AC4969" i="9" s="1"/>
  <c r="AC4970" i="9" s="1"/>
  <c r="AC4971" i="9" s="1"/>
  <c r="AC4972" i="9" s="1"/>
  <c r="AC4973" i="9" s="1"/>
  <c r="AC4974" i="9" s="1"/>
  <c r="AC4975" i="9" s="1"/>
  <c r="AC4976" i="9" s="1"/>
  <c r="AC4977" i="9" s="1"/>
  <c r="AC4978" i="9" s="1"/>
  <c r="AC4979" i="9" s="1"/>
  <c r="AC4980" i="9" s="1"/>
  <c r="AC4981" i="9" s="1"/>
  <c r="AC4982" i="9" s="1"/>
  <c r="AC4983" i="9" s="1"/>
  <c r="AC4984" i="9" s="1"/>
  <c r="AC4985" i="9" s="1"/>
  <c r="AC4986" i="9" s="1"/>
  <c r="AC4987" i="9" s="1"/>
  <c r="AC4988" i="9" s="1"/>
  <c r="AC4989" i="9" s="1"/>
  <c r="AC4990" i="9" s="1"/>
  <c r="AC4991" i="9" s="1"/>
  <c r="AC4992" i="9" s="1"/>
  <c r="AC4993" i="9" s="1"/>
  <c r="AC4994" i="9" s="1"/>
  <c r="AC4995" i="9" s="1"/>
  <c r="AC4996" i="9" s="1"/>
  <c r="AC4997" i="9" s="1"/>
  <c r="AC4998" i="9" s="1"/>
  <c r="AC4999" i="9" s="1"/>
  <c r="AC5000" i="9" s="1"/>
  <c r="C11" i="9" s="1"/>
  <c r="AB19" i="9" l="1"/>
  <c r="AF18" i="9"/>
  <c r="AD18" i="9"/>
  <c r="N16" i="7"/>
  <c r="O16" i="7" s="1"/>
  <c r="L17" i="7"/>
  <c r="M17" i="7" s="1"/>
  <c r="N17" i="7" l="1"/>
  <c r="O17" i="7" s="1"/>
  <c r="L18" i="7"/>
  <c r="M18" i="7" s="1"/>
  <c r="AB20" i="9"/>
  <c r="AD19" i="9"/>
  <c r="AF19" i="9"/>
  <c r="AD20" i="9" l="1"/>
  <c r="AF20" i="9"/>
  <c r="AB21" i="9"/>
  <c r="N18" i="7"/>
  <c r="O18" i="7" s="1"/>
  <c r="L19" i="7"/>
  <c r="M19" i="7" s="1"/>
  <c r="N19" i="7" l="1"/>
  <c r="O19" i="7" s="1"/>
  <c r="L20" i="7"/>
  <c r="M20" i="7" s="1"/>
  <c r="AB22" i="9"/>
  <c r="AF21" i="9"/>
  <c r="AD21" i="9"/>
  <c r="AF22" i="9" l="1"/>
  <c r="AB23" i="9"/>
  <c r="AD22" i="9"/>
  <c r="L21" i="7"/>
  <c r="M21" i="7" s="1"/>
  <c r="N20" i="7"/>
  <c r="O20" i="7" s="1"/>
  <c r="N21" i="7" l="1"/>
  <c r="O21" i="7" s="1"/>
  <c r="L22" i="7"/>
  <c r="M22" i="7" s="1"/>
  <c r="AD23" i="9"/>
  <c r="AB24" i="9"/>
  <c r="AF23" i="9"/>
  <c r="N22" i="7" l="1"/>
  <c r="O22" i="7" s="1"/>
  <c r="L23" i="7"/>
  <c r="M23" i="7" s="1"/>
  <c r="AD24" i="9"/>
  <c r="AB25" i="9"/>
  <c r="AF24" i="9"/>
  <c r="N23" i="7" l="1"/>
  <c r="O23" i="7" s="1"/>
  <c r="L24" i="7"/>
  <c r="M24" i="7" s="1"/>
  <c r="AF25" i="9"/>
  <c r="AD25" i="9"/>
  <c r="AB26" i="9"/>
  <c r="N24" i="7" l="1"/>
  <c r="O24" i="7" s="1"/>
  <c r="L25" i="7"/>
  <c r="M25" i="7" s="1"/>
  <c r="AD26" i="9"/>
  <c r="AF26" i="9"/>
  <c r="AB27" i="9"/>
  <c r="AD27" i="9" l="1"/>
  <c r="AB28" i="9"/>
  <c r="AF27" i="9"/>
  <c r="N25" i="7"/>
  <c r="O25" i="7" s="1"/>
  <c r="L26" i="7"/>
  <c r="M26" i="7" s="1"/>
  <c r="N26" i="7" l="1"/>
  <c r="O26" i="7" s="1"/>
  <c r="L27" i="7"/>
  <c r="M27" i="7" s="1"/>
  <c r="AB29" i="9"/>
  <c r="AF28" i="9"/>
  <c r="AD28" i="9"/>
  <c r="AB30" i="9" l="1"/>
  <c r="AF29" i="9"/>
  <c r="AD29" i="9"/>
  <c r="N27" i="7"/>
  <c r="O27" i="7" s="1"/>
  <c r="L28" i="7"/>
  <c r="M28" i="7" s="1"/>
  <c r="L29" i="7" l="1"/>
  <c r="M29" i="7" s="1"/>
  <c r="N28" i="7"/>
  <c r="O28" i="7" s="1"/>
  <c r="AF30" i="9"/>
  <c r="AD30" i="9"/>
  <c r="AB31" i="9"/>
  <c r="AD31" i="9" l="1"/>
  <c r="AB32" i="9"/>
  <c r="AF31" i="9"/>
  <c r="L30" i="7"/>
  <c r="M30" i="7" s="1"/>
  <c r="N29" i="7"/>
  <c r="O29" i="7" s="1"/>
  <c r="L31" i="7" l="1"/>
  <c r="M31" i="7" s="1"/>
  <c r="N30" i="7"/>
  <c r="O30" i="7" s="1"/>
  <c r="AF32" i="9"/>
  <c r="AB33" i="9"/>
  <c r="AD32" i="9"/>
  <c r="AB34" i="9" l="1"/>
  <c r="AD33" i="9"/>
  <c r="AF33" i="9"/>
  <c r="N31" i="7"/>
  <c r="O31" i="7" s="1"/>
  <c r="L32" i="7"/>
  <c r="M32" i="7" s="1"/>
  <c r="L33" i="7" l="1"/>
  <c r="M33" i="7" s="1"/>
  <c r="N32" i="7"/>
  <c r="O32" i="7" s="1"/>
  <c r="AF34" i="9"/>
  <c r="AD34" i="9"/>
  <c r="AB35" i="9"/>
  <c r="AB36" i="9" l="1"/>
  <c r="AD35" i="9"/>
  <c r="AF35" i="9"/>
  <c r="N33" i="7"/>
  <c r="O33" i="7" s="1"/>
  <c r="L34" i="7"/>
  <c r="M34" i="7" s="1"/>
  <c r="N34" i="7" l="1"/>
  <c r="O34" i="7" s="1"/>
  <c r="L35" i="7"/>
  <c r="M35" i="7" s="1"/>
  <c r="AF36" i="9"/>
  <c r="AB37" i="9"/>
  <c r="AD36" i="9"/>
  <c r="L36" i="7" l="1"/>
  <c r="M36" i="7" s="1"/>
  <c r="N35" i="7"/>
  <c r="O35" i="7" s="1"/>
  <c r="AB38" i="9"/>
  <c r="AD37" i="9"/>
  <c r="AF37" i="9"/>
  <c r="AF38" i="9" l="1"/>
  <c r="AB39" i="9"/>
  <c r="AD38" i="9"/>
  <c r="L37" i="7"/>
  <c r="M37" i="7" s="1"/>
  <c r="N36" i="7"/>
  <c r="O36" i="7" s="1"/>
  <c r="N37" i="7" l="1"/>
  <c r="O37" i="7" s="1"/>
  <c r="L38" i="7"/>
  <c r="M38" i="7" s="1"/>
  <c r="AB40" i="9"/>
  <c r="AD39" i="9"/>
  <c r="AF39" i="9"/>
  <c r="AF40" i="9" l="1"/>
  <c r="AB41" i="9"/>
  <c r="AD40" i="9"/>
  <c r="L39" i="7"/>
  <c r="M39" i="7" s="1"/>
  <c r="N38" i="7"/>
  <c r="O38" i="7" s="1"/>
  <c r="N39" i="7" l="1"/>
  <c r="O39" i="7" s="1"/>
  <c r="L40" i="7"/>
  <c r="M40" i="7" s="1"/>
  <c r="AB42" i="9"/>
  <c r="AD41" i="9"/>
  <c r="AF41" i="9"/>
  <c r="AF42" i="9" l="1"/>
  <c r="AB43" i="9"/>
  <c r="AD42" i="9"/>
  <c r="N40" i="7"/>
  <c r="O40" i="7" s="1"/>
  <c r="L41" i="7"/>
  <c r="M41" i="7" s="1"/>
  <c r="N41" i="7" l="1"/>
  <c r="O41" i="7" s="1"/>
  <c r="L42" i="7"/>
  <c r="M42" i="7" s="1"/>
  <c r="AB44" i="9"/>
  <c r="AD43" i="9"/>
  <c r="AF43" i="9"/>
  <c r="AF44" i="9" l="1"/>
  <c r="AB45" i="9"/>
  <c r="AD44" i="9"/>
  <c r="N42" i="7"/>
  <c r="O42" i="7" s="1"/>
  <c r="L43" i="7"/>
  <c r="M43" i="7" s="1"/>
  <c r="L44" i="7" l="1"/>
  <c r="M44" i="7" s="1"/>
  <c r="N43" i="7"/>
  <c r="O43" i="7" s="1"/>
  <c r="AF45" i="9"/>
  <c r="AB46" i="9"/>
  <c r="AD45" i="9"/>
  <c r="AF46" i="9" l="1"/>
  <c r="AD46" i="9"/>
  <c r="AB47" i="9"/>
  <c r="N44" i="7"/>
  <c r="O44" i="7" s="1"/>
  <c r="L45" i="7"/>
  <c r="M45" i="7" s="1"/>
  <c r="N45" i="7" l="1"/>
  <c r="O45" i="7" s="1"/>
  <c r="L46" i="7"/>
  <c r="M46" i="7" s="1"/>
  <c r="AB48" i="9"/>
  <c r="AD47" i="9"/>
  <c r="AF47" i="9"/>
  <c r="AB49" i="9" l="1"/>
  <c r="AD48" i="9"/>
  <c r="AF48" i="9"/>
  <c r="L47" i="7"/>
  <c r="M47" i="7" s="1"/>
  <c r="N46" i="7"/>
  <c r="O46" i="7" s="1"/>
  <c r="L48" i="7" l="1"/>
  <c r="M48" i="7" s="1"/>
  <c r="N47" i="7"/>
  <c r="O47" i="7" s="1"/>
  <c r="AD49" i="9"/>
  <c r="AF49" i="9"/>
  <c r="AB50" i="9"/>
  <c r="AF50" i="9" l="1"/>
  <c r="AB51" i="9"/>
  <c r="AD50" i="9"/>
  <c r="N48" i="7"/>
  <c r="O48" i="7" s="1"/>
  <c r="L49" i="7"/>
  <c r="M49" i="7" s="1"/>
  <c r="L50" i="7" l="1"/>
  <c r="M50" i="7" s="1"/>
  <c r="N49" i="7"/>
  <c r="O49" i="7" s="1"/>
  <c r="AB52" i="9"/>
  <c r="AD51" i="9"/>
  <c r="AF51" i="9"/>
  <c r="AF52" i="9" l="1"/>
  <c r="AB53" i="9"/>
  <c r="AD52" i="9"/>
  <c r="N50" i="7"/>
  <c r="O50" i="7" s="1"/>
  <c r="L51" i="7"/>
  <c r="M51" i="7" s="1"/>
  <c r="L52" i="7" l="1"/>
  <c r="M52" i="7" s="1"/>
  <c r="N51" i="7"/>
  <c r="O51" i="7" s="1"/>
  <c r="AB54" i="9"/>
  <c r="AD53" i="9"/>
  <c r="AF53" i="9"/>
  <c r="AF54" i="9" l="1"/>
  <c r="AB55" i="9"/>
  <c r="AD54" i="9"/>
  <c r="L53" i="7"/>
  <c r="M53" i="7" s="1"/>
  <c r="N52" i="7"/>
  <c r="O52" i="7" s="1"/>
  <c r="L54" i="7" l="1"/>
  <c r="M54" i="7" s="1"/>
  <c r="N53" i="7"/>
  <c r="O53" i="7" s="1"/>
  <c r="AB56" i="9"/>
  <c r="AF55" i="9"/>
  <c r="AD55" i="9"/>
  <c r="AF56" i="9" l="1"/>
  <c r="AB57" i="9"/>
  <c r="AD56" i="9"/>
  <c r="N54" i="7"/>
  <c r="O54" i="7" s="1"/>
  <c r="L55" i="7"/>
  <c r="M55" i="7" s="1"/>
  <c r="L56" i="7" l="1"/>
  <c r="M56" i="7" s="1"/>
  <c r="N55" i="7"/>
  <c r="O55" i="7" s="1"/>
  <c r="AB58" i="9"/>
  <c r="AD57" i="9"/>
  <c r="AF57" i="9"/>
  <c r="AF58" i="9" l="1"/>
  <c r="AB59" i="9"/>
  <c r="AD58" i="9"/>
  <c r="N56" i="7"/>
  <c r="O56" i="7" s="1"/>
  <c r="L57" i="7"/>
  <c r="M57" i="7" s="1"/>
  <c r="N57" i="7" l="1"/>
  <c r="O57" i="7" s="1"/>
  <c r="L58" i="7"/>
  <c r="M58" i="7" s="1"/>
  <c r="AB60" i="9"/>
  <c r="AF59" i="9"/>
  <c r="AD59" i="9"/>
  <c r="AB61" i="9" l="1"/>
  <c r="AD60" i="9"/>
  <c r="AF60" i="9"/>
  <c r="N58" i="7"/>
  <c r="O58" i="7" s="1"/>
  <c r="L59" i="7"/>
  <c r="M59" i="7" s="1"/>
  <c r="L60" i="7" l="1"/>
  <c r="M60" i="7" s="1"/>
  <c r="N59" i="7"/>
  <c r="O59" i="7" s="1"/>
  <c r="AB62" i="9"/>
  <c r="AF61" i="9"/>
  <c r="AD61" i="9"/>
  <c r="AF62" i="9" l="1"/>
  <c r="AB63" i="9"/>
  <c r="AD62" i="9"/>
  <c r="N60" i="7"/>
  <c r="O60" i="7" s="1"/>
  <c r="L61" i="7"/>
  <c r="M61" i="7" s="1"/>
  <c r="N61" i="7" l="1"/>
  <c r="O61" i="7" s="1"/>
  <c r="L62" i="7"/>
  <c r="M62" i="7" s="1"/>
  <c r="AB64" i="9"/>
  <c r="AF63" i="9"/>
  <c r="AD63" i="9"/>
  <c r="AB65" i="9" l="1"/>
  <c r="AD64" i="9"/>
  <c r="AF64" i="9"/>
  <c r="L63" i="7"/>
  <c r="M63" i="7" s="1"/>
  <c r="N62" i="7"/>
  <c r="O62" i="7" s="1"/>
  <c r="N63" i="7" l="1"/>
  <c r="O63" i="7" s="1"/>
  <c r="L64" i="7"/>
  <c r="M64" i="7" s="1"/>
  <c r="AF65" i="9"/>
  <c r="AB66" i="9"/>
  <c r="AD65" i="9"/>
  <c r="L65" i="7" l="1"/>
  <c r="M65" i="7" s="1"/>
  <c r="N64" i="7"/>
  <c r="O64" i="7" s="1"/>
  <c r="AF66" i="9"/>
  <c r="AD66" i="9"/>
  <c r="AB67" i="9"/>
  <c r="AB68" i="9" l="1"/>
  <c r="AF67" i="9"/>
  <c r="AD67" i="9"/>
  <c r="L66" i="7"/>
  <c r="M66" i="7" s="1"/>
  <c r="N65" i="7"/>
  <c r="O65" i="7" s="1"/>
  <c r="N66" i="7" l="1"/>
  <c r="O66" i="7" s="1"/>
  <c r="L67" i="7"/>
  <c r="M67" i="7" s="1"/>
  <c r="AB69" i="9"/>
  <c r="AD68" i="9"/>
  <c r="AF68" i="9"/>
  <c r="AD69" i="9" l="1"/>
  <c r="AF69" i="9"/>
  <c r="AB70" i="9"/>
  <c r="L68" i="7"/>
  <c r="M68" i="7" s="1"/>
  <c r="N67" i="7"/>
  <c r="O67" i="7" s="1"/>
  <c r="L69" i="7" l="1"/>
  <c r="M69" i="7" s="1"/>
  <c r="N68" i="7"/>
  <c r="O68" i="7" s="1"/>
  <c r="AF70" i="9"/>
  <c r="AB71" i="9"/>
  <c r="AD70" i="9"/>
  <c r="AB72" i="9" l="1"/>
  <c r="AD71" i="9"/>
  <c r="AF71" i="9"/>
  <c r="N69" i="7"/>
  <c r="O69" i="7" s="1"/>
  <c r="L70" i="7"/>
  <c r="M70" i="7" s="1"/>
  <c r="L71" i="7" l="1"/>
  <c r="M71" i="7" s="1"/>
  <c r="N70" i="7"/>
  <c r="O70" i="7" s="1"/>
  <c r="AF72" i="9"/>
  <c r="AB73" i="9"/>
  <c r="AD72" i="9"/>
  <c r="AB74" i="9" l="1"/>
  <c r="AD73" i="9"/>
  <c r="AF73" i="9"/>
  <c r="N71" i="7"/>
  <c r="O71" i="7" s="1"/>
  <c r="L72" i="7"/>
  <c r="M72" i="7" s="1"/>
  <c r="N72" i="7" l="1"/>
  <c r="O72" i="7" s="1"/>
  <c r="L73" i="7"/>
  <c r="M73" i="7" s="1"/>
  <c r="AB75" i="9"/>
  <c r="AD74" i="9"/>
  <c r="AF74" i="9"/>
  <c r="AB76" i="9" l="1"/>
  <c r="AD75" i="9"/>
  <c r="AF75" i="9"/>
  <c r="L74" i="7"/>
  <c r="M74" i="7" s="1"/>
  <c r="N73" i="7"/>
  <c r="O73" i="7" s="1"/>
  <c r="L75" i="7" l="1"/>
  <c r="M75" i="7" s="1"/>
  <c r="N74" i="7"/>
  <c r="O74" i="7" s="1"/>
  <c r="AF76" i="9"/>
  <c r="AD76" i="9"/>
  <c r="AB77" i="9"/>
  <c r="AB78" i="9" l="1"/>
  <c r="AD77" i="9"/>
  <c r="AF77" i="9"/>
  <c r="L76" i="7"/>
  <c r="M76" i="7" s="1"/>
  <c r="N75" i="7"/>
  <c r="O75" i="7" s="1"/>
  <c r="L77" i="7" l="1"/>
  <c r="M77" i="7" s="1"/>
  <c r="N76" i="7"/>
  <c r="O76" i="7" s="1"/>
  <c r="AF78" i="9"/>
  <c r="AB79" i="9"/>
  <c r="AD78" i="9"/>
  <c r="AF79" i="9" l="1"/>
  <c r="AB80" i="9"/>
  <c r="AD79" i="9"/>
  <c r="N77" i="7"/>
  <c r="O77" i="7" s="1"/>
  <c r="L78" i="7"/>
  <c r="M78" i="7" s="1"/>
  <c r="N78" i="7" l="1"/>
  <c r="O78" i="7" s="1"/>
  <c r="L79" i="7"/>
  <c r="M79" i="7" s="1"/>
  <c r="AB81" i="9"/>
  <c r="AD80" i="9"/>
  <c r="AF80" i="9"/>
  <c r="AB82" i="9" l="1"/>
  <c r="AD81" i="9"/>
  <c r="AF81" i="9"/>
  <c r="L80" i="7"/>
  <c r="M80" i="7" s="1"/>
  <c r="N79" i="7"/>
  <c r="O79" i="7" s="1"/>
  <c r="L81" i="7" l="1"/>
  <c r="M81" i="7" s="1"/>
  <c r="N80" i="7"/>
  <c r="O80" i="7" s="1"/>
  <c r="AF82" i="9"/>
  <c r="AB83" i="9"/>
  <c r="AD82" i="9"/>
  <c r="AB84" i="9" l="1"/>
  <c r="AD83" i="9"/>
  <c r="AF83" i="9"/>
  <c r="L82" i="7"/>
  <c r="M82" i="7" s="1"/>
  <c r="N81" i="7"/>
  <c r="O81" i="7" s="1"/>
  <c r="L83" i="7" l="1"/>
  <c r="M83" i="7" s="1"/>
  <c r="N82" i="7"/>
  <c r="O82" i="7" s="1"/>
  <c r="AF84" i="9"/>
  <c r="AB85" i="9"/>
  <c r="AD84" i="9"/>
  <c r="AF85" i="9" l="1"/>
  <c r="AB86" i="9"/>
  <c r="AD85" i="9"/>
  <c r="N83" i="7"/>
  <c r="O83" i="7" s="1"/>
  <c r="L84" i="7"/>
  <c r="M84" i="7" s="1"/>
  <c r="L85" i="7" l="1"/>
  <c r="M85" i="7" s="1"/>
  <c r="N84" i="7"/>
  <c r="O84" i="7" s="1"/>
  <c r="AF86" i="9"/>
  <c r="AD86" i="9"/>
  <c r="AB87" i="9"/>
  <c r="AB88" i="9" l="1"/>
  <c r="AD87" i="9"/>
  <c r="AF87" i="9"/>
  <c r="N85" i="7"/>
  <c r="O85" i="7" s="1"/>
  <c r="L86" i="7"/>
  <c r="M86" i="7" s="1"/>
  <c r="L87" i="7" l="1"/>
  <c r="M87" i="7" s="1"/>
  <c r="N86" i="7"/>
  <c r="O86" i="7" s="1"/>
  <c r="AB89" i="9"/>
  <c r="AD88" i="9"/>
  <c r="AF88" i="9"/>
  <c r="AD89" i="9" l="1"/>
  <c r="AF89" i="9"/>
  <c r="AB90" i="9"/>
  <c r="L88" i="7"/>
  <c r="M88" i="7" s="1"/>
  <c r="N87" i="7"/>
  <c r="O87" i="7" s="1"/>
  <c r="AB91" i="9" l="1"/>
  <c r="AD90" i="9"/>
  <c r="AF90" i="9"/>
  <c r="L89" i="7"/>
  <c r="M89" i="7" s="1"/>
  <c r="N88" i="7"/>
  <c r="O88" i="7" s="1"/>
  <c r="L90" i="7" l="1"/>
  <c r="M90" i="7" s="1"/>
  <c r="N89" i="7"/>
  <c r="O89" i="7" s="1"/>
  <c r="AB92" i="9"/>
  <c r="AD91" i="9"/>
  <c r="AF91" i="9"/>
  <c r="AF92" i="9" l="1"/>
  <c r="AB93" i="9"/>
  <c r="AD92" i="9"/>
  <c r="L91" i="7"/>
  <c r="M91" i="7" s="1"/>
  <c r="N90" i="7"/>
  <c r="O90" i="7" s="1"/>
  <c r="L92" i="7" l="1"/>
  <c r="M92" i="7" s="1"/>
  <c r="N91" i="7"/>
  <c r="O91" i="7" s="1"/>
  <c r="AB94" i="9"/>
  <c r="AD93" i="9"/>
  <c r="AF93" i="9"/>
  <c r="AF94" i="9" l="1"/>
  <c r="AB95" i="9"/>
  <c r="AD94" i="9"/>
  <c r="L93" i="7"/>
  <c r="M93" i="7" s="1"/>
  <c r="N92" i="7"/>
  <c r="O92" i="7" s="1"/>
  <c r="N93" i="7" l="1"/>
  <c r="O93" i="7" s="1"/>
  <c r="L94" i="7"/>
  <c r="M94" i="7" s="1"/>
  <c r="AB96" i="9"/>
  <c r="AD95" i="9"/>
  <c r="AF95" i="9"/>
  <c r="AF96" i="9" l="1"/>
  <c r="AD96" i="9"/>
  <c r="AB97" i="9"/>
  <c r="L95" i="7"/>
  <c r="M95" i="7" s="1"/>
  <c r="N94" i="7"/>
  <c r="O94" i="7" s="1"/>
  <c r="AB98" i="9" l="1"/>
  <c r="AD97" i="9"/>
  <c r="AF97" i="9"/>
  <c r="N95" i="7"/>
  <c r="O95" i="7" s="1"/>
  <c r="L96" i="7"/>
  <c r="M96" i="7" s="1"/>
  <c r="L97" i="7" l="1"/>
  <c r="M97" i="7" s="1"/>
  <c r="N96" i="7"/>
  <c r="O96" i="7" s="1"/>
  <c r="AF98" i="9"/>
  <c r="AB99" i="9"/>
  <c r="AD98" i="9"/>
  <c r="AD99" i="9" l="1"/>
  <c r="AF99" i="9"/>
  <c r="AB100" i="9"/>
  <c r="N97" i="7"/>
  <c r="O97" i="7" s="1"/>
  <c r="L98" i="7"/>
  <c r="M98" i="7" s="1"/>
  <c r="N98" i="7" l="1"/>
  <c r="O98" i="7" s="1"/>
  <c r="L99" i="7"/>
  <c r="M99" i="7" s="1"/>
  <c r="AF100" i="9"/>
  <c r="AB101" i="9"/>
  <c r="AD100" i="9"/>
  <c r="L100" i="7" l="1"/>
  <c r="M100" i="7" s="1"/>
  <c r="N99" i="7"/>
  <c r="O99" i="7" s="1"/>
  <c r="AB102" i="9"/>
  <c r="AD101" i="9"/>
  <c r="AF101" i="9"/>
  <c r="AF102" i="9" l="1"/>
  <c r="AB103" i="9"/>
  <c r="AD102" i="9"/>
  <c r="N100" i="7"/>
  <c r="O100" i="7" s="1"/>
  <c r="L101" i="7"/>
  <c r="M101" i="7" s="1"/>
  <c r="N101" i="7" l="1"/>
  <c r="O101" i="7" s="1"/>
  <c r="L102" i="7"/>
  <c r="M102" i="7" s="1"/>
  <c r="AB104" i="9"/>
  <c r="AF103" i="9"/>
  <c r="AD103" i="9"/>
  <c r="AF104" i="9" l="1"/>
  <c r="AB105" i="9"/>
  <c r="AD104" i="9"/>
  <c r="N102" i="7"/>
  <c r="O102" i="7" s="1"/>
  <c r="L103" i="7"/>
  <c r="M103" i="7" s="1"/>
  <c r="N103" i="7" l="1"/>
  <c r="O103" i="7" s="1"/>
  <c r="L104" i="7"/>
  <c r="M104" i="7" s="1"/>
  <c r="AF105" i="9"/>
  <c r="AB106" i="9"/>
  <c r="AD105" i="9"/>
  <c r="AF106" i="9" l="1"/>
  <c r="AD106" i="9"/>
  <c r="AB107" i="9"/>
  <c r="L105" i="7"/>
  <c r="M105" i="7" s="1"/>
  <c r="N104" i="7"/>
  <c r="O104" i="7" s="1"/>
  <c r="L106" i="7" l="1"/>
  <c r="M106" i="7" s="1"/>
  <c r="N105" i="7"/>
  <c r="O105" i="7" s="1"/>
  <c r="AB108" i="9"/>
  <c r="AD107" i="9"/>
  <c r="AF107" i="9"/>
  <c r="AB109" i="9" l="1"/>
  <c r="AD108" i="9"/>
  <c r="AF108" i="9"/>
  <c r="L107" i="7"/>
  <c r="M107" i="7" s="1"/>
  <c r="N106" i="7"/>
  <c r="O106" i="7" s="1"/>
  <c r="L108" i="7" l="1"/>
  <c r="M108" i="7" s="1"/>
  <c r="N107" i="7"/>
  <c r="O107" i="7" s="1"/>
  <c r="AD109" i="9"/>
  <c r="AF109" i="9"/>
  <c r="AB110" i="9"/>
  <c r="AB111" i="9" l="1"/>
  <c r="AD110" i="9"/>
  <c r="AF110" i="9"/>
  <c r="N108" i="7"/>
  <c r="O108" i="7" s="1"/>
  <c r="L109" i="7"/>
  <c r="M109" i="7" s="1"/>
  <c r="L110" i="7" l="1"/>
  <c r="M110" i="7" s="1"/>
  <c r="N109" i="7"/>
  <c r="O109" i="7" s="1"/>
  <c r="AB112" i="9"/>
  <c r="AF111" i="9"/>
  <c r="AD111" i="9"/>
  <c r="AF112" i="9" l="1"/>
  <c r="AB113" i="9"/>
  <c r="AD112" i="9"/>
  <c r="L111" i="7"/>
  <c r="M111" i="7" s="1"/>
  <c r="N110" i="7"/>
  <c r="O110" i="7" s="1"/>
  <c r="L112" i="7" l="1"/>
  <c r="M112" i="7" s="1"/>
  <c r="N111" i="7"/>
  <c r="O111" i="7" s="1"/>
  <c r="AB114" i="9"/>
  <c r="AD113" i="9"/>
  <c r="AF113" i="9"/>
  <c r="AF114" i="9" l="1"/>
  <c r="AB115" i="9"/>
  <c r="AD114" i="9"/>
  <c r="L113" i="7"/>
  <c r="M113" i="7" s="1"/>
  <c r="N112" i="7"/>
  <c r="O112" i="7" s="1"/>
  <c r="N113" i="7" l="1"/>
  <c r="O113" i="7" s="1"/>
  <c r="L114" i="7"/>
  <c r="M114" i="7" s="1"/>
  <c r="AB116" i="9"/>
  <c r="AF115" i="9"/>
  <c r="AD115" i="9"/>
  <c r="AF116" i="9" l="1"/>
  <c r="AD116" i="9"/>
  <c r="AB117" i="9"/>
  <c r="L115" i="7"/>
  <c r="M115" i="7" s="1"/>
  <c r="N114" i="7"/>
  <c r="O114" i="7" s="1"/>
  <c r="AB118" i="9" l="1"/>
  <c r="AD117" i="9"/>
  <c r="AF117" i="9"/>
  <c r="N115" i="7"/>
  <c r="O115" i="7" s="1"/>
  <c r="L116" i="7"/>
  <c r="M116" i="7" s="1"/>
  <c r="L117" i="7" l="1"/>
  <c r="M117" i="7" s="1"/>
  <c r="N116" i="7"/>
  <c r="O116" i="7" s="1"/>
  <c r="AF118" i="9"/>
  <c r="AB119" i="9"/>
  <c r="AD118" i="9"/>
  <c r="AD119" i="9" l="1"/>
  <c r="AB120" i="9"/>
  <c r="AF119" i="9"/>
  <c r="L118" i="7"/>
  <c r="M118" i="7" s="1"/>
  <c r="N117" i="7"/>
  <c r="O117" i="7" s="1"/>
  <c r="N118" i="7" l="1"/>
  <c r="O118" i="7" s="1"/>
  <c r="L119" i="7"/>
  <c r="M119" i="7" s="1"/>
  <c r="AB121" i="9"/>
  <c r="AD120" i="9"/>
  <c r="AF120" i="9"/>
  <c r="AB122" i="9" l="1"/>
  <c r="AD121" i="9"/>
  <c r="AF121" i="9"/>
  <c r="L120" i="7"/>
  <c r="M120" i="7" s="1"/>
  <c r="N119" i="7"/>
  <c r="O119" i="7" s="1"/>
  <c r="N120" i="7" l="1"/>
  <c r="O120" i="7" s="1"/>
  <c r="L121" i="7"/>
  <c r="M121" i="7" s="1"/>
  <c r="AF122" i="9"/>
  <c r="AB123" i="9"/>
  <c r="AD122" i="9"/>
  <c r="AB124" i="9" l="1"/>
  <c r="AD123" i="9"/>
  <c r="AF123" i="9"/>
  <c r="L122" i="7"/>
  <c r="M122" i="7" s="1"/>
  <c r="N121" i="7"/>
  <c r="O121" i="7" s="1"/>
  <c r="N122" i="7" l="1"/>
  <c r="O122" i="7" s="1"/>
  <c r="L123" i="7"/>
  <c r="M123" i="7" s="1"/>
  <c r="AF124" i="9"/>
  <c r="AB125" i="9"/>
  <c r="AD124" i="9"/>
  <c r="AF125" i="9" l="1"/>
  <c r="AB126" i="9"/>
  <c r="AD125" i="9"/>
  <c r="N123" i="7"/>
  <c r="O123" i="7" s="1"/>
  <c r="L124" i="7"/>
  <c r="M124" i="7" s="1"/>
  <c r="N124" i="7" l="1"/>
  <c r="O124" i="7" s="1"/>
  <c r="L125" i="7"/>
  <c r="M125" i="7" s="1"/>
  <c r="AF126" i="9"/>
  <c r="AB127" i="9"/>
  <c r="AD126" i="9"/>
  <c r="L126" i="7" l="1"/>
  <c r="M126" i="7" s="1"/>
  <c r="N125" i="7"/>
  <c r="O125" i="7" s="1"/>
  <c r="AB128" i="9"/>
  <c r="AF127" i="9"/>
  <c r="AD127" i="9"/>
  <c r="AB129" i="9" l="1"/>
  <c r="AD128" i="9"/>
  <c r="AF128" i="9"/>
  <c r="L127" i="7"/>
  <c r="M127" i="7" s="1"/>
  <c r="N126" i="7"/>
  <c r="O126" i="7" s="1"/>
  <c r="N127" i="7" l="1"/>
  <c r="O127" i="7" s="1"/>
  <c r="L128" i="7"/>
  <c r="M128" i="7" s="1"/>
  <c r="AB130" i="9"/>
  <c r="AD129" i="9"/>
  <c r="AF129" i="9"/>
  <c r="AB131" i="9" l="1"/>
  <c r="AD130" i="9"/>
  <c r="AF130" i="9"/>
  <c r="L129" i="7"/>
  <c r="M129" i="7" s="1"/>
  <c r="N128" i="7"/>
  <c r="O128" i="7" s="1"/>
  <c r="N129" i="7" l="1"/>
  <c r="O129" i="7" s="1"/>
  <c r="L130" i="7"/>
  <c r="M130" i="7" s="1"/>
  <c r="AB132" i="9"/>
  <c r="AD131" i="9"/>
  <c r="AF131" i="9"/>
  <c r="AB133" i="9" l="1"/>
  <c r="AD132" i="9"/>
  <c r="AF132" i="9"/>
  <c r="N130" i="7"/>
  <c r="O130" i="7" s="1"/>
  <c r="L131" i="7"/>
  <c r="M131" i="7" s="1"/>
  <c r="N131" i="7" l="1"/>
  <c r="O131" i="7" s="1"/>
  <c r="L132" i="7"/>
  <c r="M132" i="7" s="1"/>
  <c r="AB134" i="9"/>
  <c r="AD133" i="9"/>
  <c r="AF133" i="9"/>
  <c r="AF134" i="9" l="1"/>
  <c r="AB135" i="9"/>
  <c r="AD134" i="9"/>
  <c r="L133" i="7"/>
  <c r="M133" i="7" s="1"/>
  <c r="N132" i="7"/>
  <c r="O132" i="7" s="1"/>
  <c r="AF135" i="9" l="1"/>
  <c r="AB136" i="9"/>
  <c r="AD135" i="9"/>
  <c r="L134" i="7"/>
  <c r="M134" i="7" s="1"/>
  <c r="N133" i="7"/>
  <c r="O133" i="7" s="1"/>
  <c r="N134" i="7" l="1"/>
  <c r="O134" i="7" s="1"/>
  <c r="L135" i="7"/>
  <c r="M135" i="7" s="1"/>
  <c r="AF136" i="9"/>
  <c r="AB137" i="9"/>
  <c r="AD136" i="9"/>
  <c r="L136" i="7" l="1"/>
  <c r="M136" i="7" s="1"/>
  <c r="N135" i="7"/>
  <c r="O135" i="7" s="1"/>
  <c r="AB138" i="9"/>
  <c r="AD137" i="9"/>
  <c r="AF137" i="9"/>
  <c r="AB139" i="9" l="1"/>
  <c r="AD138" i="9"/>
  <c r="AF138" i="9"/>
  <c r="L137" i="7"/>
  <c r="M137" i="7" s="1"/>
  <c r="N136" i="7"/>
  <c r="O136" i="7" s="1"/>
  <c r="L138" i="7" l="1"/>
  <c r="M138" i="7" s="1"/>
  <c r="N137" i="7"/>
  <c r="O137" i="7" s="1"/>
  <c r="AB140" i="9"/>
  <c r="AD139" i="9"/>
  <c r="AF139" i="9"/>
  <c r="AD140" i="9" l="1"/>
  <c r="AF140" i="9"/>
  <c r="AB141" i="9"/>
  <c r="N138" i="7"/>
  <c r="O138" i="7" s="1"/>
  <c r="L139" i="7"/>
  <c r="M139" i="7" s="1"/>
  <c r="N139" i="7" l="1"/>
  <c r="O139" i="7" s="1"/>
  <c r="L140" i="7"/>
  <c r="M140" i="7" s="1"/>
  <c r="AB142" i="9"/>
  <c r="AD141" i="9"/>
  <c r="AF141" i="9"/>
  <c r="AF142" i="9" l="1"/>
  <c r="AB143" i="9"/>
  <c r="AD142" i="9"/>
  <c r="N140" i="7"/>
  <c r="O140" i="7" s="1"/>
  <c r="L141" i="7"/>
  <c r="M141" i="7" s="1"/>
  <c r="L142" i="7" l="1"/>
  <c r="M142" i="7" s="1"/>
  <c r="N141" i="7"/>
  <c r="O141" i="7" s="1"/>
  <c r="AD143" i="9"/>
  <c r="AB144" i="9"/>
  <c r="AF143" i="9"/>
  <c r="AF144" i="9" l="1"/>
  <c r="AB145" i="9"/>
  <c r="AD144" i="9"/>
  <c r="L143" i="7"/>
  <c r="M143" i="7" s="1"/>
  <c r="N142" i="7"/>
  <c r="O142" i="7" s="1"/>
  <c r="L144" i="7" l="1"/>
  <c r="M144" i="7" s="1"/>
  <c r="N143" i="7"/>
  <c r="O143" i="7" s="1"/>
  <c r="AF145" i="9"/>
  <c r="AB146" i="9"/>
  <c r="AD145" i="9"/>
  <c r="AF146" i="9" l="1"/>
  <c r="AB147" i="9"/>
  <c r="AD146" i="9"/>
  <c r="N144" i="7"/>
  <c r="O144" i="7" s="1"/>
  <c r="L145" i="7"/>
  <c r="M145" i="7" s="1"/>
  <c r="L146" i="7" l="1"/>
  <c r="M146" i="7" s="1"/>
  <c r="N145" i="7"/>
  <c r="O145" i="7" s="1"/>
  <c r="AB148" i="9"/>
  <c r="AD147" i="9"/>
  <c r="AF147" i="9"/>
  <c r="AB149" i="9" l="1"/>
  <c r="AD148" i="9"/>
  <c r="AF148" i="9"/>
  <c r="L147" i="7"/>
  <c r="M147" i="7" s="1"/>
  <c r="N146" i="7"/>
  <c r="O146" i="7" s="1"/>
  <c r="L148" i="7" l="1"/>
  <c r="M148" i="7" s="1"/>
  <c r="N147" i="7"/>
  <c r="O147" i="7" s="1"/>
  <c r="AB150" i="9"/>
  <c r="AD149" i="9"/>
  <c r="AF149" i="9"/>
  <c r="AD150" i="9" l="1"/>
  <c r="AF150" i="9"/>
  <c r="AB151" i="9"/>
  <c r="L149" i="7"/>
  <c r="M149" i="7" s="1"/>
  <c r="N148" i="7"/>
  <c r="O148" i="7" s="1"/>
  <c r="AB152" i="9" l="1"/>
  <c r="AD151" i="9"/>
  <c r="AF151" i="9"/>
  <c r="N149" i="7"/>
  <c r="O149" i="7" s="1"/>
  <c r="L150" i="7"/>
  <c r="M150" i="7" s="1"/>
  <c r="N150" i="7" l="1"/>
  <c r="O150" i="7" s="1"/>
  <c r="L151" i="7"/>
  <c r="M151" i="7" s="1"/>
  <c r="AF152" i="9"/>
  <c r="AB153" i="9"/>
  <c r="AD152" i="9"/>
  <c r="N151" i="7" l="1"/>
  <c r="O151" i="7" s="1"/>
  <c r="L152" i="7"/>
  <c r="M152" i="7" s="1"/>
  <c r="AD153" i="9"/>
  <c r="AB154" i="9"/>
  <c r="AF153" i="9"/>
  <c r="N152" i="7" l="1"/>
  <c r="O152" i="7" s="1"/>
  <c r="L153" i="7"/>
  <c r="M153" i="7" s="1"/>
  <c r="AF154" i="9"/>
  <c r="AD154" i="9"/>
  <c r="AB155" i="9"/>
  <c r="N153" i="7" l="1"/>
  <c r="O153" i="7" s="1"/>
  <c r="L154" i="7"/>
  <c r="M154" i="7" s="1"/>
  <c r="AF155" i="9"/>
  <c r="AB156" i="9"/>
  <c r="AD155" i="9"/>
  <c r="AF156" i="9" l="1"/>
  <c r="AB157" i="9"/>
  <c r="AD156" i="9"/>
  <c r="L155" i="7"/>
  <c r="M155" i="7" s="1"/>
  <c r="N154" i="7"/>
  <c r="O154" i="7" s="1"/>
  <c r="N155" i="7" l="1"/>
  <c r="O155" i="7" s="1"/>
  <c r="L156" i="7"/>
  <c r="M156" i="7" s="1"/>
  <c r="AB158" i="9"/>
  <c r="AD157" i="9"/>
  <c r="AF157" i="9"/>
  <c r="AB159" i="9" l="1"/>
  <c r="AD158" i="9"/>
  <c r="AF158" i="9"/>
  <c r="N156" i="7"/>
  <c r="O156" i="7" s="1"/>
  <c r="L157" i="7"/>
  <c r="M157" i="7" s="1"/>
  <c r="L158" i="7" l="1"/>
  <c r="M158" i="7" s="1"/>
  <c r="N157" i="7"/>
  <c r="O157" i="7" s="1"/>
  <c r="AB160" i="9"/>
  <c r="AD159" i="9"/>
  <c r="AF159" i="9"/>
  <c r="AF160" i="9" l="1"/>
  <c r="AB161" i="9"/>
  <c r="AD160" i="9"/>
  <c r="N158" i="7"/>
  <c r="O158" i="7" s="1"/>
  <c r="L159" i="7"/>
  <c r="M159" i="7" s="1"/>
  <c r="L160" i="7" l="1"/>
  <c r="M160" i="7" s="1"/>
  <c r="N159" i="7"/>
  <c r="O159" i="7" s="1"/>
  <c r="AB162" i="9"/>
  <c r="AF161" i="9"/>
  <c r="AD161" i="9"/>
  <c r="AF162" i="9" l="1"/>
  <c r="AB163" i="9"/>
  <c r="AD162" i="9"/>
  <c r="L161" i="7"/>
  <c r="M161" i="7" s="1"/>
  <c r="N160" i="7"/>
  <c r="O160" i="7" s="1"/>
  <c r="AB164" i="9" l="1"/>
  <c r="AD163" i="9"/>
  <c r="AF163" i="9"/>
  <c r="N161" i="7"/>
  <c r="O161" i="7" s="1"/>
  <c r="L162" i="7"/>
  <c r="M162" i="7" s="1"/>
  <c r="N162" i="7" l="1"/>
  <c r="O162" i="7" s="1"/>
  <c r="L163" i="7"/>
  <c r="M163" i="7" s="1"/>
  <c r="AF164" i="9"/>
  <c r="AB165" i="9"/>
  <c r="AD164" i="9"/>
  <c r="N163" i="7" l="1"/>
  <c r="O163" i="7" s="1"/>
  <c r="L164" i="7"/>
  <c r="M164" i="7" s="1"/>
  <c r="AD165" i="9"/>
  <c r="AF165" i="9"/>
  <c r="AB166" i="9"/>
  <c r="AF166" i="9" l="1"/>
  <c r="AB167" i="9"/>
  <c r="AD166" i="9"/>
  <c r="N164" i="7"/>
  <c r="O164" i="7" s="1"/>
  <c r="L165" i="7"/>
  <c r="M165" i="7" s="1"/>
  <c r="L166" i="7" l="1"/>
  <c r="M166" i="7" s="1"/>
  <c r="N165" i="7"/>
  <c r="O165" i="7" s="1"/>
  <c r="AB168" i="9"/>
  <c r="AD167" i="9"/>
  <c r="AF167" i="9"/>
  <c r="AF168" i="9" l="1"/>
  <c r="AB169" i="9"/>
  <c r="AD168" i="9"/>
  <c r="N166" i="7"/>
  <c r="O166" i="7" s="1"/>
  <c r="L167" i="7"/>
  <c r="M167" i="7" s="1"/>
  <c r="N167" i="7" l="1"/>
  <c r="O167" i="7" s="1"/>
  <c r="L168" i="7"/>
  <c r="M168" i="7" s="1"/>
  <c r="AB170" i="9"/>
  <c r="AD169" i="9"/>
  <c r="AF169" i="9"/>
  <c r="AD170" i="9" l="1"/>
  <c r="AF170" i="9"/>
  <c r="AB171" i="9"/>
  <c r="L169" i="7"/>
  <c r="M169" i="7" s="1"/>
  <c r="N168" i="7"/>
  <c r="O168" i="7" s="1"/>
  <c r="L170" i="7" l="1"/>
  <c r="M170" i="7" s="1"/>
  <c r="N169" i="7"/>
  <c r="O169" i="7" s="1"/>
  <c r="AB172" i="9"/>
  <c r="AF171" i="9"/>
  <c r="AD171" i="9"/>
  <c r="AF172" i="9" l="1"/>
  <c r="AB173" i="9"/>
  <c r="AD172" i="9"/>
  <c r="L171" i="7"/>
  <c r="M171" i="7" s="1"/>
  <c r="N170" i="7"/>
  <c r="O170" i="7" s="1"/>
  <c r="AD173" i="9" l="1"/>
  <c r="AF173" i="9"/>
  <c r="AB174" i="9"/>
  <c r="N171" i="7"/>
  <c r="O171" i="7" s="1"/>
  <c r="L172" i="7"/>
  <c r="M172" i="7" s="1"/>
  <c r="L173" i="7" l="1"/>
  <c r="M173" i="7" s="1"/>
  <c r="N172" i="7"/>
  <c r="O172" i="7" s="1"/>
  <c r="AB175" i="9"/>
  <c r="AD174" i="9"/>
  <c r="AF174" i="9"/>
  <c r="AB176" i="9" l="1"/>
  <c r="AD175" i="9"/>
  <c r="AF175" i="9"/>
  <c r="N173" i="7"/>
  <c r="O173" i="7" s="1"/>
  <c r="L174" i="7"/>
  <c r="M174" i="7" s="1"/>
  <c r="N174" i="7" l="1"/>
  <c r="O174" i="7" s="1"/>
  <c r="L175" i="7"/>
  <c r="M175" i="7" s="1"/>
  <c r="AB177" i="9"/>
  <c r="AD176" i="9"/>
  <c r="AF176" i="9"/>
  <c r="AB178" i="9" l="1"/>
  <c r="AD177" i="9"/>
  <c r="AF177" i="9"/>
  <c r="N175" i="7"/>
  <c r="O175" i="7" s="1"/>
  <c r="L176" i="7"/>
  <c r="M176" i="7" s="1"/>
  <c r="L177" i="7" l="1"/>
  <c r="M177" i="7" s="1"/>
  <c r="N176" i="7"/>
  <c r="O176" i="7" s="1"/>
  <c r="AF178" i="9"/>
  <c r="AB179" i="9"/>
  <c r="AD178" i="9"/>
  <c r="AB180" i="9" l="1"/>
  <c r="AD179" i="9"/>
  <c r="AF179" i="9"/>
  <c r="L178" i="7"/>
  <c r="M178" i="7" s="1"/>
  <c r="N177" i="7"/>
  <c r="O177" i="7" s="1"/>
  <c r="N178" i="7" l="1"/>
  <c r="O178" i="7" s="1"/>
  <c r="L179" i="7"/>
  <c r="M179" i="7" s="1"/>
  <c r="AF180" i="9"/>
  <c r="AB181" i="9"/>
  <c r="AD180" i="9"/>
  <c r="L180" i="7" l="1"/>
  <c r="M180" i="7" s="1"/>
  <c r="N179" i="7"/>
  <c r="O179" i="7" s="1"/>
  <c r="AB182" i="9"/>
  <c r="AD181" i="9"/>
  <c r="AF181" i="9"/>
  <c r="AB183" i="9" l="1"/>
  <c r="AD182" i="9"/>
  <c r="AF182" i="9"/>
  <c r="L181" i="7"/>
  <c r="M181" i="7" s="1"/>
  <c r="N180" i="7"/>
  <c r="O180" i="7" s="1"/>
  <c r="L182" i="7" l="1"/>
  <c r="M182" i="7" s="1"/>
  <c r="N181" i="7"/>
  <c r="O181" i="7" s="1"/>
  <c r="AB184" i="9"/>
  <c r="AD183" i="9"/>
  <c r="AF183" i="9"/>
  <c r="AF184" i="9" l="1"/>
  <c r="AB185" i="9"/>
  <c r="AD184" i="9"/>
  <c r="N182" i="7"/>
  <c r="O182" i="7" s="1"/>
  <c r="L183" i="7"/>
  <c r="M183" i="7" s="1"/>
  <c r="N183" i="7" l="1"/>
  <c r="O183" i="7" s="1"/>
  <c r="L184" i="7"/>
  <c r="M184" i="7" s="1"/>
  <c r="AB186" i="9"/>
  <c r="AD185" i="9"/>
  <c r="AF185" i="9"/>
  <c r="AB187" i="9" l="1"/>
  <c r="AD186" i="9"/>
  <c r="AF186" i="9"/>
  <c r="L185" i="7"/>
  <c r="M185" i="7" s="1"/>
  <c r="N184" i="7"/>
  <c r="O184" i="7" s="1"/>
  <c r="L186" i="7" l="1"/>
  <c r="M186" i="7" s="1"/>
  <c r="N185" i="7"/>
  <c r="O185" i="7" s="1"/>
  <c r="AB188" i="9"/>
  <c r="AD187" i="9"/>
  <c r="AF187" i="9"/>
  <c r="AF188" i="9" l="1"/>
  <c r="AB189" i="9"/>
  <c r="AD188" i="9"/>
  <c r="L187" i="7"/>
  <c r="M187" i="7" s="1"/>
  <c r="N186" i="7"/>
  <c r="O186" i="7" s="1"/>
  <c r="AB190" i="9" l="1"/>
  <c r="AD189" i="9"/>
  <c r="AF189" i="9"/>
  <c r="L188" i="7"/>
  <c r="M188" i="7" s="1"/>
  <c r="N187" i="7"/>
  <c r="O187" i="7" s="1"/>
  <c r="N188" i="7" l="1"/>
  <c r="O188" i="7" s="1"/>
  <c r="L189" i="7"/>
  <c r="M189" i="7" s="1"/>
  <c r="AD190" i="9"/>
  <c r="AF190" i="9"/>
  <c r="AB191" i="9"/>
  <c r="AB192" i="9" l="1"/>
  <c r="AD191" i="9"/>
  <c r="AF191" i="9"/>
  <c r="N189" i="7"/>
  <c r="O189" i="7" s="1"/>
  <c r="L190" i="7"/>
  <c r="M190" i="7" s="1"/>
  <c r="L191" i="7" l="1"/>
  <c r="M191" i="7" s="1"/>
  <c r="N190" i="7"/>
  <c r="O190" i="7" s="1"/>
  <c r="AF192" i="9"/>
  <c r="AB193" i="9"/>
  <c r="AD192" i="9"/>
  <c r="AD193" i="9" l="1"/>
  <c r="AF193" i="9"/>
  <c r="AB194" i="9"/>
  <c r="L192" i="7"/>
  <c r="M192" i="7" s="1"/>
  <c r="N191" i="7"/>
  <c r="O191" i="7" s="1"/>
  <c r="AB195" i="9" l="1"/>
  <c r="AD194" i="9"/>
  <c r="AF194" i="9"/>
  <c r="N192" i="7"/>
  <c r="O192" i="7" s="1"/>
  <c r="L193" i="7"/>
  <c r="M193" i="7" s="1"/>
  <c r="N193" i="7" l="1"/>
  <c r="O193" i="7" s="1"/>
  <c r="L194" i="7"/>
  <c r="M194" i="7" s="1"/>
  <c r="AB196" i="9"/>
  <c r="AD195" i="9"/>
  <c r="AF195" i="9"/>
  <c r="AB197" i="9" l="1"/>
  <c r="AD196" i="9"/>
  <c r="AF196" i="9"/>
  <c r="N194" i="7"/>
  <c r="O194" i="7" s="1"/>
  <c r="L195" i="7"/>
  <c r="M195" i="7" s="1"/>
  <c r="L196" i="7" l="1"/>
  <c r="M196" i="7" s="1"/>
  <c r="N195" i="7"/>
  <c r="O195" i="7" s="1"/>
  <c r="AB198" i="9"/>
  <c r="AD197" i="9"/>
  <c r="AF197" i="9"/>
  <c r="AF198" i="9" l="1"/>
  <c r="AB199" i="9"/>
  <c r="AD198" i="9"/>
  <c r="L197" i="7"/>
  <c r="M197" i="7" s="1"/>
  <c r="N196" i="7"/>
  <c r="O196" i="7" s="1"/>
  <c r="L198" i="7" l="1"/>
  <c r="M198" i="7" s="1"/>
  <c r="N197" i="7"/>
  <c r="O197" i="7" s="1"/>
  <c r="AB200" i="9"/>
  <c r="AD199" i="9"/>
  <c r="AF199" i="9"/>
  <c r="AF200" i="9" l="1"/>
  <c r="AB201" i="9"/>
  <c r="AD200" i="9"/>
  <c r="N198" i="7"/>
  <c r="O198" i="7" s="1"/>
  <c r="L199" i="7"/>
  <c r="M199" i="7" s="1"/>
  <c r="N199" i="7" l="1"/>
  <c r="O199" i="7" s="1"/>
  <c r="L200" i="7"/>
  <c r="M200" i="7" s="1"/>
  <c r="AB202" i="9"/>
  <c r="AD201" i="9"/>
  <c r="AF201" i="9"/>
  <c r="AF202" i="9" l="1"/>
  <c r="AB203" i="9"/>
  <c r="AD202" i="9"/>
  <c r="N200" i="7"/>
  <c r="O200" i="7" s="1"/>
  <c r="L201" i="7"/>
  <c r="M201" i="7" s="1"/>
  <c r="L202" i="7" l="1"/>
  <c r="M202" i="7" s="1"/>
  <c r="N201" i="7"/>
  <c r="O201" i="7" s="1"/>
  <c r="AB204" i="9"/>
  <c r="AD203" i="9"/>
  <c r="AF203" i="9"/>
  <c r="AF204" i="9" l="1"/>
  <c r="AB205" i="9"/>
  <c r="AD204" i="9"/>
  <c r="N202" i="7"/>
  <c r="O202" i="7" s="1"/>
  <c r="L203" i="7"/>
  <c r="M203" i="7" s="1"/>
  <c r="N203" i="7" l="1"/>
  <c r="O203" i="7" s="1"/>
  <c r="L204" i="7"/>
  <c r="M204" i="7" s="1"/>
  <c r="AB206" i="9"/>
  <c r="AD205" i="9"/>
  <c r="AF205" i="9"/>
  <c r="AB207" i="9" l="1"/>
  <c r="AD206" i="9"/>
  <c r="AF206" i="9"/>
  <c r="L205" i="7"/>
  <c r="M205" i="7" s="1"/>
  <c r="N204" i="7"/>
  <c r="O204" i="7" s="1"/>
  <c r="L206" i="7" l="1"/>
  <c r="M206" i="7" s="1"/>
  <c r="N205" i="7"/>
  <c r="O205" i="7" s="1"/>
  <c r="AB208" i="9"/>
  <c r="AD207" i="9"/>
  <c r="AF207" i="9"/>
  <c r="AF208" i="9" l="1"/>
  <c r="AB209" i="9"/>
  <c r="AD208" i="9"/>
  <c r="L207" i="7"/>
  <c r="M207" i="7" s="1"/>
  <c r="N206" i="7"/>
  <c r="O206" i="7" s="1"/>
  <c r="L208" i="7" l="1"/>
  <c r="M208" i="7" s="1"/>
  <c r="N207" i="7"/>
  <c r="O207" i="7" s="1"/>
  <c r="AB210" i="9"/>
  <c r="AD209" i="9"/>
  <c r="AF209" i="9"/>
  <c r="AD210" i="9" l="1"/>
  <c r="AF210" i="9"/>
  <c r="AB211" i="9"/>
  <c r="N208" i="7"/>
  <c r="O208" i="7" s="1"/>
  <c r="L209" i="7"/>
  <c r="M209" i="7" s="1"/>
  <c r="N209" i="7" l="1"/>
  <c r="O209" i="7" s="1"/>
  <c r="L210" i="7"/>
  <c r="M210" i="7" s="1"/>
  <c r="AB212" i="9"/>
  <c r="AF211" i="9"/>
  <c r="AD211" i="9"/>
  <c r="AF212" i="9" l="1"/>
  <c r="AB213" i="9"/>
  <c r="AD212" i="9"/>
  <c r="L211" i="7"/>
  <c r="M211" i="7" s="1"/>
  <c r="N210" i="7"/>
  <c r="O210" i="7" s="1"/>
  <c r="L212" i="7" l="1"/>
  <c r="M212" i="7" s="1"/>
  <c r="N211" i="7"/>
  <c r="O211" i="7" s="1"/>
  <c r="AD213" i="9"/>
  <c r="AF213" i="9"/>
  <c r="AB214" i="9"/>
  <c r="AB215" i="9" l="1"/>
  <c r="AD214" i="9"/>
  <c r="AF214" i="9"/>
  <c r="L213" i="7"/>
  <c r="M213" i="7" s="1"/>
  <c r="N212" i="7"/>
  <c r="O212" i="7" s="1"/>
  <c r="L214" i="7" l="1"/>
  <c r="M214" i="7" s="1"/>
  <c r="N213" i="7"/>
  <c r="O213" i="7" s="1"/>
  <c r="AB216" i="9"/>
  <c r="AF215" i="9"/>
  <c r="AD215" i="9"/>
  <c r="AF216" i="9" l="1"/>
  <c r="AB217" i="9"/>
  <c r="AD216" i="9"/>
  <c r="L215" i="7"/>
  <c r="M215" i="7" s="1"/>
  <c r="N214" i="7"/>
  <c r="O214" i="7" s="1"/>
  <c r="AB218" i="9" l="1"/>
  <c r="AF217" i="9"/>
  <c r="AD217" i="9"/>
  <c r="L216" i="7"/>
  <c r="M216" i="7" s="1"/>
  <c r="N215" i="7"/>
  <c r="O215" i="7" s="1"/>
  <c r="N216" i="7" l="1"/>
  <c r="O216" i="7" s="1"/>
  <c r="L217" i="7"/>
  <c r="M217" i="7" s="1"/>
  <c r="AF218" i="9"/>
  <c r="AB219" i="9"/>
  <c r="AD218" i="9"/>
  <c r="AB220" i="9" l="1"/>
  <c r="AF219" i="9"/>
  <c r="AD219" i="9"/>
  <c r="N217" i="7"/>
  <c r="O217" i="7" s="1"/>
  <c r="L218" i="7"/>
  <c r="M218" i="7" s="1"/>
  <c r="N218" i="7" l="1"/>
  <c r="O218" i="7" s="1"/>
  <c r="L219" i="7"/>
  <c r="M219" i="7" s="1"/>
  <c r="AF220" i="9"/>
  <c r="AB221" i="9"/>
  <c r="AD220" i="9"/>
  <c r="N219" i="7" l="1"/>
  <c r="O219" i="7" s="1"/>
  <c r="L220" i="7"/>
  <c r="M220" i="7" s="1"/>
  <c r="AB222" i="9"/>
  <c r="AF221" i="9"/>
  <c r="AD221" i="9"/>
  <c r="AF222" i="9" l="1"/>
  <c r="AB223" i="9"/>
  <c r="AD222" i="9"/>
  <c r="L221" i="7"/>
  <c r="M221" i="7" s="1"/>
  <c r="N220" i="7"/>
  <c r="O220" i="7" s="1"/>
  <c r="N221" i="7" l="1"/>
  <c r="O221" i="7" s="1"/>
  <c r="L222" i="7"/>
  <c r="M222" i="7" s="1"/>
  <c r="AB224" i="9"/>
  <c r="AD223" i="9"/>
  <c r="AF223" i="9"/>
  <c r="N222" i="7" l="1"/>
  <c r="O222" i="7" s="1"/>
  <c r="L223" i="7"/>
  <c r="M223" i="7" s="1"/>
  <c r="AF224" i="9"/>
  <c r="AB225" i="9"/>
  <c r="AD224" i="9"/>
  <c r="N223" i="7" l="1"/>
  <c r="O223" i="7" s="1"/>
  <c r="L224" i="7"/>
  <c r="M224" i="7" s="1"/>
  <c r="AB226" i="9"/>
  <c r="AF225" i="9"/>
  <c r="AD225" i="9"/>
  <c r="AF226" i="9" l="1"/>
  <c r="AB227" i="9"/>
  <c r="AD226" i="9"/>
  <c r="N224" i="7"/>
  <c r="O224" i="7" s="1"/>
  <c r="L225" i="7"/>
  <c r="M225" i="7" s="1"/>
  <c r="L226" i="7" l="1"/>
  <c r="M226" i="7" s="1"/>
  <c r="N225" i="7"/>
  <c r="O225" i="7" s="1"/>
  <c r="AB228" i="9"/>
  <c r="AD227" i="9"/>
  <c r="AF227" i="9"/>
  <c r="AF228" i="9" l="1"/>
  <c r="AB229" i="9"/>
  <c r="AD228" i="9"/>
  <c r="L227" i="7"/>
  <c r="M227" i="7" s="1"/>
  <c r="N226" i="7"/>
  <c r="O226" i="7" s="1"/>
  <c r="L228" i="7" l="1"/>
  <c r="M228" i="7" s="1"/>
  <c r="N227" i="7"/>
  <c r="O227" i="7" s="1"/>
  <c r="AB230" i="9"/>
  <c r="AF229" i="9"/>
  <c r="AD229" i="9"/>
  <c r="AD230" i="9" l="1"/>
  <c r="AF230" i="9"/>
  <c r="AB231" i="9"/>
  <c r="L229" i="7"/>
  <c r="M229" i="7" s="1"/>
  <c r="N228" i="7"/>
  <c r="O228" i="7" s="1"/>
  <c r="N229" i="7" l="1"/>
  <c r="O229" i="7" s="1"/>
  <c r="L230" i="7"/>
  <c r="M230" i="7" s="1"/>
  <c r="AB232" i="9"/>
  <c r="AF231" i="9"/>
  <c r="AD231" i="9"/>
  <c r="L231" i="7" l="1"/>
  <c r="M231" i="7" s="1"/>
  <c r="N230" i="7"/>
  <c r="O230" i="7" s="1"/>
  <c r="AF232" i="9"/>
  <c r="AD232" i="9"/>
  <c r="AB233" i="9"/>
  <c r="AD233" i="9" l="1"/>
  <c r="AF233" i="9"/>
  <c r="AB234" i="9"/>
  <c r="L232" i="7"/>
  <c r="M232" i="7" s="1"/>
  <c r="N231" i="7"/>
  <c r="O231" i="7" s="1"/>
  <c r="AB235" i="9" l="1"/>
  <c r="AD234" i="9"/>
  <c r="AF234" i="9"/>
  <c r="L233" i="7"/>
  <c r="M233" i="7" s="1"/>
  <c r="N232" i="7"/>
  <c r="O232" i="7" s="1"/>
  <c r="N233" i="7" l="1"/>
  <c r="O233" i="7" s="1"/>
  <c r="L234" i="7"/>
  <c r="M234" i="7" s="1"/>
  <c r="AB236" i="9"/>
  <c r="AD235" i="9"/>
  <c r="AF235" i="9"/>
  <c r="AB237" i="9" l="1"/>
  <c r="AD236" i="9"/>
  <c r="AF236" i="9"/>
  <c r="L235" i="7"/>
  <c r="M235" i="7" s="1"/>
  <c r="N234" i="7"/>
  <c r="O234" i="7" s="1"/>
  <c r="N235" i="7" l="1"/>
  <c r="O235" i="7" s="1"/>
  <c r="L236" i="7"/>
  <c r="M236" i="7" s="1"/>
  <c r="AB238" i="9"/>
  <c r="AD237" i="9"/>
  <c r="AF237" i="9"/>
  <c r="AF238" i="9" l="1"/>
  <c r="AB239" i="9"/>
  <c r="AD238" i="9"/>
  <c r="N236" i="7"/>
  <c r="O236" i="7" s="1"/>
  <c r="L237" i="7"/>
  <c r="M237" i="7" s="1"/>
  <c r="L238" i="7" l="1"/>
  <c r="M238" i="7" s="1"/>
  <c r="N237" i="7"/>
  <c r="O237" i="7" s="1"/>
  <c r="AB240" i="9"/>
  <c r="AF239" i="9"/>
  <c r="AD239" i="9"/>
  <c r="AF240" i="9" l="1"/>
  <c r="AB241" i="9"/>
  <c r="AD240" i="9"/>
  <c r="N238" i="7"/>
  <c r="O238" i="7" s="1"/>
  <c r="L239" i="7"/>
  <c r="M239" i="7" s="1"/>
  <c r="N239" i="7" l="1"/>
  <c r="O239" i="7" s="1"/>
  <c r="L240" i="7"/>
  <c r="M240" i="7" s="1"/>
  <c r="AB242" i="9"/>
  <c r="AD241" i="9"/>
  <c r="AF241" i="9"/>
  <c r="AB243" i="9" l="1"/>
  <c r="AD242" i="9"/>
  <c r="AF242" i="9"/>
  <c r="N240" i="7"/>
  <c r="O240" i="7" s="1"/>
  <c r="L241" i="7"/>
  <c r="M241" i="7" s="1"/>
  <c r="L242" i="7" l="1"/>
  <c r="M242" i="7" s="1"/>
  <c r="N241" i="7"/>
  <c r="O241" i="7" s="1"/>
  <c r="AB244" i="9"/>
  <c r="AD243" i="9"/>
  <c r="AF243" i="9"/>
  <c r="AF244" i="9" l="1"/>
  <c r="AB245" i="9"/>
  <c r="AD244" i="9"/>
  <c r="N242" i="7"/>
  <c r="O242" i="7" s="1"/>
  <c r="L243" i="7"/>
  <c r="M243" i="7" s="1"/>
  <c r="N243" i="7" l="1"/>
  <c r="O243" i="7" s="1"/>
  <c r="L244" i="7"/>
  <c r="M244" i="7" s="1"/>
  <c r="AB246" i="9"/>
  <c r="AD245" i="9"/>
  <c r="AF245" i="9"/>
  <c r="AB247" i="9" l="1"/>
  <c r="AD246" i="9"/>
  <c r="AF246" i="9"/>
  <c r="L245" i="7"/>
  <c r="M245" i="7" s="1"/>
  <c r="N244" i="7"/>
  <c r="O244" i="7" s="1"/>
  <c r="N245" i="7" l="1"/>
  <c r="O245" i="7" s="1"/>
  <c r="L246" i="7"/>
  <c r="M246" i="7" s="1"/>
  <c r="AB248" i="9"/>
  <c r="AF247" i="9"/>
  <c r="AD247" i="9"/>
  <c r="AF248" i="9" l="1"/>
  <c r="AB249" i="9"/>
  <c r="AD248" i="9"/>
  <c r="L247" i="7"/>
  <c r="M247" i="7" s="1"/>
  <c r="N246" i="7"/>
  <c r="O246" i="7" s="1"/>
  <c r="N247" i="7" l="1"/>
  <c r="O247" i="7" s="1"/>
  <c r="L248" i="7"/>
  <c r="M248" i="7" s="1"/>
  <c r="AB250" i="9"/>
  <c r="AF249" i="9"/>
  <c r="AD249" i="9"/>
  <c r="AD250" i="9" l="1"/>
  <c r="AF250" i="9"/>
  <c r="AB251" i="9"/>
  <c r="L249" i="7"/>
  <c r="M249" i="7" s="1"/>
  <c r="N248" i="7"/>
  <c r="O248" i="7" s="1"/>
  <c r="N249" i="7" l="1"/>
  <c r="O249" i="7" s="1"/>
  <c r="L250" i="7"/>
  <c r="M250" i="7" s="1"/>
  <c r="AB252" i="9"/>
  <c r="AF251" i="9"/>
  <c r="AD251" i="9"/>
  <c r="AF252" i="9" l="1"/>
  <c r="AB253" i="9"/>
  <c r="AD252" i="9"/>
  <c r="L251" i="7"/>
  <c r="M251" i="7" s="1"/>
  <c r="N250" i="7"/>
  <c r="O250" i="7" s="1"/>
  <c r="L252" i="7" l="1"/>
  <c r="M252" i="7" s="1"/>
  <c r="N251" i="7"/>
  <c r="O251" i="7" s="1"/>
  <c r="AD253" i="9"/>
  <c r="AF253" i="9"/>
  <c r="AB254" i="9"/>
  <c r="AF254" i="9" l="1"/>
  <c r="AB255" i="9"/>
  <c r="AD254" i="9"/>
  <c r="L253" i="7"/>
  <c r="M253" i="7" s="1"/>
  <c r="N252" i="7"/>
  <c r="O252" i="7" s="1"/>
  <c r="N253" i="7" l="1"/>
  <c r="O253" i="7" s="1"/>
  <c r="L254" i="7"/>
  <c r="M254" i="7" s="1"/>
  <c r="AB256" i="9"/>
  <c r="AF255" i="9"/>
  <c r="AD255" i="9"/>
  <c r="AF256" i="9" l="1"/>
  <c r="AB257" i="9"/>
  <c r="AD256" i="9"/>
  <c r="L255" i="7"/>
  <c r="M255" i="7" s="1"/>
  <c r="N254" i="7"/>
  <c r="O254" i="7" s="1"/>
  <c r="N255" i="7" l="1"/>
  <c r="O255" i="7" s="1"/>
  <c r="L256" i="7"/>
  <c r="M256" i="7" s="1"/>
  <c r="AB258" i="9"/>
  <c r="AF257" i="9"/>
  <c r="AD257" i="9"/>
  <c r="AF258" i="9" l="1"/>
  <c r="AB259" i="9"/>
  <c r="AD258" i="9"/>
  <c r="L257" i="7"/>
  <c r="M257" i="7" s="1"/>
  <c r="N256" i="7"/>
  <c r="O256" i="7" s="1"/>
  <c r="L258" i="7" l="1"/>
  <c r="M258" i="7" s="1"/>
  <c r="N257" i="7"/>
  <c r="O257" i="7" s="1"/>
  <c r="AB260" i="9"/>
  <c r="AF259" i="9"/>
  <c r="AD259" i="9"/>
  <c r="AF260" i="9" l="1"/>
  <c r="AB261" i="9"/>
  <c r="AD260" i="9"/>
  <c r="N258" i="7"/>
  <c r="O258" i="7" s="1"/>
  <c r="L259" i="7"/>
  <c r="M259" i="7" s="1"/>
  <c r="L260" i="7" l="1"/>
  <c r="M260" i="7" s="1"/>
  <c r="N259" i="7"/>
  <c r="O259" i="7" s="1"/>
  <c r="AB262" i="9"/>
  <c r="AD261" i="9"/>
  <c r="AF261" i="9"/>
  <c r="AB263" i="9" l="1"/>
  <c r="AD262" i="9"/>
  <c r="AF262" i="9"/>
  <c r="N260" i="7"/>
  <c r="O260" i="7" s="1"/>
  <c r="L261" i="7"/>
  <c r="M261" i="7" s="1"/>
  <c r="N261" i="7" l="1"/>
  <c r="O261" i="7" s="1"/>
  <c r="L262" i="7"/>
  <c r="M262" i="7" s="1"/>
  <c r="AB264" i="9"/>
  <c r="AD263" i="9"/>
  <c r="AF263" i="9"/>
  <c r="AF264" i="9" l="1"/>
  <c r="AB265" i="9"/>
  <c r="AD264" i="9"/>
  <c r="N262" i="7"/>
  <c r="O262" i="7" s="1"/>
  <c r="L263" i="7"/>
  <c r="M263" i="7" s="1"/>
  <c r="N263" i="7" l="1"/>
  <c r="O263" i="7" s="1"/>
  <c r="L264" i="7"/>
  <c r="M264" i="7" s="1"/>
  <c r="AB266" i="9"/>
  <c r="AD265" i="9"/>
  <c r="AF265" i="9"/>
  <c r="AB267" i="9" l="1"/>
  <c r="AD266" i="9"/>
  <c r="AF266" i="9"/>
  <c r="N264" i="7"/>
  <c r="O264" i="7" s="1"/>
  <c r="L265" i="7"/>
  <c r="M265" i="7" s="1"/>
  <c r="N265" i="7" l="1"/>
  <c r="O265" i="7" s="1"/>
  <c r="L266" i="7"/>
  <c r="M266" i="7" s="1"/>
  <c r="AB268" i="9"/>
  <c r="AD267" i="9"/>
  <c r="AF267" i="9"/>
  <c r="AF268" i="9" l="1"/>
  <c r="AB269" i="9"/>
  <c r="AD268" i="9"/>
  <c r="N266" i="7"/>
  <c r="O266" i="7" s="1"/>
  <c r="L267" i="7"/>
  <c r="M267" i="7" s="1"/>
  <c r="L268" i="7" l="1"/>
  <c r="M268" i="7" s="1"/>
  <c r="N267" i="7"/>
  <c r="O267" i="7" s="1"/>
  <c r="AB270" i="9"/>
  <c r="AF269" i="9"/>
  <c r="AD269" i="9"/>
  <c r="AD270" i="9" l="1"/>
  <c r="AF270" i="9"/>
  <c r="AB271" i="9"/>
  <c r="N268" i="7"/>
  <c r="O268" i="7" s="1"/>
  <c r="L269" i="7"/>
  <c r="M269" i="7" s="1"/>
  <c r="N269" i="7" l="1"/>
  <c r="O269" i="7" s="1"/>
  <c r="L270" i="7"/>
  <c r="M270" i="7" s="1"/>
  <c r="AB272" i="9"/>
  <c r="AF271" i="9"/>
  <c r="AD271" i="9"/>
  <c r="AF272" i="9" l="1"/>
  <c r="AB273" i="9"/>
  <c r="AD272" i="9"/>
  <c r="L271" i="7"/>
  <c r="M271" i="7" s="1"/>
  <c r="N270" i="7"/>
  <c r="O270" i="7" s="1"/>
  <c r="L272" i="7" l="1"/>
  <c r="M272" i="7" s="1"/>
  <c r="N271" i="7"/>
  <c r="O271" i="7" s="1"/>
  <c r="AF273" i="9"/>
  <c r="AD273" i="9"/>
  <c r="AB274" i="9"/>
  <c r="AB275" i="9" l="1"/>
  <c r="AD274" i="9"/>
  <c r="AF274" i="9"/>
  <c r="L273" i="7"/>
  <c r="M273" i="7" s="1"/>
  <c r="N272" i="7"/>
  <c r="O272" i="7" s="1"/>
  <c r="N273" i="7" l="1"/>
  <c r="O273" i="7" s="1"/>
  <c r="L274" i="7"/>
  <c r="M274" i="7" s="1"/>
  <c r="AB276" i="9"/>
  <c r="AD275" i="9"/>
  <c r="AF275" i="9"/>
  <c r="AB277" i="9" l="1"/>
  <c r="AD276" i="9"/>
  <c r="AF276" i="9"/>
  <c r="L275" i="7"/>
  <c r="M275" i="7" s="1"/>
  <c r="N274" i="7"/>
  <c r="O274" i="7" s="1"/>
  <c r="N275" i="7" l="1"/>
  <c r="O275" i="7" s="1"/>
  <c r="L276" i="7"/>
  <c r="M276" i="7" s="1"/>
  <c r="AB278" i="9"/>
  <c r="AD277" i="9"/>
  <c r="AF277" i="9"/>
  <c r="AF278" i="9" l="1"/>
  <c r="AB279" i="9"/>
  <c r="AD278" i="9"/>
  <c r="L277" i="7"/>
  <c r="M277" i="7" s="1"/>
  <c r="N276" i="7"/>
  <c r="O276" i="7" s="1"/>
  <c r="N277" i="7" l="1"/>
  <c r="O277" i="7" s="1"/>
  <c r="L278" i="7"/>
  <c r="M278" i="7" s="1"/>
  <c r="AB280" i="9"/>
  <c r="AD279" i="9"/>
  <c r="AF279" i="9"/>
  <c r="AF280" i="9" l="1"/>
  <c r="AB281" i="9"/>
  <c r="AD280" i="9"/>
  <c r="L279" i="7"/>
  <c r="M279" i="7" s="1"/>
  <c r="N278" i="7"/>
  <c r="O278" i="7" s="1"/>
  <c r="N279" i="7" l="1"/>
  <c r="O279" i="7" s="1"/>
  <c r="L280" i="7"/>
  <c r="M280" i="7" s="1"/>
  <c r="AB282" i="9"/>
  <c r="AF281" i="9"/>
  <c r="AD281" i="9"/>
  <c r="AF282" i="9" l="1"/>
  <c r="AB283" i="9"/>
  <c r="AD282" i="9"/>
  <c r="L281" i="7"/>
  <c r="M281" i="7" s="1"/>
  <c r="N280" i="7"/>
  <c r="O280" i="7" s="1"/>
  <c r="N281" i="7" l="1"/>
  <c r="O281" i="7" s="1"/>
  <c r="L282" i="7"/>
  <c r="M282" i="7" s="1"/>
  <c r="AB284" i="9"/>
  <c r="AD283" i="9"/>
  <c r="AF283" i="9"/>
  <c r="AF284" i="9" l="1"/>
  <c r="AB285" i="9"/>
  <c r="AD284" i="9"/>
  <c r="L283" i="7"/>
  <c r="M283" i="7" s="1"/>
  <c r="N282" i="7"/>
  <c r="O282" i="7" s="1"/>
  <c r="AB286" i="9" l="1"/>
  <c r="AF285" i="9"/>
  <c r="AD285" i="9"/>
  <c r="N283" i="7"/>
  <c r="O283" i="7" s="1"/>
  <c r="L284" i="7"/>
  <c r="M284" i="7" s="1"/>
  <c r="L285" i="7" l="1"/>
  <c r="M285" i="7" s="1"/>
  <c r="N284" i="7"/>
  <c r="O284" i="7" s="1"/>
  <c r="AF286" i="9"/>
  <c r="AB287" i="9"/>
  <c r="AD286" i="9"/>
  <c r="AD287" i="9" l="1"/>
  <c r="AB288" i="9"/>
  <c r="AF287" i="9"/>
  <c r="N285" i="7"/>
  <c r="O285" i="7" s="1"/>
  <c r="L286" i="7"/>
  <c r="M286" i="7" s="1"/>
  <c r="N286" i="7" l="1"/>
  <c r="O286" i="7" s="1"/>
  <c r="L287" i="7"/>
  <c r="M287" i="7" s="1"/>
  <c r="AB289" i="9"/>
  <c r="AF288" i="9"/>
  <c r="AD288" i="9"/>
  <c r="AB290" i="9" l="1"/>
  <c r="AD289" i="9"/>
  <c r="AF289" i="9"/>
  <c r="N287" i="7"/>
  <c r="O287" i="7" s="1"/>
  <c r="L288" i="7"/>
  <c r="M288" i="7" s="1"/>
  <c r="N288" i="7" l="1"/>
  <c r="O288" i="7" s="1"/>
  <c r="L289" i="7"/>
  <c r="M289" i="7" s="1"/>
  <c r="AD290" i="9"/>
  <c r="AF290" i="9"/>
  <c r="AB291" i="9"/>
  <c r="N289" i="7" l="1"/>
  <c r="O289" i="7" s="1"/>
  <c r="L290" i="7"/>
  <c r="M290" i="7" s="1"/>
  <c r="AB292" i="9"/>
  <c r="AF291" i="9"/>
  <c r="AD291" i="9"/>
  <c r="AF292" i="9" l="1"/>
  <c r="AB293" i="9"/>
  <c r="AD292" i="9"/>
  <c r="N290" i="7"/>
  <c r="O290" i="7" s="1"/>
  <c r="L291" i="7"/>
  <c r="M291" i="7" s="1"/>
  <c r="L292" i="7" l="1"/>
  <c r="M292" i="7" s="1"/>
  <c r="N291" i="7"/>
  <c r="O291" i="7" s="1"/>
  <c r="AD293" i="9"/>
  <c r="AF293" i="9"/>
  <c r="AB294" i="9"/>
  <c r="AB295" i="9" l="1"/>
  <c r="AD294" i="9"/>
  <c r="AF294" i="9"/>
  <c r="L293" i="7"/>
  <c r="M293" i="7" s="1"/>
  <c r="N292" i="7"/>
  <c r="O292" i="7" s="1"/>
  <c r="N293" i="7" l="1"/>
  <c r="O293" i="7" s="1"/>
  <c r="L294" i="7"/>
  <c r="M294" i="7" s="1"/>
  <c r="AB296" i="9"/>
  <c r="AD295" i="9"/>
  <c r="AF295" i="9"/>
  <c r="AF296" i="9" l="1"/>
  <c r="AB297" i="9"/>
  <c r="AD296" i="9"/>
  <c r="N294" i="7"/>
  <c r="O294" i="7" s="1"/>
  <c r="L295" i="7"/>
  <c r="M295" i="7" s="1"/>
  <c r="L296" i="7" l="1"/>
  <c r="M296" i="7" s="1"/>
  <c r="N295" i="7"/>
  <c r="O295" i="7" s="1"/>
  <c r="AB298" i="9"/>
  <c r="AD297" i="9"/>
  <c r="AF297" i="9"/>
  <c r="AF298" i="9" l="1"/>
  <c r="AB299" i="9"/>
  <c r="AD298" i="9"/>
  <c r="L297" i="7"/>
  <c r="M297" i="7" s="1"/>
  <c r="N296" i="7"/>
  <c r="O296" i="7" s="1"/>
  <c r="L298" i="7" l="1"/>
  <c r="M298" i="7" s="1"/>
  <c r="N297" i="7"/>
  <c r="O297" i="7" s="1"/>
  <c r="AB300" i="9"/>
  <c r="AD299" i="9"/>
  <c r="AF299" i="9"/>
  <c r="AF300" i="9" l="1"/>
  <c r="AD300" i="9"/>
  <c r="AB301" i="9"/>
  <c r="L299" i="7"/>
  <c r="M299" i="7" s="1"/>
  <c r="N298" i="7"/>
  <c r="O298" i="7" s="1"/>
  <c r="L300" i="7" l="1"/>
  <c r="M300" i="7" s="1"/>
  <c r="N299" i="7"/>
  <c r="O299" i="7" s="1"/>
  <c r="AB302" i="9"/>
  <c r="AD301" i="9"/>
  <c r="AF301" i="9"/>
  <c r="AB303" i="9" l="1"/>
  <c r="AD302" i="9"/>
  <c r="AF302" i="9"/>
  <c r="N300" i="7"/>
  <c r="O300" i="7" s="1"/>
  <c r="L301" i="7"/>
  <c r="M301" i="7" s="1"/>
  <c r="N301" i="7" l="1"/>
  <c r="O301" i="7" s="1"/>
  <c r="L302" i="7"/>
  <c r="M302" i="7" s="1"/>
  <c r="AD303" i="9"/>
  <c r="AF303" i="9"/>
  <c r="AB304" i="9"/>
  <c r="N302" i="7" l="1"/>
  <c r="O302" i="7" s="1"/>
  <c r="L303" i="7"/>
  <c r="M303" i="7" s="1"/>
  <c r="AF304" i="9"/>
  <c r="AB305" i="9"/>
  <c r="AD304" i="9"/>
  <c r="AB306" i="9" l="1"/>
  <c r="AD305" i="9"/>
  <c r="AF305" i="9"/>
  <c r="L304" i="7"/>
  <c r="M304" i="7" s="1"/>
  <c r="N303" i="7"/>
  <c r="O303" i="7" s="1"/>
  <c r="N304" i="7" l="1"/>
  <c r="O304" i="7" s="1"/>
  <c r="L305" i="7"/>
  <c r="M305" i="7" s="1"/>
  <c r="AF306" i="9"/>
  <c r="AB307" i="9"/>
  <c r="AD306" i="9"/>
  <c r="L306" i="7" l="1"/>
  <c r="M306" i="7" s="1"/>
  <c r="N305" i="7"/>
  <c r="O305" i="7" s="1"/>
  <c r="AB308" i="9"/>
  <c r="AD307" i="9"/>
  <c r="AF307" i="9"/>
  <c r="AF308" i="9" l="1"/>
  <c r="AB309" i="9"/>
  <c r="AD308" i="9"/>
  <c r="L307" i="7"/>
  <c r="M307" i="7" s="1"/>
  <c r="N306" i="7"/>
  <c r="O306" i="7" s="1"/>
  <c r="AB310" i="9" l="1"/>
  <c r="AD309" i="9"/>
  <c r="AF309" i="9"/>
  <c r="N307" i="7"/>
  <c r="O307" i="7" s="1"/>
  <c r="L308" i="7"/>
  <c r="M308" i="7" s="1"/>
  <c r="L309" i="7" l="1"/>
  <c r="M309" i="7" s="1"/>
  <c r="N308" i="7"/>
  <c r="O308" i="7" s="1"/>
  <c r="AD310" i="9"/>
  <c r="AF310" i="9"/>
  <c r="AB311" i="9"/>
  <c r="AB312" i="9" l="1"/>
  <c r="AF311" i="9"/>
  <c r="AD311" i="9"/>
  <c r="L310" i="7"/>
  <c r="M310" i="7" s="1"/>
  <c r="N309" i="7"/>
  <c r="O309" i="7" s="1"/>
  <c r="L311" i="7" l="1"/>
  <c r="M311" i="7" s="1"/>
  <c r="N310" i="7"/>
  <c r="O310" i="7" s="1"/>
  <c r="AF312" i="9"/>
  <c r="AB313" i="9"/>
  <c r="AD312" i="9"/>
  <c r="AD313" i="9" l="1"/>
  <c r="AF313" i="9"/>
  <c r="AB314" i="9"/>
  <c r="L312" i="7"/>
  <c r="M312" i="7" s="1"/>
  <c r="N311" i="7"/>
  <c r="O311" i="7" s="1"/>
  <c r="L313" i="7" l="1"/>
  <c r="M313" i="7" s="1"/>
  <c r="N312" i="7"/>
  <c r="O312" i="7" s="1"/>
  <c r="AF314" i="9"/>
  <c r="AB315" i="9"/>
  <c r="AD314" i="9"/>
  <c r="AB316" i="9" l="1"/>
  <c r="AD315" i="9"/>
  <c r="AF315" i="9"/>
  <c r="N313" i="7"/>
  <c r="O313" i="7" s="1"/>
  <c r="L314" i="7"/>
  <c r="M314" i="7" s="1"/>
  <c r="L315" i="7" l="1"/>
  <c r="M315" i="7" s="1"/>
  <c r="N314" i="7"/>
  <c r="O314" i="7" s="1"/>
  <c r="AB317" i="9"/>
  <c r="AD316" i="9"/>
  <c r="AF316" i="9"/>
  <c r="AB318" i="9" l="1"/>
  <c r="AD317" i="9"/>
  <c r="AF317" i="9"/>
  <c r="L316" i="7"/>
  <c r="M316" i="7" s="1"/>
  <c r="N315" i="7"/>
  <c r="O315" i="7" s="1"/>
  <c r="N316" i="7" l="1"/>
  <c r="O316" i="7" s="1"/>
  <c r="L317" i="7"/>
  <c r="M317" i="7" s="1"/>
  <c r="AF318" i="9"/>
  <c r="AB319" i="9"/>
  <c r="AD318" i="9"/>
  <c r="AB320" i="9" l="1"/>
  <c r="AD319" i="9"/>
  <c r="AF319" i="9"/>
  <c r="L318" i="7"/>
  <c r="M318" i="7" s="1"/>
  <c r="N317" i="7"/>
  <c r="O317" i="7" s="1"/>
  <c r="N318" i="7" l="1"/>
  <c r="O318" i="7" s="1"/>
  <c r="L319" i="7"/>
  <c r="M319" i="7" s="1"/>
  <c r="AF320" i="9"/>
  <c r="AD320" i="9"/>
  <c r="AB321" i="9"/>
  <c r="L320" i="7" l="1"/>
  <c r="M320" i="7" s="1"/>
  <c r="N319" i="7"/>
  <c r="O319" i="7" s="1"/>
  <c r="AB322" i="9"/>
  <c r="AF321" i="9"/>
  <c r="AD321" i="9"/>
  <c r="AF322" i="9" l="1"/>
  <c r="AB323" i="9"/>
  <c r="AD322" i="9"/>
  <c r="N320" i="7"/>
  <c r="O320" i="7" s="1"/>
  <c r="L321" i="7"/>
  <c r="M321" i="7" s="1"/>
  <c r="N321" i="7" l="1"/>
  <c r="O321" i="7" s="1"/>
  <c r="L322" i="7"/>
  <c r="M322" i="7" s="1"/>
  <c r="AD323" i="9"/>
  <c r="AF323" i="9"/>
  <c r="AB324" i="9"/>
  <c r="AF324" i="9" l="1"/>
  <c r="AB325" i="9"/>
  <c r="AD324" i="9"/>
  <c r="L323" i="7"/>
  <c r="M323" i="7" s="1"/>
  <c r="N322" i="7"/>
  <c r="O322" i="7" s="1"/>
  <c r="AB326" i="9" l="1"/>
  <c r="AD325" i="9"/>
  <c r="AF325" i="9"/>
  <c r="N323" i="7"/>
  <c r="O323" i="7" s="1"/>
  <c r="L324" i="7"/>
  <c r="M324" i="7" s="1"/>
  <c r="L325" i="7" l="1"/>
  <c r="M325" i="7" s="1"/>
  <c r="N324" i="7"/>
  <c r="O324" i="7" s="1"/>
  <c r="AF326" i="9"/>
  <c r="AB327" i="9"/>
  <c r="AD326" i="9"/>
  <c r="AB328" i="9" l="1"/>
  <c r="AD327" i="9"/>
  <c r="AF327" i="9"/>
  <c r="N325" i="7"/>
  <c r="O325" i="7" s="1"/>
  <c r="L326" i="7"/>
  <c r="M326" i="7" s="1"/>
  <c r="L327" i="7" l="1"/>
  <c r="M327" i="7" s="1"/>
  <c r="N326" i="7"/>
  <c r="O326" i="7" s="1"/>
  <c r="AF328" i="9"/>
  <c r="AB329" i="9"/>
  <c r="AD328" i="9"/>
  <c r="AB330" i="9" l="1"/>
  <c r="AD329" i="9"/>
  <c r="AF329" i="9"/>
  <c r="N327" i="7"/>
  <c r="O327" i="7" s="1"/>
  <c r="L328" i="7"/>
  <c r="M328" i="7" s="1"/>
  <c r="N328" i="7" l="1"/>
  <c r="O328" i="7" s="1"/>
  <c r="L329" i="7"/>
  <c r="M329" i="7" s="1"/>
  <c r="AD330" i="9"/>
  <c r="AF330" i="9"/>
  <c r="AB331" i="9"/>
  <c r="L330" i="7" l="1"/>
  <c r="M330" i="7" s="1"/>
  <c r="N329" i="7"/>
  <c r="O329" i="7" s="1"/>
  <c r="AB332" i="9"/>
  <c r="AF331" i="9"/>
  <c r="AD331" i="9"/>
  <c r="AF332" i="9" l="1"/>
  <c r="AD332" i="9"/>
  <c r="AB333" i="9"/>
  <c r="L331" i="7"/>
  <c r="M331" i="7" s="1"/>
  <c r="N330" i="7"/>
  <c r="O330" i="7" s="1"/>
  <c r="L332" i="7" l="1"/>
  <c r="M332" i="7" s="1"/>
  <c r="N331" i="7"/>
  <c r="O331" i="7" s="1"/>
  <c r="AF333" i="9"/>
  <c r="AD333" i="9"/>
  <c r="AB334" i="9"/>
  <c r="AB335" i="9" l="1"/>
  <c r="AF334" i="9"/>
  <c r="AD334" i="9"/>
  <c r="L333" i="7"/>
  <c r="M333" i="7" s="1"/>
  <c r="N332" i="7"/>
  <c r="O332" i="7" s="1"/>
  <c r="L334" i="7" l="1"/>
  <c r="M334" i="7" s="1"/>
  <c r="N333" i="7"/>
  <c r="O333" i="7" s="1"/>
  <c r="AD335" i="9"/>
  <c r="AF335" i="9"/>
  <c r="AB336" i="9"/>
  <c r="AF336" i="9" l="1"/>
  <c r="AB337" i="9"/>
  <c r="AD336" i="9"/>
  <c r="N334" i="7"/>
  <c r="O334" i="7" s="1"/>
  <c r="L335" i="7"/>
  <c r="M335" i="7" s="1"/>
  <c r="N335" i="7" l="1"/>
  <c r="O335" i="7" s="1"/>
  <c r="L336" i="7"/>
  <c r="M336" i="7" s="1"/>
  <c r="AB338" i="9"/>
  <c r="AF337" i="9"/>
  <c r="AD337" i="9"/>
  <c r="AF338" i="9" l="1"/>
  <c r="AB339" i="9"/>
  <c r="AD338" i="9"/>
  <c r="L337" i="7"/>
  <c r="M337" i="7" s="1"/>
  <c r="N336" i="7"/>
  <c r="O336" i="7" s="1"/>
  <c r="L338" i="7" l="1"/>
  <c r="M338" i="7" s="1"/>
  <c r="N337" i="7"/>
  <c r="O337" i="7" s="1"/>
  <c r="AB340" i="9"/>
  <c r="AF339" i="9"/>
  <c r="AD339" i="9"/>
  <c r="AD340" i="9" l="1"/>
  <c r="AF340" i="9"/>
  <c r="AB341" i="9"/>
  <c r="N338" i="7"/>
  <c r="O338" i="7" s="1"/>
  <c r="L339" i="7"/>
  <c r="M339" i="7" s="1"/>
  <c r="L340" i="7" l="1"/>
  <c r="M340" i="7" s="1"/>
  <c r="N339" i="7"/>
  <c r="O339" i="7" s="1"/>
  <c r="AB342" i="9"/>
  <c r="AD341" i="9"/>
  <c r="AF341" i="9"/>
  <c r="AD342" i="9" l="1"/>
  <c r="AF342" i="9"/>
  <c r="AB343" i="9"/>
  <c r="N340" i="7"/>
  <c r="O340" i="7" s="1"/>
  <c r="L341" i="7"/>
  <c r="M341" i="7" s="1"/>
  <c r="N341" i="7" l="1"/>
  <c r="O341" i="7" s="1"/>
  <c r="L342" i="7"/>
  <c r="M342" i="7" s="1"/>
  <c r="AD343" i="9"/>
  <c r="AF343" i="9"/>
  <c r="AB344" i="9"/>
  <c r="AF344" i="9" l="1"/>
  <c r="AD344" i="9"/>
  <c r="AB345" i="9"/>
  <c r="N342" i="7"/>
  <c r="O342" i="7" s="1"/>
  <c r="L343" i="7"/>
  <c r="M343" i="7" s="1"/>
  <c r="N343" i="7" l="1"/>
  <c r="O343" i="7" s="1"/>
  <c r="L344" i="7"/>
  <c r="M344" i="7" s="1"/>
  <c r="AD345" i="9"/>
  <c r="AB346" i="9"/>
  <c r="AF345" i="9"/>
  <c r="AB347" i="9" l="1"/>
  <c r="AD346" i="9"/>
  <c r="AF346" i="9"/>
  <c r="L345" i="7"/>
  <c r="M345" i="7" s="1"/>
  <c r="N344" i="7"/>
  <c r="O344" i="7" s="1"/>
  <c r="N345" i="7" l="1"/>
  <c r="O345" i="7" s="1"/>
  <c r="L346" i="7"/>
  <c r="M346" i="7" s="1"/>
  <c r="AF347" i="9"/>
  <c r="AB348" i="9"/>
  <c r="AD347" i="9"/>
  <c r="N346" i="7" l="1"/>
  <c r="O346" i="7" s="1"/>
  <c r="L347" i="7"/>
  <c r="M347" i="7" s="1"/>
  <c r="AF348" i="9"/>
  <c r="AB349" i="9"/>
  <c r="AD348" i="9"/>
  <c r="N347" i="7" l="1"/>
  <c r="O347" i="7" s="1"/>
  <c r="L348" i="7"/>
  <c r="M348" i="7" s="1"/>
  <c r="AB350" i="9"/>
  <c r="AD349" i="9"/>
  <c r="AF349" i="9"/>
  <c r="AD350" i="9" l="1"/>
  <c r="AF350" i="9"/>
  <c r="AB351" i="9"/>
  <c r="L349" i="7"/>
  <c r="M349" i="7" s="1"/>
  <c r="N348" i="7"/>
  <c r="O348" i="7" s="1"/>
  <c r="N349" i="7" l="1"/>
  <c r="O349" i="7" s="1"/>
  <c r="L350" i="7"/>
  <c r="M350" i="7" s="1"/>
  <c r="AB352" i="9"/>
  <c r="AD351" i="9"/>
  <c r="AF351" i="9"/>
  <c r="AD352" i="9" l="1"/>
  <c r="AF352" i="9"/>
  <c r="AB353" i="9"/>
  <c r="L351" i="7"/>
  <c r="M351" i="7" s="1"/>
  <c r="N350" i="7"/>
  <c r="O350" i="7" s="1"/>
  <c r="L352" i="7" l="1"/>
  <c r="M352" i="7" s="1"/>
  <c r="N351" i="7"/>
  <c r="O351" i="7" s="1"/>
  <c r="AD353" i="9"/>
  <c r="AF353" i="9"/>
  <c r="AB354" i="9"/>
  <c r="AF354" i="9" l="1"/>
  <c r="AB355" i="9"/>
  <c r="AD354" i="9"/>
  <c r="L353" i="7"/>
  <c r="M353" i="7" s="1"/>
  <c r="N352" i="7"/>
  <c r="O352" i="7" s="1"/>
  <c r="L354" i="7" l="1"/>
  <c r="M354" i="7" s="1"/>
  <c r="N353" i="7"/>
  <c r="O353" i="7" s="1"/>
  <c r="AD355" i="9"/>
  <c r="AB356" i="9"/>
  <c r="AF355" i="9"/>
  <c r="AB357" i="9" l="1"/>
  <c r="AD356" i="9"/>
  <c r="AF356" i="9"/>
  <c r="N354" i="7"/>
  <c r="O354" i="7" s="1"/>
  <c r="L355" i="7"/>
  <c r="M355" i="7" s="1"/>
  <c r="N355" i="7" l="1"/>
  <c r="O355" i="7" s="1"/>
  <c r="L356" i="7"/>
  <c r="M356" i="7" s="1"/>
  <c r="AB358" i="9"/>
  <c r="AD357" i="9"/>
  <c r="AF357" i="9"/>
  <c r="AF358" i="9" l="1"/>
  <c r="AB359" i="9"/>
  <c r="AD358" i="9"/>
  <c r="L357" i="7"/>
  <c r="M357" i="7" s="1"/>
  <c r="N356" i="7"/>
  <c r="O356" i="7" s="1"/>
  <c r="L358" i="7" l="1"/>
  <c r="M358" i="7" s="1"/>
  <c r="N357" i="7"/>
  <c r="O357" i="7" s="1"/>
  <c r="AB360" i="9"/>
  <c r="AD359" i="9"/>
  <c r="AF359" i="9"/>
  <c r="AD360" i="9" l="1"/>
  <c r="AF360" i="9"/>
  <c r="AB361" i="9"/>
  <c r="L359" i="7"/>
  <c r="M359" i="7" s="1"/>
  <c r="N358" i="7"/>
  <c r="O358" i="7" s="1"/>
  <c r="L360" i="7" l="1"/>
  <c r="M360" i="7" s="1"/>
  <c r="N359" i="7"/>
  <c r="O359" i="7" s="1"/>
  <c r="AB362" i="9"/>
  <c r="AD361" i="9"/>
  <c r="AF361" i="9"/>
  <c r="AB363" i="9" l="1"/>
  <c r="AD362" i="9"/>
  <c r="AF362" i="9"/>
  <c r="N360" i="7"/>
  <c r="O360" i="7" s="1"/>
  <c r="L361" i="7"/>
  <c r="M361" i="7" s="1"/>
  <c r="N361" i="7" l="1"/>
  <c r="O361" i="7" s="1"/>
  <c r="L362" i="7"/>
  <c r="M362" i="7" s="1"/>
  <c r="AD363" i="9"/>
  <c r="AF363" i="9"/>
  <c r="AB364" i="9"/>
  <c r="L363" i="7" l="1"/>
  <c r="M363" i="7" s="1"/>
  <c r="N362" i="7"/>
  <c r="O362" i="7" s="1"/>
  <c r="AD364" i="9"/>
  <c r="AF364" i="9"/>
  <c r="AB365" i="9"/>
  <c r="AB366" i="9" l="1"/>
  <c r="AD365" i="9"/>
  <c r="AF365" i="9"/>
  <c r="L364" i="7"/>
  <c r="M364" i="7" s="1"/>
  <c r="N363" i="7"/>
  <c r="O363" i="7" s="1"/>
  <c r="L365" i="7" l="1"/>
  <c r="M365" i="7" s="1"/>
  <c r="N364" i="7"/>
  <c r="O364" i="7" s="1"/>
  <c r="AB367" i="9"/>
  <c r="AD366" i="9"/>
  <c r="AF366" i="9"/>
  <c r="AB368" i="9" l="1"/>
  <c r="AD367" i="9"/>
  <c r="AF367" i="9"/>
  <c r="N365" i="7"/>
  <c r="O365" i="7" s="1"/>
  <c r="L366" i="7"/>
  <c r="M366" i="7" s="1"/>
  <c r="L367" i="7" l="1"/>
  <c r="M367" i="7" s="1"/>
  <c r="N366" i="7"/>
  <c r="O366" i="7" s="1"/>
  <c r="AF368" i="9"/>
  <c r="AB369" i="9"/>
  <c r="AD368" i="9"/>
  <c r="AD369" i="9" l="1"/>
  <c r="AF369" i="9"/>
  <c r="AB370" i="9"/>
  <c r="L368" i="7"/>
  <c r="M368" i="7" s="1"/>
  <c r="N367" i="7"/>
  <c r="O367" i="7" s="1"/>
  <c r="N368" i="7" l="1"/>
  <c r="O368" i="7" s="1"/>
  <c r="L369" i="7"/>
  <c r="M369" i="7" s="1"/>
  <c r="AD370" i="9"/>
  <c r="AF370" i="9"/>
  <c r="AB371" i="9"/>
  <c r="N369" i="7" l="1"/>
  <c r="O369" i="7" s="1"/>
  <c r="L370" i="7"/>
  <c r="M370" i="7" s="1"/>
  <c r="AD371" i="9"/>
  <c r="AF371" i="9"/>
  <c r="AB372" i="9"/>
  <c r="AF372" i="9" l="1"/>
  <c r="AD372" i="9"/>
  <c r="AB373" i="9"/>
  <c r="L371" i="7"/>
  <c r="M371" i="7" s="1"/>
  <c r="N370" i="7"/>
  <c r="O370" i="7" s="1"/>
  <c r="L372" i="7" l="1"/>
  <c r="M372" i="7" s="1"/>
  <c r="N371" i="7"/>
  <c r="O371" i="7" s="1"/>
  <c r="AD373" i="9"/>
  <c r="AB374" i="9"/>
  <c r="AF373" i="9"/>
  <c r="AD374" i="9" l="1"/>
  <c r="AF374" i="9"/>
  <c r="AB375" i="9"/>
  <c r="N372" i="7"/>
  <c r="O372" i="7" s="1"/>
  <c r="L373" i="7"/>
  <c r="M373" i="7" s="1"/>
  <c r="N373" i="7" l="1"/>
  <c r="O373" i="7" s="1"/>
  <c r="L374" i="7"/>
  <c r="M374" i="7" s="1"/>
  <c r="AB376" i="9"/>
  <c r="AD375" i="9"/>
  <c r="AF375" i="9"/>
  <c r="AF376" i="9" l="1"/>
  <c r="AB377" i="9"/>
  <c r="AD376" i="9"/>
  <c r="L375" i="7"/>
  <c r="M375" i="7" s="1"/>
  <c r="N374" i="7"/>
  <c r="O374" i="7" s="1"/>
  <c r="N375" i="7" l="1"/>
  <c r="O375" i="7" s="1"/>
  <c r="L376" i="7"/>
  <c r="M376" i="7" s="1"/>
  <c r="AB378" i="9"/>
  <c r="AD377" i="9"/>
  <c r="AF377" i="9"/>
  <c r="L377" i="7" l="1"/>
  <c r="M377" i="7" s="1"/>
  <c r="N376" i="7"/>
  <c r="O376" i="7" s="1"/>
  <c r="AF378" i="9"/>
  <c r="AB379" i="9"/>
  <c r="AD378" i="9"/>
  <c r="AB380" i="9" l="1"/>
  <c r="AD379" i="9"/>
  <c r="AF379" i="9"/>
  <c r="L378" i="7"/>
  <c r="M378" i="7" s="1"/>
  <c r="N377" i="7"/>
  <c r="O377" i="7" s="1"/>
  <c r="N378" i="7" l="1"/>
  <c r="O378" i="7" s="1"/>
  <c r="L379" i="7"/>
  <c r="M379" i="7" s="1"/>
  <c r="AF380" i="9"/>
  <c r="AB381" i="9"/>
  <c r="AD380" i="9"/>
  <c r="AB382" i="9" l="1"/>
  <c r="AD381" i="9"/>
  <c r="AF381" i="9"/>
  <c r="N379" i="7"/>
  <c r="O379" i="7" s="1"/>
  <c r="L380" i="7"/>
  <c r="M380" i="7" s="1"/>
  <c r="N380" i="7" l="1"/>
  <c r="O380" i="7" s="1"/>
  <c r="L381" i="7"/>
  <c r="M381" i="7" s="1"/>
  <c r="AF382" i="9"/>
  <c r="AB383" i="9"/>
  <c r="AD382" i="9"/>
  <c r="AF383" i="9" l="1"/>
  <c r="AB384" i="9"/>
  <c r="AD383" i="9"/>
  <c r="L382" i="7"/>
  <c r="M382" i="7" s="1"/>
  <c r="N381" i="7"/>
  <c r="O381" i="7" s="1"/>
  <c r="L383" i="7" l="1"/>
  <c r="M383" i="7" s="1"/>
  <c r="N382" i="7"/>
  <c r="O382" i="7" s="1"/>
  <c r="AF384" i="9"/>
  <c r="AD384" i="9"/>
  <c r="AB385" i="9"/>
  <c r="AB386" i="9" l="1"/>
  <c r="AF385" i="9"/>
  <c r="AD385" i="9"/>
  <c r="N383" i="7"/>
  <c r="O383" i="7" s="1"/>
  <c r="L384" i="7"/>
  <c r="M384" i="7" s="1"/>
  <c r="L385" i="7" l="1"/>
  <c r="M385" i="7" s="1"/>
  <c r="N384" i="7"/>
  <c r="O384" i="7" s="1"/>
  <c r="AB387" i="9"/>
  <c r="AD386" i="9"/>
  <c r="AF386" i="9"/>
  <c r="AD387" i="9" l="1"/>
  <c r="AF387" i="9"/>
  <c r="AB388" i="9"/>
  <c r="N385" i="7"/>
  <c r="O385" i="7" s="1"/>
  <c r="L386" i="7"/>
  <c r="M386" i="7" s="1"/>
  <c r="L387" i="7" l="1"/>
  <c r="M387" i="7" s="1"/>
  <c r="N386" i="7"/>
  <c r="O386" i="7" s="1"/>
  <c r="AF388" i="9"/>
  <c r="AB389" i="9"/>
  <c r="AD388" i="9"/>
  <c r="AB390" i="9" l="1"/>
  <c r="AD389" i="9"/>
  <c r="AF389" i="9"/>
  <c r="N387" i="7"/>
  <c r="O387" i="7" s="1"/>
  <c r="L388" i="7"/>
  <c r="M388" i="7" s="1"/>
  <c r="N388" i="7" l="1"/>
  <c r="O388" i="7" s="1"/>
  <c r="L389" i="7"/>
  <c r="M389" i="7" s="1"/>
  <c r="AF390" i="9"/>
  <c r="AB391" i="9"/>
  <c r="AD390" i="9"/>
  <c r="AB392" i="9" l="1"/>
  <c r="AD391" i="9"/>
  <c r="AF391" i="9"/>
  <c r="N389" i="7"/>
  <c r="O389" i="7" s="1"/>
  <c r="L390" i="7"/>
  <c r="M390" i="7" s="1"/>
  <c r="L391" i="7" l="1"/>
  <c r="M391" i="7" s="1"/>
  <c r="N390" i="7"/>
  <c r="O390" i="7" s="1"/>
  <c r="AF392" i="9"/>
  <c r="AB393" i="9"/>
  <c r="AD392" i="9"/>
  <c r="AB394" i="9" l="1"/>
  <c r="AD393" i="9"/>
  <c r="AF393" i="9"/>
  <c r="N391" i="7"/>
  <c r="O391" i="7" s="1"/>
  <c r="L392" i="7"/>
  <c r="M392" i="7" s="1"/>
  <c r="L393" i="7" l="1"/>
  <c r="M393" i="7" s="1"/>
  <c r="N392" i="7"/>
  <c r="O392" i="7" s="1"/>
  <c r="AF394" i="9"/>
  <c r="AB395" i="9"/>
  <c r="AD394" i="9"/>
  <c r="AB396" i="9" l="1"/>
  <c r="AD395" i="9"/>
  <c r="AF395" i="9"/>
  <c r="L394" i="7"/>
  <c r="M394" i="7" s="1"/>
  <c r="N393" i="7"/>
  <c r="O393" i="7" s="1"/>
  <c r="N394" i="7" l="1"/>
  <c r="O394" i="7" s="1"/>
  <c r="L395" i="7"/>
  <c r="M395" i="7" s="1"/>
  <c r="AF396" i="9"/>
  <c r="AB397" i="9"/>
  <c r="AD396" i="9"/>
  <c r="L396" i="7" l="1"/>
  <c r="M396" i="7" s="1"/>
  <c r="N395" i="7"/>
  <c r="O395" i="7" s="1"/>
  <c r="AB398" i="9"/>
  <c r="AF397" i="9"/>
  <c r="AD397" i="9"/>
  <c r="AF398" i="9" l="1"/>
  <c r="AB399" i="9"/>
  <c r="AD398" i="9"/>
  <c r="N396" i="7"/>
  <c r="O396" i="7" s="1"/>
  <c r="L397" i="7"/>
  <c r="M397" i="7" s="1"/>
  <c r="N397" i="7" l="1"/>
  <c r="O397" i="7" s="1"/>
  <c r="L398" i="7"/>
  <c r="M398" i="7" s="1"/>
  <c r="AB400" i="9"/>
  <c r="AD399" i="9"/>
  <c r="AF399" i="9"/>
  <c r="AF400" i="9" l="1"/>
  <c r="AB401" i="9"/>
  <c r="AD400" i="9"/>
  <c r="L399" i="7"/>
  <c r="M399" i="7" s="1"/>
  <c r="N398" i="7"/>
  <c r="O398" i="7" s="1"/>
  <c r="L400" i="7" l="1"/>
  <c r="M400" i="7" s="1"/>
  <c r="N399" i="7"/>
  <c r="O399" i="7" s="1"/>
  <c r="AB402" i="9"/>
  <c r="AD401" i="9"/>
  <c r="AF401" i="9"/>
  <c r="AF402" i="9" l="1"/>
  <c r="AB403" i="9"/>
  <c r="AD402" i="9"/>
  <c r="L401" i="7"/>
  <c r="M401" i="7" s="1"/>
  <c r="N400" i="7"/>
  <c r="O400" i="7" s="1"/>
  <c r="L402" i="7" l="1"/>
  <c r="M402" i="7" s="1"/>
  <c r="N401" i="7"/>
  <c r="O401" i="7" s="1"/>
  <c r="AF403" i="9"/>
  <c r="AB404" i="9"/>
  <c r="AD403" i="9"/>
  <c r="AF404" i="9" l="1"/>
  <c r="AD404" i="9"/>
  <c r="AB405" i="9"/>
  <c r="L403" i="7"/>
  <c r="M403" i="7" s="1"/>
  <c r="N402" i="7"/>
  <c r="O402" i="7" s="1"/>
  <c r="AB406" i="9" l="1"/>
  <c r="AD405" i="9"/>
  <c r="AF405" i="9"/>
  <c r="L404" i="7"/>
  <c r="M404" i="7" s="1"/>
  <c r="N403" i="7"/>
  <c r="O403" i="7" s="1"/>
  <c r="L405" i="7" l="1"/>
  <c r="M405" i="7" s="1"/>
  <c r="N404" i="7"/>
  <c r="O404" i="7" s="1"/>
  <c r="AB407" i="9"/>
  <c r="AD406" i="9"/>
  <c r="AF406" i="9"/>
  <c r="AD407" i="9" l="1"/>
  <c r="AF407" i="9"/>
  <c r="AB408" i="9"/>
  <c r="N405" i="7"/>
  <c r="O405" i="7" s="1"/>
  <c r="L406" i="7"/>
  <c r="M406" i="7" s="1"/>
  <c r="N406" i="7" l="1"/>
  <c r="O406" i="7" s="1"/>
  <c r="L407" i="7"/>
  <c r="M407" i="7" s="1"/>
  <c r="AF408" i="9"/>
  <c r="AB409" i="9"/>
  <c r="AD408" i="9"/>
  <c r="AB410" i="9" l="1"/>
  <c r="AF409" i="9"/>
  <c r="AD409" i="9"/>
  <c r="L408" i="7"/>
  <c r="M408" i="7" s="1"/>
  <c r="N407" i="7"/>
  <c r="O407" i="7" s="1"/>
  <c r="N408" i="7" l="1"/>
  <c r="O408" i="7" s="1"/>
  <c r="L409" i="7"/>
  <c r="M409" i="7" s="1"/>
  <c r="AF410" i="9"/>
  <c r="AB411" i="9"/>
  <c r="AD410" i="9"/>
  <c r="N409" i="7" l="1"/>
  <c r="O409" i="7" s="1"/>
  <c r="L410" i="7"/>
  <c r="M410" i="7" s="1"/>
  <c r="AB412" i="9"/>
  <c r="AD411" i="9"/>
  <c r="AF411" i="9"/>
  <c r="AB413" i="9" l="1"/>
  <c r="AD412" i="9"/>
  <c r="AF412" i="9"/>
  <c r="N410" i="7"/>
  <c r="O410" i="7" s="1"/>
  <c r="L411" i="7"/>
  <c r="M411" i="7" s="1"/>
  <c r="N411" i="7" l="1"/>
  <c r="O411" i="7" s="1"/>
  <c r="L412" i="7"/>
  <c r="M412" i="7" s="1"/>
  <c r="AB414" i="9"/>
  <c r="AD413" i="9"/>
  <c r="AF413" i="9"/>
  <c r="L413" i="7" l="1"/>
  <c r="M413" i="7" s="1"/>
  <c r="N412" i="7"/>
  <c r="O412" i="7" s="1"/>
  <c r="AF414" i="9"/>
  <c r="AB415" i="9"/>
  <c r="AD414" i="9"/>
  <c r="AB416" i="9" l="1"/>
  <c r="AF415" i="9"/>
  <c r="AD415" i="9"/>
  <c r="N413" i="7"/>
  <c r="O413" i="7" s="1"/>
  <c r="L414" i="7"/>
  <c r="M414" i="7" s="1"/>
  <c r="N414" i="7" l="1"/>
  <c r="O414" i="7" s="1"/>
  <c r="L415" i="7"/>
  <c r="M415" i="7" s="1"/>
  <c r="AF416" i="9"/>
  <c r="AB417" i="9"/>
  <c r="AD416" i="9"/>
  <c r="N415" i="7" l="1"/>
  <c r="O415" i="7" s="1"/>
  <c r="L416" i="7"/>
  <c r="M416" i="7" s="1"/>
  <c r="AB418" i="9"/>
  <c r="AD417" i="9"/>
  <c r="AF417" i="9"/>
  <c r="AF418" i="9" l="1"/>
  <c r="AB419" i="9"/>
  <c r="AD418" i="9"/>
  <c r="L417" i="7"/>
  <c r="M417" i="7" s="1"/>
  <c r="N416" i="7"/>
  <c r="O416" i="7" s="1"/>
  <c r="AB420" i="9" l="1"/>
  <c r="AD419" i="9"/>
  <c r="AF419" i="9"/>
  <c r="L418" i="7"/>
  <c r="M418" i="7" s="1"/>
  <c r="N417" i="7"/>
  <c r="O417" i="7" s="1"/>
  <c r="L419" i="7" l="1"/>
  <c r="M419" i="7" s="1"/>
  <c r="N418" i="7"/>
  <c r="O418" i="7" s="1"/>
  <c r="AF420" i="9"/>
  <c r="AB421" i="9"/>
  <c r="AD420" i="9"/>
  <c r="AB422" i="9" l="1"/>
  <c r="AD421" i="9"/>
  <c r="AF421" i="9"/>
  <c r="L420" i="7"/>
  <c r="M420" i="7" s="1"/>
  <c r="N419" i="7"/>
  <c r="O419" i="7" s="1"/>
  <c r="L421" i="7" l="1"/>
  <c r="M421" i="7" s="1"/>
  <c r="N420" i="7"/>
  <c r="O420" i="7" s="1"/>
  <c r="AF422" i="9"/>
  <c r="AB423" i="9"/>
  <c r="AD422" i="9"/>
  <c r="AF423" i="9" l="1"/>
  <c r="AB424" i="9"/>
  <c r="AD423" i="9"/>
  <c r="L422" i="7"/>
  <c r="M422" i="7" s="1"/>
  <c r="N421" i="7"/>
  <c r="O421" i="7" s="1"/>
  <c r="L423" i="7" l="1"/>
  <c r="M423" i="7" s="1"/>
  <c r="N422" i="7"/>
  <c r="O422" i="7" s="1"/>
  <c r="AF424" i="9"/>
  <c r="AD424" i="9"/>
  <c r="AB425" i="9"/>
  <c r="AB426" i="9" l="1"/>
  <c r="AD425" i="9"/>
  <c r="AF425" i="9"/>
  <c r="L424" i="7"/>
  <c r="M424" i="7" s="1"/>
  <c r="N423" i="7"/>
  <c r="O423" i="7" s="1"/>
  <c r="L425" i="7" l="1"/>
  <c r="M425" i="7" s="1"/>
  <c r="N424" i="7"/>
  <c r="O424" i="7" s="1"/>
  <c r="AB427" i="9"/>
  <c r="AD426" i="9"/>
  <c r="AF426" i="9"/>
  <c r="AD427" i="9" l="1"/>
  <c r="AF427" i="9"/>
  <c r="AB428" i="9"/>
  <c r="L426" i="7"/>
  <c r="M426" i="7" s="1"/>
  <c r="N425" i="7"/>
  <c r="O425" i="7" s="1"/>
  <c r="L427" i="7" l="1"/>
  <c r="M427" i="7" s="1"/>
  <c r="N426" i="7"/>
  <c r="O426" i="7" s="1"/>
  <c r="AF428" i="9"/>
  <c r="AB429" i="9"/>
  <c r="AD428" i="9"/>
  <c r="AB430" i="9" l="1"/>
  <c r="AD429" i="9"/>
  <c r="AF429" i="9"/>
  <c r="N427" i="7"/>
  <c r="O427" i="7" s="1"/>
  <c r="L428" i="7"/>
  <c r="M428" i="7" s="1"/>
  <c r="N428" i="7" l="1"/>
  <c r="O428" i="7" s="1"/>
  <c r="L429" i="7"/>
  <c r="M429" i="7" s="1"/>
  <c r="AF430" i="9"/>
  <c r="AB431" i="9"/>
  <c r="AD430" i="9"/>
  <c r="AB432" i="9" l="1"/>
  <c r="AD431" i="9"/>
  <c r="AF431" i="9"/>
  <c r="L430" i="7"/>
  <c r="M430" i="7" s="1"/>
  <c r="N429" i="7"/>
  <c r="O429" i="7" s="1"/>
  <c r="L431" i="7" l="1"/>
  <c r="M431" i="7" s="1"/>
  <c r="N430" i="7"/>
  <c r="O430" i="7" s="1"/>
  <c r="AB433" i="9"/>
  <c r="AD432" i="9"/>
  <c r="AF432" i="9"/>
  <c r="AB434" i="9" l="1"/>
  <c r="AD433" i="9"/>
  <c r="AF433" i="9"/>
  <c r="L432" i="7"/>
  <c r="M432" i="7" s="1"/>
  <c r="N431" i="7"/>
  <c r="O431" i="7" s="1"/>
  <c r="N432" i="7" l="1"/>
  <c r="O432" i="7" s="1"/>
  <c r="L433" i="7"/>
  <c r="M433" i="7" s="1"/>
  <c r="AF434" i="9"/>
  <c r="AB435" i="9"/>
  <c r="AD434" i="9"/>
  <c r="AB436" i="9" l="1"/>
  <c r="AD435" i="9"/>
  <c r="AF435" i="9"/>
  <c r="L434" i="7"/>
  <c r="M434" i="7" s="1"/>
  <c r="N433" i="7"/>
  <c r="O433" i="7" s="1"/>
  <c r="N434" i="7" l="1"/>
  <c r="O434" i="7" s="1"/>
  <c r="L435" i="7"/>
  <c r="M435" i="7" s="1"/>
  <c r="AF436" i="9"/>
  <c r="AB437" i="9"/>
  <c r="AD436" i="9"/>
  <c r="L436" i="7" l="1"/>
  <c r="M436" i="7" s="1"/>
  <c r="N435" i="7"/>
  <c r="O435" i="7" s="1"/>
  <c r="AB438" i="9"/>
  <c r="AD437" i="9"/>
  <c r="AF437" i="9"/>
  <c r="AF438" i="9" l="1"/>
  <c r="AB439" i="9"/>
  <c r="AD438" i="9"/>
  <c r="N436" i="7"/>
  <c r="O436" i="7" s="1"/>
  <c r="L437" i="7"/>
  <c r="M437" i="7" s="1"/>
  <c r="N437" i="7" l="1"/>
  <c r="O437" i="7" s="1"/>
  <c r="L438" i="7"/>
  <c r="M438" i="7" s="1"/>
  <c r="AB440" i="9"/>
  <c r="AD439" i="9"/>
  <c r="AF439" i="9"/>
  <c r="N438" i="7" l="1"/>
  <c r="O438" i="7" s="1"/>
  <c r="L439" i="7"/>
  <c r="M439" i="7" s="1"/>
  <c r="AF440" i="9"/>
  <c r="AB441" i="9"/>
  <c r="AD440" i="9"/>
  <c r="N439" i="7" l="1"/>
  <c r="O439" i="7" s="1"/>
  <c r="L440" i="7"/>
  <c r="M440" i="7" s="1"/>
  <c r="AB442" i="9"/>
  <c r="AD441" i="9"/>
  <c r="AF441" i="9"/>
  <c r="L441" i="7" l="1"/>
  <c r="M441" i="7" s="1"/>
  <c r="N440" i="7"/>
  <c r="O440" i="7" s="1"/>
  <c r="AF442" i="9"/>
  <c r="AB443" i="9"/>
  <c r="AD442" i="9"/>
  <c r="AF443" i="9" l="1"/>
  <c r="AB444" i="9"/>
  <c r="AD443" i="9"/>
  <c r="L442" i="7"/>
  <c r="M442" i="7" s="1"/>
  <c r="N441" i="7"/>
  <c r="O441" i="7" s="1"/>
  <c r="N442" i="7" l="1"/>
  <c r="O442" i="7" s="1"/>
  <c r="L443" i="7"/>
  <c r="M443" i="7" s="1"/>
  <c r="AF444" i="9"/>
  <c r="AD444" i="9"/>
  <c r="AB445" i="9"/>
  <c r="AB446" i="9" l="1"/>
  <c r="AD445" i="9"/>
  <c r="AF445" i="9"/>
  <c r="N443" i="7"/>
  <c r="O443" i="7" s="1"/>
  <c r="L444" i="7"/>
  <c r="M444" i="7" s="1"/>
  <c r="L445" i="7" l="1"/>
  <c r="M445" i="7" s="1"/>
  <c r="N444" i="7"/>
  <c r="O444" i="7" s="1"/>
  <c r="AB447" i="9"/>
  <c r="AD446" i="9"/>
  <c r="AF446" i="9"/>
  <c r="AF447" i="9" l="1"/>
  <c r="AD447" i="9"/>
  <c r="AB448" i="9"/>
  <c r="L446" i="7"/>
  <c r="M446" i="7" s="1"/>
  <c r="N445" i="7"/>
  <c r="O445" i="7" s="1"/>
  <c r="N446" i="7" l="1"/>
  <c r="O446" i="7" s="1"/>
  <c r="L447" i="7"/>
  <c r="M447" i="7" s="1"/>
  <c r="AF448" i="9"/>
  <c r="AB449" i="9"/>
  <c r="AD448" i="9"/>
  <c r="N447" i="7" l="1"/>
  <c r="O447" i="7" s="1"/>
  <c r="L448" i="7"/>
  <c r="M448" i="7" s="1"/>
  <c r="AB450" i="9"/>
  <c r="AD449" i="9"/>
  <c r="AF449" i="9"/>
  <c r="AF450" i="9" l="1"/>
  <c r="AB451" i="9"/>
  <c r="AD450" i="9"/>
  <c r="L449" i="7"/>
  <c r="M449" i="7" s="1"/>
  <c r="N448" i="7"/>
  <c r="O448" i="7" s="1"/>
  <c r="AB452" i="9" l="1"/>
  <c r="AD451" i="9"/>
  <c r="AF451" i="9"/>
  <c r="L450" i="7"/>
  <c r="M450" i="7" s="1"/>
  <c r="N449" i="7"/>
  <c r="O449" i="7" s="1"/>
  <c r="N450" i="7" l="1"/>
  <c r="O450" i="7" s="1"/>
  <c r="L451" i="7"/>
  <c r="M451" i="7" s="1"/>
  <c r="AB453" i="9"/>
  <c r="AD452" i="9"/>
  <c r="AF452" i="9"/>
  <c r="AB454" i="9" l="1"/>
  <c r="AD453" i="9"/>
  <c r="AF453" i="9"/>
  <c r="N451" i="7"/>
  <c r="O451" i="7" s="1"/>
  <c r="L452" i="7"/>
  <c r="M452" i="7" s="1"/>
  <c r="N452" i="7" l="1"/>
  <c r="O452" i="7" s="1"/>
  <c r="L453" i="7"/>
  <c r="M453" i="7" s="1"/>
  <c r="AF454" i="9"/>
  <c r="AB455" i="9"/>
  <c r="AD454" i="9"/>
  <c r="N453" i="7" l="1"/>
  <c r="O453" i="7" s="1"/>
  <c r="L454" i="7"/>
  <c r="M454" i="7" s="1"/>
  <c r="AB456" i="9"/>
  <c r="AD455" i="9"/>
  <c r="AF455" i="9"/>
  <c r="AF456" i="9" l="1"/>
  <c r="AB457" i="9"/>
  <c r="AD456" i="9"/>
  <c r="L455" i="7"/>
  <c r="M455" i="7" s="1"/>
  <c r="N454" i="7"/>
  <c r="O454" i="7" s="1"/>
  <c r="AB458" i="9" l="1"/>
  <c r="AD457" i="9"/>
  <c r="AF457" i="9"/>
  <c r="L456" i="7"/>
  <c r="M456" i="7" s="1"/>
  <c r="N455" i="7"/>
  <c r="O455" i="7" s="1"/>
  <c r="N456" i="7" l="1"/>
  <c r="O456" i="7" s="1"/>
  <c r="L457" i="7"/>
  <c r="M457" i="7" s="1"/>
  <c r="AF458" i="9"/>
  <c r="AB459" i="9"/>
  <c r="AD458" i="9"/>
  <c r="L458" i="7" l="1"/>
  <c r="M458" i="7" s="1"/>
  <c r="N457" i="7"/>
  <c r="O457" i="7" s="1"/>
  <c r="AB460" i="9"/>
  <c r="AD459" i="9"/>
  <c r="AF459" i="9"/>
  <c r="AF460" i="9" l="1"/>
  <c r="AB461" i="9"/>
  <c r="AD460" i="9"/>
  <c r="L459" i="7"/>
  <c r="M459" i="7" s="1"/>
  <c r="N458" i="7"/>
  <c r="O458" i="7" s="1"/>
  <c r="N459" i="7" l="1"/>
  <c r="O459" i="7" s="1"/>
  <c r="L460" i="7"/>
  <c r="M460" i="7" s="1"/>
  <c r="AB462" i="9"/>
  <c r="AD461" i="9"/>
  <c r="AF461" i="9"/>
  <c r="AF462" i="9" l="1"/>
  <c r="AB463" i="9"/>
  <c r="AD462" i="9"/>
  <c r="N460" i="7"/>
  <c r="O460" i="7" s="1"/>
  <c r="L461" i="7"/>
  <c r="M461" i="7" s="1"/>
  <c r="L462" i="7" l="1"/>
  <c r="M462" i="7" s="1"/>
  <c r="N461" i="7"/>
  <c r="O461" i="7" s="1"/>
  <c r="AF463" i="9"/>
  <c r="AB464" i="9"/>
  <c r="AD463" i="9"/>
  <c r="AF464" i="9" l="1"/>
  <c r="AD464" i="9"/>
  <c r="AB465" i="9"/>
  <c r="L463" i="7"/>
  <c r="M463" i="7" s="1"/>
  <c r="N462" i="7"/>
  <c r="O462" i="7" s="1"/>
  <c r="L464" i="7" l="1"/>
  <c r="M464" i="7" s="1"/>
  <c r="N463" i="7"/>
  <c r="O463" i="7" s="1"/>
  <c r="AB466" i="9"/>
  <c r="AD465" i="9"/>
  <c r="AF465" i="9"/>
  <c r="AB467" i="9" l="1"/>
  <c r="AD466" i="9"/>
  <c r="AF466" i="9"/>
  <c r="N464" i="7"/>
  <c r="O464" i="7" s="1"/>
  <c r="L465" i="7"/>
  <c r="M465" i="7" s="1"/>
  <c r="L466" i="7" l="1"/>
  <c r="M466" i="7" s="1"/>
  <c r="N465" i="7"/>
  <c r="O465" i="7" s="1"/>
  <c r="AD467" i="9"/>
  <c r="AF467" i="9"/>
  <c r="AB468" i="9"/>
  <c r="AF468" i="9" l="1"/>
  <c r="AB469" i="9"/>
  <c r="AD468" i="9"/>
  <c r="N466" i="7"/>
  <c r="O466" i="7" s="1"/>
  <c r="L467" i="7"/>
  <c r="M467" i="7" s="1"/>
  <c r="L468" i="7" l="1"/>
  <c r="M468" i="7" s="1"/>
  <c r="N467" i="7"/>
  <c r="O467" i="7" s="1"/>
  <c r="AB470" i="9"/>
  <c r="AD469" i="9"/>
  <c r="AF469" i="9"/>
  <c r="AF470" i="9" l="1"/>
  <c r="AB471" i="9"/>
  <c r="AD470" i="9"/>
  <c r="N468" i="7"/>
  <c r="O468" i="7" s="1"/>
  <c r="L469" i="7"/>
  <c r="M469" i="7" s="1"/>
  <c r="L470" i="7" l="1"/>
  <c r="M470" i="7" s="1"/>
  <c r="N469" i="7"/>
  <c r="O469" i="7" s="1"/>
  <c r="AB472" i="9"/>
  <c r="AD471" i="9"/>
  <c r="AF471" i="9"/>
  <c r="AB473" i="9" l="1"/>
  <c r="AD472" i="9"/>
  <c r="AF472" i="9"/>
  <c r="N470" i="7"/>
  <c r="O470" i="7" s="1"/>
  <c r="L471" i="7"/>
  <c r="M471" i="7" s="1"/>
  <c r="L472" i="7" l="1"/>
  <c r="M472" i="7" s="1"/>
  <c r="N471" i="7"/>
  <c r="O471" i="7" s="1"/>
  <c r="AB474" i="9"/>
  <c r="AD473" i="9"/>
  <c r="AF473" i="9"/>
  <c r="AF474" i="9" l="1"/>
  <c r="AB475" i="9"/>
  <c r="AD474" i="9"/>
  <c r="N472" i="7"/>
  <c r="O472" i="7" s="1"/>
  <c r="L473" i="7"/>
  <c r="M473" i="7" s="1"/>
  <c r="N473" i="7" l="1"/>
  <c r="O473" i="7" s="1"/>
  <c r="L474" i="7"/>
  <c r="M474" i="7" s="1"/>
  <c r="AB476" i="9"/>
  <c r="AF475" i="9"/>
  <c r="AD475" i="9"/>
  <c r="AF476" i="9" l="1"/>
  <c r="AB477" i="9"/>
  <c r="AD476" i="9"/>
  <c r="N474" i="7"/>
  <c r="O474" i="7" s="1"/>
  <c r="L475" i="7"/>
  <c r="M475" i="7" s="1"/>
  <c r="L476" i="7" l="1"/>
  <c r="M476" i="7" s="1"/>
  <c r="N475" i="7"/>
  <c r="O475" i="7" s="1"/>
  <c r="AB478" i="9"/>
  <c r="AD477" i="9"/>
  <c r="AF477" i="9"/>
  <c r="AB479" i="9" l="1"/>
  <c r="AD478" i="9"/>
  <c r="AF478" i="9"/>
  <c r="N476" i="7"/>
  <c r="O476" i="7" s="1"/>
  <c r="L477" i="7"/>
  <c r="M477" i="7" s="1"/>
  <c r="L478" i="7" l="1"/>
  <c r="M478" i="7" s="1"/>
  <c r="N477" i="7"/>
  <c r="O477" i="7" s="1"/>
  <c r="AB480" i="9"/>
  <c r="AD479" i="9"/>
  <c r="AF479" i="9"/>
  <c r="AF480" i="9" l="1"/>
  <c r="AB481" i="9"/>
  <c r="AD480" i="9"/>
  <c r="N478" i="7"/>
  <c r="O478" i="7" s="1"/>
  <c r="L479" i="7"/>
  <c r="M479" i="7" s="1"/>
  <c r="N479" i="7" l="1"/>
  <c r="O479" i="7" s="1"/>
  <c r="L480" i="7"/>
  <c r="M480" i="7" s="1"/>
  <c r="AB482" i="9"/>
  <c r="AD481" i="9"/>
  <c r="AF481" i="9"/>
  <c r="AF482" i="9" l="1"/>
  <c r="AB483" i="9"/>
  <c r="AD482" i="9"/>
  <c r="N480" i="7"/>
  <c r="O480" i="7" s="1"/>
  <c r="L481" i="7"/>
  <c r="M481" i="7" s="1"/>
  <c r="L482" i="7" l="1"/>
  <c r="M482" i="7" s="1"/>
  <c r="N481" i="7"/>
  <c r="O481" i="7" s="1"/>
  <c r="AF483" i="9"/>
  <c r="AB484" i="9"/>
  <c r="AD483" i="9"/>
  <c r="AF484" i="9" l="1"/>
  <c r="AD484" i="9"/>
  <c r="AB485" i="9"/>
  <c r="N482" i="7"/>
  <c r="O482" i="7" s="1"/>
  <c r="L483" i="7"/>
  <c r="M483" i="7" s="1"/>
  <c r="N483" i="7" l="1"/>
  <c r="O483" i="7" s="1"/>
  <c r="L484" i="7"/>
  <c r="M484" i="7" s="1"/>
  <c r="AB486" i="9"/>
  <c r="AD485" i="9"/>
  <c r="AF485" i="9"/>
  <c r="AB487" i="9" l="1"/>
  <c r="AD486" i="9"/>
  <c r="AF486" i="9"/>
  <c r="N484" i="7"/>
  <c r="O484" i="7" s="1"/>
  <c r="L485" i="7"/>
  <c r="M485" i="7" s="1"/>
  <c r="L486" i="7" l="1"/>
  <c r="M486" i="7" s="1"/>
  <c r="N485" i="7"/>
  <c r="O485" i="7" s="1"/>
  <c r="AD487" i="9"/>
  <c r="AF487" i="9"/>
  <c r="AB488" i="9"/>
  <c r="AF488" i="9" l="1"/>
  <c r="AB489" i="9"/>
  <c r="AD488" i="9"/>
  <c r="N486" i="7"/>
  <c r="O486" i="7" s="1"/>
  <c r="L487" i="7"/>
  <c r="M487" i="7" s="1"/>
  <c r="N487" i="7" l="1"/>
  <c r="O487" i="7" s="1"/>
  <c r="L488" i="7"/>
  <c r="M488" i="7" s="1"/>
  <c r="AB490" i="9"/>
  <c r="AD489" i="9"/>
  <c r="AF489" i="9"/>
  <c r="AF490" i="9" l="1"/>
  <c r="AB491" i="9"/>
  <c r="AD490" i="9"/>
  <c r="L489" i="7"/>
  <c r="M489" i="7" s="1"/>
  <c r="N488" i="7"/>
  <c r="O488" i="7" s="1"/>
  <c r="N489" i="7" l="1"/>
  <c r="O489" i="7" s="1"/>
  <c r="L490" i="7"/>
  <c r="M490" i="7" s="1"/>
  <c r="AB492" i="9"/>
  <c r="AF491" i="9"/>
  <c r="AD491" i="9"/>
  <c r="AB493" i="9" l="1"/>
  <c r="AD492" i="9"/>
  <c r="AF492" i="9"/>
  <c r="L491" i="7"/>
  <c r="M491" i="7" s="1"/>
  <c r="N490" i="7"/>
  <c r="O490" i="7" s="1"/>
  <c r="L492" i="7" l="1"/>
  <c r="M492" i="7" s="1"/>
  <c r="N491" i="7"/>
  <c r="O491" i="7" s="1"/>
  <c r="AB494" i="9"/>
  <c r="AD493" i="9"/>
  <c r="AF493" i="9"/>
  <c r="AF494" i="9" l="1"/>
  <c r="AB495" i="9"/>
  <c r="AD494" i="9"/>
  <c r="L493" i="7"/>
  <c r="M493" i="7" s="1"/>
  <c r="N492" i="7"/>
  <c r="O492" i="7" s="1"/>
  <c r="AB496" i="9" l="1"/>
  <c r="AD495" i="9"/>
  <c r="AF495" i="9"/>
  <c r="L494" i="7"/>
  <c r="M494" i="7" s="1"/>
  <c r="N493" i="7"/>
  <c r="O493" i="7" s="1"/>
  <c r="L495" i="7" l="1"/>
  <c r="M495" i="7" s="1"/>
  <c r="N494" i="7"/>
  <c r="O494" i="7" s="1"/>
  <c r="AF496" i="9"/>
  <c r="AB497" i="9"/>
  <c r="AD496" i="9"/>
  <c r="AB498" i="9" l="1"/>
  <c r="AD497" i="9"/>
  <c r="AF497" i="9"/>
  <c r="L496" i="7"/>
  <c r="M496" i="7" s="1"/>
  <c r="N495" i="7"/>
  <c r="O495" i="7" s="1"/>
  <c r="N496" i="7" l="1"/>
  <c r="O496" i="7" s="1"/>
  <c r="L497" i="7"/>
  <c r="M497" i="7" s="1"/>
  <c r="AB499" i="9"/>
  <c r="AD498" i="9"/>
  <c r="AF498" i="9"/>
  <c r="AB500" i="9" l="1"/>
  <c r="AD499" i="9"/>
  <c r="AF499" i="9"/>
  <c r="L498" i="7"/>
  <c r="M498" i="7" s="1"/>
  <c r="N497" i="7"/>
  <c r="O497" i="7" s="1"/>
  <c r="L499" i="7" l="1"/>
  <c r="M499" i="7" s="1"/>
  <c r="N498" i="7"/>
  <c r="O498" i="7" s="1"/>
  <c r="AF500" i="9"/>
  <c r="AB501" i="9"/>
  <c r="AD500" i="9"/>
  <c r="AB502" i="9" l="1"/>
  <c r="AD501" i="9"/>
  <c r="AF501" i="9"/>
  <c r="N499" i="7"/>
  <c r="O499" i="7" s="1"/>
  <c r="L500" i="7"/>
  <c r="M500" i="7" s="1"/>
  <c r="L501" i="7" l="1"/>
  <c r="M501" i="7" s="1"/>
  <c r="N500" i="7"/>
  <c r="O500" i="7" s="1"/>
  <c r="AF502" i="9"/>
  <c r="AB503" i="9"/>
  <c r="AD502" i="9"/>
  <c r="AF503" i="9" l="1"/>
  <c r="AB504" i="9"/>
  <c r="AD503" i="9"/>
  <c r="L502" i="7"/>
  <c r="M502" i="7" s="1"/>
  <c r="N501" i="7"/>
  <c r="O501" i="7" s="1"/>
  <c r="L503" i="7" l="1"/>
  <c r="M503" i="7" s="1"/>
  <c r="N502" i="7"/>
  <c r="O502" i="7" s="1"/>
  <c r="AF504" i="9"/>
  <c r="AD504" i="9"/>
  <c r="AB505" i="9"/>
  <c r="AB506" i="9" l="1"/>
  <c r="AD505" i="9"/>
  <c r="AF505" i="9"/>
  <c r="N503" i="7"/>
  <c r="O503" i="7" s="1"/>
  <c r="L504" i="7"/>
  <c r="M504" i="7" s="1"/>
  <c r="N504" i="7" l="1"/>
  <c r="O504" i="7" s="1"/>
  <c r="L505" i="7"/>
  <c r="M505" i="7" s="1"/>
  <c r="AB507" i="9"/>
  <c r="AD506" i="9"/>
  <c r="AF506" i="9"/>
  <c r="AD507" i="9" l="1"/>
  <c r="AF507" i="9"/>
  <c r="AB508" i="9"/>
  <c r="N505" i="7"/>
  <c r="O505" i="7" s="1"/>
  <c r="L506" i="7"/>
  <c r="M506" i="7" s="1"/>
  <c r="L507" i="7" l="1"/>
  <c r="M507" i="7" s="1"/>
  <c r="N506" i="7"/>
  <c r="O506" i="7" s="1"/>
  <c r="AF508" i="9"/>
  <c r="AB509" i="9"/>
  <c r="AD508" i="9"/>
  <c r="AB510" i="9" l="1"/>
  <c r="AD509" i="9"/>
  <c r="AF509" i="9"/>
  <c r="L508" i="7"/>
  <c r="M508" i="7" s="1"/>
  <c r="N507" i="7"/>
  <c r="O507" i="7" s="1"/>
  <c r="L509" i="7" l="1"/>
  <c r="M509" i="7" s="1"/>
  <c r="N508" i="7"/>
  <c r="O508" i="7" s="1"/>
  <c r="AF510" i="9"/>
  <c r="AB511" i="9"/>
  <c r="AD510" i="9"/>
  <c r="AB512" i="9" l="1"/>
  <c r="AD511" i="9"/>
  <c r="AF511" i="9"/>
  <c r="N509" i="7"/>
  <c r="O509" i="7" s="1"/>
  <c r="L510" i="7"/>
  <c r="M510" i="7" s="1"/>
  <c r="N510" i="7" l="1"/>
  <c r="O510" i="7" s="1"/>
  <c r="L511" i="7"/>
  <c r="M511" i="7" s="1"/>
  <c r="AB513" i="9"/>
  <c r="AD512" i="9"/>
  <c r="AF512" i="9"/>
  <c r="AB514" i="9" l="1"/>
  <c r="AD513" i="9"/>
  <c r="AF513" i="9"/>
  <c r="L512" i="7"/>
  <c r="M512" i="7" s="1"/>
  <c r="N511" i="7"/>
  <c r="O511" i="7" s="1"/>
  <c r="L513" i="7" l="1"/>
  <c r="M513" i="7" s="1"/>
  <c r="N512" i="7"/>
  <c r="O512" i="7" s="1"/>
  <c r="AF514" i="9"/>
  <c r="AB515" i="9"/>
  <c r="AD514" i="9"/>
  <c r="AB516" i="9" l="1"/>
  <c r="AD515" i="9"/>
  <c r="AF515" i="9"/>
  <c r="L514" i="7"/>
  <c r="M514" i="7" s="1"/>
  <c r="N513" i="7"/>
  <c r="O513" i="7" s="1"/>
  <c r="L515" i="7" l="1"/>
  <c r="M515" i="7" s="1"/>
  <c r="N514" i="7"/>
  <c r="O514" i="7" s="1"/>
  <c r="AF516" i="9"/>
  <c r="AB517" i="9"/>
  <c r="AD516" i="9"/>
  <c r="AB518" i="9" l="1"/>
  <c r="AD517" i="9"/>
  <c r="AF517" i="9"/>
  <c r="L516" i="7"/>
  <c r="M516" i="7" s="1"/>
  <c r="N515" i="7"/>
  <c r="O515" i="7" s="1"/>
  <c r="L517" i="7" l="1"/>
  <c r="M517" i="7" s="1"/>
  <c r="N516" i="7"/>
  <c r="O516" i="7" s="1"/>
  <c r="AB519" i="9"/>
  <c r="AD518" i="9"/>
  <c r="AF518" i="9"/>
  <c r="AB520" i="9" l="1"/>
  <c r="AD519" i="9"/>
  <c r="AF519" i="9"/>
  <c r="L518" i="7"/>
  <c r="M518" i="7" s="1"/>
  <c r="N517" i="7"/>
  <c r="O517" i="7" s="1"/>
  <c r="N518" i="7" l="1"/>
  <c r="O518" i="7" s="1"/>
  <c r="L519" i="7"/>
  <c r="M519" i="7" s="1"/>
  <c r="AF520" i="9"/>
  <c r="AB521" i="9"/>
  <c r="AD520" i="9"/>
  <c r="N519" i="7" l="1"/>
  <c r="O519" i="7" s="1"/>
  <c r="L520" i="7"/>
  <c r="M520" i="7" s="1"/>
  <c r="AB522" i="9"/>
  <c r="AD521" i="9"/>
  <c r="AF521" i="9"/>
  <c r="N520" i="7" l="1"/>
  <c r="O520" i="7" s="1"/>
  <c r="L521" i="7"/>
  <c r="M521" i="7" s="1"/>
  <c r="AF522" i="9"/>
  <c r="AB523" i="9"/>
  <c r="AD522" i="9"/>
  <c r="AF523" i="9" l="1"/>
  <c r="AB524" i="9"/>
  <c r="AD523" i="9"/>
  <c r="N521" i="7"/>
  <c r="O521" i="7" s="1"/>
  <c r="L522" i="7"/>
  <c r="M522" i="7" s="1"/>
  <c r="N522" i="7" l="1"/>
  <c r="O522" i="7" s="1"/>
  <c r="L523" i="7"/>
  <c r="M523" i="7" s="1"/>
  <c r="AF524" i="9"/>
  <c r="AD524" i="9"/>
  <c r="AB525" i="9"/>
  <c r="L524" i="7" l="1"/>
  <c r="M524" i="7" s="1"/>
  <c r="N523" i="7"/>
  <c r="O523" i="7" s="1"/>
  <c r="AB526" i="9"/>
  <c r="AD525" i="9"/>
  <c r="AF525" i="9"/>
  <c r="AB527" i="9" l="1"/>
  <c r="AD526" i="9"/>
  <c r="AF526" i="9"/>
  <c r="N524" i="7"/>
  <c r="O524" i="7" s="1"/>
  <c r="L525" i="7"/>
  <c r="M525" i="7" s="1"/>
  <c r="L526" i="7" l="1"/>
  <c r="M526" i="7" s="1"/>
  <c r="N525" i="7"/>
  <c r="O525" i="7" s="1"/>
  <c r="AD527" i="9"/>
  <c r="AF527" i="9"/>
  <c r="AB528" i="9"/>
  <c r="AF528" i="9" l="1"/>
  <c r="AB529" i="9"/>
  <c r="AD528" i="9"/>
  <c r="N526" i="7"/>
  <c r="O526" i="7" s="1"/>
  <c r="L527" i="7"/>
  <c r="M527" i="7" s="1"/>
  <c r="L528" i="7" l="1"/>
  <c r="M528" i="7" s="1"/>
  <c r="N527" i="7"/>
  <c r="O527" i="7" s="1"/>
  <c r="AB530" i="9"/>
  <c r="AF529" i="9"/>
  <c r="AD529" i="9"/>
  <c r="AF530" i="9" l="1"/>
  <c r="AB531" i="9"/>
  <c r="AD530" i="9"/>
  <c r="L529" i="7"/>
  <c r="M529" i="7" s="1"/>
  <c r="N528" i="7"/>
  <c r="O528" i="7" s="1"/>
  <c r="L530" i="7" l="1"/>
  <c r="M530" i="7" s="1"/>
  <c r="N529" i="7"/>
  <c r="O529" i="7" s="1"/>
  <c r="AB532" i="9"/>
  <c r="AF531" i="9"/>
  <c r="AD531" i="9"/>
  <c r="AF532" i="9" l="1"/>
  <c r="AB533" i="9"/>
  <c r="AD532" i="9"/>
  <c r="L531" i="7"/>
  <c r="M531" i="7" s="1"/>
  <c r="N530" i="7"/>
  <c r="O530" i="7" s="1"/>
  <c r="L532" i="7" l="1"/>
  <c r="M532" i="7" s="1"/>
  <c r="N531" i="7"/>
  <c r="O531" i="7" s="1"/>
  <c r="AB534" i="9"/>
  <c r="AD533" i="9"/>
  <c r="AF533" i="9"/>
  <c r="AF534" i="9" l="1"/>
  <c r="AD534" i="9"/>
  <c r="AB535" i="9"/>
  <c r="N532" i="7"/>
  <c r="O532" i="7" s="1"/>
  <c r="L533" i="7"/>
  <c r="M533" i="7" s="1"/>
  <c r="L534" i="7" l="1"/>
  <c r="M534" i="7" s="1"/>
  <c r="N533" i="7"/>
  <c r="O533" i="7" s="1"/>
  <c r="AB536" i="9"/>
  <c r="AF535" i="9"/>
  <c r="AD535" i="9"/>
  <c r="AF536" i="9" l="1"/>
  <c r="AB537" i="9"/>
  <c r="AD536" i="9"/>
  <c r="L535" i="7"/>
  <c r="M535" i="7" s="1"/>
  <c r="N534" i="7"/>
  <c r="O534" i="7" s="1"/>
  <c r="AD537" i="9" l="1"/>
  <c r="AF537" i="9"/>
  <c r="AB538" i="9"/>
  <c r="N535" i="7"/>
  <c r="O535" i="7" s="1"/>
  <c r="L536" i="7"/>
  <c r="M536" i="7" s="1"/>
  <c r="L537" i="7" l="1"/>
  <c r="M537" i="7" s="1"/>
  <c r="N536" i="7"/>
  <c r="O536" i="7" s="1"/>
  <c r="AB539" i="9"/>
  <c r="AD538" i="9"/>
  <c r="AF538" i="9"/>
  <c r="AB540" i="9" l="1"/>
  <c r="AD539" i="9"/>
  <c r="AF539" i="9"/>
  <c r="N537" i="7"/>
  <c r="O537" i="7" s="1"/>
  <c r="L538" i="7"/>
  <c r="M538" i="7" s="1"/>
  <c r="N538" i="7" l="1"/>
  <c r="O538" i="7" s="1"/>
  <c r="L539" i="7"/>
  <c r="M539" i="7" s="1"/>
  <c r="AF540" i="9"/>
  <c r="AB541" i="9"/>
  <c r="AD540" i="9"/>
  <c r="N539" i="7" l="1"/>
  <c r="O539" i="7" s="1"/>
  <c r="L540" i="7"/>
  <c r="M540" i="7" s="1"/>
  <c r="AB542" i="9"/>
  <c r="AD541" i="9"/>
  <c r="AF541" i="9"/>
  <c r="AF542" i="9" l="1"/>
  <c r="AB543" i="9"/>
  <c r="AD542" i="9"/>
  <c r="L541" i="7"/>
  <c r="M541" i="7" s="1"/>
  <c r="N540" i="7"/>
  <c r="O540" i="7" s="1"/>
  <c r="N541" i="7" l="1"/>
  <c r="O541" i="7" s="1"/>
  <c r="L542" i="7"/>
  <c r="M542" i="7" s="1"/>
  <c r="AF543" i="9"/>
  <c r="AB544" i="9"/>
  <c r="AD543" i="9"/>
  <c r="N542" i="7" l="1"/>
  <c r="O542" i="7" s="1"/>
  <c r="L543" i="7"/>
  <c r="M543" i="7" s="1"/>
  <c r="AF544" i="9"/>
  <c r="AD544" i="9"/>
  <c r="AB545" i="9"/>
  <c r="L544" i="7" l="1"/>
  <c r="M544" i="7" s="1"/>
  <c r="N543" i="7"/>
  <c r="O543" i="7" s="1"/>
  <c r="AB546" i="9"/>
  <c r="AD545" i="9"/>
  <c r="AF545" i="9"/>
  <c r="AB547" i="9" l="1"/>
  <c r="AD546" i="9"/>
  <c r="AF546" i="9"/>
  <c r="N544" i="7"/>
  <c r="O544" i="7" s="1"/>
  <c r="L545" i="7"/>
  <c r="M545" i="7" s="1"/>
  <c r="N545" i="7" l="1"/>
  <c r="O545" i="7" s="1"/>
  <c r="L546" i="7"/>
  <c r="M546" i="7" s="1"/>
  <c r="AD547" i="9"/>
  <c r="AF547" i="9"/>
  <c r="AB548" i="9"/>
  <c r="N546" i="7" l="1"/>
  <c r="O546" i="7" s="1"/>
  <c r="L547" i="7"/>
  <c r="M547" i="7" s="1"/>
  <c r="AB549" i="9"/>
  <c r="AD548" i="9"/>
  <c r="AF548" i="9"/>
  <c r="AB550" i="9" l="1"/>
  <c r="AF549" i="9"/>
  <c r="AD549" i="9"/>
  <c r="L548" i="7"/>
  <c r="M548" i="7" s="1"/>
  <c r="N547" i="7"/>
  <c r="O547" i="7" s="1"/>
  <c r="N548" i="7" l="1"/>
  <c r="O548" i="7" s="1"/>
  <c r="L549" i="7"/>
  <c r="M549" i="7" s="1"/>
  <c r="AF550" i="9"/>
  <c r="AB551" i="9"/>
  <c r="AD550" i="9"/>
  <c r="L550" i="7" l="1"/>
  <c r="M550" i="7" s="1"/>
  <c r="N549" i="7"/>
  <c r="O549" i="7" s="1"/>
  <c r="AB552" i="9"/>
  <c r="AD551" i="9"/>
  <c r="AF551" i="9"/>
  <c r="AD552" i="9" l="1"/>
  <c r="AF552" i="9"/>
  <c r="AB553" i="9"/>
  <c r="L551" i="7"/>
  <c r="M551" i="7" s="1"/>
  <c r="N550" i="7"/>
  <c r="O550" i="7" s="1"/>
  <c r="AF553" i="9" l="1"/>
  <c r="AB554" i="9"/>
  <c r="AD553" i="9"/>
  <c r="L552" i="7"/>
  <c r="M552" i="7" s="1"/>
  <c r="N551" i="7"/>
  <c r="O551" i="7" s="1"/>
  <c r="N552" i="7" l="1"/>
  <c r="O552" i="7" s="1"/>
  <c r="L553" i="7"/>
  <c r="M553" i="7" s="1"/>
  <c r="AF554" i="9"/>
  <c r="AD554" i="9"/>
  <c r="AB555" i="9"/>
  <c r="L554" i="7" l="1"/>
  <c r="M554" i="7" s="1"/>
  <c r="N553" i="7"/>
  <c r="O553" i="7" s="1"/>
  <c r="AF555" i="9"/>
  <c r="AD555" i="9"/>
  <c r="AB556" i="9"/>
  <c r="AB557" i="9" l="1"/>
  <c r="AD556" i="9"/>
  <c r="AF556" i="9"/>
  <c r="N554" i="7"/>
  <c r="O554" i="7" s="1"/>
  <c r="L555" i="7"/>
  <c r="M555" i="7" s="1"/>
  <c r="N555" i="7" l="1"/>
  <c r="O555" i="7" s="1"/>
  <c r="L556" i="7"/>
  <c r="M556" i="7" s="1"/>
  <c r="AD557" i="9"/>
  <c r="AF557" i="9"/>
  <c r="AB558" i="9"/>
  <c r="N556" i="7" l="1"/>
  <c r="O556" i="7" s="1"/>
  <c r="L557" i="7"/>
  <c r="M557" i="7" s="1"/>
  <c r="AF558" i="9"/>
  <c r="AB559" i="9"/>
  <c r="AD558" i="9"/>
  <c r="AB560" i="9" l="1"/>
  <c r="AD559" i="9"/>
  <c r="AF559" i="9"/>
  <c r="L558" i="7"/>
  <c r="M558" i="7" s="1"/>
  <c r="N557" i="7"/>
  <c r="O557" i="7" s="1"/>
  <c r="N558" i="7" l="1"/>
  <c r="O558" i="7" s="1"/>
  <c r="L559" i="7"/>
  <c r="M559" i="7" s="1"/>
  <c r="AF560" i="9"/>
  <c r="AB561" i="9"/>
  <c r="AD560" i="9"/>
  <c r="AB562" i="9" l="1"/>
  <c r="AF561" i="9"/>
  <c r="AD561" i="9"/>
  <c r="L560" i="7"/>
  <c r="M560" i="7" s="1"/>
  <c r="N559" i="7"/>
  <c r="O559" i="7" s="1"/>
  <c r="N560" i="7" l="1"/>
  <c r="O560" i="7" s="1"/>
  <c r="L561" i="7"/>
  <c r="M561" i="7" s="1"/>
  <c r="AD562" i="9"/>
  <c r="AF562" i="9"/>
  <c r="AB563" i="9"/>
  <c r="L562" i="7" l="1"/>
  <c r="M562" i="7" s="1"/>
  <c r="N561" i="7"/>
  <c r="O561" i="7" s="1"/>
  <c r="AF563" i="9"/>
  <c r="AB564" i="9"/>
  <c r="AD563" i="9"/>
  <c r="AF564" i="9" l="1"/>
  <c r="AD564" i="9"/>
  <c r="AB565" i="9"/>
  <c r="N562" i="7"/>
  <c r="O562" i="7" s="1"/>
  <c r="L563" i="7"/>
  <c r="M563" i="7" s="1"/>
  <c r="L564" i="7" l="1"/>
  <c r="M564" i="7" s="1"/>
  <c r="N563" i="7"/>
  <c r="O563" i="7" s="1"/>
  <c r="AD565" i="9"/>
  <c r="AF565" i="9"/>
  <c r="AB566" i="9"/>
  <c r="AB567" i="9" l="1"/>
  <c r="AD566" i="9"/>
  <c r="AF566" i="9"/>
  <c r="N564" i="7"/>
  <c r="O564" i="7" s="1"/>
  <c r="L565" i="7"/>
  <c r="M565" i="7" s="1"/>
  <c r="L566" i="7" l="1"/>
  <c r="M566" i="7" s="1"/>
  <c r="N565" i="7"/>
  <c r="O565" i="7" s="1"/>
  <c r="AF567" i="9"/>
  <c r="AB568" i="9"/>
  <c r="AD567" i="9"/>
  <c r="N566" i="7" l="1"/>
  <c r="O566" i="7" s="1"/>
  <c r="L567" i="7"/>
  <c r="M567" i="7" s="1"/>
  <c r="AF568" i="9"/>
  <c r="AB569" i="9"/>
  <c r="AD568" i="9"/>
  <c r="AB570" i="9" l="1"/>
  <c r="AD569" i="9"/>
  <c r="AF569" i="9"/>
  <c r="L568" i="7"/>
  <c r="M568" i="7" s="1"/>
  <c r="N567" i="7"/>
  <c r="O567" i="7" s="1"/>
  <c r="L569" i="7" l="1"/>
  <c r="M569" i="7" s="1"/>
  <c r="N568" i="7"/>
  <c r="O568" i="7" s="1"/>
  <c r="AF570" i="9"/>
  <c r="AB571" i="9"/>
  <c r="AD570" i="9"/>
  <c r="AB572" i="9" l="1"/>
  <c r="AD571" i="9"/>
  <c r="AF571" i="9"/>
  <c r="N569" i="7"/>
  <c r="O569" i="7" s="1"/>
  <c r="L570" i="7"/>
  <c r="M570" i="7" s="1"/>
  <c r="L571" i="7" l="1"/>
  <c r="M571" i="7" s="1"/>
  <c r="N570" i="7"/>
  <c r="O570" i="7" s="1"/>
  <c r="AF572" i="9"/>
  <c r="AD572" i="9"/>
  <c r="AB573" i="9"/>
  <c r="AF573" i="9" l="1"/>
  <c r="AB574" i="9"/>
  <c r="AD573" i="9"/>
  <c r="L572" i="7"/>
  <c r="M572" i="7" s="1"/>
  <c r="N571" i="7"/>
  <c r="O571" i="7" s="1"/>
  <c r="AF574" i="9" l="1"/>
  <c r="AB575" i="9"/>
  <c r="AD574" i="9"/>
  <c r="N572" i="7"/>
  <c r="O572" i="7" s="1"/>
  <c r="L573" i="7"/>
  <c r="M573" i="7" s="1"/>
  <c r="L574" i="7" l="1"/>
  <c r="M574" i="7" s="1"/>
  <c r="N573" i="7"/>
  <c r="O573" i="7" s="1"/>
  <c r="AB576" i="9"/>
  <c r="AD575" i="9"/>
  <c r="AF575" i="9"/>
  <c r="AB577" i="9" l="1"/>
  <c r="AD576" i="9"/>
  <c r="AF576" i="9"/>
  <c r="L575" i="7"/>
  <c r="M575" i="7" s="1"/>
  <c r="N574" i="7"/>
  <c r="O574" i="7" s="1"/>
  <c r="L576" i="7" l="1"/>
  <c r="M576" i="7" s="1"/>
  <c r="N575" i="7"/>
  <c r="O575" i="7" s="1"/>
  <c r="AB578" i="9"/>
  <c r="AD577" i="9"/>
  <c r="AF577" i="9"/>
  <c r="AB579" i="9" l="1"/>
  <c r="AD578" i="9"/>
  <c r="AF578" i="9"/>
  <c r="L577" i="7"/>
  <c r="M577" i="7" s="1"/>
  <c r="N576" i="7"/>
  <c r="O576" i="7" s="1"/>
  <c r="L578" i="7" l="1"/>
  <c r="M578" i="7" s="1"/>
  <c r="N577" i="7"/>
  <c r="O577" i="7" s="1"/>
  <c r="AB580" i="9"/>
  <c r="AD579" i="9"/>
  <c r="AF579" i="9"/>
  <c r="AF580" i="9" l="1"/>
  <c r="AB581" i="9"/>
  <c r="AD580" i="9"/>
  <c r="N578" i="7"/>
  <c r="O578" i="7" s="1"/>
  <c r="L579" i="7"/>
  <c r="M579" i="7" s="1"/>
  <c r="L580" i="7" l="1"/>
  <c r="M580" i="7" s="1"/>
  <c r="N579" i="7"/>
  <c r="O579" i="7" s="1"/>
  <c r="AB582" i="9"/>
  <c r="AD581" i="9"/>
  <c r="AF581" i="9"/>
  <c r="AF582" i="9" l="1"/>
  <c r="AB583" i="9"/>
  <c r="AD582" i="9"/>
  <c r="N580" i="7"/>
  <c r="O580" i="7" s="1"/>
  <c r="L581" i="7"/>
  <c r="M581" i="7" s="1"/>
  <c r="N581" i="7" l="1"/>
  <c r="O581" i="7" s="1"/>
  <c r="L582" i="7"/>
  <c r="M582" i="7" s="1"/>
  <c r="AB584" i="9"/>
  <c r="AD583" i="9"/>
  <c r="AF583" i="9"/>
  <c r="AF584" i="9" l="1"/>
  <c r="AB585" i="9"/>
  <c r="AD584" i="9"/>
  <c r="N582" i="7"/>
  <c r="O582" i="7" s="1"/>
  <c r="L583" i="7"/>
  <c r="M583" i="7" s="1"/>
  <c r="N583" i="7" l="1"/>
  <c r="O583" i="7" s="1"/>
  <c r="L584" i="7"/>
  <c r="M584" i="7" s="1"/>
  <c r="AB586" i="9"/>
  <c r="AD585" i="9"/>
  <c r="AF585" i="9"/>
  <c r="AF586" i="9" l="1"/>
  <c r="AB587" i="9"/>
  <c r="AD586" i="9"/>
  <c r="L585" i="7"/>
  <c r="M585" i="7" s="1"/>
  <c r="N584" i="7"/>
  <c r="O584" i="7" s="1"/>
  <c r="N585" i="7" l="1"/>
  <c r="O585" i="7" s="1"/>
  <c r="L586" i="7"/>
  <c r="M586" i="7" s="1"/>
  <c r="AB588" i="9"/>
  <c r="AD587" i="9"/>
  <c r="AF587" i="9"/>
  <c r="AB589" i="9" l="1"/>
  <c r="AD588" i="9"/>
  <c r="AF588" i="9"/>
  <c r="L587" i="7"/>
  <c r="M587" i="7" s="1"/>
  <c r="N586" i="7"/>
  <c r="O586" i="7" s="1"/>
  <c r="L588" i="7" l="1"/>
  <c r="M588" i="7" s="1"/>
  <c r="N587" i="7"/>
  <c r="O587" i="7" s="1"/>
  <c r="AB590" i="9"/>
  <c r="AD589" i="9"/>
  <c r="AF589" i="9"/>
  <c r="AF590" i="9" l="1"/>
  <c r="AB591" i="9"/>
  <c r="AD590" i="9"/>
  <c r="L589" i="7"/>
  <c r="M589" i="7" s="1"/>
  <c r="N588" i="7"/>
  <c r="O588" i="7" s="1"/>
  <c r="AB592" i="9" l="1"/>
  <c r="AF591" i="9"/>
  <c r="AD591" i="9"/>
  <c r="L590" i="7"/>
  <c r="M590" i="7" s="1"/>
  <c r="N589" i="7"/>
  <c r="O589" i="7" s="1"/>
  <c r="L591" i="7" l="1"/>
  <c r="M591" i="7" s="1"/>
  <c r="N590" i="7"/>
  <c r="O590" i="7" s="1"/>
  <c r="AF592" i="9"/>
  <c r="AB593" i="9"/>
  <c r="AD592" i="9"/>
  <c r="AB594" i="9" l="1"/>
  <c r="AD593" i="9"/>
  <c r="AF593" i="9"/>
  <c r="N591" i="7"/>
  <c r="O591" i="7" s="1"/>
  <c r="L592" i="7"/>
  <c r="M592" i="7" s="1"/>
  <c r="N592" i="7" l="1"/>
  <c r="O592" i="7" s="1"/>
  <c r="L593" i="7"/>
  <c r="M593" i="7" s="1"/>
  <c r="AF594" i="9"/>
  <c r="AB595" i="9"/>
  <c r="AD594" i="9"/>
  <c r="N593" i="7" l="1"/>
  <c r="O593" i="7" s="1"/>
  <c r="L594" i="7"/>
  <c r="M594" i="7" s="1"/>
  <c r="AB596" i="9"/>
  <c r="AD595" i="9"/>
  <c r="AF595" i="9"/>
  <c r="AF596" i="9" l="1"/>
  <c r="AB597" i="9"/>
  <c r="AD596" i="9"/>
  <c r="L595" i="7"/>
  <c r="M595" i="7" s="1"/>
  <c r="N594" i="7"/>
  <c r="O594" i="7" s="1"/>
  <c r="N595" i="7" l="1"/>
  <c r="O595" i="7" s="1"/>
  <c r="L596" i="7"/>
  <c r="M596" i="7" s="1"/>
  <c r="AB598" i="9"/>
  <c r="AD597" i="9"/>
  <c r="AF597" i="9"/>
  <c r="AB599" i="9" l="1"/>
  <c r="AD598" i="9"/>
  <c r="AF598" i="9"/>
  <c r="L597" i="7"/>
  <c r="M597" i="7" s="1"/>
  <c r="N596" i="7"/>
  <c r="O596" i="7" s="1"/>
  <c r="N597" i="7" l="1"/>
  <c r="O597" i="7" s="1"/>
  <c r="L598" i="7"/>
  <c r="M598" i="7" s="1"/>
  <c r="AB600" i="9"/>
  <c r="AD599" i="9"/>
  <c r="AF599" i="9"/>
  <c r="AF600" i="9" l="1"/>
  <c r="AB601" i="9"/>
  <c r="AD600" i="9"/>
  <c r="L599" i="7"/>
  <c r="M599" i="7" s="1"/>
  <c r="N598" i="7"/>
  <c r="O598" i="7" s="1"/>
  <c r="L600" i="7" l="1"/>
  <c r="M600" i="7" s="1"/>
  <c r="N599" i="7"/>
  <c r="O599" i="7" s="1"/>
  <c r="AB602" i="9"/>
  <c r="AD601" i="9"/>
  <c r="AF601" i="9"/>
  <c r="AD602" i="9" l="1"/>
  <c r="AF602" i="9"/>
  <c r="AB603" i="9"/>
  <c r="L601" i="7"/>
  <c r="M601" i="7" s="1"/>
  <c r="N600" i="7"/>
  <c r="O600" i="7" s="1"/>
  <c r="L602" i="7" l="1"/>
  <c r="M602" i="7" s="1"/>
  <c r="N601" i="7"/>
  <c r="O601" i="7" s="1"/>
  <c r="AB604" i="9"/>
  <c r="AD603" i="9"/>
  <c r="AF603" i="9"/>
  <c r="AF604" i="9" l="1"/>
  <c r="AB605" i="9"/>
  <c r="AD604" i="9"/>
  <c r="L603" i="7"/>
  <c r="M603" i="7" s="1"/>
  <c r="N602" i="7"/>
  <c r="O602" i="7" s="1"/>
  <c r="L604" i="7" l="1"/>
  <c r="M604" i="7" s="1"/>
  <c r="N603" i="7"/>
  <c r="O603" i="7" s="1"/>
  <c r="AD605" i="9"/>
  <c r="AF605" i="9"/>
  <c r="AB606" i="9"/>
  <c r="AF606" i="9" l="1"/>
  <c r="AB607" i="9"/>
  <c r="AD606" i="9"/>
  <c r="L605" i="7"/>
  <c r="M605" i="7" s="1"/>
  <c r="N604" i="7"/>
  <c r="O604" i="7" s="1"/>
  <c r="L606" i="7" l="1"/>
  <c r="M606" i="7" s="1"/>
  <c r="N605" i="7"/>
  <c r="O605" i="7" s="1"/>
  <c r="AB608" i="9"/>
  <c r="AD607" i="9"/>
  <c r="AF607" i="9"/>
  <c r="AB609" i="9" l="1"/>
  <c r="AD608" i="9"/>
  <c r="AF608" i="9"/>
  <c r="L607" i="7"/>
  <c r="M607" i="7" s="1"/>
  <c r="N606" i="7"/>
  <c r="O606" i="7" s="1"/>
  <c r="N607" i="7" l="1"/>
  <c r="O607" i="7" s="1"/>
  <c r="L608" i="7"/>
  <c r="M608" i="7" s="1"/>
  <c r="AB610" i="9"/>
  <c r="AF609" i="9"/>
  <c r="AD609" i="9"/>
  <c r="AF610" i="9" l="1"/>
  <c r="AB611" i="9"/>
  <c r="AD610" i="9"/>
  <c r="L609" i="7"/>
  <c r="M609" i="7" s="1"/>
  <c r="N608" i="7"/>
  <c r="O608" i="7" s="1"/>
  <c r="N609" i="7" l="1"/>
  <c r="O609" i="7" s="1"/>
  <c r="L610" i="7"/>
  <c r="M610" i="7" s="1"/>
  <c r="AB612" i="9"/>
  <c r="AD611" i="9"/>
  <c r="AF611" i="9"/>
  <c r="AF612" i="9" l="1"/>
  <c r="AB613" i="9"/>
  <c r="AD612" i="9"/>
  <c r="L611" i="7"/>
  <c r="M611" i="7" s="1"/>
  <c r="N610" i="7"/>
  <c r="O610" i="7" s="1"/>
  <c r="AB614" i="9" l="1"/>
  <c r="AD613" i="9"/>
  <c r="AF613" i="9"/>
  <c r="N611" i="7"/>
  <c r="O611" i="7" s="1"/>
  <c r="L612" i="7"/>
  <c r="M612" i="7" s="1"/>
  <c r="L613" i="7" l="1"/>
  <c r="M613" i="7" s="1"/>
  <c r="N612" i="7"/>
  <c r="O612" i="7" s="1"/>
  <c r="AB615" i="9"/>
  <c r="AD614" i="9"/>
  <c r="AF614" i="9"/>
  <c r="AB616" i="9" l="1"/>
  <c r="AF615" i="9"/>
  <c r="AD615" i="9"/>
  <c r="L614" i="7"/>
  <c r="M614" i="7" s="1"/>
  <c r="N613" i="7"/>
  <c r="O613" i="7" s="1"/>
  <c r="N614" i="7" l="1"/>
  <c r="O614" i="7" s="1"/>
  <c r="L615" i="7"/>
  <c r="M615" i="7" s="1"/>
  <c r="AF616" i="9"/>
  <c r="AB617" i="9"/>
  <c r="AD616" i="9"/>
  <c r="AB618" i="9" l="1"/>
  <c r="AD617" i="9"/>
  <c r="AF617" i="9"/>
  <c r="L616" i="7"/>
  <c r="M616" i="7" s="1"/>
  <c r="N615" i="7"/>
  <c r="O615" i="7" s="1"/>
  <c r="L617" i="7" l="1"/>
  <c r="M617" i="7" s="1"/>
  <c r="N616" i="7"/>
  <c r="O616" i="7" s="1"/>
  <c r="AB619" i="9"/>
  <c r="AD618" i="9"/>
  <c r="AF618" i="9"/>
  <c r="AB620" i="9" l="1"/>
  <c r="AD619" i="9"/>
  <c r="AF619" i="9"/>
  <c r="N617" i="7"/>
  <c r="O617" i="7" s="1"/>
  <c r="L618" i="7"/>
  <c r="M618" i="7" s="1"/>
  <c r="N618" i="7" l="1"/>
  <c r="O618" i="7" s="1"/>
  <c r="L619" i="7"/>
  <c r="M619" i="7" s="1"/>
  <c r="AF620" i="9"/>
  <c r="AB621" i="9"/>
  <c r="AD620" i="9"/>
  <c r="AB622" i="9" l="1"/>
  <c r="AD621" i="9"/>
  <c r="AF621" i="9"/>
  <c r="N619" i="7"/>
  <c r="O619" i="7" s="1"/>
  <c r="L620" i="7"/>
  <c r="M620" i="7" s="1"/>
  <c r="N620" i="7" l="1"/>
  <c r="O620" i="7" s="1"/>
  <c r="L621" i="7"/>
  <c r="M621" i="7" s="1"/>
  <c r="AD622" i="9"/>
  <c r="AF622" i="9"/>
  <c r="AB623" i="9"/>
  <c r="AB624" i="9" l="1"/>
  <c r="AF623" i="9"/>
  <c r="AD623" i="9"/>
  <c r="L622" i="7"/>
  <c r="M622" i="7" s="1"/>
  <c r="N621" i="7"/>
  <c r="O621" i="7" s="1"/>
  <c r="N622" i="7" l="1"/>
  <c r="O622" i="7" s="1"/>
  <c r="L623" i="7"/>
  <c r="M623" i="7" s="1"/>
  <c r="AF624" i="9"/>
  <c r="AB625" i="9"/>
  <c r="AD624" i="9"/>
  <c r="L624" i="7" l="1"/>
  <c r="M624" i="7" s="1"/>
  <c r="N623" i="7"/>
  <c r="O623" i="7" s="1"/>
  <c r="AD625" i="9"/>
  <c r="AF625" i="9"/>
  <c r="AB626" i="9"/>
  <c r="AF626" i="9" l="1"/>
  <c r="AB627" i="9"/>
  <c r="AD626" i="9"/>
  <c r="L625" i="7"/>
  <c r="M625" i="7" s="1"/>
  <c r="N624" i="7"/>
  <c r="O624" i="7" s="1"/>
  <c r="AB628" i="9" l="1"/>
  <c r="AD627" i="9"/>
  <c r="AF627" i="9"/>
  <c r="N625" i="7"/>
  <c r="O625" i="7" s="1"/>
  <c r="L626" i="7"/>
  <c r="M626" i="7" s="1"/>
  <c r="L627" i="7" l="1"/>
  <c r="M627" i="7" s="1"/>
  <c r="N626" i="7"/>
  <c r="O626" i="7" s="1"/>
  <c r="AF628" i="9"/>
  <c r="AB629" i="9"/>
  <c r="AD628" i="9"/>
  <c r="AB630" i="9" l="1"/>
  <c r="AD629" i="9"/>
  <c r="AF629" i="9"/>
  <c r="N627" i="7"/>
  <c r="O627" i="7" s="1"/>
  <c r="L628" i="7"/>
  <c r="M628" i="7" s="1"/>
  <c r="N628" i="7" l="1"/>
  <c r="O628" i="7" s="1"/>
  <c r="L629" i="7"/>
  <c r="M629" i="7" s="1"/>
  <c r="AF630" i="9"/>
  <c r="AB631" i="9"/>
  <c r="AD630" i="9"/>
  <c r="N629" i="7" l="1"/>
  <c r="O629" i="7" s="1"/>
  <c r="L630" i="7"/>
  <c r="M630" i="7" s="1"/>
  <c r="AB632" i="9"/>
  <c r="AD631" i="9"/>
  <c r="AF631" i="9"/>
  <c r="AF632" i="9" l="1"/>
  <c r="AB633" i="9"/>
  <c r="AD632" i="9"/>
  <c r="L631" i="7"/>
  <c r="M631" i="7" s="1"/>
  <c r="N630" i="7"/>
  <c r="O630" i="7" s="1"/>
  <c r="L632" i="7" l="1"/>
  <c r="M632" i="7" s="1"/>
  <c r="N631" i="7"/>
  <c r="O631" i="7" s="1"/>
  <c r="AB634" i="9"/>
  <c r="AD633" i="9"/>
  <c r="AF633" i="9"/>
  <c r="AB635" i="9" l="1"/>
  <c r="AD634" i="9"/>
  <c r="AF634" i="9"/>
  <c r="N632" i="7"/>
  <c r="O632" i="7" s="1"/>
  <c r="L633" i="7"/>
  <c r="M633" i="7" s="1"/>
  <c r="N633" i="7" l="1"/>
  <c r="O633" i="7" s="1"/>
  <c r="L634" i="7"/>
  <c r="M634" i="7" s="1"/>
  <c r="AB636" i="9"/>
  <c r="AD635" i="9"/>
  <c r="AF635" i="9"/>
  <c r="AF636" i="9" l="1"/>
  <c r="AB637" i="9"/>
  <c r="AD636" i="9"/>
  <c r="N634" i="7"/>
  <c r="O634" i="7" s="1"/>
  <c r="L635" i="7"/>
  <c r="M635" i="7" s="1"/>
  <c r="L636" i="7" l="1"/>
  <c r="M636" i="7" s="1"/>
  <c r="N635" i="7"/>
  <c r="O635" i="7" s="1"/>
  <c r="AB638" i="9"/>
  <c r="AD637" i="9"/>
  <c r="AF637" i="9"/>
  <c r="AB639" i="9" l="1"/>
  <c r="AD638" i="9"/>
  <c r="AF638" i="9"/>
  <c r="N636" i="7"/>
  <c r="O636" i="7" s="1"/>
  <c r="L637" i="7"/>
  <c r="M637" i="7" s="1"/>
  <c r="L638" i="7" l="1"/>
  <c r="M638" i="7" s="1"/>
  <c r="N637" i="7"/>
  <c r="O637" i="7" s="1"/>
  <c r="AB640" i="9"/>
  <c r="AD639" i="9"/>
  <c r="AF639" i="9"/>
  <c r="AF640" i="9" l="1"/>
  <c r="AB641" i="9"/>
  <c r="AD640" i="9"/>
  <c r="N638" i="7"/>
  <c r="O638" i="7" s="1"/>
  <c r="L639" i="7"/>
  <c r="M639" i="7" s="1"/>
  <c r="N639" i="7" l="1"/>
  <c r="O639" i="7" s="1"/>
  <c r="L640" i="7"/>
  <c r="M640" i="7" s="1"/>
  <c r="AB642" i="9"/>
  <c r="AD641" i="9"/>
  <c r="AF641" i="9"/>
  <c r="N640" i="7" l="1"/>
  <c r="O640" i="7" s="1"/>
  <c r="L641" i="7"/>
  <c r="M641" i="7" s="1"/>
  <c r="AD642" i="9"/>
  <c r="AF642" i="9"/>
  <c r="AB643" i="9"/>
  <c r="L642" i="7" l="1"/>
  <c r="M642" i="7" s="1"/>
  <c r="N641" i="7"/>
  <c r="O641" i="7" s="1"/>
  <c r="AB644" i="9"/>
  <c r="AF643" i="9"/>
  <c r="AD643" i="9"/>
  <c r="AF644" i="9" l="1"/>
  <c r="AB645" i="9"/>
  <c r="AD644" i="9"/>
  <c r="L643" i="7"/>
  <c r="M643" i="7" s="1"/>
  <c r="N642" i="7"/>
  <c r="O642" i="7" s="1"/>
  <c r="AD645" i="9" l="1"/>
  <c r="AF645" i="9"/>
  <c r="AB646" i="9"/>
  <c r="L644" i="7"/>
  <c r="M644" i="7" s="1"/>
  <c r="N643" i="7"/>
  <c r="O643" i="7" s="1"/>
  <c r="AF646" i="9" l="1"/>
  <c r="AB647" i="9"/>
  <c r="AD646" i="9"/>
  <c r="L645" i="7"/>
  <c r="M645" i="7" s="1"/>
  <c r="N644" i="7"/>
  <c r="O644" i="7" s="1"/>
  <c r="AB648" i="9" l="1"/>
  <c r="AD647" i="9"/>
  <c r="AF647" i="9"/>
  <c r="L646" i="7"/>
  <c r="M646" i="7" s="1"/>
  <c r="N645" i="7"/>
  <c r="O645" i="7" s="1"/>
  <c r="L647" i="7" l="1"/>
  <c r="M647" i="7" s="1"/>
  <c r="N646" i="7"/>
  <c r="O646" i="7" s="1"/>
  <c r="AB649" i="9"/>
  <c r="AD648" i="9"/>
  <c r="AF648" i="9"/>
  <c r="AB650" i="9" l="1"/>
  <c r="AD649" i="9"/>
  <c r="AF649" i="9"/>
  <c r="N647" i="7"/>
  <c r="O647" i="7" s="1"/>
  <c r="L648" i="7"/>
  <c r="M648" i="7" s="1"/>
  <c r="L649" i="7" l="1"/>
  <c r="M649" i="7" s="1"/>
  <c r="N648" i="7"/>
  <c r="O648" i="7" s="1"/>
  <c r="AF650" i="9"/>
  <c r="AB651" i="9"/>
  <c r="AD650" i="9"/>
  <c r="AB652" i="9" l="1"/>
  <c r="AD651" i="9"/>
  <c r="AF651" i="9"/>
  <c r="L650" i="7"/>
  <c r="M650" i="7" s="1"/>
  <c r="N649" i="7"/>
  <c r="O649" i="7" s="1"/>
  <c r="N650" i="7" l="1"/>
  <c r="O650" i="7" s="1"/>
  <c r="L651" i="7"/>
  <c r="M651" i="7" s="1"/>
  <c r="AF652" i="9"/>
  <c r="AB653" i="9"/>
  <c r="AD652" i="9"/>
  <c r="L652" i="7" l="1"/>
  <c r="M652" i="7" s="1"/>
  <c r="N651" i="7"/>
  <c r="O651" i="7" s="1"/>
  <c r="AB654" i="9"/>
  <c r="AD653" i="9"/>
  <c r="AF653" i="9"/>
  <c r="AB655" i="9" l="1"/>
  <c r="AD654" i="9"/>
  <c r="AF654" i="9"/>
  <c r="N652" i="7"/>
  <c r="O652" i="7" s="1"/>
  <c r="L653" i="7"/>
  <c r="M653" i="7" s="1"/>
  <c r="L654" i="7" l="1"/>
  <c r="M654" i="7" s="1"/>
  <c r="N653" i="7"/>
  <c r="O653" i="7" s="1"/>
  <c r="AB656" i="9"/>
  <c r="AD655" i="9"/>
  <c r="AF655" i="9"/>
  <c r="AF656" i="9" l="1"/>
  <c r="AB657" i="9"/>
  <c r="AD656" i="9"/>
  <c r="N654" i="7"/>
  <c r="O654" i="7" s="1"/>
  <c r="L655" i="7"/>
  <c r="M655" i="7" s="1"/>
  <c r="N655" i="7" l="1"/>
  <c r="O655" i="7" s="1"/>
  <c r="L656" i="7"/>
  <c r="M656" i="7" s="1"/>
  <c r="AB658" i="9"/>
  <c r="AD657" i="9"/>
  <c r="AF657" i="9"/>
  <c r="L657" i="7" l="1"/>
  <c r="M657" i="7" s="1"/>
  <c r="N656" i="7"/>
  <c r="O656" i="7" s="1"/>
  <c r="AF658" i="9"/>
  <c r="AB659" i="9"/>
  <c r="AD658" i="9"/>
  <c r="AD659" i="9" l="1"/>
  <c r="AB660" i="9"/>
  <c r="AF659" i="9"/>
  <c r="L658" i="7"/>
  <c r="M658" i="7" s="1"/>
  <c r="N657" i="7"/>
  <c r="O657" i="7" s="1"/>
  <c r="N658" i="7" l="1"/>
  <c r="O658" i="7" s="1"/>
  <c r="L659" i="7"/>
  <c r="M659" i="7" s="1"/>
  <c r="AB661" i="9"/>
  <c r="AF660" i="9"/>
  <c r="AD660" i="9"/>
  <c r="AB662" i="9" l="1"/>
  <c r="AF661" i="9"/>
  <c r="AD661" i="9"/>
  <c r="N659" i="7"/>
  <c r="O659" i="7" s="1"/>
  <c r="L660" i="7"/>
  <c r="M660" i="7" s="1"/>
  <c r="N660" i="7" l="1"/>
  <c r="O660" i="7" s="1"/>
  <c r="L661" i="7"/>
  <c r="M661" i="7" s="1"/>
  <c r="AD662" i="9"/>
  <c r="AF662" i="9"/>
  <c r="AB663" i="9"/>
  <c r="L662" i="7" l="1"/>
  <c r="M662" i="7" s="1"/>
  <c r="N661" i="7"/>
  <c r="O661" i="7" s="1"/>
  <c r="AB664" i="9"/>
  <c r="AF663" i="9"/>
  <c r="AD663" i="9"/>
  <c r="AF664" i="9" l="1"/>
  <c r="AB665" i="9"/>
  <c r="AD664" i="9"/>
  <c r="N662" i="7"/>
  <c r="O662" i="7" s="1"/>
  <c r="L663" i="7"/>
  <c r="M663" i="7" s="1"/>
  <c r="L664" i="7" l="1"/>
  <c r="M664" i="7" s="1"/>
  <c r="N663" i="7"/>
  <c r="O663" i="7" s="1"/>
  <c r="AF665" i="9"/>
  <c r="AD665" i="9"/>
  <c r="AB666" i="9"/>
  <c r="AB667" i="9" l="1"/>
  <c r="AD666" i="9"/>
  <c r="AF666" i="9"/>
  <c r="L665" i="7"/>
  <c r="M665" i="7" s="1"/>
  <c r="N664" i="7"/>
  <c r="O664" i="7" s="1"/>
  <c r="N665" i="7" l="1"/>
  <c r="O665" i="7" s="1"/>
  <c r="L666" i="7"/>
  <c r="M666" i="7" s="1"/>
  <c r="AB668" i="9"/>
  <c r="AD667" i="9"/>
  <c r="AF667" i="9"/>
  <c r="AF668" i="9" l="1"/>
  <c r="AB669" i="9"/>
  <c r="AD668" i="9"/>
  <c r="L667" i="7"/>
  <c r="M667" i="7" s="1"/>
  <c r="N666" i="7"/>
  <c r="O666" i="7" s="1"/>
  <c r="AB670" i="9" l="1"/>
  <c r="AF669" i="9"/>
  <c r="AD669" i="9"/>
  <c r="L668" i="7"/>
  <c r="M668" i="7" s="1"/>
  <c r="N667" i="7"/>
  <c r="O667" i="7" s="1"/>
  <c r="L669" i="7" l="1"/>
  <c r="M669" i="7" s="1"/>
  <c r="N668" i="7"/>
  <c r="O668" i="7" s="1"/>
  <c r="AF670" i="9"/>
  <c r="AB671" i="9"/>
  <c r="AD670" i="9"/>
  <c r="AB672" i="9" l="1"/>
  <c r="AD671" i="9"/>
  <c r="AF671" i="9"/>
  <c r="L670" i="7"/>
  <c r="M670" i="7" s="1"/>
  <c r="N669" i="7"/>
  <c r="O669" i="7" s="1"/>
  <c r="L671" i="7" l="1"/>
  <c r="M671" i="7" s="1"/>
  <c r="N670" i="7"/>
  <c r="O670" i="7" s="1"/>
  <c r="AF672" i="9"/>
  <c r="AB673" i="9"/>
  <c r="AD672" i="9"/>
  <c r="AB674" i="9" l="1"/>
  <c r="AF673" i="9"/>
  <c r="AD673" i="9"/>
  <c r="L672" i="7"/>
  <c r="M672" i="7" s="1"/>
  <c r="N671" i="7"/>
  <c r="O671" i="7" s="1"/>
  <c r="N672" i="7" l="1"/>
  <c r="O672" i="7" s="1"/>
  <c r="L673" i="7"/>
  <c r="M673" i="7" s="1"/>
  <c r="AF674" i="9"/>
  <c r="AB675" i="9"/>
  <c r="AD674" i="9"/>
  <c r="AB676" i="9" l="1"/>
  <c r="AD675" i="9"/>
  <c r="AF675" i="9"/>
  <c r="N673" i="7"/>
  <c r="O673" i="7" s="1"/>
  <c r="L674" i="7"/>
  <c r="M674" i="7" s="1"/>
  <c r="N674" i="7" l="1"/>
  <c r="O674" i="7" s="1"/>
  <c r="L675" i="7"/>
  <c r="M675" i="7" s="1"/>
  <c r="AF676" i="9"/>
  <c r="AB677" i="9"/>
  <c r="AD676" i="9"/>
  <c r="L676" i="7" l="1"/>
  <c r="M676" i="7" s="1"/>
  <c r="N675" i="7"/>
  <c r="O675" i="7" s="1"/>
  <c r="AB678" i="9"/>
  <c r="AD677" i="9"/>
  <c r="AF677" i="9"/>
  <c r="AB679" i="9" l="1"/>
  <c r="AD678" i="9"/>
  <c r="AF678" i="9"/>
  <c r="L677" i="7"/>
  <c r="M677" i="7" s="1"/>
  <c r="N676" i="7"/>
  <c r="O676" i="7" s="1"/>
  <c r="N677" i="7" l="1"/>
  <c r="O677" i="7" s="1"/>
  <c r="L678" i="7"/>
  <c r="M678" i="7" s="1"/>
  <c r="AD679" i="9"/>
  <c r="AB680" i="9"/>
  <c r="AF679" i="9"/>
  <c r="AB681" i="9" l="1"/>
  <c r="AF680" i="9"/>
  <c r="AD680" i="9"/>
  <c r="N678" i="7"/>
  <c r="O678" i="7" s="1"/>
  <c r="L679" i="7"/>
  <c r="M679" i="7" s="1"/>
  <c r="L680" i="7" l="1"/>
  <c r="M680" i="7" s="1"/>
  <c r="N679" i="7"/>
  <c r="O679" i="7" s="1"/>
  <c r="AB682" i="9"/>
  <c r="AD681" i="9"/>
  <c r="AF681" i="9"/>
  <c r="AD682" i="9" l="1"/>
  <c r="AF682" i="9"/>
  <c r="AB683" i="9"/>
  <c r="N680" i="7"/>
  <c r="O680" i="7" s="1"/>
  <c r="L681" i="7"/>
  <c r="M681" i="7" s="1"/>
  <c r="L682" i="7" l="1"/>
  <c r="M682" i="7" s="1"/>
  <c r="N681" i="7"/>
  <c r="O681" i="7" s="1"/>
  <c r="AB684" i="9"/>
  <c r="AF683" i="9"/>
  <c r="AD683" i="9"/>
  <c r="AF684" i="9" l="1"/>
  <c r="AB685" i="9"/>
  <c r="AD684" i="9"/>
  <c r="N682" i="7"/>
  <c r="O682" i="7" s="1"/>
  <c r="L683" i="7"/>
  <c r="M683" i="7" s="1"/>
  <c r="L684" i="7" l="1"/>
  <c r="M684" i="7" s="1"/>
  <c r="N683" i="7"/>
  <c r="O683" i="7" s="1"/>
  <c r="AD685" i="9"/>
  <c r="AF685" i="9"/>
  <c r="AB686" i="9"/>
  <c r="AF686" i="9" l="1"/>
  <c r="AB687" i="9"/>
  <c r="AD686" i="9"/>
  <c r="N684" i="7"/>
  <c r="O684" i="7" s="1"/>
  <c r="L685" i="7"/>
  <c r="M685" i="7" s="1"/>
  <c r="N685" i="7" l="1"/>
  <c r="O685" i="7" s="1"/>
  <c r="L686" i="7"/>
  <c r="M686" i="7" s="1"/>
  <c r="AB688" i="9"/>
  <c r="AF687" i="9"/>
  <c r="AD687" i="9"/>
  <c r="AB689" i="9" l="1"/>
  <c r="AD688" i="9"/>
  <c r="AF688" i="9"/>
  <c r="N686" i="7"/>
  <c r="O686" i="7" s="1"/>
  <c r="L687" i="7"/>
  <c r="M687" i="7" s="1"/>
  <c r="N687" i="7" l="1"/>
  <c r="O687" i="7" s="1"/>
  <c r="L688" i="7"/>
  <c r="M688" i="7" s="1"/>
  <c r="AB690" i="9"/>
  <c r="AD689" i="9"/>
  <c r="AF689" i="9"/>
  <c r="AF690" i="9" l="1"/>
  <c r="AB691" i="9"/>
  <c r="AD690" i="9"/>
  <c r="L689" i="7"/>
  <c r="M689" i="7" s="1"/>
  <c r="N688" i="7"/>
  <c r="O688" i="7" s="1"/>
  <c r="L690" i="7" l="1"/>
  <c r="M690" i="7" s="1"/>
  <c r="N689" i="7"/>
  <c r="O689" i="7" s="1"/>
  <c r="AB692" i="9"/>
  <c r="AF691" i="9"/>
  <c r="AD691" i="9"/>
  <c r="AF692" i="9" l="1"/>
  <c r="AB693" i="9"/>
  <c r="AD692" i="9"/>
  <c r="N690" i="7"/>
  <c r="O690" i="7" s="1"/>
  <c r="L691" i="7"/>
  <c r="M691" i="7" s="1"/>
  <c r="L692" i="7" l="1"/>
  <c r="M692" i="7" s="1"/>
  <c r="N691" i="7"/>
  <c r="O691" i="7" s="1"/>
  <c r="AB694" i="9"/>
  <c r="AD693" i="9"/>
  <c r="AF693" i="9"/>
  <c r="AB695" i="9" l="1"/>
  <c r="AD694" i="9"/>
  <c r="AF694" i="9"/>
  <c r="N692" i="7"/>
  <c r="O692" i="7" s="1"/>
  <c r="L693" i="7"/>
  <c r="M693" i="7" s="1"/>
  <c r="N693" i="7" l="1"/>
  <c r="O693" i="7" s="1"/>
  <c r="L694" i="7"/>
  <c r="M694" i="7" s="1"/>
  <c r="AB696" i="9"/>
  <c r="AD695" i="9"/>
  <c r="AF695" i="9"/>
  <c r="N694" i="7" l="1"/>
  <c r="O694" i="7" s="1"/>
  <c r="L695" i="7"/>
  <c r="M695" i="7" s="1"/>
  <c r="AF696" i="9"/>
  <c r="AB697" i="9"/>
  <c r="AD696" i="9"/>
  <c r="L696" i="7" l="1"/>
  <c r="M696" i="7" s="1"/>
  <c r="N695" i="7"/>
  <c r="O695" i="7" s="1"/>
  <c r="AB698" i="9"/>
  <c r="AD697" i="9"/>
  <c r="AF697" i="9"/>
  <c r="AB699" i="9" l="1"/>
  <c r="AD698" i="9"/>
  <c r="AF698" i="9"/>
  <c r="L697" i="7"/>
  <c r="M697" i="7" s="1"/>
  <c r="N696" i="7"/>
  <c r="O696" i="7" s="1"/>
  <c r="L698" i="7" l="1"/>
  <c r="M698" i="7" s="1"/>
  <c r="N697" i="7"/>
  <c r="O697" i="7" s="1"/>
  <c r="AB700" i="9"/>
  <c r="AF699" i="9"/>
  <c r="AD699" i="9"/>
  <c r="AF700" i="9" l="1"/>
  <c r="AB701" i="9"/>
  <c r="AD700" i="9"/>
  <c r="L699" i="7"/>
  <c r="M699" i="7" s="1"/>
  <c r="N698" i="7"/>
  <c r="O698" i="7" s="1"/>
  <c r="L700" i="7" l="1"/>
  <c r="M700" i="7" s="1"/>
  <c r="N699" i="7"/>
  <c r="O699" i="7" s="1"/>
  <c r="AB702" i="9"/>
  <c r="AF701" i="9"/>
  <c r="AD701" i="9"/>
  <c r="AD702" i="9" l="1"/>
  <c r="AF702" i="9"/>
  <c r="AB703" i="9"/>
  <c r="L701" i="7"/>
  <c r="M701" i="7" s="1"/>
  <c r="N700" i="7"/>
  <c r="O700" i="7" s="1"/>
  <c r="L702" i="7" l="1"/>
  <c r="M702" i="7" s="1"/>
  <c r="N701" i="7"/>
  <c r="O701" i="7" s="1"/>
  <c r="AB704" i="9"/>
  <c r="AF703" i="9"/>
  <c r="AD703" i="9"/>
  <c r="AF704" i="9" l="1"/>
  <c r="AB705" i="9"/>
  <c r="AD704" i="9"/>
  <c r="N702" i="7"/>
  <c r="O702" i="7" s="1"/>
  <c r="L703" i="7"/>
  <c r="M703" i="7" s="1"/>
  <c r="N703" i="7" l="1"/>
  <c r="O703" i="7" s="1"/>
  <c r="L704" i="7"/>
  <c r="M704" i="7" s="1"/>
  <c r="AD705" i="9"/>
  <c r="AF705" i="9"/>
  <c r="AB706" i="9"/>
  <c r="AF706" i="9" l="1"/>
  <c r="AB707" i="9"/>
  <c r="AD706" i="9"/>
  <c r="L705" i="7"/>
  <c r="M705" i="7" s="1"/>
  <c r="N704" i="7"/>
  <c r="O704" i="7" s="1"/>
  <c r="L706" i="7" l="1"/>
  <c r="M706" i="7" s="1"/>
  <c r="N705" i="7"/>
  <c r="O705" i="7" s="1"/>
  <c r="AB708" i="9"/>
  <c r="AD707" i="9"/>
  <c r="AF707" i="9"/>
  <c r="AB709" i="9" l="1"/>
  <c r="AD708" i="9"/>
  <c r="AF708" i="9"/>
  <c r="N706" i="7"/>
  <c r="O706" i="7" s="1"/>
  <c r="L707" i="7"/>
  <c r="M707" i="7" s="1"/>
  <c r="L708" i="7" l="1"/>
  <c r="M708" i="7" s="1"/>
  <c r="N707" i="7"/>
  <c r="O707" i="7" s="1"/>
  <c r="AB710" i="9"/>
  <c r="AF709" i="9"/>
  <c r="AD709" i="9"/>
  <c r="AF710" i="9" l="1"/>
  <c r="AB711" i="9"/>
  <c r="AD710" i="9"/>
  <c r="N708" i="7"/>
  <c r="O708" i="7" s="1"/>
  <c r="L709" i="7"/>
  <c r="M709" i="7" s="1"/>
  <c r="L710" i="7" l="1"/>
  <c r="M710" i="7" s="1"/>
  <c r="N709" i="7"/>
  <c r="O709" i="7" s="1"/>
  <c r="AB712" i="9"/>
  <c r="AD711" i="9"/>
  <c r="AF711" i="9"/>
  <c r="AF712" i="9" l="1"/>
  <c r="AB713" i="9"/>
  <c r="AD712" i="9"/>
  <c r="N710" i="7"/>
  <c r="O710" i="7" s="1"/>
  <c r="L711" i="7"/>
  <c r="M711" i="7" s="1"/>
  <c r="N711" i="7" l="1"/>
  <c r="O711" i="7" s="1"/>
  <c r="L712" i="7"/>
  <c r="M712" i="7" s="1"/>
  <c r="AB714" i="9"/>
  <c r="AF713" i="9"/>
  <c r="AD713" i="9"/>
  <c r="AB715" i="9" l="1"/>
  <c r="AD714" i="9"/>
  <c r="AF714" i="9"/>
  <c r="N712" i="7"/>
  <c r="O712" i="7" s="1"/>
  <c r="L713" i="7"/>
  <c r="M713" i="7" s="1"/>
  <c r="L714" i="7" l="1"/>
  <c r="M714" i="7" s="1"/>
  <c r="N713" i="7"/>
  <c r="O713" i="7" s="1"/>
  <c r="AB716" i="9"/>
  <c r="AD715" i="9"/>
  <c r="AF715" i="9"/>
  <c r="AF716" i="9" l="1"/>
  <c r="AB717" i="9"/>
  <c r="AD716" i="9"/>
  <c r="L715" i="7"/>
  <c r="M715" i="7" s="1"/>
  <c r="N714" i="7"/>
  <c r="O714" i="7" s="1"/>
  <c r="AB718" i="9" l="1"/>
  <c r="AD717" i="9"/>
  <c r="AF717" i="9"/>
  <c r="L716" i="7"/>
  <c r="M716" i="7" s="1"/>
  <c r="N715" i="7"/>
  <c r="O715" i="7" s="1"/>
  <c r="N716" i="7" l="1"/>
  <c r="O716" i="7" s="1"/>
  <c r="L717" i="7"/>
  <c r="M717" i="7" s="1"/>
  <c r="AB719" i="9"/>
  <c r="AD718" i="9"/>
  <c r="AF718" i="9"/>
  <c r="AB720" i="9" l="1"/>
  <c r="AF719" i="9"/>
  <c r="AD719" i="9"/>
  <c r="L718" i="7"/>
  <c r="M718" i="7" s="1"/>
  <c r="N717" i="7"/>
  <c r="O717" i="7" s="1"/>
  <c r="N718" i="7" l="1"/>
  <c r="O718" i="7" s="1"/>
  <c r="L719" i="7"/>
  <c r="M719" i="7" s="1"/>
  <c r="AF720" i="9"/>
  <c r="AB721" i="9"/>
  <c r="AD720" i="9"/>
  <c r="L720" i="7" l="1"/>
  <c r="M720" i="7" s="1"/>
  <c r="N719" i="7"/>
  <c r="O719" i="7" s="1"/>
  <c r="AB722" i="9"/>
  <c r="AF721" i="9"/>
  <c r="AD721" i="9"/>
  <c r="AD722" i="9" l="1"/>
  <c r="AF722" i="9"/>
  <c r="AB723" i="9"/>
  <c r="N720" i="7"/>
  <c r="O720" i="7" s="1"/>
  <c r="L721" i="7"/>
  <c r="M721" i="7" s="1"/>
  <c r="L722" i="7" l="1"/>
  <c r="M722" i="7" s="1"/>
  <c r="N721" i="7"/>
  <c r="O721" i="7" s="1"/>
  <c r="AB724" i="9"/>
  <c r="AF723" i="9"/>
  <c r="AD723" i="9"/>
  <c r="AF724" i="9" l="1"/>
  <c r="AB725" i="9"/>
  <c r="AD724" i="9"/>
  <c r="N722" i="7"/>
  <c r="O722" i="7" s="1"/>
  <c r="L723" i="7"/>
  <c r="M723" i="7" s="1"/>
  <c r="L724" i="7" l="1"/>
  <c r="M724" i="7" s="1"/>
  <c r="N723" i="7"/>
  <c r="O723" i="7" s="1"/>
  <c r="AD725" i="9"/>
  <c r="AF725" i="9"/>
  <c r="AB726" i="9"/>
  <c r="AF726" i="9" l="1"/>
  <c r="AB727" i="9"/>
  <c r="AD726" i="9"/>
  <c r="N724" i="7"/>
  <c r="O724" i="7" s="1"/>
  <c r="L725" i="7"/>
  <c r="M725" i="7" s="1"/>
  <c r="N725" i="7" l="1"/>
  <c r="O725" i="7" s="1"/>
  <c r="L726" i="7"/>
  <c r="M726" i="7" s="1"/>
  <c r="AB728" i="9"/>
  <c r="AD727" i="9"/>
  <c r="AF727" i="9"/>
  <c r="AF728" i="9" l="1"/>
  <c r="AB729" i="9"/>
  <c r="AD728" i="9"/>
  <c r="L727" i="7"/>
  <c r="M727" i="7" s="1"/>
  <c r="N726" i="7"/>
  <c r="O726" i="7" s="1"/>
  <c r="N727" i="7" l="1"/>
  <c r="O727" i="7" s="1"/>
  <c r="L728" i="7"/>
  <c r="M728" i="7" s="1"/>
  <c r="AB730" i="9"/>
  <c r="AD729" i="9"/>
  <c r="AF729" i="9"/>
  <c r="AF730" i="9" l="1"/>
  <c r="AB731" i="9"/>
  <c r="AD730" i="9"/>
  <c r="N728" i="7"/>
  <c r="O728" i="7" s="1"/>
  <c r="L729" i="7"/>
  <c r="M729" i="7" s="1"/>
  <c r="L730" i="7" l="1"/>
  <c r="M730" i="7" s="1"/>
  <c r="N729" i="7"/>
  <c r="O729" i="7" s="1"/>
  <c r="AB732" i="9"/>
  <c r="AD731" i="9"/>
  <c r="AF731" i="9"/>
  <c r="AF732" i="9" l="1"/>
  <c r="AB733" i="9"/>
  <c r="AD732" i="9"/>
  <c r="L731" i="7"/>
  <c r="M731" i="7" s="1"/>
  <c r="N730" i="7"/>
  <c r="O730" i="7" s="1"/>
  <c r="L732" i="7" l="1"/>
  <c r="M732" i="7" s="1"/>
  <c r="N731" i="7"/>
  <c r="O731" i="7" s="1"/>
  <c r="AB734" i="9"/>
  <c r="AF733" i="9"/>
  <c r="AD733" i="9"/>
  <c r="AB735" i="9" l="1"/>
  <c r="AD734" i="9"/>
  <c r="AF734" i="9"/>
  <c r="L733" i="7"/>
  <c r="M733" i="7" s="1"/>
  <c r="N732" i="7"/>
  <c r="O732" i="7" s="1"/>
  <c r="N733" i="7" l="1"/>
  <c r="O733" i="7" s="1"/>
  <c r="L734" i="7"/>
  <c r="M734" i="7" s="1"/>
  <c r="AD735" i="9"/>
  <c r="AF735" i="9"/>
  <c r="AB736" i="9"/>
  <c r="N734" i="7" l="1"/>
  <c r="O734" i="7" s="1"/>
  <c r="L735" i="7"/>
  <c r="M735" i="7" s="1"/>
  <c r="AF736" i="9"/>
  <c r="AB737" i="9"/>
  <c r="AD736" i="9"/>
  <c r="N735" i="7" l="1"/>
  <c r="O735" i="7" s="1"/>
  <c r="L736" i="7"/>
  <c r="M736" i="7" s="1"/>
  <c r="AB738" i="9"/>
  <c r="AF737" i="9"/>
  <c r="AD737" i="9"/>
  <c r="AF738" i="9" l="1"/>
  <c r="AB739" i="9"/>
  <c r="AD738" i="9"/>
  <c r="N736" i="7"/>
  <c r="O736" i="7" s="1"/>
  <c r="L737" i="7"/>
  <c r="M737" i="7" s="1"/>
  <c r="L738" i="7" l="1"/>
  <c r="M738" i="7" s="1"/>
  <c r="N737" i="7"/>
  <c r="O737" i="7" s="1"/>
  <c r="AB740" i="9"/>
  <c r="AD739" i="9"/>
  <c r="AF739" i="9"/>
  <c r="AF740" i="9" l="1"/>
  <c r="AB741" i="9"/>
  <c r="AD740" i="9"/>
  <c r="N738" i="7"/>
  <c r="O738" i="7" s="1"/>
  <c r="L739" i="7"/>
  <c r="M739" i="7" s="1"/>
  <c r="L740" i="7" l="1"/>
  <c r="M740" i="7" s="1"/>
  <c r="N739" i="7"/>
  <c r="O739" i="7" s="1"/>
  <c r="AB742" i="9"/>
  <c r="AF741" i="9"/>
  <c r="AD741" i="9"/>
  <c r="AD742" i="9" l="1"/>
  <c r="AF742" i="9"/>
  <c r="AB743" i="9"/>
  <c r="N740" i="7"/>
  <c r="O740" i="7" s="1"/>
  <c r="L741" i="7"/>
  <c r="M741" i="7" s="1"/>
  <c r="N741" i="7" l="1"/>
  <c r="O741" i="7" s="1"/>
  <c r="L742" i="7"/>
  <c r="M742" i="7" s="1"/>
  <c r="AB744" i="9"/>
  <c r="AF743" i="9"/>
  <c r="AD743" i="9"/>
  <c r="AF744" i="9" l="1"/>
  <c r="AB745" i="9"/>
  <c r="AD744" i="9"/>
  <c r="L743" i="7"/>
  <c r="M743" i="7" s="1"/>
  <c r="N742" i="7"/>
  <c r="O742" i="7" s="1"/>
  <c r="L744" i="7" l="1"/>
  <c r="M744" i="7" s="1"/>
  <c r="N743" i="7"/>
  <c r="O743" i="7" s="1"/>
  <c r="AD745" i="9"/>
  <c r="AF745" i="9"/>
  <c r="AB746" i="9"/>
  <c r="AF746" i="9" l="1"/>
  <c r="AB747" i="9"/>
  <c r="AD746" i="9"/>
  <c r="L745" i="7"/>
  <c r="M745" i="7" s="1"/>
  <c r="N744" i="7"/>
  <c r="O744" i="7" s="1"/>
  <c r="N745" i="7" l="1"/>
  <c r="AF747" i="9"/>
  <c r="AD747" i="9"/>
  <c r="AB748" i="9"/>
  <c r="AD748" i="9" l="1"/>
  <c r="AF748" i="9"/>
  <c r="AB749" i="9"/>
  <c r="O745" i="7"/>
  <c r="R4" i="7" a="1"/>
  <c r="R4" i="7" s="1"/>
  <c r="R5" i="7" s="1"/>
  <c r="R7" i="7" a="1"/>
  <c r="R7" i="7" s="1"/>
  <c r="R6" i="7" a="1"/>
  <c r="R6" i="7" s="1"/>
  <c r="AD749" i="9" l="1"/>
  <c r="AF749" i="9"/>
  <c r="AB750" i="9"/>
  <c r="AD750" i="9" l="1"/>
  <c r="AF750" i="9"/>
  <c r="AB751" i="9"/>
  <c r="AB752" i="9" l="1"/>
  <c r="AF751" i="9"/>
  <c r="AD751" i="9"/>
  <c r="AD752" i="9" l="1"/>
  <c r="AF752" i="9"/>
  <c r="AB753" i="9"/>
  <c r="AB754" i="9" l="1"/>
  <c r="AD753" i="9"/>
  <c r="AF753" i="9"/>
  <c r="AB755" i="9" l="1"/>
  <c r="AF754" i="9"/>
  <c r="AD754" i="9"/>
  <c r="AD755" i="9" l="1"/>
  <c r="AB756" i="9"/>
  <c r="AF755" i="9"/>
  <c r="AF756" i="9" l="1"/>
  <c r="AB757" i="9"/>
  <c r="AD756" i="9"/>
  <c r="AD757" i="9" l="1"/>
  <c r="AB758" i="9"/>
  <c r="AF757" i="9"/>
  <c r="AD758" i="9" l="1"/>
  <c r="AF758" i="9"/>
  <c r="AB759" i="9"/>
  <c r="AF759" i="9" l="1"/>
  <c r="AB760" i="9"/>
  <c r="AD759" i="9"/>
  <c r="AF760" i="9" l="1"/>
  <c r="AB761" i="9"/>
  <c r="AD760" i="9"/>
  <c r="AB762" i="9" l="1"/>
  <c r="AD761" i="9"/>
  <c r="AF761" i="9"/>
  <c r="AF762" i="9" l="1"/>
  <c r="AD762" i="9"/>
  <c r="AB763" i="9"/>
  <c r="AD763" i="9" l="1"/>
  <c r="AB764" i="9"/>
  <c r="AF763" i="9"/>
  <c r="AF764" i="9" l="1"/>
  <c r="AB765" i="9"/>
  <c r="AD764" i="9"/>
  <c r="AD765" i="9" l="1"/>
  <c r="AB766" i="9"/>
  <c r="AF765" i="9"/>
  <c r="AF766" i="9" l="1"/>
  <c r="AB767" i="9"/>
  <c r="AD766" i="9"/>
  <c r="AB768" i="9" l="1"/>
  <c r="AD767" i="9"/>
  <c r="AF767" i="9"/>
  <c r="AD768" i="9" l="1"/>
  <c r="AF768" i="9"/>
  <c r="AB769" i="9"/>
  <c r="AD769" i="9" l="1"/>
  <c r="AB770" i="9"/>
  <c r="AF769" i="9"/>
  <c r="AD770" i="9" l="1"/>
  <c r="AF770" i="9"/>
  <c r="AB771" i="9"/>
  <c r="AB772" i="9" l="1"/>
  <c r="AD771" i="9"/>
  <c r="AF771" i="9"/>
  <c r="AD772" i="9" l="1"/>
  <c r="AF772" i="9"/>
  <c r="AB773" i="9"/>
  <c r="AB774" i="9" l="1"/>
  <c r="AF773" i="9"/>
  <c r="AD773" i="9"/>
  <c r="AF774" i="9" l="1"/>
  <c r="AB775" i="9"/>
  <c r="AD774" i="9"/>
  <c r="AF775" i="9" l="1"/>
  <c r="AD775" i="9"/>
  <c r="AB776" i="9"/>
  <c r="AF776" i="9" l="1"/>
  <c r="AD776" i="9"/>
  <c r="AB777" i="9"/>
  <c r="AF777" i="9" l="1"/>
  <c r="AB778" i="9"/>
  <c r="AD777" i="9"/>
  <c r="AD778" i="9" l="1"/>
  <c r="AB779" i="9"/>
  <c r="AF778" i="9"/>
  <c r="AF779" i="9" l="1"/>
  <c r="AB780" i="9"/>
  <c r="AD779" i="9"/>
  <c r="AF780" i="9" l="1"/>
  <c r="AB781" i="9"/>
  <c r="AD780" i="9"/>
  <c r="AD781" i="9" l="1"/>
  <c r="AF781" i="9"/>
  <c r="AB782" i="9"/>
  <c r="AD782" i="9" l="1"/>
  <c r="AF782" i="9"/>
  <c r="AB783" i="9"/>
  <c r="AB784" i="9" l="1"/>
  <c r="AF783" i="9"/>
  <c r="AD783" i="9"/>
  <c r="AF784" i="9" l="1"/>
  <c r="AD784" i="9"/>
  <c r="AB785" i="9"/>
  <c r="AD785" i="9" l="1"/>
  <c r="AF785" i="9"/>
  <c r="AB786" i="9"/>
  <c r="AF786" i="9" l="1"/>
  <c r="AB787" i="9"/>
  <c r="AD786" i="9"/>
  <c r="AB788" i="9" l="1"/>
  <c r="AD787" i="9"/>
  <c r="AF787" i="9"/>
  <c r="AD788" i="9" l="1"/>
  <c r="AF788" i="9"/>
  <c r="AB789" i="9"/>
  <c r="AD789" i="9" l="1"/>
  <c r="AB790" i="9"/>
  <c r="AF789" i="9"/>
  <c r="AD790" i="9" l="1"/>
  <c r="AB791" i="9"/>
  <c r="AF790" i="9"/>
  <c r="AB792" i="9" l="1"/>
  <c r="AD791" i="9"/>
  <c r="AF791" i="9"/>
  <c r="AD792" i="9" l="1"/>
  <c r="AF792" i="9"/>
  <c r="AB793" i="9"/>
  <c r="AB794" i="9" l="1"/>
  <c r="AF793" i="9"/>
  <c r="AD793" i="9"/>
  <c r="AF794" i="9" l="1"/>
  <c r="AB795" i="9"/>
  <c r="AD794" i="9"/>
  <c r="AF795" i="9" l="1"/>
  <c r="AD795" i="9"/>
  <c r="AB796" i="9"/>
  <c r="AF796" i="9" l="1"/>
  <c r="AB797" i="9"/>
  <c r="AD796" i="9"/>
  <c r="AF797" i="9" l="1"/>
  <c r="AB798" i="9"/>
  <c r="AD797" i="9"/>
  <c r="AB799" i="9" l="1"/>
  <c r="AF798" i="9"/>
  <c r="AD798" i="9"/>
  <c r="AF799" i="9" l="1"/>
  <c r="AD799" i="9"/>
  <c r="AB800" i="9"/>
  <c r="AF800" i="9" l="1"/>
  <c r="AB801" i="9"/>
  <c r="AD800" i="9"/>
  <c r="AB802" i="9" l="1"/>
  <c r="AF801" i="9"/>
  <c r="AD801" i="9"/>
  <c r="AF802" i="9" l="1"/>
  <c r="AD802" i="9"/>
  <c r="AB803" i="9"/>
  <c r="AD803" i="9" l="1"/>
  <c r="AF803" i="9"/>
  <c r="AB804" i="9"/>
  <c r="AF804" i="9" l="1"/>
  <c r="AD804" i="9"/>
  <c r="AB805" i="9"/>
  <c r="AD805" i="9" l="1"/>
  <c r="AF805" i="9"/>
  <c r="AB806" i="9"/>
  <c r="AF806" i="9" l="1"/>
  <c r="AB807" i="9"/>
  <c r="AD806" i="9"/>
  <c r="AD807" i="9" l="1"/>
  <c r="AB808" i="9"/>
  <c r="AF807" i="9"/>
  <c r="AD808" i="9" l="1"/>
  <c r="AB809" i="9"/>
  <c r="AF808" i="9"/>
  <c r="AD809" i="9" l="1"/>
  <c r="AB810" i="9"/>
  <c r="AF809" i="9"/>
  <c r="AD810" i="9" l="1"/>
  <c r="AF810" i="9"/>
  <c r="AB811" i="9"/>
  <c r="AD811" i="9" l="1"/>
  <c r="AF811" i="9"/>
  <c r="AB812" i="9"/>
  <c r="AD812" i="9" l="1"/>
  <c r="AB813" i="9"/>
  <c r="AF812" i="9"/>
  <c r="AB814" i="9" l="1"/>
  <c r="AD813" i="9"/>
  <c r="AF813" i="9"/>
  <c r="AF814" i="9" l="1"/>
  <c r="AB815" i="9"/>
  <c r="AD814" i="9"/>
  <c r="AF815" i="9" l="1"/>
  <c r="AD815" i="9"/>
  <c r="AB816" i="9"/>
  <c r="AF816" i="9" l="1"/>
  <c r="AB817" i="9"/>
  <c r="AD816" i="9"/>
  <c r="AF817" i="9" l="1"/>
  <c r="AB818" i="9"/>
  <c r="AD817" i="9"/>
  <c r="AD818" i="9" l="1"/>
  <c r="AF818" i="9"/>
  <c r="AB819" i="9"/>
  <c r="AF819" i="9" l="1"/>
  <c r="AB820" i="9"/>
  <c r="AD819" i="9"/>
  <c r="AB821" i="9" l="1"/>
  <c r="AF820" i="9"/>
  <c r="AD820" i="9"/>
  <c r="AD821" i="9" l="1"/>
  <c r="AB822" i="9"/>
  <c r="AF821" i="9"/>
  <c r="AD822" i="9" l="1"/>
  <c r="AB823" i="9"/>
  <c r="AF822" i="9"/>
  <c r="AB824" i="9" l="1"/>
  <c r="AF823" i="9"/>
  <c r="AD823" i="9"/>
  <c r="AF824" i="9" l="1"/>
  <c r="AB825" i="9"/>
  <c r="AD824" i="9"/>
  <c r="AD825" i="9" l="1"/>
  <c r="AB826" i="9"/>
  <c r="AF825" i="9"/>
  <c r="AF826" i="9" l="1"/>
  <c r="AB827" i="9"/>
  <c r="AD826" i="9"/>
  <c r="AB828" i="9" l="1"/>
  <c r="AF827" i="9"/>
  <c r="AD827" i="9"/>
  <c r="AF828" i="9" l="1"/>
  <c r="AB829" i="9"/>
  <c r="AD828" i="9"/>
  <c r="AF829" i="9" l="1"/>
  <c r="AB830" i="9"/>
  <c r="AD829" i="9"/>
  <c r="AD830" i="9" l="1"/>
  <c r="AB831" i="9"/>
  <c r="AF830" i="9"/>
  <c r="AB832" i="9" l="1"/>
  <c r="AD831" i="9"/>
  <c r="AF831" i="9"/>
  <c r="AD832" i="9" l="1"/>
  <c r="AF832" i="9"/>
  <c r="AB833" i="9"/>
  <c r="AF833" i="9" l="1"/>
  <c r="AB834" i="9"/>
  <c r="AD833" i="9"/>
  <c r="AF834" i="9" l="1"/>
  <c r="AB835" i="9"/>
  <c r="AD834" i="9"/>
  <c r="AB836" i="9" l="1"/>
  <c r="AD835" i="9"/>
  <c r="AF835" i="9"/>
  <c r="AF836" i="9" l="1"/>
  <c r="AB837" i="9"/>
  <c r="AD836" i="9"/>
  <c r="AB838" i="9" l="1"/>
  <c r="AD837" i="9"/>
  <c r="AF837" i="9"/>
  <c r="AF838" i="9" l="1"/>
  <c r="AB839" i="9"/>
  <c r="AD838" i="9"/>
  <c r="AD839" i="9" l="1"/>
  <c r="AB840" i="9"/>
  <c r="AF839" i="9"/>
  <c r="AF840" i="9" l="1"/>
  <c r="AB841" i="9"/>
  <c r="AD840" i="9"/>
  <c r="AB842" i="9" l="1"/>
  <c r="AD841" i="9"/>
  <c r="AF841" i="9"/>
  <c r="AD842" i="9" l="1"/>
  <c r="AF842" i="9"/>
  <c r="AB843" i="9"/>
  <c r="AB844" i="9" l="1"/>
  <c r="AD843" i="9"/>
  <c r="AF843" i="9"/>
  <c r="AB845" i="9" l="1"/>
  <c r="AD844" i="9"/>
  <c r="AF844" i="9"/>
  <c r="AD845" i="9" l="1"/>
  <c r="AF845" i="9"/>
  <c r="AB846" i="9"/>
  <c r="AF846" i="9" l="1"/>
  <c r="AB847" i="9"/>
  <c r="AD846" i="9"/>
  <c r="AB848" i="9" l="1"/>
  <c r="AF847" i="9"/>
  <c r="AD847" i="9"/>
  <c r="AB849" i="9" l="1"/>
  <c r="AD848" i="9"/>
  <c r="AF848" i="9"/>
  <c r="AD849" i="9" l="1"/>
  <c r="AB850" i="9"/>
  <c r="AF849" i="9"/>
  <c r="AF850" i="9" l="1"/>
  <c r="AB851" i="9"/>
  <c r="AD850" i="9"/>
  <c r="AB852" i="9" l="1"/>
  <c r="AD851" i="9"/>
  <c r="AF851" i="9"/>
  <c r="AD852" i="9" l="1"/>
  <c r="AF852" i="9"/>
  <c r="AB853" i="9"/>
  <c r="AB854" i="9" l="1"/>
  <c r="AD853" i="9"/>
  <c r="AF853" i="9"/>
  <c r="AF854" i="9" l="1"/>
  <c r="AB855" i="9"/>
  <c r="AD854" i="9"/>
  <c r="AF855" i="9" l="1"/>
  <c r="AB856" i="9"/>
  <c r="AD855" i="9"/>
  <c r="AF856" i="9" l="1"/>
  <c r="AB857" i="9"/>
  <c r="AD856" i="9"/>
  <c r="AB858" i="9" l="1"/>
  <c r="AD857" i="9"/>
  <c r="AF857" i="9"/>
  <c r="AB859" i="9" l="1"/>
  <c r="AF858" i="9"/>
  <c r="AD858" i="9"/>
  <c r="AF859" i="9" l="1"/>
  <c r="AB860" i="9"/>
  <c r="AD859" i="9"/>
  <c r="AF860" i="9" l="1"/>
  <c r="AB861" i="9"/>
  <c r="AD860" i="9"/>
  <c r="AB862" i="9" l="1"/>
  <c r="AD861" i="9"/>
  <c r="AF861" i="9"/>
  <c r="AD862" i="9" l="1"/>
  <c r="AF862" i="9"/>
  <c r="AB863" i="9"/>
  <c r="AF863" i="9" l="1"/>
  <c r="AD863" i="9"/>
  <c r="AB864" i="9"/>
  <c r="AF864" i="9" l="1"/>
  <c r="AB865" i="9"/>
  <c r="AD864" i="9"/>
  <c r="AD865" i="9" l="1"/>
  <c r="AB866" i="9"/>
  <c r="AF865" i="9"/>
  <c r="AF866" i="9" l="1"/>
  <c r="AD866" i="9"/>
  <c r="AB867" i="9"/>
  <c r="AB868" i="9" l="1"/>
  <c r="AF867" i="9"/>
  <c r="AD867" i="9"/>
  <c r="AF868" i="9" l="1"/>
  <c r="AB869" i="9"/>
  <c r="AD868" i="9"/>
  <c r="AF869" i="9" l="1"/>
  <c r="AB870" i="9"/>
  <c r="AD869" i="9"/>
  <c r="AD870" i="9" l="1"/>
  <c r="AF870" i="9"/>
  <c r="AB871" i="9"/>
  <c r="AB872" i="9" l="1"/>
  <c r="AD871" i="9"/>
  <c r="AF871" i="9"/>
  <c r="AD872" i="9" l="1"/>
  <c r="AF872" i="9"/>
  <c r="AB873" i="9"/>
  <c r="AD873" i="9" l="1"/>
  <c r="AB874" i="9"/>
  <c r="AF873" i="9"/>
  <c r="AF874" i="9" l="1"/>
  <c r="AB875" i="9"/>
  <c r="AD874" i="9"/>
  <c r="AB876" i="9" l="1"/>
  <c r="AD875" i="9"/>
  <c r="AF875" i="9"/>
  <c r="AF876" i="9" l="1"/>
  <c r="AB877" i="9"/>
  <c r="AD876" i="9"/>
  <c r="AD877" i="9" l="1"/>
  <c r="AB878" i="9"/>
  <c r="AF877" i="9"/>
  <c r="AB879" i="9" l="1"/>
  <c r="AD878" i="9"/>
  <c r="AF878" i="9"/>
  <c r="AF879" i="9" l="1"/>
  <c r="AB880" i="9"/>
  <c r="AD879" i="9"/>
  <c r="AF880" i="9" l="1"/>
  <c r="AD880" i="9"/>
  <c r="AB881" i="9"/>
  <c r="AF881" i="9" l="1"/>
  <c r="AB882" i="9"/>
  <c r="AD881" i="9"/>
  <c r="AF882" i="9" l="1"/>
  <c r="AB883" i="9"/>
  <c r="AD882" i="9"/>
  <c r="AB884" i="9" l="1"/>
  <c r="AD883" i="9"/>
  <c r="AF883" i="9"/>
  <c r="AF884" i="9" l="1"/>
  <c r="AB885" i="9"/>
  <c r="AD884" i="9"/>
  <c r="AB886" i="9" l="1"/>
  <c r="AD885" i="9"/>
  <c r="AF885" i="9"/>
  <c r="AF886" i="9" l="1"/>
  <c r="AB887" i="9"/>
  <c r="AD886" i="9"/>
  <c r="AD887" i="9" l="1"/>
  <c r="AB888" i="9"/>
  <c r="AF887" i="9"/>
  <c r="AF888" i="9" l="1"/>
  <c r="AB889" i="9"/>
  <c r="AD888" i="9"/>
  <c r="AB890" i="9" l="1"/>
  <c r="AF889" i="9"/>
  <c r="AD889" i="9"/>
  <c r="AF890" i="9" l="1"/>
  <c r="AB891" i="9"/>
  <c r="AD890" i="9"/>
  <c r="AD891" i="9" l="1"/>
  <c r="AB892" i="9"/>
  <c r="AF891" i="9"/>
  <c r="AF892" i="9" l="1"/>
  <c r="AB893" i="9"/>
  <c r="AD892" i="9"/>
  <c r="AB894" i="9" l="1"/>
  <c r="AD893" i="9"/>
  <c r="AF893" i="9"/>
  <c r="AF894" i="9" l="1"/>
  <c r="AD894" i="9"/>
  <c r="AB895" i="9"/>
  <c r="AB896" i="9" l="1"/>
  <c r="AF895" i="9"/>
  <c r="AD895" i="9"/>
  <c r="AF896" i="9" l="1"/>
  <c r="AB897" i="9"/>
  <c r="AD896" i="9"/>
  <c r="AB898" i="9" l="1"/>
  <c r="AD897" i="9"/>
  <c r="AF897" i="9"/>
  <c r="AB899" i="9" l="1"/>
  <c r="AD898" i="9"/>
  <c r="AF898" i="9"/>
  <c r="AB900" i="9" l="1"/>
  <c r="AF899" i="9"/>
  <c r="AD899" i="9"/>
  <c r="AF900" i="9" l="1"/>
  <c r="AD900" i="9"/>
  <c r="AB901" i="9"/>
  <c r="AD901" i="9" l="1"/>
  <c r="AF901" i="9"/>
  <c r="AB902" i="9"/>
  <c r="AB903" i="9" l="1"/>
  <c r="AD902" i="9"/>
  <c r="AF902" i="9"/>
  <c r="AB904" i="9" l="1"/>
  <c r="AD903" i="9"/>
  <c r="AF903" i="9"/>
  <c r="AF904" i="9" l="1"/>
  <c r="AB905" i="9"/>
  <c r="AD904" i="9"/>
  <c r="AB906" i="9" l="1"/>
  <c r="AF905" i="9"/>
  <c r="AD905" i="9"/>
  <c r="AF906" i="9" l="1"/>
  <c r="AB907" i="9"/>
  <c r="AD906" i="9"/>
  <c r="AF907" i="9" l="1"/>
  <c r="AB908" i="9"/>
  <c r="AD907" i="9"/>
  <c r="AF908" i="9" l="1"/>
  <c r="AB909" i="9"/>
  <c r="AD908" i="9"/>
  <c r="AB910" i="9" l="1"/>
  <c r="AD909" i="9"/>
  <c r="AF909" i="9"/>
  <c r="AF910" i="9" l="1"/>
  <c r="AB911" i="9"/>
  <c r="AD910" i="9"/>
  <c r="AF911" i="9" l="1"/>
  <c r="AB912" i="9"/>
  <c r="AD911" i="9"/>
  <c r="AF912" i="9" l="1"/>
  <c r="AB913" i="9"/>
  <c r="AD912" i="9"/>
  <c r="AB914" i="9" l="1"/>
  <c r="AD913" i="9"/>
  <c r="AF913" i="9"/>
  <c r="AF914" i="9" l="1"/>
  <c r="AD914" i="9"/>
  <c r="AB915" i="9"/>
  <c r="AB916" i="9" l="1"/>
  <c r="AD915" i="9"/>
  <c r="AF915" i="9"/>
  <c r="AF916" i="9" l="1"/>
  <c r="AB917" i="9"/>
  <c r="AD916" i="9"/>
  <c r="AB918" i="9" l="1"/>
  <c r="AF917" i="9"/>
  <c r="AD917" i="9"/>
  <c r="AB919" i="9" l="1"/>
  <c r="AD918" i="9"/>
  <c r="AF918" i="9"/>
  <c r="AB920" i="9" l="1"/>
  <c r="AF919" i="9"/>
  <c r="AD919" i="9"/>
  <c r="AF920" i="9" l="1"/>
  <c r="AD920" i="9"/>
  <c r="AB921" i="9"/>
  <c r="AD921" i="9" l="1"/>
  <c r="AF921" i="9"/>
  <c r="AB922" i="9"/>
  <c r="AB923" i="9" l="1"/>
  <c r="AD922" i="9"/>
  <c r="AF922" i="9"/>
  <c r="AB924" i="9" l="1"/>
  <c r="AF923" i="9"/>
  <c r="AD923" i="9"/>
  <c r="AF924" i="9" l="1"/>
  <c r="AB925" i="9"/>
  <c r="AD924" i="9"/>
  <c r="AB926" i="9" l="1"/>
  <c r="AD925" i="9"/>
  <c r="AF925" i="9"/>
  <c r="AF926" i="9" l="1"/>
  <c r="AB927" i="9"/>
  <c r="AD926" i="9"/>
  <c r="AD927" i="9" l="1"/>
  <c r="AB928" i="9"/>
  <c r="AF927" i="9"/>
  <c r="AF928" i="9" l="1"/>
  <c r="AB929" i="9"/>
  <c r="AD928" i="9"/>
  <c r="AB930" i="9" l="1"/>
  <c r="AF929" i="9"/>
  <c r="AD929" i="9"/>
  <c r="AF930" i="9" l="1"/>
  <c r="AB931" i="9"/>
  <c r="AD930" i="9"/>
  <c r="AD931" i="9" l="1"/>
  <c r="AB932" i="9"/>
  <c r="AF931" i="9"/>
  <c r="AF932" i="9" l="1"/>
  <c r="AB933" i="9"/>
  <c r="AD932" i="9"/>
  <c r="AB934" i="9" l="1"/>
  <c r="AD933" i="9"/>
  <c r="AF933" i="9"/>
  <c r="AF934" i="9" l="1"/>
  <c r="AD934" i="9"/>
  <c r="AB935" i="9"/>
  <c r="AB936" i="9" l="1"/>
  <c r="AD935" i="9"/>
  <c r="AF935" i="9"/>
  <c r="AF936" i="9" l="1"/>
  <c r="AB937" i="9"/>
  <c r="AD936" i="9"/>
  <c r="AB938" i="9" l="1"/>
  <c r="AD937" i="9"/>
  <c r="AF937" i="9"/>
  <c r="AB939" i="9" l="1"/>
  <c r="AD938" i="9"/>
  <c r="AF938" i="9"/>
  <c r="AB940" i="9" l="1"/>
  <c r="AF939" i="9"/>
  <c r="AD939" i="9"/>
  <c r="AF940" i="9" l="1"/>
  <c r="AD940" i="9"/>
  <c r="AB941" i="9"/>
  <c r="AF941" i="9" l="1"/>
  <c r="AB942" i="9"/>
  <c r="AD941" i="9"/>
  <c r="AF942" i="9" l="1"/>
  <c r="AB943" i="9"/>
  <c r="AD942" i="9"/>
  <c r="AB944" i="9" l="1"/>
  <c r="AF943" i="9"/>
  <c r="AD943" i="9"/>
  <c r="AF944" i="9" l="1"/>
  <c r="AB945" i="9"/>
  <c r="AD944" i="9"/>
  <c r="AB946" i="9" l="1"/>
  <c r="AF945" i="9"/>
  <c r="AD945" i="9"/>
  <c r="AF946" i="9" l="1"/>
  <c r="AB947" i="9"/>
  <c r="AD946" i="9"/>
  <c r="AD947" i="9" l="1"/>
  <c r="AB948" i="9"/>
  <c r="AF947" i="9"/>
  <c r="AF948" i="9" l="1"/>
  <c r="AB949" i="9"/>
  <c r="AD948" i="9"/>
  <c r="AB950" i="9" l="1"/>
  <c r="AF949" i="9"/>
  <c r="AD949" i="9"/>
  <c r="AF950" i="9" l="1"/>
  <c r="AB951" i="9"/>
  <c r="AD950" i="9"/>
  <c r="AF951" i="9" l="1"/>
  <c r="AB952" i="9"/>
  <c r="AD951" i="9"/>
  <c r="AF952" i="9" l="1"/>
  <c r="AB953" i="9"/>
  <c r="AD952" i="9"/>
  <c r="AB954" i="9" l="1"/>
  <c r="AF953" i="9"/>
  <c r="AD953" i="9"/>
  <c r="AF954" i="9" l="1"/>
  <c r="AD954" i="9"/>
  <c r="AB955" i="9"/>
  <c r="AB956" i="9" l="1"/>
  <c r="AD955" i="9"/>
  <c r="AF955" i="9"/>
  <c r="AF956" i="9" l="1"/>
  <c r="AB957" i="9"/>
  <c r="AD956" i="9"/>
  <c r="AB958" i="9" l="1"/>
  <c r="AF957" i="9"/>
  <c r="AD957" i="9"/>
  <c r="AB959" i="9" l="1"/>
  <c r="AD958" i="9"/>
  <c r="AF958" i="9"/>
  <c r="AB960" i="9" l="1"/>
  <c r="AD959" i="9"/>
  <c r="AF959" i="9"/>
  <c r="AF960" i="9" l="1"/>
  <c r="AD960" i="9"/>
  <c r="AB961" i="9"/>
  <c r="AD961" i="9" l="1"/>
  <c r="AF961" i="9"/>
  <c r="AB962" i="9"/>
  <c r="AB963" i="9" l="1"/>
  <c r="AD962" i="9"/>
  <c r="AF962" i="9"/>
  <c r="AB964" i="9" l="1"/>
  <c r="AF963" i="9"/>
  <c r="AD963" i="9"/>
  <c r="AF964" i="9" l="1"/>
  <c r="AB965" i="9"/>
  <c r="AD964" i="9"/>
  <c r="AB966" i="9" l="1"/>
  <c r="AD965" i="9"/>
  <c r="AF965" i="9"/>
  <c r="AF966" i="9" l="1"/>
  <c r="AB967" i="9"/>
  <c r="AD966" i="9"/>
  <c r="AF967" i="9" l="1"/>
  <c r="AD967" i="9"/>
  <c r="AB968" i="9"/>
  <c r="AB969" i="9" l="1"/>
  <c r="AF968" i="9"/>
  <c r="AD968" i="9"/>
  <c r="AB970" i="9" l="1"/>
  <c r="AF969" i="9"/>
  <c r="AD969" i="9"/>
  <c r="AF970" i="9" l="1"/>
  <c r="AB971" i="9"/>
  <c r="AD970" i="9"/>
  <c r="AD971" i="9" l="1"/>
  <c r="AB972" i="9"/>
  <c r="AF971" i="9"/>
  <c r="AF972" i="9" l="1"/>
  <c r="AB973" i="9"/>
  <c r="AD972" i="9"/>
  <c r="AB974" i="9" l="1"/>
  <c r="AD973" i="9"/>
  <c r="AF973" i="9"/>
  <c r="AF974" i="9" l="1"/>
  <c r="AD974" i="9"/>
  <c r="AB975" i="9"/>
  <c r="AB976" i="9" l="1"/>
  <c r="AD975" i="9"/>
  <c r="AF975" i="9"/>
  <c r="AF976" i="9" l="1"/>
  <c r="AB977" i="9"/>
  <c r="AD976" i="9"/>
  <c r="AB978" i="9" l="1"/>
  <c r="AD977" i="9"/>
  <c r="AF977" i="9"/>
  <c r="AB979" i="9" l="1"/>
  <c r="AD978" i="9"/>
  <c r="AF978" i="9"/>
  <c r="AB980" i="9" l="1"/>
  <c r="AD979" i="9"/>
  <c r="AF979" i="9"/>
  <c r="AF980" i="9" l="1"/>
  <c r="AD980" i="9"/>
  <c r="AB981" i="9"/>
  <c r="AF981" i="9" l="1"/>
  <c r="AD981" i="9"/>
  <c r="AB982" i="9"/>
  <c r="AB983" i="9" l="1"/>
  <c r="AD982" i="9"/>
  <c r="AF982" i="9"/>
  <c r="AB984" i="9" l="1"/>
  <c r="AF983" i="9"/>
  <c r="AD983" i="9"/>
  <c r="AF984" i="9" l="1"/>
  <c r="AB985" i="9"/>
  <c r="AD984" i="9"/>
  <c r="AB986" i="9" l="1"/>
  <c r="AF985" i="9"/>
  <c r="AD985" i="9"/>
  <c r="AF986" i="9" l="1"/>
  <c r="AB987" i="9"/>
  <c r="AD986" i="9"/>
  <c r="AF987" i="9" l="1"/>
  <c r="AD987" i="9"/>
  <c r="AB988" i="9"/>
  <c r="AB989" i="9" l="1"/>
  <c r="AF988" i="9"/>
  <c r="AD988" i="9"/>
  <c r="AB990" i="9" l="1"/>
  <c r="AF989" i="9"/>
  <c r="AD989" i="9"/>
  <c r="AF990" i="9" l="1"/>
  <c r="AB991" i="9"/>
  <c r="AD990" i="9"/>
  <c r="AD991" i="9" l="1"/>
  <c r="AB992" i="9"/>
  <c r="AF991" i="9"/>
  <c r="AF992" i="9" l="1"/>
  <c r="AB993" i="9"/>
  <c r="AD992" i="9"/>
  <c r="AB994" i="9" l="1"/>
  <c r="AF993" i="9"/>
  <c r="AD993" i="9"/>
  <c r="AD994" i="9" l="1"/>
  <c r="AF994" i="9"/>
  <c r="AB995" i="9"/>
  <c r="AB996" i="9" l="1"/>
  <c r="AD995" i="9"/>
  <c r="AF995" i="9"/>
  <c r="AF996" i="9" l="1"/>
  <c r="AB997" i="9"/>
  <c r="AD996" i="9"/>
  <c r="AB998" i="9" l="1"/>
  <c r="AF997" i="9"/>
  <c r="AD997" i="9"/>
  <c r="AB999" i="9" l="1"/>
  <c r="AD998" i="9"/>
  <c r="AF998" i="9"/>
  <c r="AB1000" i="9" l="1"/>
  <c r="AF999" i="9"/>
  <c r="AD999" i="9"/>
  <c r="AF1000" i="9" l="1"/>
  <c r="AD1000" i="9"/>
  <c r="AB1001" i="9"/>
  <c r="AF1001" i="9" l="1"/>
  <c r="AB1002" i="9"/>
  <c r="AD1001" i="9"/>
  <c r="AF1002" i="9" l="1"/>
  <c r="AB1003" i="9"/>
  <c r="AD1002" i="9"/>
  <c r="AB1004" i="9" l="1"/>
  <c r="AF1003" i="9"/>
  <c r="AD1003" i="9"/>
  <c r="AF1004" i="9" l="1"/>
  <c r="AB1005" i="9"/>
  <c r="AD1004" i="9"/>
  <c r="AB1006" i="9" l="1"/>
  <c r="AF1005" i="9"/>
  <c r="AD1005" i="9"/>
  <c r="AF1006" i="9" l="1"/>
  <c r="AB1007" i="9"/>
  <c r="AD1006" i="9"/>
  <c r="AF1007" i="9" l="1"/>
  <c r="AD1007" i="9"/>
  <c r="AB1008" i="9"/>
  <c r="AB1009" i="9" l="1"/>
  <c r="AF1008" i="9"/>
  <c r="AD1008" i="9"/>
  <c r="AB1010" i="9" l="1"/>
  <c r="AF1009" i="9"/>
  <c r="AD1009" i="9"/>
  <c r="AF1010" i="9" l="1"/>
  <c r="AB1011" i="9"/>
  <c r="AD1010" i="9"/>
  <c r="AF1011" i="9" l="1"/>
  <c r="AB1012" i="9"/>
  <c r="AD1011" i="9"/>
  <c r="AF1012" i="9" l="1"/>
  <c r="AB1013" i="9"/>
  <c r="AD1012" i="9"/>
  <c r="AB1014" i="9" l="1"/>
  <c r="AD1013" i="9"/>
  <c r="AF1013" i="9"/>
  <c r="AF1014" i="9" l="1"/>
  <c r="AD1014" i="9"/>
  <c r="AB1015" i="9"/>
  <c r="AB1016" i="9" l="1"/>
  <c r="AF1015" i="9"/>
  <c r="AD1015" i="9"/>
  <c r="AF1016" i="9" l="1"/>
  <c r="AD1016" i="9"/>
  <c r="AB1017" i="9"/>
  <c r="AB1018" i="9" l="1"/>
  <c r="AD1017" i="9"/>
  <c r="AF1017" i="9"/>
  <c r="AB1019" i="9" l="1"/>
  <c r="AD1018" i="9"/>
  <c r="AF1018" i="9"/>
  <c r="AB1020" i="9" l="1"/>
  <c r="AF1019" i="9"/>
  <c r="AD1019" i="9"/>
  <c r="AF1020" i="9" l="1"/>
  <c r="AD1020" i="9"/>
  <c r="AB1021" i="9"/>
  <c r="AF1021" i="9" l="1"/>
  <c r="AB1022" i="9"/>
  <c r="AD1021" i="9"/>
  <c r="AF1022" i="9" l="1"/>
  <c r="AB1023" i="9"/>
  <c r="AD1022" i="9"/>
  <c r="AB1024" i="9" l="1"/>
  <c r="AD1023" i="9"/>
  <c r="AF1023" i="9"/>
  <c r="AF1024" i="9" l="1"/>
  <c r="AB1025" i="9"/>
  <c r="AD1024" i="9"/>
  <c r="AB1026" i="9" l="1"/>
  <c r="AD1025" i="9"/>
  <c r="AF1025" i="9"/>
  <c r="AF1026" i="9" l="1"/>
  <c r="AB1027" i="9"/>
  <c r="AD1026" i="9"/>
  <c r="AD1027" i="9" l="1"/>
  <c r="AB1028" i="9"/>
  <c r="AF1027" i="9"/>
  <c r="AF1028" i="9" l="1"/>
  <c r="AB1029" i="9"/>
  <c r="AD1028" i="9"/>
  <c r="AB1030" i="9" l="1"/>
  <c r="AD1029" i="9"/>
  <c r="AF1029" i="9"/>
  <c r="AF1030" i="9" l="1"/>
  <c r="AB1031" i="9"/>
  <c r="AD1030" i="9"/>
  <c r="AD1031" i="9" l="1"/>
  <c r="AB1032" i="9"/>
  <c r="AF1031" i="9"/>
  <c r="AF1032" i="9" l="1"/>
  <c r="AB1033" i="9"/>
  <c r="AD1032" i="9"/>
  <c r="AB1034" i="9" l="1"/>
  <c r="AF1033" i="9"/>
  <c r="AD1033" i="9"/>
  <c r="AF1034" i="9" l="1"/>
  <c r="AD1034" i="9"/>
  <c r="AB1035" i="9"/>
  <c r="AB1036" i="9" l="1"/>
  <c r="AD1035" i="9"/>
  <c r="AF1035" i="9"/>
  <c r="AF1036" i="9" l="1"/>
  <c r="AB1037" i="9"/>
  <c r="AD1036" i="9"/>
  <c r="AB1038" i="9" l="1"/>
  <c r="AF1037" i="9"/>
  <c r="AD1037" i="9"/>
  <c r="AB1039" i="9" l="1"/>
  <c r="AD1038" i="9"/>
  <c r="AF1038" i="9"/>
  <c r="AB1040" i="9" l="1"/>
  <c r="AD1039" i="9"/>
  <c r="AF1039" i="9"/>
  <c r="AF1040" i="9" l="1"/>
  <c r="AD1040" i="9"/>
  <c r="AB1041" i="9"/>
  <c r="AD1041" i="9" l="1"/>
  <c r="AF1041" i="9"/>
  <c r="AB1042" i="9"/>
  <c r="AB1043" i="9" l="1"/>
  <c r="AD1042" i="9"/>
  <c r="AF1042" i="9"/>
  <c r="AB1044" i="9" l="1"/>
  <c r="AF1043" i="9"/>
  <c r="AD1043" i="9"/>
  <c r="AF1044" i="9" l="1"/>
  <c r="AB1045" i="9"/>
  <c r="AD1044" i="9"/>
  <c r="AB1046" i="9" l="1"/>
  <c r="AF1045" i="9"/>
  <c r="AD1045" i="9"/>
  <c r="AF1046" i="9" l="1"/>
  <c r="AB1047" i="9"/>
  <c r="AD1046" i="9"/>
  <c r="AD1047" i="9" l="1"/>
  <c r="AB1048" i="9"/>
  <c r="AF1047" i="9"/>
  <c r="AF1048" i="9" l="1"/>
  <c r="AB1049" i="9"/>
  <c r="AD1048" i="9"/>
  <c r="AB1050" i="9" l="1"/>
  <c r="AF1049" i="9"/>
  <c r="AD1049" i="9"/>
  <c r="AF1050" i="9" l="1"/>
  <c r="AB1051" i="9"/>
  <c r="AD1050" i="9"/>
  <c r="AD1051" i="9" l="1"/>
  <c r="AB1052" i="9"/>
  <c r="AF1051" i="9"/>
  <c r="AF1052" i="9" l="1"/>
  <c r="AB1053" i="9"/>
  <c r="AD1052" i="9"/>
  <c r="AB1054" i="9" l="1"/>
  <c r="AD1053" i="9"/>
  <c r="AF1053" i="9"/>
  <c r="AF1054" i="9" l="1"/>
  <c r="AD1054" i="9"/>
  <c r="AB1055" i="9"/>
  <c r="AB1056" i="9" l="1"/>
  <c r="AF1055" i="9"/>
  <c r="AD1055" i="9"/>
  <c r="AF1056" i="9" l="1"/>
  <c r="AB1057" i="9"/>
  <c r="AD1056" i="9"/>
  <c r="AB1058" i="9" l="1"/>
  <c r="AF1057" i="9"/>
  <c r="AD1057" i="9"/>
  <c r="AB1059" i="9" l="1"/>
  <c r="AD1058" i="9"/>
  <c r="AF1058" i="9"/>
  <c r="AB1060" i="9" l="1"/>
  <c r="AD1059" i="9"/>
  <c r="AF1059" i="9"/>
  <c r="AF1060" i="9" l="1"/>
  <c r="AD1060" i="9"/>
  <c r="AB1061" i="9"/>
  <c r="AD1061" i="9" l="1"/>
  <c r="AF1061" i="9"/>
  <c r="AB1062" i="9"/>
  <c r="AB1063" i="9" l="1"/>
  <c r="AD1062" i="9"/>
  <c r="AF1062" i="9"/>
  <c r="AB1064" i="9" l="1"/>
  <c r="AF1063" i="9"/>
  <c r="AD1063" i="9"/>
  <c r="AF1064" i="9" l="1"/>
  <c r="AB1065" i="9"/>
  <c r="AD1064" i="9"/>
  <c r="AB1066" i="9" l="1"/>
  <c r="AF1065" i="9"/>
  <c r="AD1065" i="9"/>
  <c r="AF1066" i="9" l="1"/>
  <c r="AB1067" i="9"/>
  <c r="AD1066" i="9"/>
  <c r="AF1067" i="9" l="1"/>
  <c r="AD1067" i="9"/>
  <c r="AB1068" i="9"/>
  <c r="AF1068" i="9" l="1"/>
  <c r="AB1069" i="9"/>
  <c r="AD1068" i="9"/>
  <c r="AB1070" i="9" l="1"/>
  <c r="AF1069" i="9"/>
  <c r="AD1069" i="9"/>
  <c r="AF1070" i="9" l="1"/>
  <c r="AB1071" i="9"/>
  <c r="AD1070" i="9"/>
  <c r="AF1071" i="9" l="1"/>
  <c r="AB1072" i="9"/>
  <c r="AD1071" i="9"/>
  <c r="AF1072" i="9" l="1"/>
  <c r="AB1073" i="9"/>
  <c r="AD1072" i="9"/>
  <c r="AB1074" i="9" l="1"/>
  <c r="AF1073" i="9"/>
  <c r="AD1073" i="9"/>
  <c r="AD1074" i="9" l="1"/>
  <c r="AF1074" i="9"/>
  <c r="AB1075" i="9"/>
  <c r="AB1076" i="9" l="1"/>
  <c r="AF1075" i="9"/>
  <c r="AD1075" i="9"/>
  <c r="AF1076" i="9" l="1"/>
  <c r="AB1077" i="9"/>
  <c r="AD1076" i="9"/>
  <c r="AB1078" i="9" l="1"/>
  <c r="AD1077" i="9"/>
  <c r="AF1077" i="9"/>
  <c r="AB1079" i="9" l="1"/>
  <c r="AD1078" i="9"/>
  <c r="AF1078" i="9"/>
  <c r="AB1080" i="9" l="1"/>
  <c r="AD1079" i="9"/>
  <c r="AF1079" i="9"/>
  <c r="AF1080" i="9" l="1"/>
  <c r="AD1080" i="9"/>
  <c r="AB1081" i="9"/>
  <c r="AD1081" i="9" l="1"/>
  <c r="AF1081" i="9"/>
  <c r="AB1082" i="9"/>
  <c r="AB1083" i="9" l="1"/>
  <c r="AD1082" i="9"/>
  <c r="AF1082" i="9"/>
  <c r="AB1084" i="9" l="1"/>
  <c r="AF1083" i="9"/>
  <c r="AD1083" i="9"/>
  <c r="AF1084" i="9" l="1"/>
  <c r="AB1085" i="9"/>
  <c r="AD1084" i="9"/>
  <c r="AB1086" i="9" l="1"/>
  <c r="AF1085" i="9"/>
  <c r="AD1085" i="9"/>
  <c r="AF1086" i="9" l="1"/>
  <c r="AB1087" i="9"/>
  <c r="AD1086" i="9"/>
  <c r="AF1087" i="9" l="1"/>
  <c r="AD1087" i="9"/>
  <c r="AB1088" i="9"/>
  <c r="AB1089" i="9" l="1"/>
  <c r="AF1088" i="9"/>
  <c r="AD1088" i="9"/>
  <c r="AB1090" i="9" l="1"/>
  <c r="AF1089" i="9"/>
  <c r="AD1089" i="9"/>
  <c r="AF1090" i="9" l="1"/>
  <c r="AB1091" i="9"/>
  <c r="AD1090" i="9"/>
  <c r="AD1091" i="9" l="1"/>
  <c r="AB1092" i="9"/>
  <c r="AF1091" i="9"/>
  <c r="AF1092" i="9" l="1"/>
  <c r="AB1093" i="9"/>
  <c r="AD1092" i="9"/>
  <c r="AB1094" i="9" l="1"/>
  <c r="AF1093" i="9"/>
  <c r="AD1093" i="9"/>
  <c r="AF1094" i="9" l="1"/>
  <c r="AD1094" i="9"/>
  <c r="AB1095" i="9"/>
  <c r="AB1096" i="9" l="1"/>
  <c r="AF1095" i="9"/>
  <c r="AD1095" i="9"/>
  <c r="AF1096" i="9" l="1"/>
  <c r="AB1097" i="9"/>
  <c r="AD1096" i="9"/>
  <c r="AB1098" i="9" l="1"/>
  <c r="AF1097" i="9"/>
  <c r="AD1097" i="9"/>
  <c r="AB1099" i="9" l="1"/>
  <c r="AD1098" i="9"/>
  <c r="AF1098" i="9"/>
  <c r="AB1100" i="9" l="1"/>
  <c r="AD1099" i="9"/>
  <c r="AF1099" i="9"/>
  <c r="AF1100" i="9" l="1"/>
  <c r="AD1100" i="9"/>
  <c r="AB1101" i="9"/>
  <c r="AF1101" i="9" l="1"/>
  <c r="AB1102" i="9"/>
  <c r="AD1101" i="9"/>
  <c r="AF1102" i="9" l="1"/>
  <c r="AB1103" i="9"/>
  <c r="AD1102" i="9"/>
  <c r="AB1104" i="9" l="1"/>
  <c r="AF1103" i="9"/>
  <c r="AD1103" i="9"/>
  <c r="AF1104" i="9" l="1"/>
  <c r="AB1105" i="9"/>
  <c r="AD1104" i="9"/>
  <c r="AB1106" i="9" l="1"/>
  <c r="AF1105" i="9"/>
  <c r="AD1105" i="9"/>
  <c r="AF1106" i="9" l="1"/>
  <c r="AB1107" i="9"/>
  <c r="AD1106" i="9"/>
  <c r="AF1107" i="9" l="1"/>
  <c r="AD1107" i="9"/>
  <c r="AB1108" i="9"/>
  <c r="AB1109" i="9" l="1"/>
  <c r="AF1108" i="9"/>
  <c r="AD1108" i="9"/>
  <c r="AB1110" i="9" l="1"/>
  <c r="AF1109" i="9"/>
  <c r="AD1109" i="9"/>
  <c r="AF1110" i="9" l="1"/>
  <c r="AB1111" i="9"/>
  <c r="AD1110" i="9"/>
  <c r="AF1111" i="9" l="1"/>
  <c r="AB1112" i="9"/>
  <c r="AD1111" i="9"/>
  <c r="AF1112" i="9" l="1"/>
  <c r="AB1113" i="9"/>
  <c r="AD1112" i="9"/>
  <c r="AB1114" i="9" l="1"/>
  <c r="AF1113" i="9"/>
  <c r="AD1113" i="9"/>
  <c r="AD1114" i="9" l="1"/>
  <c r="AF1114" i="9"/>
  <c r="AB1115" i="9"/>
  <c r="AB1116" i="9" l="1"/>
  <c r="AF1115" i="9"/>
  <c r="AD1115" i="9"/>
  <c r="AF1116" i="9" l="1"/>
  <c r="AB1117" i="9"/>
  <c r="AD1116" i="9"/>
  <c r="AB1118" i="9" l="1"/>
  <c r="AF1117" i="9"/>
  <c r="AD1117" i="9"/>
  <c r="AB1119" i="9" l="1"/>
  <c r="AD1118" i="9"/>
  <c r="AF1118" i="9"/>
  <c r="AB1120" i="9" l="1"/>
  <c r="AF1119" i="9"/>
  <c r="AD1119" i="9"/>
  <c r="AF1120" i="9" l="1"/>
  <c r="AD1120" i="9"/>
  <c r="AB1121" i="9"/>
  <c r="AD1121" i="9" l="1"/>
  <c r="AF1121" i="9"/>
  <c r="AB1122" i="9"/>
  <c r="AB1123" i="9" l="1"/>
  <c r="AD1122" i="9"/>
  <c r="AF1122" i="9"/>
  <c r="AB1124" i="9" l="1"/>
  <c r="AD1123" i="9"/>
  <c r="AF1123" i="9"/>
  <c r="AF1124" i="9" l="1"/>
  <c r="AB1125" i="9"/>
  <c r="AD1124" i="9"/>
  <c r="AB1126" i="9" l="1"/>
  <c r="AD1125" i="9"/>
  <c r="AF1125" i="9"/>
  <c r="AF1126" i="9" l="1"/>
  <c r="AB1127" i="9"/>
  <c r="AD1126" i="9"/>
  <c r="AD1127" i="9" l="1"/>
  <c r="AB1128" i="9"/>
  <c r="AF1127" i="9"/>
  <c r="AF1128" i="9" l="1"/>
  <c r="AB1129" i="9"/>
  <c r="AD1128" i="9"/>
  <c r="AB1130" i="9" l="1"/>
  <c r="AF1129" i="9"/>
  <c r="AD1129" i="9"/>
  <c r="AF1130" i="9" l="1"/>
  <c r="AB1131" i="9"/>
  <c r="AD1130" i="9"/>
  <c r="AD1131" i="9" l="1"/>
  <c r="AB1132" i="9"/>
  <c r="AF1131" i="9"/>
  <c r="AF1132" i="9" l="1"/>
  <c r="AB1133" i="9"/>
  <c r="AD1132" i="9"/>
  <c r="AB1134" i="9" l="1"/>
  <c r="AF1133" i="9"/>
  <c r="AD1133" i="9"/>
  <c r="AD1134" i="9" l="1"/>
  <c r="AB1135" i="9"/>
  <c r="AF1134" i="9"/>
  <c r="AB1136" i="9" l="1"/>
  <c r="AD1135" i="9"/>
  <c r="AF1135" i="9"/>
  <c r="AF1136" i="9" l="1"/>
  <c r="AB1137" i="9"/>
  <c r="AD1136" i="9"/>
  <c r="AB1138" i="9" l="1"/>
  <c r="AD1137" i="9"/>
  <c r="AF1137" i="9"/>
  <c r="AB1139" i="9" l="1"/>
  <c r="AD1138" i="9"/>
  <c r="AF1138" i="9"/>
  <c r="AB1140" i="9" l="1"/>
  <c r="AF1139" i="9"/>
  <c r="AD1139" i="9"/>
  <c r="AF1140" i="9" l="1"/>
  <c r="AD1140" i="9"/>
  <c r="AB1141" i="9"/>
  <c r="AD1141" i="9" l="1"/>
  <c r="AF1141" i="9"/>
  <c r="AB1142" i="9"/>
  <c r="AB1143" i="9" l="1"/>
  <c r="AD1142" i="9"/>
  <c r="AF1142" i="9"/>
  <c r="AB1144" i="9" l="1"/>
  <c r="AD1143" i="9"/>
  <c r="AF1143" i="9"/>
  <c r="AF1144" i="9" l="1"/>
  <c r="AB1145" i="9"/>
  <c r="AD1144" i="9"/>
  <c r="AB1146" i="9" l="1"/>
  <c r="AF1145" i="9"/>
  <c r="AD1145" i="9"/>
  <c r="AF1146" i="9" l="1"/>
  <c r="AB1147" i="9"/>
  <c r="AD1146" i="9"/>
  <c r="AF1147" i="9" l="1"/>
  <c r="AD1147" i="9"/>
  <c r="AB1148" i="9"/>
  <c r="AB1149" i="9" l="1"/>
  <c r="AF1148" i="9"/>
  <c r="AD1148" i="9"/>
  <c r="AB1150" i="9" l="1"/>
  <c r="AD1149" i="9"/>
  <c r="AF1149" i="9"/>
  <c r="AF1150" i="9" l="1"/>
  <c r="AB1151" i="9"/>
  <c r="AD1150" i="9"/>
  <c r="AD1151" i="9" l="1"/>
  <c r="AB1152" i="9"/>
  <c r="AF1151" i="9"/>
  <c r="AF1152" i="9" l="1"/>
  <c r="AB1153" i="9"/>
  <c r="AD1152" i="9"/>
  <c r="AB1154" i="9" l="1"/>
  <c r="AF1153" i="9"/>
  <c r="AD1153" i="9"/>
  <c r="AF1154" i="9" l="1"/>
  <c r="AD1154" i="9"/>
  <c r="AB1155" i="9"/>
  <c r="AB1156" i="9" l="1"/>
  <c r="AD1155" i="9"/>
  <c r="AF1155" i="9"/>
  <c r="AF1156" i="9" l="1"/>
  <c r="AB1157" i="9"/>
  <c r="AD1156" i="9"/>
  <c r="AB1158" i="9" l="1"/>
  <c r="AF1157" i="9"/>
  <c r="AD1157" i="9"/>
  <c r="AB1159" i="9" l="1"/>
  <c r="AD1158" i="9"/>
  <c r="AF1158" i="9"/>
  <c r="AB1160" i="9" l="1"/>
  <c r="AF1159" i="9"/>
  <c r="AD1159" i="9"/>
  <c r="AF1160" i="9" l="1"/>
  <c r="AD1160" i="9"/>
  <c r="AB1161" i="9"/>
  <c r="AF1161" i="9" l="1"/>
  <c r="AD1161" i="9"/>
  <c r="AB1162" i="9"/>
  <c r="AB1163" i="9" l="1"/>
  <c r="AD1162" i="9"/>
  <c r="AF1162" i="9"/>
  <c r="AB1164" i="9" l="1"/>
  <c r="AD1163" i="9"/>
  <c r="AF1163" i="9"/>
  <c r="AF1164" i="9" l="1"/>
  <c r="AB1165" i="9"/>
  <c r="AD1164" i="9"/>
  <c r="AB1166" i="9" l="1"/>
  <c r="AF1165" i="9"/>
  <c r="AD1165" i="9"/>
  <c r="AF1166" i="9" l="1"/>
  <c r="AB1167" i="9"/>
  <c r="AD1166" i="9"/>
  <c r="AD1167" i="9" l="1"/>
  <c r="AF1167" i="9"/>
  <c r="AB1168" i="9"/>
  <c r="AF1168" i="9" l="1"/>
  <c r="AB1169" i="9"/>
  <c r="AD1168" i="9"/>
  <c r="AB1170" i="9" l="1"/>
  <c r="AD1169" i="9"/>
  <c r="AF1169" i="9"/>
  <c r="AF1170" i="9" l="1"/>
  <c r="AB1171" i="9"/>
  <c r="AD1170" i="9"/>
  <c r="AF1171" i="9" l="1"/>
  <c r="AB1172" i="9"/>
  <c r="AD1171" i="9"/>
  <c r="AF1172" i="9" l="1"/>
  <c r="AB1173" i="9"/>
  <c r="AD1172" i="9"/>
  <c r="AB1174" i="9" l="1"/>
  <c r="AF1173" i="9"/>
  <c r="AD1173" i="9"/>
  <c r="AD1174" i="9" l="1"/>
  <c r="AF1174" i="9"/>
  <c r="AB1175" i="9"/>
  <c r="AB1176" i="9" l="1"/>
  <c r="AF1175" i="9"/>
  <c r="AD1175" i="9"/>
  <c r="AF1176" i="9" l="1"/>
  <c r="AB1177" i="9"/>
  <c r="AD1176" i="9"/>
  <c r="AB1178" i="9" l="1"/>
  <c r="AD1177" i="9"/>
  <c r="AF1177" i="9"/>
  <c r="AB1179" i="9" l="1"/>
  <c r="AD1178" i="9"/>
  <c r="AF1178" i="9"/>
  <c r="AB1180" i="9" l="1"/>
  <c r="AF1179" i="9"/>
  <c r="AD1179" i="9"/>
  <c r="AF1180" i="9" l="1"/>
  <c r="AD1180" i="9"/>
  <c r="AB1181" i="9"/>
  <c r="AF1181" i="9" l="1"/>
  <c r="AB1182" i="9"/>
  <c r="AD1181" i="9"/>
  <c r="AF1182" i="9" l="1"/>
  <c r="AB1183" i="9"/>
  <c r="AD1182" i="9"/>
  <c r="AB1184" i="9" l="1"/>
  <c r="AF1183" i="9"/>
  <c r="AD1183" i="9"/>
  <c r="AF1184" i="9" l="1"/>
  <c r="AB1185" i="9"/>
  <c r="AD1184" i="9"/>
  <c r="AB1186" i="9" l="1"/>
  <c r="AF1185" i="9"/>
  <c r="AD1185" i="9"/>
  <c r="AF1186" i="9" l="1"/>
  <c r="AB1187" i="9"/>
  <c r="AD1186" i="9"/>
  <c r="AD1187" i="9" l="1"/>
  <c r="AB1188" i="9"/>
  <c r="AF1187" i="9"/>
  <c r="AF1188" i="9" l="1"/>
  <c r="AB1189" i="9"/>
  <c r="AD1188" i="9"/>
  <c r="AB1190" i="9" l="1"/>
  <c r="AD1189" i="9"/>
  <c r="AF1189" i="9"/>
  <c r="AF1190" i="9" l="1"/>
  <c r="AB1191" i="9"/>
  <c r="AD1190" i="9"/>
  <c r="AD1191" i="9" l="1"/>
  <c r="AB1192" i="9"/>
  <c r="AF1191" i="9"/>
  <c r="AF1192" i="9" l="1"/>
  <c r="AB1193" i="9"/>
  <c r="AD1192" i="9"/>
  <c r="AB1194" i="9" l="1"/>
  <c r="AF1193" i="9"/>
  <c r="AD1193" i="9"/>
  <c r="AD1194" i="9" l="1"/>
  <c r="AF1194" i="9"/>
  <c r="AB1195" i="9"/>
  <c r="AB1196" i="9" l="1"/>
  <c r="AF1195" i="9"/>
  <c r="AD1195" i="9"/>
  <c r="AF1196" i="9" l="1"/>
  <c r="AB1197" i="9"/>
  <c r="AD1196" i="9"/>
  <c r="AB1198" i="9" l="1"/>
  <c r="AF1197" i="9"/>
  <c r="AD1197" i="9"/>
  <c r="AB1199" i="9" l="1"/>
  <c r="AD1198" i="9"/>
  <c r="AF1198" i="9"/>
  <c r="AB1200" i="9" l="1"/>
  <c r="AF1199" i="9"/>
  <c r="AD1199" i="9"/>
  <c r="AF1200" i="9" l="1"/>
  <c r="AD1200" i="9"/>
  <c r="AB1201" i="9"/>
  <c r="AF1201" i="9" l="1"/>
  <c r="AB1202" i="9"/>
  <c r="AD1201" i="9"/>
  <c r="AF1202" i="9" l="1"/>
  <c r="AB1203" i="9"/>
  <c r="AD1202" i="9"/>
  <c r="AB1204" i="9" l="1"/>
  <c r="AD1203" i="9"/>
  <c r="AF1203" i="9"/>
  <c r="AF1204" i="9" l="1"/>
  <c r="AB1205" i="9"/>
  <c r="AD1204" i="9"/>
  <c r="AB1206" i="9" l="1"/>
  <c r="AF1205" i="9"/>
  <c r="AD1205" i="9"/>
  <c r="AF1206" i="9" l="1"/>
  <c r="AB1207" i="9"/>
  <c r="AD1206" i="9"/>
  <c r="AF1207" i="9" l="1"/>
  <c r="AB1208" i="9"/>
  <c r="AD1207" i="9"/>
  <c r="AB1209" i="9" l="1"/>
  <c r="AF1208" i="9"/>
  <c r="AD1208" i="9"/>
  <c r="AB1210" i="9" l="1"/>
  <c r="AD1209" i="9"/>
  <c r="AF1209" i="9"/>
  <c r="AF1210" i="9" l="1"/>
  <c r="AB1211" i="9"/>
  <c r="AD1210" i="9"/>
  <c r="AD1211" i="9" l="1"/>
  <c r="AB1212" i="9"/>
  <c r="AF1211" i="9"/>
  <c r="AF1212" i="9" l="1"/>
  <c r="AB1213" i="9"/>
  <c r="AD1212" i="9"/>
  <c r="AB1214" i="9" l="1"/>
  <c r="AD1213" i="9"/>
  <c r="AF1213" i="9"/>
  <c r="AF1214" i="9" l="1"/>
  <c r="AB1215" i="9"/>
  <c r="AD1214" i="9"/>
  <c r="AB1216" i="9" l="1"/>
  <c r="AD1215" i="9"/>
  <c r="AF1215" i="9"/>
  <c r="AF1216" i="9" l="1"/>
  <c r="AB1217" i="9"/>
  <c r="AD1216" i="9"/>
  <c r="AB1218" i="9" l="1"/>
  <c r="AD1217" i="9"/>
  <c r="AF1217" i="9"/>
  <c r="AB1219" i="9" l="1"/>
  <c r="AD1218" i="9"/>
  <c r="AF1218" i="9"/>
  <c r="AB1220" i="9" l="1"/>
  <c r="AF1219" i="9"/>
  <c r="AD1219" i="9"/>
  <c r="AF1220" i="9" l="1"/>
  <c r="AD1220" i="9"/>
  <c r="AB1221" i="9"/>
  <c r="AD1221" i="9" l="1"/>
  <c r="AB1222" i="9"/>
  <c r="AF1221" i="9"/>
  <c r="AB1223" i="9" l="1"/>
  <c r="AD1222" i="9"/>
  <c r="AF1222" i="9"/>
  <c r="AB1224" i="9" l="1"/>
  <c r="AF1223" i="9"/>
  <c r="AD1223" i="9"/>
  <c r="AF1224" i="9" l="1"/>
  <c r="AB1225" i="9"/>
  <c r="AD1224" i="9"/>
  <c r="AB1226" i="9" l="1"/>
  <c r="AF1225" i="9"/>
  <c r="AD1225" i="9"/>
  <c r="AF1226" i="9" l="1"/>
  <c r="AB1227" i="9"/>
  <c r="AD1226" i="9"/>
  <c r="AF1227" i="9" l="1"/>
  <c r="AB1228" i="9"/>
  <c r="AD1227" i="9"/>
  <c r="AB1229" i="9" l="1"/>
  <c r="AF1228" i="9"/>
  <c r="AD1228" i="9"/>
  <c r="AB1230" i="9" l="1"/>
  <c r="AF1229" i="9"/>
  <c r="AD1229" i="9"/>
  <c r="AF1230" i="9" l="1"/>
  <c r="AB1231" i="9"/>
  <c r="AD1230" i="9"/>
  <c r="AD1231" i="9" l="1"/>
  <c r="AB1232" i="9"/>
  <c r="AF1231" i="9"/>
  <c r="AF1232" i="9" l="1"/>
  <c r="AB1233" i="9"/>
  <c r="AD1232" i="9"/>
  <c r="AB1234" i="9" l="1"/>
  <c r="AF1233" i="9"/>
  <c r="AD1233" i="9"/>
  <c r="AF1234" i="9" l="1"/>
  <c r="AB1235" i="9"/>
  <c r="AD1234" i="9"/>
  <c r="AB1236" i="9" l="1"/>
  <c r="AD1235" i="9"/>
  <c r="AF1235" i="9"/>
  <c r="AF1236" i="9" l="1"/>
  <c r="AB1237" i="9"/>
  <c r="AD1236" i="9"/>
  <c r="AB1238" i="9" l="1"/>
  <c r="AF1237" i="9"/>
  <c r="AD1237" i="9"/>
  <c r="AB1239" i="9" l="1"/>
  <c r="AD1238" i="9"/>
  <c r="AF1238" i="9"/>
  <c r="AB1240" i="9" l="1"/>
  <c r="AF1239" i="9"/>
  <c r="AD1239" i="9"/>
  <c r="AF1240" i="9" l="1"/>
  <c r="AD1240" i="9"/>
  <c r="AB1241" i="9"/>
  <c r="AF1241" i="9" l="1"/>
  <c r="AB1242" i="9"/>
  <c r="AD1241" i="9"/>
  <c r="AB1243" i="9" l="1"/>
  <c r="AD1242" i="9"/>
  <c r="AF1242" i="9"/>
  <c r="AB1244" i="9" l="1"/>
  <c r="AF1243" i="9"/>
  <c r="AD1243" i="9"/>
  <c r="AF1244" i="9" l="1"/>
  <c r="AB1245" i="9"/>
  <c r="AD1244" i="9"/>
  <c r="AB1246" i="9" l="1"/>
  <c r="AF1245" i="9"/>
  <c r="AD1245" i="9"/>
  <c r="AF1246" i="9" l="1"/>
  <c r="AB1247" i="9"/>
  <c r="AD1246" i="9"/>
  <c r="AF1247" i="9" l="1"/>
  <c r="AB1248" i="9"/>
  <c r="AD1247" i="9"/>
  <c r="AB1249" i="9" l="1"/>
  <c r="AF1248" i="9"/>
  <c r="AD1248" i="9"/>
  <c r="AB1250" i="9" l="1"/>
  <c r="AF1249" i="9"/>
  <c r="AD1249" i="9"/>
  <c r="AF1250" i="9" l="1"/>
  <c r="AD1250" i="9"/>
  <c r="AB1251" i="9"/>
  <c r="AD1251" i="9" l="1"/>
  <c r="AB1252" i="9"/>
  <c r="AF1251" i="9"/>
  <c r="AF1252" i="9" l="1"/>
  <c r="AB1253" i="9"/>
  <c r="AD1252" i="9"/>
  <c r="AB1254" i="9" l="1"/>
  <c r="AF1253" i="9"/>
  <c r="AD1253" i="9"/>
  <c r="AF1254" i="9" l="1"/>
  <c r="AB1255" i="9"/>
  <c r="AD1254" i="9"/>
  <c r="AB1256" i="9" l="1"/>
  <c r="AD1255" i="9"/>
  <c r="AF1255" i="9"/>
  <c r="AF1256" i="9" l="1"/>
  <c r="AB1257" i="9"/>
  <c r="AD1256" i="9"/>
  <c r="AD1257" i="9" l="1"/>
  <c r="AB1258" i="9"/>
  <c r="AF1257" i="9"/>
  <c r="AB1259" i="9" l="1"/>
  <c r="AD1258" i="9"/>
  <c r="AF1258" i="9"/>
  <c r="AB1260" i="9" l="1"/>
  <c r="AD1259" i="9"/>
  <c r="AF1259" i="9"/>
  <c r="AF1260" i="9" l="1"/>
  <c r="AD1260" i="9"/>
  <c r="AB1261" i="9"/>
  <c r="AB1262" i="9" l="1"/>
  <c r="AF1261" i="9"/>
  <c r="AD1261" i="9"/>
  <c r="AF1262" i="9" l="1"/>
  <c r="AB1263" i="9"/>
  <c r="AD1262" i="9"/>
  <c r="AB1264" i="9" l="1"/>
  <c r="AD1263" i="9"/>
  <c r="AF1263" i="9"/>
  <c r="AF1264" i="9" l="1"/>
  <c r="AB1265" i="9"/>
  <c r="AD1264" i="9"/>
  <c r="AB1266" i="9" l="1"/>
  <c r="AF1265" i="9"/>
  <c r="AD1265" i="9"/>
  <c r="AF1266" i="9" l="1"/>
  <c r="AB1267" i="9"/>
  <c r="AD1266" i="9"/>
  <c r="AF1267" i="9" l="1"/>
  <c r="AB1268" i="9"/>
  <c r="AD1267" i="9"/>
  <c r="AB1269" i="9" l="1"/>
  <c r="AD1268" i="9"/>
  <c r="AF1268" i="9"/>
  <c r="AB1270" i="9" l="1"/>
  <c r="AD1269" i="9"/>
  <c r="AF1269" i="9"/>
  <c r="AF1270" i="9" l="1"/>
  <c r="AD1270" i="9"/>
  <c r="AB1271" i="9"/>
  <c r="AD1271" i="9" l="1"/>
  <c r="AB1272" i="9"/>
  <c r="AF1271" i="9"/>
  <c r="AF1272" i="9" l="1"/>
  <c r="AB1273" i="9"/>
  <c r="AD1272" i="9"/>
  <c r="AB1274" i="9" l="1"/>
  <c r="AD1273" i="9"/>
  <c r="AF1273" i="9"/>
  <c r="AF1274" i="9" l="1"/>
  <c r="AB1275" i="9"/>
  <c r="AD1274" i="9"/>
  <c r="AB1276" i="9" l="1"/>
  <c r="AF1275" i="9"/>
  <c r="AD1275" i="9"/>
  <c r="AF1276" i="9" l="1"/>
  <c r="AB1277" i="9"/>
  <c r="AD1276" i="9"/>
  <c r="AF1277" i="9" l="1"/>
  <c r="AB1278" i="9"/>
  <c r="AD1277" i="9"/>
  <c r="AB1279" i="9" l="1"/>
  <c r="AD1278" i="9"/>
  <c r="AF1278" i="9"/>
  <c r="AB1280" i="9" l="1"/>
  <c r="AF1279" i="9"/>
  <c r="AD1279" i="9"/>
  <c r="AF1280" i="9" l="1"/>
  <c r="AD1280" i="9"/>
  <c r="AB1281" i="9"/>
  <c r="AF1281" i="9" l="1"/>
  <c r="AB1282" i="9"/>
  <c r="AD1281" i="9"/>
  <c r="AB1283" i="9" l="1"/>
  <c r="AD1282" i="9"/>
  <c r="AF1282" i="9"/>
  <c r="AB1284" i="9" l="1"/>
  <c r="AD1283" i="9"/>
  <c r="AF1283" i="9"/>
  <c r="AF1284" i="9" l="1"/>
  <c r="AB1285" i="9"/>
  <c r="AD1284" i="9"/>
  <c r="AB1286" i="9" l="1"/>
  <c r="AF1285" i="9"/>
  <c r="AD1285" i="9"/>
  <c r="AF1286" i="9" l="1"/>
  <c r="AB1287" i="9"/>
  <c r="AD1286" i="9"/>
  <c r="AB1288" i="9" l="1"/>
  <c r="AD1287" i="9"/>
  <c r="AF1287" i="9"/>
  <c r="AB1289" i="9" l="1"/>
  <c r="AF1288" i="9"/>
  <c r="AD1288" i="9"/>
  <c r="AB1290" i="9" l="1"/>
  <c r="AD1289" i="9"/>
  <c r="AF1289" i="9"/>
  <c r="AF1290" i="9" l="1"/>
  <c r="AB1291" i="9"/>
  <c r="AD1290" i="9"/>
  <c r="AB1292" i="9" l="1"/>
  <c r="AF1291" i="9"/>
  <c r="AD1291" i="9"/>
  <c r="AF1292" i="9" l="1"/>
  <c r="AB1293" i="9"/>
  <c r="AD1292" i="9"/>
  <c r="AB1294" i="9" l="1"/>
  <c r="AF1293" i="9"/>
  <c r="AD1293" i="9"/>
  <c r="AF1294" i="9" l="1"/>
  <c r="AB1295" i="9"/>
  <c r="AD1294" i="9"/>
  <c r="AB1296" i="9" l="1"/>
  <c r="AF1295" i="9"/>
  <c r="AD1295" i="9"/>
  <c r="AB1297" i="9" l="1"/>
  <c r="AD1296" i="9"/>
  <c r="AF1296" i="9"/>
  <c r="AB1298" i="9" l="1"/>
  <c r="AD1297" i="9"/>
  <c r="AF1297" i="9"/>
  <c r="AB1299" i="9" l="1"/>
  <c r="AF1298" i="9"/>
  <c r="AD1298" i="9"/>
  <c r="AB1300" i="9" l="1"/>
  <c r="AD1299" i="9"/>
  <c r="AF1299" i="9"/>
  <c r="AF1300" i="9" l="1"/>
  <c r="AB1301" i="9"/>
  <c r="AD1300" i="9"/>
  <c r="AF1301" i="9" l="1"/>
  <c r="AB1302" i="9"/>
  <c r="AD1301" i="9"/>
  <c r="AB1303" i="9" l="1"/>
  <c r="AF1302" i="9"/>
  <c r="AD1302" i="9"/>
  <c r="AB1304" i="9" l="1"/>
  <c r="AD1303" i="9"/>
  <c r="AF1303" i="9"/>
  <c r="AF1304" i="9" l="1"/>
  <c r="AB1305" i="9"/>
  <c r="AD1304" i="9"/>
  <c r="AB1306" i="9" l="1"/>
  <c r="AD1305" i="9"/>
  <c r="AF1305" i="9"/>
  <c r="AD1306" i="9" l="1"/>
  <c r="AF1306" i="9"/>
  <c r="AB1307" i="9"/>
  <c r="AF1307" i="9" l="1"/>
  <c r="AB1308" i="9"/>
  <c r="AD1307" i="9"/>
  <c r="AF1308" i="9" l="1"/>
  <c r="AB1309" i="9"/>
  <c r="AD1308" i="9"/>
  <c r="AB1310" i="9" l="1"/>
  <c r="AD1309" i="9"/>
  <c r="AF1309" i="9"/>
  <c r="AF1310" i="9" l="1"/>
  <c r="AB1311" i="9"/>
  <c r="AD1310" i="9"/>
  <c r="AB1312" i="9" l="1"/>
  <c r="AD1311" i="9"/>
  <c r="AF1311" i="9"/>
  <c r="AF1312" i="9" l="1"/>
  <c r="AB1313" i="9"/>
  <c r="AD1312" i="9"/>
  <c r="AB1314" i="9" l="1"/>
  <c r="AD1313" i="9"/>
  <c r="AF1313" i="9"/>
  <c r="AB1315" i="9" l="1"/>
  <c r="AD1314" i="9"/>
  <c r="AF1314" i="9"/>
  <c r="AB1316" i="9" l="1"/>
  <c r="AD1315" i="9"/>
  <c r="AF1315" i="9"/>
  <c r="AF1316" i="9" l="1"/>
  <c r="AD1316" i="9"/>
  <c r="AB1317" i="9"/>
  <c r="AB1318" i="9" l="1"/>
  <c r="AD1317" i="9"/>
  <c r="AF1317" i="9"/>
  <c r="AF1318" i="9" l="1"/>
  <c r="AB1319" i="9"/>
  <c r="AD1318" i="9"/>
  <c r="AB1320" i="9" l="1"/>
  <c r="AD1319" i="9"/>
  <c r="AF1319" i="9"/>
  <c r="AF1320" i="9" l="1"/>
  <c r="AB1321" i="9"/>
  <c r="AD1320" i="9"/>
  <c r="AF1321" i="9" l="1"/>
  <c r="AB1322" i="9"/>
  <c r="AD1321" i="9"/>
  <c r="AF1322" i="9" l="1"/>
  <c r="AB1323" i="9"/>
  <c r="AD1322" i="9"/>
  <c r="AD1323" i="9" l="1"/>
  <c r="AF1323" i="9"/>
  <c r="AB1324" i="9"/>
  <c r="AF1324" i="9" l="1"/>
  <c r="AB1325" i="9"/>
  <c r="AD1324" i="9"/>
  <c r="AB1326" i="9" l="1"/>
  <c r="AD1325" i="9"/>
  <c r="AF1325" i="9"/>
  <c r="AF1326" i="9" l="1"/>
  <c r="AB1327" i="9"/>
  <c r="AD1326" i="9"/>
  <c r="AF1327" i="9" l="1"/>
  <c r="AB1328" i="9"/>
  <c r="AD1327" i="9"/>
  <c r="AF1328" i="9" l="1"/>
  <c r="AB1329" i="9"/>
  <c r="AD1328" i="9"/>
  <c r="AB1330" i="9" l="1"/>
  <c r="AD1329" i="9"/>
  <c r="AF1329" i="9"/>
  <c r="AF1330" i="9" l="1"/>
  <c r="AB1331" i="9"/>
  <c r="AD1330" i="9"/>
  <c r="AB1332" i="9" l="1"/>
  <c r="AD1331" i="9"/>
  <c r="AF1331" i="9"/>
  <c r="AF1332" i="9" l="1"/>
  <c r="AB1333" i="9"/>
  <c r="AD1332" i="9"/>
  <c r="AB1334" i="9" l="1"/>
  <c r="AF1333" i="9"/>
  <c r="AD1333" i="9"/>
  <c r="AB1335" i="9" l="1"/>
  <c r="AD1334" i="9"/>
  <c r="AF1334" i="9"/>
  <c r="AB1336" i="9" l="1"/>
  <c r="AD1335" i="9"/>
  <c r="AF1335" i="9"/>
  <c r="AF1336" i="9" l="1"/>
  <c r="AD1336" i="9"/>
  <c r="AB1337" i="9"/>
  <c r="AB1338" i="9" l="1"/>
  <c r="AF1337" i="9"/>
  <c r="AD1337" i="9"/>
  <c r="AF1338" i="9" l="1"/>
  <c r="AB1339" i="9"/>
  <c r="AD1338" i="9"/>
  <c r="AB1340" i="9" l="1"/>
  <c r="AD1339" i="9"/>
  <c r="AF1339" i="9"/>
  <c r="AF1340" i="9" l="1"/>
  <c r="AB1341" i="9"/>
  <c r="AD1340" i="9"/>
  <c r="AB1342" i="9" l="1"/>
  <c r="AD1341" i="9"/>
  <c r="AF1341" i="9"/>
  <c r="AF1342" i="9" l="1"/>
  <c r="AB1343" i="9"/>
  <c r="AD1342" i="9"/>
  <c r="AD1343" i="9" l="1"/>
  <c r="AF1343" i="9"/>
  <c r="AB1344" i="9"/>
  <c r="AF1344" i="9" l="1"/>
  <c r="AB1345" i="9"/>
  <c r="AD1344" i="9"/>
  <c r="AB1346" i="9" l="1"/>
  <c r="AD1345" i="9"/>
  <c r="AF1345" i="9"/>
  <c r="AF1346" i="9" l="1"/>
  <c r="AB1347" i="9"/>
  <c r="AD1346" i="9"/>
  <c r="AD1347" i="9" l="1"/>
  <c r="AB1348" i="9"/>
  <c r="AF1347" i="9"/>
  <c r="AF1348" i="9" l="1"/>
  <c r="AB1349" i="9"/>
  <c r="AD1348" i="9"/>
  <c r="AB1350" i="9" l="1"/>
  <c r="AD1349" i="9"/>
  <c r="AF1349" i="9"/>
  <c r="AF1350" i="9" l="1"/>
  <c r="AB1351" i="9"/>
  <c r="AD1350" i="9"/>
  <c r="AB1352" i="9" l="1"/>
  <c r="AF1351" i="9"/>
  <c r="AD1351" i="9"/>
  <c r="AF1352" i="9" l="1"/>
  <c r="AB1353" i="9"/>
  <c r="AD1352" i="9"/>
  <c r="AB1354" i="9" l="1"/>
  <c r="AF1353" i="9"/>
  <c r="AD1353" i="9"/>
  <c r="AB1355" i="9" l="1"/>
  <c r="AD1354" i="9"/>
  <c r="AF1354" i="9"/>
  <c r="AB1356" i="9" l="1"/>
  <c r="AD1355" i="9"/>
  <c r="AF1355" i="9"/>
  <c r="AF1356" i="9" l="1"/>
  <c r="AD1356" i="9"/>
  <c r="AB1357" i="9"/>
  <c r="AB1358" i="9" l="1"/>
  <c r="AF1357" i="9"/>
  <c r="AD1357" i="9"/>
  <c r="AF1358" i="9" l="1"/>
  <c r="AB1359" i="9"/>
  <c r="AD1358" i="9"/>
  <c r="AB1360" i="9" l="1"/>
  <c r="AD1359" i="9"/>
  <c r="AF1359" i="9"/>
  <c r="AF1360" i="9" l="1"/>
  <c r="AB1361" i="9"/>
  <c r="AD1360" i="9"/>
  <c r="AB1362" i="9" l="1"/>
  <c r="AD1361" i="9"/>
  <c r="AF1361" i="9"/>
  <c r="AF1362" i="9" l="1"/>
  <c r="AB1363" i="9"/>
  <c r="AD1362" i="9"/>
  <c r="AF1363" i="9" l="1"/>
  <c r="AD1363" i="9"/>
  <c r="AB1364" i="9"/>
  <c r="AF1364" i="9" l="1"/>
  <c r="AB1365" i="9"/>
  <c r="AD1364" i="9"/>
  <c r="AB1366" i="9" l="1"/>
  <c r="AD1365" i="9"/>
  <c r="AF1365" i="9"/>
  <c r="AF1366" i="9" l="1"/>
  <c r="AB1367" i="9"/>
  <c r="AD1366" i="9"/>
  <c r="AD1367" i="9" l="1"/>
  <c r="AB1368" i="9"/>
  <c r="AF1367" i="9"/>
  <c r="AF1368" i="9" l="1"/>
  <c r="AB1369" i="9"/>
  <c r="AD1368" i="9"/>
  <c r="AB1370" i="9" l="1"/>
  <c r="AD1369" i="9"/>
  <c r="AF1369" i="9"/>
  <c r="AF1370" i="9" l="1"/>
  <c r="AB1371" i="9"/>
  <c r="AD1370" i="9"/>
  <c r="AB1372" i="9" l="1"/>
  <c r="AD1371" i="9"/>
  <c r="AF1371" i="9"/>
  <c r="AF1372" i="9" l="1"/>
  <c r="AB1373" i="9"/>
  <c r="AD1372" i="9"/>
  <c r="AB1374" i="9" l="1"/>
  <c r="AD1373" i="9"/>
  <c r="AF1373" i="9"/>
  <c r="AB1375" i="9" l="1"/>
  <c r="AD1374" i="9"/>
  <c r="AF1374" i="9"/>
  <c r="AB1376" i="9" l="1"/>
  <c r="AD1375" i="9"/>
  <c r="AF1375" i="9"/>
  <c r="AF1376" i="9" l="1"/>
  <c r="AD1376" i="9"/>
  <c r="AB1377" i="9"/>
  <c r="AB1378" i="9" l="1"/>
  <c r="AD1377" i="9"/>
  <c r="AF1377" i="9"/>
  <c r="AF1378" i="9" l="1"/>
  <c r="AB1379" i="9"/>
  <c r="AD1378" i="9"/>
  <c r="AB1380" i="9" l="1"/>
  <c r="AD1379" i="9"/>
  <c r="AF1379" i="9"/>
  <c r="AF1380" i="9" l="1"/>
  <c r="AB1381" i="9"/>
  <c r="AD1380" i="9"/>
  <c r="AB1382" i="9" l="1"/>
  <c r="AD1381" i="9"/>
  <c r="AF1381" i="9"/>
  <c r="AF1382" i="9" l="1"/>
  <c r="AB1383" i="9"/>
  <c r="AD1382" i="9"/>
  <c r="AF1383" i="9" l="1"/>
  <c r="AD1383" i="9"/>
  <c r="AB1384" i="9"/>
  <c r="AF1384" i="9" l="1"/>
  <c r="AB1385" i="9"/>
  <c r="AD1384" i="9"/>
  <c r="AB1386" i="9" l="1"/>
  <c r="AD1385" i="9"/>
  <c r="AF1385" i="9"/>
  <c r="AF1386" i="9" l="1"/>
  <c r="AB1387" i="9"/>
  <c r="AD1386" i="9"/>
  <c r="AF1387" i="9" l="1"/>
  <c r="AB1388" i="9"/>
  <c r="AD1387" i="9"/>
  <c r="AF1388" i="9" l="1"/>
  <c r="AB1389" i="9"/>
  <c r="AD1388" i="9"/>
  <c r="AB1390" i="9" l="1"/>
  <c r="AF1389" i="9"/>
  <c r="AD1389" i="9"/>
  <c r="AF1390" i="9" l="1"/>
  <c r="AB1391" i="9"/>
  <c r="AD1390" i="9"/>
  <c r="AB1392" i="9" l="1"/>
  <c r="AD1391" i="9"/>
  <c r="AF1391" i="9"/>
  <c r="AF1392" i="9" l="1"/>
  <c r="AB1393" i="9"/>
  <c r="AD1392" i="9"/>
  <c r="AB1394" i="9" l="1"/>
  <c r="AD1393" i="9"/>
  <c r="AF1393" i="9"/>
  <c r="AB1395" i="9" l="1"/>
  <c r="AD1394" i="9"/>
  <c r="AF1394" i="9"/>
  <c r="AB1396" i="9" l="1"/>
  <c r="AD1395" i="9"/>
  <c r="AF1395" i="9"/>
  <c r="AF1396" i="9" l="1"/>
  <c r="AD1396" i="9"/>
  <c r="AB1397" i="9"/>
  <c r="AB1398" i="9" l="1"/>
  <c r="AD1397" i="9"/>
  <c r="AF1397" i="9"/>
  <c r="AF1398" i="9" l="1"/>
  <c r="AB1399" i="9"/>
  <c r="AD1398" i="9"/>
  <c r="AB1400" i="9" l="1"/>
  <c r="AD1399" i="9"/>
  <c r="AF1399" i="9"/>
  <c r="AF1400" i="9" l="1"/>
  <c r="AB1401" i="9"/>
  <c r="AD1400" i="9"/>
  <c r="AB1402" i="9" l="1"/>
  <c r="AD1401" i="9"/>
  <c r="AF1401" i="9"/>
  <c r="AF1402" i="9" l="1"/>
  <c r="AB1403" i="9"/>
  <c r="AD1402" i="9"/>
  <c r="AF1403" i="9" l="1"/>
  <c r="AD1403" i="9"/>
  <c r="AB1404" i="9"/>
  <c r="AF1404" i="9" l="1"/>
  <c r="AB1405" i="9"/>
  <c r="AD1404" i="9"/>
  <c r="AB1406" i="9" l="1"/>
  <c r="AF1405" i="9"/>
  <c r="AD1405" i="9"/>
  <c r="AF1406" i="9" l="1"/>
  <c r="AB1407" i="9"/>
  <c r="AD1406" i="9"/>
  <c r="AF1407" i="9" l="1"/>
  <c r="AB1408" i="9"/>
  <c r="AD1407" i="9"/>
  <c r="AF1408" i="9" l="1"/>
  <c r="AB1409" i="9"/>
  <c r="AD1408" i="9"/>
  <c r="AB1410" i="9" l="1"/>
  <c r="AD1409" i="9"/>
  <c r="AF1409" i="9"/>
  <c r="AF1410" i="9" l="1"/>
  <c r="AB1411" i="9"/>
  <c r="AD1410" i="9"/>
  <c r="AB1412" i="9" l="1"/>
  <c r="AF1411" i="9"/>
  <c r="AD1411" i="9"/>
  <c r="AF1412" i="9" l="1"/>
  <c r="AB1413" i="9"/>
  <c r="AD1412" i="9"/>
  <c r="AB1414" i="9" l="1"/>
  <c r="AD1413" i="9"/>
  <c r="AF1413" i="9"/>
  <c r="AB1415" i="9" l="1"/>
  <c r="AD1414" i="9"/>
  <c r="AF1414" i="9"/>
  <c r="AB1416" i="9" l="1"/>
  <c r="AD1415" i="9"/>
  <c r="AF1415" i="9"/>
  <c r="AF1416" i="9" l="1"/>
  <c r="AD1416" i="9"/>
  <c r="AB1417" i="9"/>
  <c r="AB1418" i="9" l="1"/>
  <c r="AF1417" i="9"/>
  <c r="AD1417" i="9"/>
  <c r="AF1418" i="9" l="1"/>
  <c r="AB1419" i="9"/>
  <c r="AD1418" i="9"/>
  <c r="AB1420" i="9" l="1"/>
  <c r="AF1419" i="9"/>
  <c r="AD1419" i="9"/>
  <c r="AF1420" i="9" l="1"/>
  <c r="AB1421" i="9"/>
  <c r="AD1420" i="9"/>
  <c r="AB1422" i="9" l="1"/>
  <c r="AD1421" i="9"/>
  <c r="AF1421" i="9"/>
  <c r="AF1422" i="9" l="1"/>
  <c r="AB1423" i="9"/>
  <c r="AD1422" i="9"/>
  <c r="AF1423" i="9" l="1"/>
  <c r="AD1423" i="9"/>
  <c r="AB1424" i="9"/>
  <c r="AF1424" i="9" l="1"/>
  <c r="AB1425" i="9"/>
  <c r="AD1424" i="9"/>
  <c r="AB1426" i="9" l="1"/>
  <c r="AF1425" i="9"/>
  <c r="AD1425" i="9"/>
  <c r="AF1426" i="9" l="1"/>
  <c r="AB1427" i="9"/>
  <c r="AD1426" i="9"/>
  <c r="AD1427" i="9" l="1"/>
  <c r="AB1428" i="9"/>
  <c r="AF1427" i="9"/>
  <c r="AF1428" i="9" l="1"/>
  <c r="AB1429" i="9"/>
  <c r="AD1428" i="9"/>
  <c r="AB1430" i="9" l="1"/>
  <c r="AF1429" i="9"/>
  <c r="AD1429" i="9"/>
  <c r="AF1430" i="9" l="1"/>
  <c r="AB1431" i="9"/>
  <c r="AD1430" i="9"/>
  <c r="AB1432" i="9" l="1"/>
  <c r="AD1431" i="9"/>
  <c r="AF1431" i="9"/>
  <c r="AF1432" i="9" l="1"/>
  <c r="AB1433" i="9"/>
  <c r="AD1432" i="9"/>
  <c r="AB1434" i="9" l="1"/>
  <c r="AD1433" i="9"/>
  <c r="AF1433" i="9"/>
  <c r="AB1435" i="9" l="1"/>
  <c r="AD1434" i="9"/>
  <c r="AF1434" i="9"/>
  <c r="AB1436" i="9" l="1"/>
  <c r="AD1435" i="9"/>
  <c r="AF1435" i="9"/>
  <c r="AF1436" i="9" l="1"/>
  <c r="AD1436" i="9"/>
  <c r="AB1437" i="9"/>
  <c r="AB1438" i="9" l="1"/>
  <c r="AF1437" i="9"/>
  <c r="AD1437" i="9"/>
  <c r="AF1438" i="9" l="1"/>
  <c r="AB1439" i="9"/>
  <c r="AD1438" i="9"/>
  <c r="AB1440" i="9" l="1"/>
  <c r="AD1439" i="9"/>
  <c r="AF1439" i="9"/>
  <c r="AF1440" i="9" l="1"/>
  <c r="AB1441" i="9"/>
  <c r="AD1440" i="9"/>
  <c r="AB1442" i="9" l="1"/>
  <c r="AD1441" i="9"/>
  <c r="AF1441" i="9"/>
  <c r="AF1442" i="9" l="1"/>
  <c r="AB1443" i="9"/>
  <c r="AD1442" i="9"/>
  <c r="AD1443" i="9" l="1"/>
  <c r="AF1443" i="9"/>
  <c r="AB1444" i="9"/>
  <c r="AF1444" i="9" l="1"/>
  <c r="AB1445" i="9"/>
  <c r="AD1444" i="9"/>
  <c r="AB1446" i="9" l="1"/>
  <c r="AD1445" i="9"/>
  <c r="AF1445" i="9"/>
  <c r="AF1446" i="9" l="1"/>
  <c r="AB1447" i="9"/>
  <c r="AD1446" i="9"/>
  <c r="AF1447" i="9" l="1"/>
  <c r="AB1448" i="9"/>
  <c r="AD1447" i="9"/>
  <c r="AF1448" i="9" l="1"/>
  <c r="AB1449" i="9"/>
  <c r="AD1448" i="9"/>
  <c r="AB1450" i="9" l="1"/>
  <c r="AD1449" i="9"/>
  <c r="AF1449" i="9"/>
  <c r="AF1450" i="9" l="1"/>
  <c r="AB1451" i="9"/>
  <c r="AD1450" i="9"/>
  <c r="AB1452" i="9" l="1"/>
  <c r="AF1451" i="9"/>
  <c r="AD1451" i="9"/>
  <c r="AF1452" i="9" l="1"/>
  <c r="AB1453" i="9"/>
  <c r="AD1452" i="9"/>
  <c r="AB1454" i="9" l="1"/>
  <c r="AD1453" i="9"/>
  <c r="AF1453" i="9"/>
  <c r="AB1455" i="9" l="1"/>
  <c r="AD1454" i="9"/>
  <c r="AF1454" i="9"/>
  <c r="AB1456" i="9" l="1"/>
  <c r="AD1455" i="9"/>
  <c r="AF1455" i="9"/>
  <c r="AF1456" i="9" l="1"/>
  <c r="AD1456" i="9"/>
  <c r="AB1457" i="9"/>
  <c r="AB1458" i="9" l="1"/>
  <c r="AD1457" i="9"/>
  <c r="AF1457" i="9"/>
  <c r="AF1458" i="9" l="1"/>
  <c r="AB1459" i="9"/>
  <c r="AD1458" i="9"/>
  <c r="AB1460" i="9" l="1"/>
  <c r="AD1459" i="9"/>
  <c r="AF1459" i="9"/>
  <c r="AF1460" i="9" l="1"/>
  <c r="AB1461" i="9"/>
  <c r="AD1460" i="9"/>
  <c r="AB1462" i="9" l="1"/>
  <c r="AD1461" i="9"/>
  <c r="AF1461" i="9"/>
  <c r="AF1462" i="9" l="1"/>
  <c r="AB1463" i="9"/>
  <c r="AD1462" i="9"/>
  <c r="AD1463" i="9" l="1"/>
  <c r="AF1463" i="9"/>
  <c r="AB1464" i="9"/>
  <c r="AF1464" i="9" l="1"/>
  <c r="AB1465" i="9"/>
  <c r="AD1464" i="9"/>
  <c r="AB1466" i="9" l="1"/>
  <c r="AD1465" i="9"/>
  <c r="AF1465" i="9"/>
  <c r="AF1466" i="9" l="1"/>
  <c r="AB1467" i="9"/>
  <c r="AD1466" i="9"/>
  <c r="AD1467" i="9" l="1"/>
  <c r="AB1468" i="9"/>
  <c r="AF1467" i="9"/>
  <c r="AF1468" i="9" l="1"/>
  <c r="AB1469" i="9"/>
  <c r="AD1468" i="9"/>
  <c r="AB1470" i="9" l="1"/>
  <c r="AF1469" i="9"/>
  <c r="AD1469" i="9"/>
  <c r="AB1471" i="9" l="1"/>
  <c r="AD1470" i="9"/>
  <c r="AF1470" i="9"/>
  <c r="AB1472" i="9" l="1"/>
  <c r="AF1471" i="9"/>
  <c r="AD1471" i="9"/>
  <c r="AF1472" i="9" l="1"/>
  <c r="AD1472" i="9"/>
  <c r="AB1473" i="9"/>
  <c r="AB1474" i="9" l="1"/>
  <c r="AD1473" i="9"/>
  <c r="AF1473" i="9"/>
  <c r="AB1475" i="9" l="1"/>
  <c r="AD1474" i="9"/>
  <c r="AF1474" i="9"/>
  <c r="AB1476" i="9" l="1"/>
  <c r="AF1475" i="9"/>
  <c r="AD1475" i="9"/>
  <c r="AF1476" i="9" l="1"/>
  <c r="AD1476" i="9"/>
  <c r="AB1477" i="9"/>
  <c r="AB1478" i="9" l="1"/>
  <c r="AF1477" i="9"/>
  <c r="AD1477" i="9"/>
  <c r="AF1478" i="9" l="1"/>
  <c r="AB1479" i="9"/>
  <c r="AD1478" i="9"/>
  <c r="AB1480" i="9" l="1"/>
  <c r="AD1479" i="9"/>
  <c r="AF1479" i="9"/>
  <c r="AF1480" i="9" l="1"/>
  <c r="AB1481" i="9"/>
  <c r="AD1480" i="9"/>
  <c r="AB1482" i="9" l="1"/>
  <c r="AD1481" i="9"/>
  <c r="AF1481" i="9"/>
  <c r="AF1482" i="9" l="1"/>
  <c r="AB1483" i="9"/>
  <c r="AD1482" i="9"/>
  <c r="AF1483" i="9" l="1"/>
  <c r="AD1483" i="9"/>
  <c r="AB1484" i="9"/>
  <c r="AF1484" i="9" l="1"/>
  <c r="AB1485" i="9"/>
  <c r="AD1484" i="9"/>
  <c r="AB1486" i="9" l="1"/>
  <c r="AD1485" i="9"/>
  <c r="AF1485" i="9"/>
  <c r="AF1486" i="9" l="1"/>
  <c r="AB1487" i="9"/>
  <c r="AD1486" i="9"/>
  <c r="AF1487" i="9" l="1"/>
  <c r="AB1488" i="9"/>
  <c r="AD1487" i="9"/>
  <c r="AF1488" i="9" l="1"/>
  <c r="AB1489" i="9"/>
  <c r="AD1488" i="9"/>
  <c r="AB1490" i="9" l="1"/>
  <c r="AD1489" i="9"/>
  <c r="AF1489" i="9"/>
  <c r="AF1490" i="9" l="1"/>
  <c r="AB1491" i="9"/>
  <c r="AD1490" i="9"/>
  <c r="AB1492" i="9" l="1"/>
  <c r="AF1491" i="9"/>
  <c r="AD1491" i="9"/>
  <c r="AF1492" i="9" l="1"/>
  <c r="AB1493" i="9"/>
  <c r="AD1492" i="9"/>
  <c r="AB1494" i="9" l="1"/>
  <c r="AF1493" i="9"/>
  <c r="AD1493" i="9"/>
  <c r="AB1495" i="9" l="1"/>
  <c r="AD1494" i="9"/>
  <c r="AF1494" i="9"/>
  <c r="AB1496" i="9" l="1"/>
  <c r="AD1495" i="9"/>
  <c r="AF1495" i="9"/>
  <c r="AF1496" i="9" l="1"/>
  <c r="AD1496" i="9"/>
  <c r="AB1497" i="9"/>
  <c r="AB1498" i="9" l="1"/>
  <c r="AD1497" i="9"/>
  <c r="AF1497" i="9"/>
  <c r="AF1498" i="9" l="1"/>
  <c r="AB1499" i="9"/>
  <c r="AD1498" i="9"/>
  <c r="AB1500" i="9" l="1"/>
  <c r="AD1499" i="9"/>
  <c r="AF1499" i="9"/>
  <c r="AF1500" i="9" l="1"/>
  <c r="AB1501" i="9"/>
  <c r="AD1500" i="9"/>
  <c r="AB1502" i="9" l="1"/>
  <c r="AF1501" i="9"/>
  <c r="AD1501" i="9"/>
  <c r="AF1502" i="9" l="1"/>
  <c r="AB1503" i="9"/>
  <c r="AD1502" i="9"/>
  <c r="AF1503" i="9" l="1"/>
  <c r="AD1503" i="9"/>
  <c r="AB1504" i="9"/>
  <c r="AF1504" i="9" l="1"/>
  <c r="AB1505" i="9"/>
  <c r="AD1504" i="9"/>
  <c r="AB1506" i="9" l="1"/>
  <c r="AF1505" i="9"/>
  <c r="AD1505" i="9"/>
  <c r="AF1506" i="9" l="1"/>
  <c r="AB1507" i="9"/>
  <c r="AD1506" i="9"/>
  <c r="AF1507" i="9" l="1"/>
  <c r="AB1508" i="9"/>
  <c r="AD1507" i="9"/>
  <c r="AF1508" i="9" l="1"/>
  <c r="AB1509" i="9"/>
  <c r="AD1508" i="9"/>
  <c r="AB1510" i="9" l="1"/>
  <c r="AD1509" i="9"/>
  <c r="AF1509" i="9"/>
  <c r="AF1510" i="9" l="1"/>
  <c r="AB1511" i="9"/>
  <c r="AD1510" i="9"/>
  <c r="AB1512" i="9" l="1"/>
  <c r="AD1511" i="9"/>
  <c r="AF1511" i="9"/>
  <c r="AF1512" i="9" l="1"/>
  <c r="AB1513" i="9"/>
  <c r="AD1512" i="9"/>
  <c r="AB1514" i="9" l="1"/>
  <c r="AD1513" i="9"/>
  <c r="AF1513" i="9"/>
  <c r="AB1515" i="9" l="1"/>
  <c r="AD1514" i="9"/>
  <c r="AF1514" i="9"/>
  <c r="AB1516" i="9" l="1"/>
  <c r="AF1515" i="9"/>
  <c r="AD1515" i="9"/>
  <c r="AF1516" i="9" l="1"/>
  <c r="AD1516" i="9"/>
  <c r="AB1517" i="9"/>
  <c r="AB1518" i="9" l="1"/>
  <c r="AD1517" i="9"/>
  <c r="AF1517" i="9"/>
  <c r="AF1518" i="9" l="1"/>
  <c r="AB1519" i="9"/>
  <c r="AD1518" i="9"/>
  <c r="AB1520" i="9" l="1"/>
  <c r="AD1519" i="9"/>
  <c r="AF1519" i="9"/>
  <c r="AF1520" i="9" l="1"/>
  <c r="AB1521" i="9"/>
  <c r="AD1520" i="9"/>
  <c r="AB1522" i="9" l="1"/>
  <c r="AD1521" i="9"/>
  <c r="AF1521" i="9"/>
  <c r="AF1522" i="9" l="1"/>
  <c r="AB1523" i="9"/>
  <c r="AD1522" i="9"/>
  <c r="AD1523" i="9" l="1"/>
  <c r="AF1523" i="9"/>
  <c r="AB1524" i="9"/>
  <c r="AF1524" i="9" l="1"/>
  <c r="AB1525" i="9"/>
  <c r="AD1524" i="9"/>
  <c r="AB1526" i="9" l="1"/>
  <c r="AF1525" i="9"/>
  <c r="AD1525" i="9"/>
  <c r="AF1526" i="9" l="1"/>
  <c r="AB1527" i="9"/>
  <c r="AD1526" i="9"/>
  <c r="AF1527" i="9" l="1"/>
  <c r="AB1528" i="9"/>
  <c r="AD1527" i="9"/>
  <c r="AF1528" i="9" l="1"/>
  <c r="AB1529" i="9"/>
  <c r="AD1528" i="9"/>
  <c r="AB1530" i="9" l="1"/>
  <c r="AD1529" i="9"/>
  <c r="AF1529" i="9"/>
  <c r="AF1530" i="9" l="1"/>
  <c r="AB1531" i="9"/>
  <c r="AD1530" i="9"/>
  <c r="AB1532" i="9" l="1"/>
  <c r="AD1531" i="9"/>
  <c r="AF1531" i="9"/>
  <c r="AF1532" i="9" l="1"/>
  <c r="AB1533" i="9"/>
  <c r="AD1532" i="9"/>
  <c r="AB1534" i="9" l="1"/>
  <c r="AD1533" i="9"/>
  <c r="AF1533" i="9"/>
  <c r="AB1535" i="9" l="1"/>
  <c r="AD1534" i="9"/>
  <c r="AF1534" i="9"/>
  <c r="AB1536" i="9" l="1"/>
  <c r="AF1535" i="9"/>
  <c r="AD1535" i="9"/>
  <c r="AF1536" i="9" l="1"/>
  <c r="AD1536" i="9"/>
  <c r="AB1537" i="9"/>
  <c r="AB1538" i="9" l="1"/>
  <c r="AD1537" i="9"/>
  <c r="AF1537" i="9"/>
  <c r="AF1538" i="9" l="1"/>
  <c r="AB1539" i="9"/>
  <c r="AD1538" i="9"/>
  <c r="AB1540" i="9" l="1"/>
  <c r="AF1539" i="9"/>
  <c r="AD1539" i="9"/>
  <c r="AF1540" i="9" l="1"/>
  <c r="AB1541" i="9"/>
  <c r="AD1540" i="9"/>
  <c r="AB1542" i="9" l="1"/>
  <c r="AD1541" i="9"/>
  <c r="AF1541" i="9"/>
  <c r="AF1542" i="9" l="1"/>
  <c r="AB1543" i="9"/>
  <c r="AD1542" i="9"/>
  <c r="AD1543" i="9" l="1"/>
  <c r="AF1543" i="9"/>
  <c r="AB1544" i="9"/>
  <c r="AF1544" i="9" l="1"/>
  <c r="AB1545" i="9"/>
  <c r="AD1544" i="9"/>
  <c r="AB1546" i="9" l="1"/>
  <c r="AF1545" i="9"/>
  <c r="AD1545" i="9"/>
  <c r="AF1546" i="9" l="1"/>
  <c r="AB1547" i="9"/>
  <c r="AD1546" i="9"/>
  <c r="AD1547" i="9" l="1"/>
  <c r="AB1548" i="9"/>
  <c r="AF1547" i="9"/>
  <c r="AF1548" i="9" l="1"/>
  <c r="AB1549" i="9"/>
  <c r="AD1548" i="9"/>
  <c r="AB1550" i="9" l="1"/>
  <c r="AD1549" i="9"/>
  <c r="AF1549" i="9"/>
  <c r="AF1550" i="9" l="1"/>
  <c r="AB1551" i="9"/>
  <c r="AD1550" i="9"/>
  <c r="AB1552" i="9" l="1"/>
  <c r="AF1551" i="9"/>
  <c r="AD1551" i="9"/>
  <c r="AF1552" i="9" l="1"/>
  <c r="AB1553" i="9"/>
  <c r="AD1552" i="9"/>
  <c r="AB1554" i="9" l="1"/>
  <c r="AD1553" i="9"/>
  <c r="AF1553" i="9"/>
  <c r="AB1555" i="9" l="1"/>
  <c r="AD1554" i="9"/>
  <c r="AF1554" i="9"/>
  <c r="AB1556" i="9" l="1"/>
  <c r="AF1555" i="9"/>
  <c r="AD1555" i="9"/>
  <c r="AF1556" i="9" l="1"/>
  <c r="AD1556" i="9"/>
  <c r="AB1557" i="9"/>
  <c r="AB1558" i="9" l="1"/>
  <c r="AF1557" i="9"/>
  <c r="AD1557" i="9"/>
  <c r="AF1558" i="9" l="1"/>
  <c r="AB1559" i="9"/>
  <c r="AD1558" i="9"/>
  <c r="AB1560" i="9" l="1"/>
  <c r="AD1559" i="9"/>
  <c r="AF1559" i="9"/>
  <c r="AF1560" i="9" l="1"/>
  <c r="AB1561" i="9"/>
  <c r="AD1560" i="9"/>
  <c r="AB1562" i="9" l="1"/>
  <c r="AD1561" i="9"/>
  <c r="AF1561" i="9"/>
  <c r="AF1562" i="9" l="1"/>
  <c r="AB1563" i="9"/>
  <c r="AD1562" i="9"/>
  <c r="AF1563" i="9" l="1"/>
  <c r="AD1563" i="9"/>
  <c r="AB1564" i="9"/>
  <c r="AF1564" i="9" l="1"/>
  <c r="AB1565" i="9"/>
  <c r="AD1564" i="9"/>
  <c r="AB1566" i="9" l="1"/>
  <c r="AF1565" i="9"/>
  <c r="AD1565" i="9"/>
  <c r="AF1566" i="9" l="1"/>
  <c r="AB1567" i="9"/>
  <c r="AD1566" i="9"/>
  <c r="AD1567" i="9" l="1"/>
  <c r="AB1568" i="9"/>
  <c r="AF1567" i="9"/>
  <c r="AF1568" i="9" l="1"/>
  <c r="AB1569" i="9"/>
  <c r="AD1568" i="9"/>
  <c r="AB1570" i="9" l="1"/>
  <c r="AF1569" i="9"/>
  <c r="AD1569" i="9"/>
  <c r="AB1571" i="9" l="1"/>
  <c r="AD1570" i="9"/>
  <c r="AF1570" i="9"/>
  <c r="AB1572" i="9" l="1"/>
  <c r="AD1571" i="9"/>
  <c r="AF1571" i="9"/>
  <c r="AF1572" i="9" l="1"/>
  <c r="AB1573" i="9"/>
  <c r="AD1572" i="9"/>
  <c r="AB1574" i="9" l="1"/>
  <c r="AD1573" i="9"/>
  <c r="AF1573" i="9"/>
  <c r="AB1575" i="9" l="1"/>
  <c r="AD1574" i="9"/>
  <c r="AF1574" i="9"/>
  <c r="AB1576" i="9" l="1"/>
  <c r="AD1575" i="9"/>
  <c r="AF1575" i="9"/>
  <c r="AF1576" i="9" l="1"/>
  <c r="AD1576" i="9"/>
  <c r="AB1577" i="9"/>
  <c r="AB1578" i="9" l="1"/>
  <c r="AD1577" i="9"/>
  <c r="AF1577" i="9"/>
  <c r="AF1578" i="9" l="1"/>
  <c r="AB1579" i="9"/>
  <c r="AD1578" i="9"/>
  <c r="AB1580" i="9" l="1"/>
  <c r="AF1579" i="9"/>
  <c r="AD1579" i="9"/>
  <c r="AF1580" i="9" l="1"/>
  <c r="AB1581" i="9"/>
  <c r="AD1580" i="9"/>
  <c r="AB1582" i="9" l="1"/>
  <c r="AF1581" i="9"/>
  <c r="AD1581" i="9"/>
  <c r="AF1582" i="9" l="1"/>
  <c r="AB1583" i="9"/>
  <c r="AD1582" i="9"/>
  <c r="AF1583" i="9" l="1"/>
  <c r="AD1583" i="9"/>
  <c r="AB1584" i="9"/>
  <c r="AF1584" i="9" l="1"/>
  <c r="AB1585" i="9"/>
  <c r="AD1584" i="9"/>
  <c r="AB1586" i="9" l="1"/>
  <c r="AF1585" i="9"/>
  <c r="AD1585" i="9"/>
  <c r="AF1586" i="9" l="1"/>
  <c r="AB1587" i="9"/>
  <c r="AD1586" i="9"/>
  <c r="AD1587" i="9" l="1"/>
  <c r="AB1588" i="9"/>
  <c r="AF1587" i="9"/>
  <c r="AF1588" i="9" l="1"/>
  <c r="AB1589" i="9"/>
  <c r="AD1588" i="9"/>
  <c r="AB1590" i="9" l="1"/>
  <c r="AF1589" i="9"/>
  <c r="AD1589" i="9"/>
  <c r="AB1591" i="9" l="1"/>
  <c r="AD1590" i="9"/>
  <c r="AF1590" i="9"/>
  <c r="AB1592" i="9" l="1"/>
  <c r="AD1591" i="9"/>
  <c r="AF1591" i="9"/>
  <c r="AF1592" i="9" l="1"/>
  <c r="AB1593" i="9"/>
  <c r="AD1592" i="9"/>
  <c r="AB1594" i="9" l="1"/>
  <c r="AF1593" i="9"/>
  <c r="AD1593" i="9"/>
  <c r="AB1595" i="9" l="1"/>
  <c r="AD1594" i="9"/>
  <c r="AF1594" i="9"/>
  <c r="AB1596" i="9" l="1"/>
  <c r="AF1595" i="9"/>
  <c r="AD1595" i="9"/>
  <c r="AF1596" i="9" l="1"/>
  <c r="AD1596" i="9"/>
  <c r="AB1597" i="9"/>
  <c r="AB1598" i="9" l="1"/>
  <c r="AD1597" i="9"/>
  <c r="AF1597" i="9"/>
  <c r="AF1598" i="9" l="1"/>
  <c r="AB1599" i="9"/>
  <c r="AD1598" i="9"/>
  <c r="AB1600" i="9" l="1"/>
  <c r="AF1599" i="9"/>
  <c r="AD1599" i="9"/>
  <c r="AF1600" i="9" l="1"/>
  <c r="AB1601" i="9"/>
  <c r="AD1600" i="9"/>
  <c r="AB1602" i="9" l="1"/>
  <c r="AF1601" i="9"/>
  <c r="AD1601" i="9"/>
  <c r="AF1602" i="9" l="1"/>
  <c r="AB1603" i="9"/>
  <c r="AD1602" i="9"/>
  <c r="AD1603" i="9" l="1"/>
  <c r="AF1603" i="9"/>
  <c r="AB1604" i="9"/>
  <c r="AF1604" i="9" l="1"/>
  <c r="AB1605" i="9"/>
  <c r="AD1604" i="9"/>
  <c r="AB1606" i="9" l="1"/>
  <c r="AF1605" i="9"/>
  <c r="AD1605" i="9"/>
  <c r="AF1606" i="9" l="1"/>
  <c r="AB1607" i="9"/>
  <c r="AD1606" i="9"/>
  <c r="AF1607" i="9" l="1"/>
  <c r="AB1608" i="9"/>
  <c r="AD1607" i="9"/>
  <c r="AF1608" i="9" l="1"/>
  <c r="AB1609" i="9"/>
  <c r="AD1608" i="9"/>
  <c r="AB1610" i="9" l="1"/>
  <c r="AD1609" i="9"/>
  <c r="AF1609" i="9"/>
  <c r="AF1610" i="9" l="1"/>
  <c r="AB1611" i="9"/>
  <c r="AD1610" i="9"/>
  <c r="AB1612" i="9" l="1"/>
  <c r="AF1611" i="9"/>
  <c r="AD1611" i="9"/>
  <c r="AF1612" i="9" l="1"/>
  <c r="AB1613" i="9"/>
  <c r="AD1612" i="9"/>
  <c r="AB1614" i="9" l="1"/>
  <c r="AF1613" i="9"/>
  <c r="AD1613" i="9"/>
  <c r="AB1615" i="9" l="1"/>
  <c r="AD1614" i="9"/>
  <c r="AF1614" i="9"/>
  <c r="AB1616" i="9" l="1"/>
  <c r="AF1615" i="9"/>
  <c r="AD1615" i="9"/>
  <c r="AF1616" i="9" l="1"/>
  <c r="AD1616" i="9"/>
  <c r="AB1617" i="9"/>
  <c r="AB1618" i="9" l="1"/>
  <c r="AF1617" i="9"/>
  <c r="AD1617" i="9"/>
  <c r="AF1618" i="9" l="1"/>
  <c r="AB1619" i="9"/>
  <c r="AD1618" i="9"/>
  <c r="AB1620" i="9" l="1"/>
  <c r="AD1619" i="9"/>
  <c r="AF1619" i="9"/>
  <c r="AF1620" i="9" l="1"/>
  <c r="AB1621" i="9"/>
  <c r="AD1620" i="9"/>
  <c r="AB1622" i="9" l="1"/>
  <c r="AF1621" i="9"/>
  <c r="AD1621" i="9"/>
  <c r="AF1622" i="9" l="1"/>
  <c r="AB1623" i="9"/>
  <c r="AD1622" i="9"/>
  <c r="AF1623" i="9" l="1"/>
  <c r="AD1623" i="9"/>
  <c r="AB1624" i="9"/>
  <c r="AF1624" i="9" l="1"/>
  <c r="AB1625" i="9"/>
  <c r="AD1624" i="9"/>
  <c r="AB1626" i="9" l="1"/>
  <c r="AF1625" i="9"/>
  <c r="AD1625" i="9"/>
  <c r="AF1626" i="9" l="1"/>
  <c r="AB1627" i="9"/>
  <c r="AD1626" i="9"/>
  <c r="AF1627" i="9" l="1"/>
  <c r="AB1628" i="9"/>
  <c r="AD1627" i="9"/>
  <c r="AF1628" i="9" l="1"/>
  <c r="AB1629" i="9"/>
  <c r="AD1628" i="9"/>
  <c r="AB1630" i="9" l="1"/>
  <c r="AF1629" i="9"/>
  <c r="AD1629" i="9"/>
  <c r="AB1631" i="9" l="1"/>
  <c r="AD1630" i="9"/>
  <c r="AF1630" i="9"/>
  <c r="AB1632" i="9" l="1"/>
  <c r="AF1631" i="9"/>
  <c r="AD1631" i="9"/>
  <c r="AF1632" i="9" l="1"/>
  <c r="AB1633" i="9"/>
  <c r="AD1632" i="9"/>
  <c r="AB1634" i="9" l="1"/>
  <c r="AD1633" i="9"/>
  <c r="AF1633" i="9"/>
  <c r="AB1635" i="9" l="1"/>
  <c r="AD1634" i="9"/>
  <c r="AF1634" i="9"/>
  <c r="AB1636" i="9" l="1"/>
  <c r="AD1635" i="9"/>
  <c r="AF1635" i="9"/>
  <c r="AF1636" i="9" l="1"/>
  <c r="AD1636" i="9"/>
  <c r="AB1637" i="9"/>
  <c r="AB1638" i="9" l="1"/>
  <c r="AF1637" i="9"/>
  <c r="AD1637" i="9"/>
  <c r="AF1638" i="9" l="1"/>
  <c r="AB1639" i="9"/>
  <c r="AD1638" i="9"/>
  <c r="AB1640" i="9" l="1"/>
  <c r="AD1639" i="9"/>
  <c r="AF1639" i="9"/>
  <c r="AF1640" i="9" l="1"/>
  <c r="AB1641" i="9"/>
  <c r="AD1640" i="9"/>
  <c r="AB1642" i="9" l="1"/>
  <c r="AD1641" i="9"/>
  <c r="AF1641" i="9"/>
  <c r="AF1642" i="9" l="1"/>
  <c r="AB1643" i="9"/>
  <c r="AD1642" i="9"/>
  <c r="AD1643" i="9" l="1"/>
  <c r="AF1643" i="9"/>
  <c r="AB1644" i="9"/>
  <c r="AF1644" i="9" l="1"/>
  <c r="AB1645" i="9"/>
  <c r="AD1644" i="9"/>
  <c r="AB1646" i="9" l="1"/>
  <c r="AF1645" i="9"/>
  <c r="AD1645" i="9"/>
  <c r="AF1646" i="9" l="1"/>
  <c r="AB1647" i="9"/>
  <c r="AD1646" i="9"/>
  <c r="AF1647" i="9" l="1"/>
  <c r="AB1648" i="9"/>
  <c r="AD1647" i="9"/>
  <c r="AF1648" i="9" l="1"/>
  <c r="AB1649" i="9"/>
  <c r="AD1648" i="9"/>
  <c r="AB1650" i="9" l="1"/>
  <c r="AF1649" i="9"/>
  <c r="AD1649" i="9"/>
  <c r="AB1651" i="9" l="1"/>
  <c r="AD1650" i="9"/>
  <c r="AF1650" i="9"/>
  <c r="AB1652" i="9" l="1"/>
  <c r="AD1651" i="9"/>
  <c r="AF1651" i="9"/>
  <c r="AF1652" i="9" l="1"/>
  <c r="AB1653" i="9"/>
  <c r="AD1652" i="9"/>
  <c r="AB1654" i="9" l="1"/>
  <c r="AF1653" i="9"/>
  <c r="AD1653" i="9"/>
  <c r="AB1655" i="9" l="1"/>
  <c r="AD1654" i="9"/>
  <c r="AF1654" i="9"/>
  <c r="AB1656" i="9" l="1"/>
  <c r="AF1655" i="9"/>
  <c r="AD1655" i="9"/>
  <c r="AF1656" i="9" l="1"/>
  <c r="AD1656" i="9"/>
  <c r="AB1657" i="9"/>
  <c r="AB1658" i="9" l="1"/>
  <c r="AD1657" i="9"/>
  <c r="AF1657" i="9"/>
  <c r="AF1658" i="9" l="1"/>
  <c r="AB1659" i="9"/>
  <c r="AD1658" i="9"/>
  <c r="AB1660" i="9" l="1"/>
  <c r="AF1659" i="9"/>
  <c r="AD1659" i="9"/>
  <c r="AF1660" i="9" l="1"/>
  <c r="AB1661" i="9"/>
  <c r="AD1660" i="9"/>
  <c r="AB1662" i="9" l="1"/>
  <c r="AD1661" i="9"/>
  <c r="AF1661" i="9"/>
  <c r="AF1662" i="9" l="1"/>
  <c r="AB1663" i="9"/>
  <c r="AD1662" i="9"/>
  <c r="AD1663" i="9" l="1"/>
  <c r="AF1663" i="9"/>
  <c r="AB1664" i="9"/>
  <c r="AF1664" i="9" l="1"/>
  <c r="AB1665" i="9"/>
  <c r="AD1664" i="9"/>
  <c r="AB1666" i="9" l="1"/>
  <c r="AF1665" i="9"/>
  <c r="AD1665" i="9"/>
  <c r="AF1666" i="9" l="1"/>
  <c r="AB1667" i="9"/>
  <c r="AD1666" i="9"/>
  <c r="AF1667" i="9" l="1"/>
  <c r="AB1668" i="9"/>
  <c r="AD1667" i="9"/>
  <c r="AF1668" i="9" l="1"/>
  <c r="AB1669" i="9"/>
  <c r="AD1668" i="9"/>
  <c r="AB1670" i="9" l="1"/>
  <c r="AD1669" i="9"/>
  <c r="AF1669" i="9"/>
  <c r="AF1670" i="9" l="1"/>
  <c r="AB1671" i="9"/>
  <c r="AD1670" i="9"/>
  <c r="AB1672" i="9" l="1"/>
  <c r="AD1671" i="9"/>
  <c r="AF1671" i="9"/>
  <c r="AF1672" i="9" l="1"/>
  <c r="AB1673" i="9"/>
  <c r="AD1672" i="9"/>
  <c r="AB1674" i="9" l="1"/>
  <c r="AD1673" i="9"/>
  <c r="AF1673" i="9"/>
  <c r="AB1675" i="9" l="1"/>
  <c r="AD1674" i="9"/>
  <c r="AF1674" i="9"/>
  <c r="AB1676" i="9" l="1"/>
  <c r="AD1675" i="9"/>
  <c r="AF1675" i="9"/>
  <c r="AF1676" i="9" l="1"/>
  <c r="AD1676" i="9"/>
  <c r="AB1677" i="9"/>
  <c r="AB1678" i="9" l="1"/>
  <c r="AD1677" i="9"/>
  <c r="AF1677" i="9"/>
  <c r="AF1678" i="9" l="1"/>
  <c r="AB1679" i="9"/>
  <c r="AD1678" i="9"/>
  <c r="AB1680" i="9" l="1"/>
  <c r="AD1679" i="9"/>
  <c r="AF1679" i="9"/>
  <c r="AF1680" i="9" l="1"/>
  <c r="AB1681" i="9"/>
  <c r="AD1680" i="9"/>
  <c r="AB1682" i="9" l="1"/>
  <c r="AD1681" i="9"/>
  <c r="AF1681" i="9"/>
  <c r="AF1682" i="9" l="1"/>
  <c r="AB1683" i="9"/>
  <c r="AD1682" i="9"/>
  <c r="AD1683" i="9" l="1"/>
  <c r="AF1683" i="9"/>
  <c r="AB1684" i="9"/>
  <c r="AF1684" i="9" l="1"/>
  <c r="AB1685" i="9"/>
  <c r="AD1684" i="9"/>
  <c r="AB1686" i="9" l="1"/>
  <c r="AD1685" i="9"/>
  <c r="AF1685" i="9"/>
  <c r="AF1686" i="9" l="1"/>
  <c r="AB1687" i="9"/>
  <c r="AD1686" i="9"/>
  <c r="AF1687" i="9" l="1"/>
  <c r="AB1688" i="9"/>
  <c r="AD1687" i="9"/>
  <c r="AF1688" i="9" l="1"/>
  <c r="AB1689" i="9"/>
  <c r="AD1688" i="9"/>
  <c r="AB1690" i="9" l="1"/>
  <c r="AD1689" i="9"/>
  <c r="AF1689" i="9"/>
  <c r="AF1690" i="9" l="1"/>
  <c r="AB1691" i="9"/>
  <c r="AD1690" i="9"/>
  <c r="AB1692" i="9" l="1"/>
  <c r="AD1691" i="9"/>
  <c r="AF1691" i="9"/>
  <c r="AF1692" i="9" l="1"/>
  <c r="AB1693" i="9"/>
  <c r="AD1692" i="9"/>
  <c r="AB1694" i="9" l="1"/>
  <c r="AD1693" i="9"/>
  <c r="AF1693" i="9"/>
  <c r="AB1695" i="9" l="1"/>
  <c r="AD1694" i="9"/>
  <c r="AF1694" i="9"/>
  <c r="AB1696" i="9" l="1"/>
  <c r="AF1695" i="9"/>
  <c r="AD1695" i="9"/>
  <c r="AF1696" i="9" l="1"/>
  <c r="AD1696" i="9"/>
  <c r="AB1697" i="9"/>
  <c r="AB1698" i="9" l="1"/>
  <c r="AF1697" i="9"/>
  <c r="AD1697" i="9"/>
  <c r="AF1698" i="9" l="1"/>
  <c r="AB1699" i="9"/>
  <c r="AD1698" i="9"/>
  <c r="AB1700" i="9" l="1"/>
  <c r="AD1699" i="9"/>
  <c r="AF1699" i="9"/>
  <c r="AF1700" i="9" l="1"/>
  <c r="AB1701" i="9"/>
  <c r="AD1700" i="9"/>
  <c r="AB1702" i="9" l="1"/>
  <c r="AD1701" i="9"/>
  <c r="AF1701" i="9"/>
  <c r="AF1702" i="9" l="1"/>
  <c r="AB1703" i="9"/>
  <c r="AD1702" i="9"/>
  <c r="AD1703" i="9" l="1"/>
  <c r="AF1703" i="9"/>
  <c r="AB1704" i="9"/>
  <c r="AB1705" i="9" l="1"/>
  <c r="AD1704" i="9"/>
  <c r="AF1704" i="9"/>
  <c r="AB1706" i="9" l="1"/>
  <c r="AD1705" i="9"/>
  <c r="AF1705" i="9"/>
  <c r="AF1706" i="9" l="1"/>
  <c r="AB1707" i="9"/>
  <c r="AD1706" i="9"/>
  <c r="AF1707" i="9" l="1"/>
  <c r="AB1708" i="9"/>
  <c r="AD1707" i="9"/>
  <c r="AF1708" i="9" l="1"/>
  <c r="AB1709" i="9"/>
  <c r="AD1708" i="9"/>
  <c r="AB1710" i="9" l="1"/>
  <c r="AD1709" i="9"/>
  <c r="AF1709" i="9"/>
  <c r="AF1710" i="9" l="1"/>
  <c r="AB1711" i="9"/>
  <c r="AD1710" i="9"/>
  <c r="AB1712" i="9" l="1"/>
  <c r="AD1711" i="9"/>
  <c r="AF1711" i="9"/>
  <c r="AF1712" i="9" l="1"/>
  <c r="AB1713" i="9"/>
  <c r="AD1712" i="9"/>
  <c r="AB1714" i="9" l="1"/>
  <c r="AD1713" i="9"/>
  <c r="AF1713" i="9"/>
  <c r="AB1715" i="9" l="1"/>
  <c r="AD1714" i="9"/>
  <c r="AF1714" i="9"/>
  <c r="AB1716" i="9" l="1"/>
  <c r="AD1715" i="9"/>
  <c r="AF1715" i="9"/>
  <c r="AF1716" i="9" l="1"/>
  <c r="AD1716" i="9"/>
  <c r="AB1717" i="9"/>
  <c r="AB1718" i="9" l="1"/>
  <c r="AF1717" i="9"/>
  <c r="AD1717" i="9"/>
  <c r="AF1718" i="9" l="1"/>
  <c r="AB1719" i="9"/>
  <c r="AD1718" i="9"/>
  <c r="AB1720" i="9" l="1"/>
  <c r="AD1719" i="9"/>
  <c r="AF1719" i="9"/>
  <c r="AF1720" i="9" l="1"/>
  <c r="AB1721" i="9"/>
  <c r="AD1720" i="9"/>
  <c r="AB1722" i="9" l="1"/>
  <c r="AD1721" i="9"/>
  <c r="AF1721" i="9"/>
  <c r="AF1722" i="9" l="1"/>
  <c r="AB1723" i="9"/>
  <c r="AD1722" i="9"/>
  <c r="AD1723" i="9" l="1"/>
  <c r="AF1723" i="9"/>
  <c r="AB1724" i="9"/>
  <c r="AB1725" i="9" l="1"/>
  <c r="AD1724" i="9"/>
  <c r="AF1724" i="9"/>
  <c r="AB1726" i="9" l="1"/>
  <c r="AF1725" i="9"/>
  <c r="AD1725" i="9"/>
  <c r="AF1726" i="9" l="1"/>
  <c r="AB1727" i="9"/>
  <c r="AD1726" i="9"/>
  <c r="AD1727" i="9" l="1"/>
  <c r="AB1728" i="9"/>
  <c r="AF1727" i="9"/>
  <c r="AF1728" i="9" l="1"/>
  <c r="AB1729" i="9"/>
  <c r="AD1728" i="9"/>
  <c r="AB1730" i="9" l="1"/>
  <c r="AF1729" i="9"/>
  <c r="AD1729" i="9"/>
  <c r="AF1730" i="9" l="1"/>
  <c r="AB1731" i="9"/>
  <c r="AD1730" i="9"/>
  <c r="AB1732" i="9" l="1"/>
  <c r="AD1731" i="9"/>
  <c r="AF1731" i="9"/>
  <c r="AF1732" i="9" l="1"/>
  <c r="AB1733" i="9"/>
  <c r="AD1732" i="9"/>
  <c r="AD1733" i="9" l="1"/>
  <c r="AF1733" i="9"/>
  <c r="AB1734" i="9"/>
  <c r="AB1735" i="9" l="1"/>
  <c r="AD1734" i="9"/>
  <c r="AF1734" i="9"/>
  <c r="AB1736" i="9" l="1"/>
  <c r="AD1735" i="9"/>
  <c r="AF1735" i="9"/>
  <c r="AF1736" i="9" l="1"/>
  <c r="AD1736" i="9"/>
  <c r="AB1737" i="9"/>
  <c r="AB1738" i="9" l="1"/>
  <c r="AF1737" i="9"/>
  <c r="AD1737" i="9"/>
  <c r="AF1738" i="9" l="1"/>
  <c r="AB1739" i="9"/>
  <c r="AD1738" i="9"/>
  <c r="AB1740" i="9" l="1"/>
  <c r="AD1739" i="9"/>
  <c r="AF1739" i="9"/>
  <c r="AF1740" i="9" l="1"/>
  <c r="AB1741" i="9"/>
  <c r="AD1740" i="9"/>
  <c r="AB1742" i="9" l="1"/>
  <c r="AD1741" i="9"/>
  <c r="AF1741" i="9"/>
  <c r="AF1742" i="9" l="1"/>
  <c r="AB1743" i="9"/>
  <c r="AD1742" i="9"/>
  <c r="AD1743" i="9" l="1"/>
  <c r="AF1743" i="9"/>
  <c r="AB1744" i="9"/>
  <c r="AB1745" i="9" l="1"/>
  <c r="AD1744" i="9"/>
  <c r="AF1744" i="9"/>
  <c r="AB1746" i="9" l="1"/>
  <c r="AD1745" i="9"/>
  <c r="AF1745" i="9"/>
  <c r="AF1746" i="9" l="1"/>
  <c r="AD1746" i="9"/>
  <c r="AB1747" i="9"/>
  <c r="AF1747" i="9" l="1"/>
  <c r="AB1748" i="9"/>
  <c r="AD1747" i="9"/>
  <c r="AF1748" i="9" l="1"/>
  <c r="AB1749" i="9"/>
  <c r="AD1748" i="9"/>
  <c r="AB1750" i="9" l="1"/>
  <c r="AD1749" i="9"/>
  <c r="AF1749" i="9"/>
  <c r="AF1750" i="9" l="1"/>
  <c r="AB1751" i="9"/>
  <c r="AD1750" i="9"/>
  <c r="AB1752" i="9" l="1"/>
  <c r="AF1751" i="9"/>
  <c r="AD1751" i="9"/>
  <c r="AF1752" i="9" l="1"/>
  <c r="AB1753" i="9"/>
  <c r="AD1752" i="9"/>
  <c r="AD1753" i="9" l="1"/>
  <c r="AB1754" i="9"/>
  <c r="AF1753" i="9"/>
  <c r="AB1755" i="9" l="1"/>
  <c r="AD1754" i="9"/>
  <c r="AF1754" i="9"/>
  <c r="AB1756" i="9" l="1"/>
  <c r="AF1755" i="9"/>
  <c r="AD1755" i="9"/>
  <c r="AF1756" i="9" l="1"/>
  <c r="AD1756" i="9"/>
  <c r="AB1757" i="9"/>
  <c r="AD1757" i="9" l="1"/>
  <c r="AB1758" i="9"/>
  <c r="AF1757" i="9"/>
  <c r="AF1758" i="9" l="1"/>
  <c r="AB1759" i="9"/>
  <c r="AD1758" i="9"/>
  <c r="AB1760" i="9" l="1"/>
  <c r="AF1759" i="9"/>
  <c r="AD1759" i="9"/>
  <c r="AF1760" i="9" l="1"/>
  <c r="AB1761" i="9"/>
  <c r="AD1760" i="9"/>
  <c r="AB1762" i="9" l="1"/>
  <c r="AF1761" i="9"/>
  <c r="AD1761" i="9"/>
  <c r="AF1762" i="9" l="1"/>
  <c r="AB1763" i="9"/>
  <c r="AD1762" i="9"/>
  <c r="AD1763" i="9" l="1"/>
  <c r="AB1764" i="9"/>
  <c r="AF1763" i="9"/>
  <c r="AB1765" i="9" l="1"/>
  <c r="AD1764" i="9"/>
  <c r="AF1764" i="9"/>
  <c r="AB1766" i="9" l="1"/>
  <c r="AD1765" i="9"/>
  <c r="AF1765" i="9"/>
  <c r="AF1766" i="9" l="1"/>
  <c r="AD1766" i="9"/>
  <c r="AB1767" i="9"/>
  <c r="AF1767" i="9" l="1"/>
  <c r="AB1768" i="9"/>
  <c r="AD1767" i="9"/>
  <c r="AF1768" i="9" l="1"/>
  <c r="AB1769" i="9"/>
  <c r="AD1768" i="9"/>
  <c r="AB1770" i="9" l="1"/>
  <c r="AD1769" i="9"/>
  <c r="AF1769" i="9"/>
  <c r="AF1770" i="9" l="1"/>
  <c r="AB1771" i="9"/>
  <c r="AD1770" i="9"/>
  <c r="AB1772" i="9" l="1"/>
  <c r="AF1771" i="9"/>
  <c r="AD1771" i="9"/>
  <c r="AF1772" i="9" l="1"/>
  <c r="AB1773" i="9"/>
  <c r="AD1772" i="9"/>
  <c r="AF1773" i="9" l="1"/>
  <c r="AB1774" i="9"/>
  <c r="AD1773" i="9"/>
  <c r="AB1775" i="9" l="1"/>
  <c r="AD1774" i="9"/>
  <c r="AF1774" i="9"/>
  <c r="AB1776" i="9" l="1"/>
  <c r="AF1775" i="9"/>
  <c r="AD1775" i="9"/>
  <c r="AF1776" i="9" l="1"/>
  <c r="AD1776" i="9"/>
  <c r="AB1777" i="9"/>
  <c r="AF1777" i="9" l="1"/>
  <c r="AD1777" i="9"/>
  <c r="AB1778" i="9"/>
  <c r="AF1778" i="9" l="1"/>
  <c r="AB1779" i="9"/>
  <c r="AD1778" i="9"/>
  <c r="AB1780" i="9" l="1"/>
  <c r="AD1779" i="9"/>
  <c r="AF1779" i="9"/>
  <c r="AF1780" i="9" l="1"/>
  <c r="AB1781" i="9"/>
  <c r="AD1780" i="9"/>
  <c r="AB1782" i="9" l="1"/>
  <c r="AD1781" i="9"/>
  <c r="AF1781" i="9"/>
  <c r="AF1782" i="9" l="1"/>
  <c r="AB1783" i="9"/>
  <c r="AD1782" i="9"/>
  <c r="AD1783" i="9" l="1"/>
  <c r="AB1784" i="9"/>
  <c r="AF1783" i="9"/>
  <c r="AB1785" i="9" l="1"/>
  <c r="AD1784" i="9"/>
  <c r="AF1784" i="9"/>
  <c r="AB1786" i="9" l="1"/>
  <c r="AD1785" i="9"/>
  <c r="AF1785" i="9"/>
  <c r="AF1786" i="9" l="1"/>
  <c r="AD1786" i="9"/>
  <c r="AB1787" i="9"/>
  <c r="AF1787" i="9" l="1"/>
  <c r="AB1788" i="9"/>
  <c r="AD1787" i="9"/>
  <c r="AF1788" i="9" l="1"/>
  <c r="AB1789" i="9"/>
  <c r="AD1788" i="9"/>
  <c r="AB1790" i="9" l="1"/>
  <c r="AF1789" i="9"/>
  <c r="AD1789" i="9"/>
  <c r="AF1790" i="9" l="1"/>
  <c r="AB1791" i="9"/>
  <c r="AD1790" i="9"/>
  <c r="AB1792" i="9" l="1"/>
  <c r="AD1791" i="9"/>
  <c r="AF1791" i="9"/>
  <c r="AF1792" i="9" l="1"/>
  <c r="AB1793" i="9"/>
  <c r="AD1792" i="9"/>
  <c r="AD1793" i="9" l="1"/>
  <c r="AB1794" i="9"/>
  <c r="AF1793" i="9"/>
  <c r="AB1795" i="9" l="1"/>
  <c r="AD1794" i="9"/>
  <c r="AF1794" i="9"/>
  <c r="AB1796" i="9" l="1"/>
  <c r="AD1795" i="9"/>
  <c r="AF1795" i="9"/>
  <c r="AF1796" i="9" l="1"/>
  <c r="AD1796" i="9"/>
  <c r="AB1797" i="9"/>
  <c r="AD1797" i="9" l="1"/>
  <c r="AB1798" i="9"/>
  <c r="AF1797" i="9"/>
  <c r="AF1798" i="9" l="1"/>
  <c r="AB1799" i="9"/>
  <c r="AD1798" i="9"/>
  <c r="AB1800" i="9" l="1"/>
  <c r="AF1799" i="9"/>
  <c r="AD1799" i="9"/>
  <c r="AB1801" i="9" l="1"/>
  <c r="AD1800" i="9"/>
  <c r="AF1800" i="9"/>
  <c r="AB1802" i="9" l="1"/>
  <c r="AD1801" i="9"/>
  <c r="AF1801" i="9"/>
  <c r="AB1803" i="9" l="1"/>
  <c r="AD1802" i="9"/>
  <c r="AF1802" i="9"/>
  <c r="AB1804" i="9" l="1"/>
  <c r="AD1803" i="9"/>
  <c r="AF1803" i="9"/>
  <c r="AB1805" i="9" l="1"/>
  <c r="AD1804" i="9"/>
  <c r="AF1804" i="9"/>
  <c r="AB1806" i="9" l="1"/>
  <c r="AF1805" i="9"/>
  <c r="AD1805" i="9"/>
  <c r="AF1806" i="9" l="1"/>
  <c r="AB1807" i="9"/>
  <c r="AD1806" i="9"/>
  <c r="AD1807" i="9" l="1"/>
  <c r="AB1808" i="9"/>
  <c r="AF1807" i="9"/>
  <c r="AF1808" i="9" l="1"/>
  <c r="AB1809" i="9"/>
  <c r="AD1808" i="9"/>
  <c r="AB1810" i="9" l="1"/>
  <c r="AD1809" i="9"/>
  <c r="AF1809" i="9"/>
  <c r="AF1810" i="9" l="1"/>
  <c r="AB1811" i="9"/>
  <c r="AD1810" i="9"/>
  <c r="AB1812" i="9" l="1"/>
  <c r="AF1811" i="9"/>
  <c r="AD1811" i="9"/>
  <c r="AF1812" i="9" l="1"/>
  <c r="AB1813" i="9"/>
  <c r="AD1812" i="9"/>
  <c r="AD1813" i="9" l="1"/>
  <c r="AF1813" i="9"/>
  <c r="AB1814" i="9"/>
  <c r="AB1815" i="9" l="1"/>
  <c r="AD1814" i="9"/>
  <c r="AF1814" i="9"/>
  <c r="AB1816" i="9" l="1"/>
  <c r="AF1815" i="9"/>
  <c r="AD1815" i="9"/>
  <c r="AF1816" i="9" l="1"/>
  <c r="AB1817" i="9"/>
  <c r="AD1816" i="9"/>
  <c r="AF1817" i="9" l="1"/>
  <c r="AB1818" i="9"/>
  <c r="AD1817" i="9"/>
  <c r="AF1818" i="9" l="1"/>
  <c r="AB1819" i="9"/>
  <c r="AD1818" i="9"/>
  <c r="AB1820" i="9" l="1"/>
  <c r="AD1819" i="9"/>
  <c r="AF1819" i="9"/>
  <c r="AF1820" i="9" l="1"/>
  <c r="AB1821" i="9"/>
  <c r="AD1820" i="9"/>
  <c r="AB1822" i="9" l="1"/>
  <c r="AF1821" i="9"/>
  <c r="AD1821" i="9"/>
  <c r="AB1823" i="9" l="1"/>
  <c r="AF1822" i="9"/>
  <c r="AD1822" i="9"/>
  <c r="AB1824" i="9" l="1"/>
  <c r="AF1823" i="9"/>
  <c r="AD1823" i="9"/>
  <c r="AB1825" i="9" l="1"/>
  <c r="AD1824" i="9"/>
  <c r="AF1824" i="9"/>
  <c r="AB1826" i="9" l="1"/>
  <c r="AF1825" i="9"/>
  <c r="AD1825" i="9"/>
  <c r="AF1826" i="9" l="1"/>
  <c r="AB1827" i="9"/>
  <c r="AD1826" i="9"/>
  <c r="AF1827" i="9" l="1"/>
  <c r="AB1828" i="9"/>
  <c r="AD1827" i="9"/>
  <c r="AF1828" i="9" l="1"/>
  <c r="AB1829" i="9"/>
  <c r="AD1828" i="9"/>
  <c r="AB1830" i="9" l="1"/>
  <c r="AD1829" i="9"/>
  <c r="AF1829" i="9"/>
  <c r="AF1830" i="9" l="1"/>
  <c r="AB1831" i="9"/>
  <c r="AD1830" i="9"/>
  <c r="AB1832" i="9" l="1"/>
  <c r="AD1831" i="9"/>
  <c r="AF1831" i="9"/>
  <c r="AF1832" i="9" l="1"/>
  <c r="AB1833" i="9"/>
  <c r="AD1832" i="9"/>
  <c r="AB1834" i="9" l="1"/>
  <c r="AF1833" i="9"/>
  <c r="AD1833" i="9"/>
  <c r="AB1835" i="9" l="1"/>
  <c r="AD1834" i="9"/>
  <c r="AF1834" i="9"/>
  <c r="AB1836" i="9" l="1"/>
  <c r="AD1835" i="9"/>
  <c r="AF1835" i="9"/>
  <c r="AF1836" i="9" l="1"/>
  <c r="AB1837" i="9"/>
  <c r="AD1836" i="9"/>
  <c r="AF1837" i="9" l="1"/>
  <c r="AB1838" i="9"/>
  <c r="AD1837" i="9"/>
  <c r="AF1838" i="9" l="1"/>
  <c r="AB1839" i="9"/>
  <c r="AD1838" i="9"/>
  <c r="AB1840" i="9" l="1"/>
  <c r="AF1839" i="9"/>
  <c r="AD1839" i="9"/>
  <c r="AF1840" i="9" l="1"/>
  <c r="AB1841" i="9"/>
  <c r="AD1840" i="9"/>
  <c r="AB1842" i="9" l="1"/>
  <c r="AD1841" i="9"/>
  <c r="AF1841" i="9"/>
  <c r="AF1842" i="9" l="1"/>
  <c r="AB1843" i="9"/>
  <c r="AD1842" i="9"/>
  <c r="AB1844" i="9" l="1"/>
  <c r="AF1843" i="9"/>
  <c r="AD1843" i="9"/>
  <c r="AB1845" i="9" l="1"/>
  <c r="AD1844" i="9"/>
  <c r="AF1844" i="9"/>
  <c r="AB1846" i="9" l="1"/>
  <c r="AF1845" i="9"/>
  <c r="AD1845" i="9"/>
  <c r="AF1846" i="9" l="1"/>
  <c r="AB1847" i="9"/>
  <c r="AD1846" i="9"/>
  <c r="AB1848" i="9" l="1"/>
  <c r="AF1847" i="9"/>
  <c r="AD1847" i="9"/>
  <c r="AF1848" i="9" l="1"/>
  <c r="AB1849" i="9"/>
  <c r="AD1848" i="9"/>
  <c r="AB1850" i="9" l="1"/>
  <c r="AF1849" i="9"/>
  <c r="AD1849" i="9"/>
  <c r="AF1850" i="9" l="1"/>
  <c r="AB1851" i="9"/>
  <c r="AD1850" i="9"/>
  <c r="AB1852" i="9" l="1"/>
  <c r="AD1851" i="9"/>
  <c r="AF1851" i="9"/>
  <c r="AF1852" i="9" l="1"/>
  <c r="AD1852" i="9"/>
  <c r="AB1853" i="9"/>
  <c r="AB1854" i="9" l="1"/>
  <c r="AF1853" i="9"/>
  <c r="AD1853" i="9"/>
  <c r="AB1855" i="9" l="1"/>
  <c r="AF1854" i="9"/>
  <c r="AD1854" i="9"/>
  <c r="AB1856" i="9" l="1"/>
  <c r="AD1855" i="9"/>
  <c r="AF1855" i="9"/>
  <c r="AF1856" i="9" l="1"/>
  <c r="AB1857" i="9"/>
  <c r="AD1856" i="9"/>
  <c r="AF1857" i="9" l="1"/>
  <c r="AB1858" i="9"/>
  <c r="AD1857" i="9"/>
  <c r="AF1858" i="9" l="1"/>
  <c r="AB1859" i="9"/>
  <c r="AD1858" i="9"/>
  <c r="AB1860" i="9" l="1"/>
  <c r="AD1859" i="9"/>
  <c r="AF1859" i="9"/>
  <c r="AB1861" i="9" l="1"/>
  <c r="AD1860" i="9"/>
  <c r="AF1860" i="9"/>
  <c r="AB1862" i="9" l="1"/>
  <c r="AD1861" i="9"/>
  <c r="AF1861" i="9"/>
  <c r="AF1862" i="9" l="1"/>
  <c r="AB1863" i="9"/>
  <c r="AD1862" i="9"/>
  <c r="AB1864" i="9" l="1"/>
  <c r="AF1863" i="9"/>
  <c r="AD1863" i="9"/>
  <c r="AB1865" i="9" l="1"/>
  <c r="AF1864" i="9"/>
  <c r="AD1864" i="9"/>
  <c r="AB1866" i="9" l="1"/>
  <c r="AF1865" i="9"/>
  <c r="AD1865" i="9"/>
  <c r="AF1866" i="9" l="1"/>
  <c r="AB1867" i="9"/>
  <c r="AD1866" i="9"/>
  <c r="AD1867" i="9" l="1"/>
  <c r="AF1867" i="9"/>
  <c r="AB1868" i="9"/>
  <c r="AF1868" i="9" l="1"/>
  <c r="AB1869" i="9"/>
  <c r="AD1868" i="9"/>
  <c r="AB1870" i="9" l="1"/>
  <c r="AD1869" i="9"/>
  <c r="AF1869" i="9"/>
  <c r="AF1870" i="9" l="1"/>
  <c r="AB1871" i="9"/>
  <c r="AD1870" i="9"/>
  <c r="AB1872" i="9" l="1"/>
  <c r="AF1871" i="9"/>
  <c r="AD1871" i="9"/>
  <c r="AF1872" i="9" l="1"/>
  <c r="AB1873" i="9"/>
  <c r="AD1872" i="9"/>
  <c r="AB1874" i="9" l="1"/>
  <c r="AF1873" i="9"/>
  <c r="AD1873" i="9"/>
  <c r="AB1875" i="9" l="1"/>
  <c r="AF1874" i="9"/>
  <c r="AD1874" i="9"/>
  <c r="AF1875" i="9" l="1"/>
  <c r="AD1875" i="9"/>
  <c r="AB1876" i="9"/>
  <c r="AF1876" i="9" l="1"/>
  <c r="AB1877" i="9"/>
  <c r="AD1876" i="9"/>
  <c r="AF1877" i="9" l="1"/>
  <c r="AB1878" i="9"/>
  <c r="AD1877" i="9"/>
  <c r="AF1878" i="9" l="1"/>
  <c r="AB1879" i="9"/>
  <c r="AD1878" i="9"/>
  <c r="AB1880" i="9" l="1"/>
  <c r="AF1879" i="9"/>
  <c r="AD1879" i="9"/>
  <c r="AF1880" i="9" l="1"/>
  <c r="AB1881" i="9"/>
  <c r="AD1880" i="9"/>
  <c r="AB1882" i="9" l="1"/>
  <c r="AF1881" i="9"/>
  <c r="AD1881" i="9"/>
  <c r="AD1882" i="9" l="1"/>
  <c r="AF1882" i="9"/>
  <c r="AB1883" i="9"/>
  <c r="AB1884" i="9" l="1"/>
  <c r="AD1883" i="9"/>
  <c r="AF1883" i="9"/>
  <c r="AB1885" i="9" l="1"/>
  <c r="AF1884" i="9"/>
  <c r="AD1884" i="9"/>
  <c r="AB1886" i="9" l="1"/>
  <c r="AF1885" i="9"/>
  <c r="AD1885" i="9"/>
  <c r="AF1886" i="9" l="1"/>
  <c r="AB1887" i="9"/>
  <c r="AD1886" i="9"/>
  <c r="AB1888" i="9" l="1"/>
  <c r="AF1887" i="9"/>
  <c r="AD1887" i="9"/>
  <c r="AF1888" i="9" l="1"/>
  <c r="AB1889" i="9"/>
  <c r="AD1888" i="9"/>
  <c r="AD1889" i="9" l="1"/>
  <c r="AB1890" i="9"/>
  <c r="AF1889" i="9"/>
  <c r="AB1891" i="9" l="1"/>
  <c r="AD1890" i="9"/>
  <c r="AF1890" i="9"/>
  <c r="AB1892" i="9" l="1"/>
  <c r="AF1891" i="9"/>
  <c r="AD1891" i="9"/>
  <c r="AF1892" i="9" l="1"/>
  <c r="AB1893" i="9"/>
  <c r="AD1892" i="9"/>
  <c r="AB1894" i="9" l="1"/>
  <c r="AD1893" i="9"/>
  <c r="AF1893" i="9"/>
  <c r="AB1895" i="9" l="1"/>
  <c r="AF1894" i="9"/>
  <c r="AD1894" i="9"/>
  <c r="AB1896" i="9" l="1"/>
  <c r="AD1895" i="9"/>
  <c r="AF1895" i="9"/>
  <c r="AF1896" i="9" l="1"/>
  <c r="AB1897" i="9"/>
  <c r="AD1896" i="9"/>
  <c r="AF1897" i="9" l="1"/>
  <c r="AD1897" i="9"/>
  <c r="AB1898" i="9"/>
  <c r="AF1898" i="9" l="1"/>
  <c r="AB1899" i="9"/>
  <c r="AD1898" i="9"/>
  <c r="AB1900" i="9" l="1"/>
  <c r="AF1899" i="9"/>
  <c r="AD1899" i="9"/>
  <c r="AF1900" i="9" l="1"/>
  <c r="AB1901" i="9"/>
  <c r="AD1900" i="9"/>
  <c r="AB1902" i="9" l="1"/>
  <c r="AF1901" i="9"/>
  <c r="AD1901" i="9"/>
  <c r="AF1902" i="9" l="1"/>
  <c r="AB1903" i="9"/>
  <c r="AD1902" i="9"/>
  <c r="AB1904" i="9" l="1"/>
  <c r="AF1903" i="9"/>
  <c r="AD1903" i="9"/>
  <c r="AB1905" i="9" l="1"/>
  <c r="AF1904" i="9"/>
  <c r="AD1904" i="9"/>
  <c r="AB1906" i="9" l="1"/>
  <c r="AF1905" i="9"/>
  <c r="AD1905" i="9"/>
  <c r="AF1906" i="9" l="1"/>
  <c r="AB1907" i="9"/>
  <c r="AD1906" i="9"/>
  <c r="AB1908" i="9" l="1"/>
  <c r="AF1907" i="9"/>
  <c r="AD1907" i="9"/>
  <c r="AF1908" i="9" l="1"/>
  <c r="AB1909" i="9"/>
  <c r="AD1908" i="9"/>
  <c r="AB1910" i="9" l="1"/>
  <c r="AF1909" i="9"/>
  <c r="AD1909" i="9"/>
  <c r="AF1910" i="9" l="1"/>
  <c r="AB1911" i="9"/>
  <c r="AD1910" i="9"/>
  <c r="AB1912" i="9" l="1"/>
  <c r="AF1911" i="9"/>
  <c r="AD1911" i="9"/>
  <c r="AB1913" i="9" l="1"/>
  <c r="AD1912" i="9"/>
  <c r="AF1912" i="9"/>
  <c r="AB1914" i="9" l="1"/>
  <c r="AD1913" i="9"/>
  <c r="AF1913" i="9"/>
  <c r="AF1914" i="9" l="1"/>
  <c r="AB1915" i="9"/>
  <c r="AD1914" i="9"/>
  <c r="AB1916" i="9" l="1"/>
  <c r="AD1915" i="9"/>
  <c r="AF1915" i="9"/>
  <c r="AF1916" i="9" l="1"/>
  <c r="AB1917" i="9"/>
  <c r="AD1916" i="9"/>
  <c r="AB1918" i="9" l="1"/>
  <c r="AF1917" i="9"/>
  <c r="AD1917" i="9"/>
  <c r="AF1918" i="9" l="1"/>
  <c r="AD1918" i="9"/>
  <c r="AB1919" i="9"/>
  <c r="AB1920" i="9" l="1"/>
  <c r="AD1919" i="9"/>
  <c r="AF1919" i="9"/>
  <c r="AF1920" i="9" l="1"/>
  <c r="AB1921" i="9"/>
  <c r="AD1920" i="9"/>
  <c r="AB1922" i="9" l="1"/>
  <c r="AD1921" i="9"/>
  <c r="AF1921" i="9"/>
  <c r="AF1922" i="9" l="1"/>
  <c r="AB1923" i="9"/>
  <c r="AD1922" i="9"/>
  <c r="AB1924" i="9" l="1"/>
  <c r="AD1923" i="9"/>
  <c r="AF1923" i="9"/>
  <c r="AF1924" i="9" l="1"/>
  <c r="AB1925" i="9"/>
  <c r="AD1924" i="9"/>
  <c r="AF1925" i="9" l="1"/>
  <c r="AD1925" i="9"/>
  <c r="AB1926" i="9"/>
  <c r="AF1926" i="9" l="1"/>
  <c r="AB1927" i="9"/>
  <c r="AD1926" i="9"/>
  <c r="AB1928" i="9" l="1"/>
  <c r="AD1927" i="9"/>
  <c r="AF1927" i="9"/>
  <c r="AF1928" i="9" l="1"/>
  <c r="AB1929" i="9"/>
  <c r="AD1928" i="9"/>
  <c r="AB1930" i="9" l="1"/>
  <c r="AF1929" i="9"/>
  <c r="AD1929" i="9"/>
  <c r="AF1930" i="9" l="1"/>
  <c r="AB1931" i="9"/>
  <c r="AD1930" i="9"/>
  <c r="AB1932" i="9" l="1"/>
  <c r="AF1931" i="9"/>
  <c r="AD1931" i="9"/>
  <c r="AB1933" i="9" l="1"/>
  <c r="AD1932" i="9"/>
  <c r="AF1932" i="9"/>
  <c r="AB1934" i="9" l="1"/>
  <c r="AF1933" i="9"/>
  <c r="AD1933" i="9"/>
  <c r="AF1934" i="9" l="1"/>
  <c r="AB1935" i="9"/>
  <c r="AD1934" i="9"/>
  <c r="AB1936" i="9" l="1"/>
  <c r="AD1935" i="9"/>
  <c r="AF1935" i="9"/>
  <c r="AF1936" i="9" l="1"/>
  <c r="AB1937" i="9"/>
  <c r="AD1936" i="9"/>
  <c r="AB1938" i="9" l="1"/>
  <c r="AF1937" i="9"/>
  <c r="AD1937" i="9"/>
  <c r="AF1938" i="9" l="1"/>
  <c r="AD1938" i="9"/>
  <c r="AB1939" i="9"/>
  <c r="AB1940" i="9" l="1"/>
  <c r="AD1939" i="9"/>
  <c r="AF1939" i="9"/>
  <c r="AF1940" i="9" l="1"/>
  <c r="AB1941" i="9"/>
  <c r="AD1940" i="9"/>
  <c r="AB1942" i="9" l="1"/>
  <c r="AD1941" i="9"/>
  <c r="AF1941" i="9"/>
  <c r="AF1942" i="9" l="1"/>
  <c r="AB1943" i="9"/>
  <c r="AD1942" i="9"/>
  <c r="AB1944" i="9" l="1"/>
  <c r="AD1943" i="9"/>
  <c r="AF1943" i="9"/>
  <c r="AF1944" i="9" l="1"/>
  <c r="AB1945" i="9"/>
  <c r="AD1944" i="9"/>
  <c r="AD1945" i="9" l="1"/>
  <c r="AF1945" i="9"/>
  <c r="AB1946" i="9"/>
  <c r="AF1946" i="9" l="1"/>
  <c r="AB1947" i="9"/>
  <c r="AD1946" i="9"/>
  <c r="AB1948" i="9" l="1"/>
  <c r="AF1947" i="9"/>
  <c r="AD1947" i="9"/>
  <c r="AF1948" i="9" l="1"/>
  <c r="AB1949" i="9"/>
  <c r="AD1948" i="9"/>
  <c r="AB1950" i="9" l="1"/>
  <c r="AF1949" i="9"/>
  <c r="AD1949" i="9"/>
  <c r="AF1950" i="9" l="1"/>
  <c r="AB1951" i="9"/>
  <c r="AD1950" i="9"/>
  <c r="AB1952" i="9" l="1"/>
  <c r="AD1951" i="9"/>
  <c r="AF1951" i="9"/>
  <c r="AB1953" i="9" l="1"/>
  <c r="AD1952" i="9"/>
  <c r="AF1952" i="9"/>
  <c r="AB1954" i="9" l="1"/>
  <c r="AD1953" i="9"/>
  <c r="AF1953" i="9"/>
  <c r="AF1954" i="9" l="1"/>
  <c r="AB1955" i="9"/>
  <c r="AD1954" i="9"/>
  <c r="AB1956" i="9" l="1"/>
  <c r="AD1955" i="9"/>
  <c r="AF1955" i="9"/>
  <c r="AF1956" i="9" l="1"/>
  <c r="AB1957" i="9"/>
  <c r="AD1956" i="9"/>
  <c r="AB1958" i="9" l="1"/>
  <c r="AD1957" i="9"/>
  <c r="AF1957" i="9"/>
  <c r="AF1958" i="9" l="1"/>
  <c r="AD1958" i="9"/>
  <c r="AB1959" i="9"/>
  <c r="AB1960" i="9" l="1"/>
  <c r="AD1959" i="9"/>
  <c r="AF1959" i="9"/>
  <c r="AF1960" i="9" l="1"/>
  <c r="AB1961" i="9"/>
  <c r="AD1960" i="9"/>
  <c r="AB1962" i="9" l="1"/>
  <c r="AD1961" i="9"/>
  <c r="AF1961" i="9"/>
  <c r="AF1962" i="9" l="1"/>
  <c r="AB1963" i="9"/>
  <c r="AD1962" i="9"/>
  <c r="AB1964" i="9" l="1"/>
  <c r="AD1963" i="9"/>
  <c r="AF1963" i="9"/>
  <c r="AF1964" i="9" l="1"/>
  <c r="AB1965" i="9"/>
  <c r="AD1964" i="9"/>
  <c r="AF1965" i="9" l="1"/>
  <c r="AD1965" i="9"/>
  <c r="AB1966" i="9"/>
  <c r="AF1966" i="9" l="1"/>
  <c r="AB1967" i="9"/>
  <c r="AD1966" i="9"/>
  <c r="AB1968" i="9" l="1"/>
  <c r="AD1967" i="9"/>
  <c r="AF1967" i="9"/>
  <c r="AF1968" i="9" l="1"/>
  <c r="AB1969" i="9"/>
  <c r="AD1968" i="9"/>
  <c r="AB1970" i="9" l="1"/>
  <c r="AD1969" i="9"/>
  <c r="AF1969" i="9"/>
  <c r="AF1970" i="9" l="1"/>
  <c r="AB1971" i="9"/>
  <c r="AD1970" i="9"/>
  <c r="AB1972" i="9" l="1"/>
  <c r="AF1971" i="9"/>
  <c r="AD1971" i="9"/>
  <c r="AB1973" i="9" l="1"/>
  <c r="AD1972" i="9"/>
  <c r="AF1972" i="9"/>
  <c r="AB1974" i="9" l="1"/>
  <c r="AD1973" i="9"/>
  <c r="AF1973" i="9"/>
  <c r="AF1974" i="9" l="1"/>
  <c r="AB1975" i="9"/>
  <c r="AD1974" i="9"/>
  <c r="AB1976" i="9" l="1"/>
  <c r="AD1975" i="9"/>
  <c r="AF1975" i="9"/>
  <c r="AF1976" i="9" l="1"/>
  <c r="AB1977" i="9"/>
  <c r="AD1976" i="9"/>
  <c r="AB1978" i="9" l="1"/>
  <c r="AF1977" i="9"/>
  <c r="AD1977" i="9"/>
  <c r="AF1978" i="9" l="1"/>
  <c r="AD1978" i="9"/>
  <c r="AB1979" i="9"/>
  <c r="AB1980" i="9" l="1"/>
  <c r="AF1979" i="9"/>
  <c r="AD1979" i="9"/>
  <c r="AF1980" i="9" l="1"/>
  <c r="AB1981" i="9"/>
  <c r="AD1980" i="9"/>
  <c r="AB1982" i="9" l="1"/>
  <c r="AF1981" i="9"/>
  <c r="AD1981" i="9"/>
  <c r="AF1982" i="9" l="1"/>
  <c r="AB1983" i="9"/>
  <c r="AD1982" i="9"/>
  <c r="AB1984" i="9" l="1"/>
  <c r="AF1983" i="9"/>
  <c r="AD1983" i="9"/>
  <c r="AF1984" i="9" l="1"/>
  <c r="AB1985" i="9"/>
  <c r="AD1984" i="9"/>
  <c r="AF1985" i="9" l="1"/>
  <c r="AD1985" i="9"/>
  <c r="AB1986" i="9"/>
  <c r="AF1986" i="9" l="1"/>
  <c r="AB1987" i="9"/>
  <c r="AD1986" i="9"/>
  <c r="AB1988" i="9" l="1"/>
  <c r="AD1987" i="9"/>
  <c r="AF1987" i="9"/>
  <c r="AF1988" i="9" l="1"/>
  <c r="AB1989" i="9"/>
  <c r="AD1988" i="9"/>
  <c r="AB1990" i="9" l="1"/>
  <c r="AF1989" i="9"/>
  <c r="AD1989" i="9"/>
  <c r="AF1990" i="9" l="1"/>
  <c r="AB1991" i="9"/>
  <c r="AD1990" i="9"/>
  <c r="AB1992" i="9" l="1"/>
  <c r="AD1991" i="9"/>
  <c r="AF1991" i="9"/>
  <c r="AB1993" i="9" l="1"/>
  <c r="AD1992" i="9"/>
  <c r="AF1992" i="9"/>
  <c r="AB1994" i="9" l="1"/>
  <c r="AD1993" i="9"/>
  <c r="AF1993" i="9"/>
  <c r="AF1994" i="9" l="1"/>
  <c r="AB1995" i="9"/>
  <c r="AD1994" i="9"/>
  <c r="AB1996" i="9" l="1"/>
  <c r="AF1995" i="9"/>
  <c r="AD1995" i="9"/>
  <c r="AF1996" i="9" l="1"/>
  <c r="AB1997" i="9"/>
  <c r="AD1996" i="9"/>
  <c r="AB1998" i="9" l="1"/>
  <c r="AD1997" i="9"/>
  <c r="AF1997" i="9"/>
  <c r="AF1998" i="9" l="1"/>
  <c r="AD1998" i="9"/>
  <c r="AB1999" i="9"/>
  <c r="AB2000" i="9" l="1"/>
  <c r="AF1999" i="9"/>
  <c r="AD1999" i="9"/>
  <c r="AF2000" i="9" l="1"/>
  <c r="AB2001" i="9"/>
  <c r="AD2000" i="9"/>
  <c r="AB2002" i="9" l="1"/>
  <c r="AF2001" i="9"/>
  <c r="AD2001" i="9"/>
  <c r="AF2002" i="9" l="1"/>
  <c r="AB2003" i="9"/>
  <c r="AD2002" i="9"/>
  <c r="AB2004" i="9" l="1"/>
  <c r="AF2003" i="9"/>
  <c r="AD2003" i="9"/>
  <c r="AF2004" i="9" l="1"/>
  <c r="AB2005" i="9"/>
  <c r="AD2004" i="9"/>
  <c r="AD2005" i="9" l="1"/>
  <c r="AF2005" i="9"/>
  <c r="AB2006" i="9"/>
  <c r="AF2006" i="9" l="1"/>
  <c r="AB2007" i="9"/>
  <c r="AD2006" i="9"/>
  <c r="AB2008" i="9" l="1"/>
  <c r="AF2007" i="9"/>
  <c r="AD2007" i="9"/>
  <c r="AF2008" i="9" l="1"/>
  <c r="AB2009" i="9"/>
  <c r="AD2008" i="9"/>
  <c r="AB2010" i="9" l="1"/>
  <c r="AD2009" i="9"/>
  <c r="AF2009" i="9"/>
  <c r="AF2010" i="9" l="1"/>
  <c r="AD2010" i="9"/>
  <c r="AB2011" i="9"/>
  <c r="AB2012" i="9" l="1"/>
  <c r="AF2011" i="9"/>
  <c r="AD2011" i="9"/>
  <c r="AB2013" i="9" l="1"/>
  <c r="AD2012" i="9"/>
  <c r="AF2012" i="9"/>
  <c r="AB2014" i="9" l="1"/>
  <c r="AF2013" i="9"/>
  <c r="AD2013" i="9"/>
  <c r="AF2014" i="9" l="1"/>
  <c r="AB2015" i="9"/>
  <c r="AD2014" i="9"/>
  <c r="AB2016" i="9" l="1"/>
  <c r="AF2015" i="9"/>
  <c r="AD2015" i="9"/>
  <c r="AF2016" i="9" l="1"/>
  <c r="AB2017" i="9"/>
  <c r="AD2016" i="9"/>
  <c r="AB2018" i="9" l="1"/>
  <c r="AF2017" i="9"/>
  <c r="AD2017" i="9"/>
  <c r="AF2018" i="9" l="1"/>
  <c r="AD2018" i="9"/>
  <c r="AB2019" i="9"/>
  <c r="AB2020" i="9" l="1"/>
  <c r="AF2019" i="9"/>
  <c r="AD2019" i="9"/>
  <c r="AF2020" i="9" l="1"/>
  <c r="AB2021" i="9"/>
  <c r="AD2020" i="9"/>
  <c r="AB2022" i="9" l="1"/>
  <c r="AD2021" i="9"/>
  <c r="AF2021" i="9"/>
  <c r="AF2022" i="9" l="1"/>
  <c r="AB2023" i="9"/>
  <c r="AD2022" i="9"/>
  <c r="AB2024" i="9" l="1"/>
  <c r="AD2023" i="9"/>
  <c r="AF2023" i="9"/>
  <c r="AF2024" i="9" l="1"/>
  <c r="AB2025" i="9"/>
  <c r="AD2024" i="9"/>
  <c r="AD2025" i="9" l="1"/>
  <c r="AF2025" i="9"/>
  <c r="AB2026" i="9"/>
  <c r="AF2026" i="9" l="1"/>
  <c r="AB2027" i="9"/>
  <c r="AD2026" i="9"/>
  <c r="AB2028" i="9" l="1"/>
  <c r="AD2027" i="9"/>
  <c r="AF2027" i="9"/>
  <c r="AF2028" i="9" l="1"/>
  <c r="AB2029" i="9"/>
  <c r="AD2028" i="9"/>
  <c r="AB2030" i="9" l="1"/>
  <c r="AF2029" i="9"/>
  <c r="AD2029" i="9"/>
  <c r="AF2030" i="9" l="1"/>
  <c r="AB2031" i="9"/>
  <c r="AD2030" i="9"/>
  <c r="AB2032" i="9" l="1"/>
  <c r="AF2031" i="9"/>
  <c r="AD2031" i="9"/>
  <c r="AB2033" i="9" l="1"/>
  <c r="AD2032" i="9"/>
  <c r="AF2032" i="9"/>
  <c r="AB2034" i="9" l="1"/>
  <c r="AD2033" i="9"/>
  <c r="AF2033" i="9"/>
  <c r="AF2034" i="9" l="1"/>
  <c r="AB2035" i="9"/>
  <c r="AD2034" i="9"/>
  <c r="AB2036" i="9" l="1"/>
  <c r="AD2035" i="9"/>
  <c r="AF2035" i="9"/>
  <c r="AF2036" i="9" l="1"/>
  <c r="AB2037" i="9"/>
  <c r="AD2036" i="9"/>
  <c r="AB2038" i="9" l="1"/>
  <c r="AD2037" i="9"/>
  <c r="AF2037" i="9"/>
  <c r="AF2038" i="9" l="1"/>
  <c r="AD2038" i="9"/>
  <c r="AB2039" i="9"/>
  <c r="AB2040" i="9" l="1"/>
  <c r="AF2039" i="9"/>
  <c r="AD2039" i="9"/>
  <c r="AF2040" i="9" l="1"/>
  <c r="AB2041" i="9"/>
  <c r="AD2040" i="9"/>
  <c r="AB2042" i="9" l="1"/>
  <c r="AF2041" i="9"/>
  <c r="AD2041" i="9"/>
  <c r="AF2042" i="9" l="1"/>
  <c r="AB2043" i="9"/>
  <c r="AD2042" i="9"/>
  <c r="AB2044" i="9" l="1"/>
  <c r="AD2043" i="9"/>
  <c r="AF2043" i="9"/>
  <c r="AF2044" i="9" l="1"/>
  <c r="AD2044" i="9"/>
  <c r="AB2045" i="9"/>
  <c r="AD2045" i="9" l="1"/>
  <c r="AF2045" i="9"/>
  <c r="AB2046" i="9"/>
  <c r="AF2046" i="9" l="1"/>
  <c r="AB2047" i="9"/>
  <c r="AD2046" i="9"/>
  <c r="AB2048" i="9" l="1"/>
  <c r="AF2047" i="9"/>
  <c r="AD2047" i="9"/>
  <c r="AF2048" i="9" l="1"/>
  <c r="AB2049" i="9"/>
  <c r="AD2048" i="9"/>
  <c r="AB2050" i="9" l="1"/>
  <c r="AF2049" i="9"/>
  <c r="AD2049" i="9"/>
  <c r="AF2050" i="9" l="1"/>
  <c r="AB2051" i="9"/>
  <c r="AD2050" i="9"/>
  <c r="AB2052" i="9" l="1"/>
  <c r="AF2051" i="9"/>
  <c r="AD2051" i="9"/>
  <c r="AB2053" i="9" l="1"/>
  <c r="AD2052" i="9"/>
  <c r="AF2052" i="9"/>
  <c r="AB2054" i="9" l="1"/>
  <c r="AF2053" i="9"/>
  <c r="AD2053" i="9"/>
  <c r="AF2054" i="9" l="1"/>
  <c r="AB2055" i="9"/>
  <c r="AD2054" i="9"/>
  <c r="AB2056" i="9" l="1"/>
  <c r="AF2055" i="9"/>
  <c r="AD2055" i="9"/>
  <c r="AF2056" i="9" l="1"/>
  <c r="AB2057" i="9"/>
  <c r="AD2056" i="9"/>
  <c r="AB2058" i="9" l="1"/>
  <c r="AD2057" i="9"/>
  <c r="AF2057" i="9"/>
  <c r="AF2058" i="9" l="1"/>
  <c r="AD2058" i="9"/>
  <c r="AB2059" i="9"/>
  <c r="AB2060" i="9" l="1"/>
  <c r="AD2059" i="9"/>
  <c r="AF2059" i="9"/>
  <c r="AF2060" i="9" l="1"/>
  <c r="AB2061" i="9"/>
  <c r="AD2060" i="9"/>
  <c r="AB2062" i="9" l="1"/>
  <c r="AD2061" i="9"/>
  <c r="AF2061" i="9"/>
  <c r="AF2062" i="9" l="1"/>
  <c r="AB2063" i="9"/>
  <c r="AD2062" i="9"/>
  <c r="AB2064" i="9" l="1"/>
  <c r="AF2063" i="9"/>
  <c r="AD2063" i="9"/>
  <c r="AF2064" i="9" l="1"/>
  <c r="AB2065" i="9"/>
  <c r="AD2064" i="9"/>
  <c r="AD2065" i="9" l="1"/>
  <c r="AF2065" i="9"/>
  <c r="AB2066" i="9"/>
  <c r="AF2066" i="9" l="1"/>
  <c r="AB2067" i="9"/>
  <c r="AD2066" i="9"/>
  <c r="AB2068" i="9" l="1"/>
  <c r="AF2067" i="9"/>
  <c r="AD2067" i="9"/>
  <c r="AF2068" i="9" l="1"/>
  <c r="AB2069" i="9"/>
  <c r="AD2068" i="9"/>
  <c r="AB2070" i="9" l="1"/>
  <c r="AD2069" i="9"/>
  <c r="AF2069" i="9"/>
  <c r="AF2070" i="9" l="1"/>
  <c r="AB2071" i="9"/>
  <c r="AD2070" i="9"/>
  <c r="AB2072" i="9" l="1"/>
  <c r="AF2071" i="9"/>
  <c r="AD2071" i="9"/>
  <c r="AB2073" i="9" l="1"/>
  <c r="AD2072" i="9"/>
  <c r="AF2072" i="9"/>
  <c r="AB2074" i="9" l="1"/>
  <c r="AD2073" i="9"/>
  <c r="AF2073" i="9"/>
  <c r="AF2074" i="9" l="1"/>
  <c r="AB2075" i="9"/>
  <c r="AD2074" i="9"/>
  <c r="AB2076" i="9" l="1"/>
  <c r="AF2075" i="9"/>
  <c r="AD2075" i="9"/>
  <c r="AF2076" i="9" l="1"/>
  <c r="AB2077" i="9"/>
  <c r="AD2076" i="9"/>
  <c r="AB2078" i="9" l="1"/>
  <c r="AD2077" i="9"/>
  <c r="AF2077" i="9"/>
  <c r="AF2078" i="9" l="1"/>
  <c r="AD2078" i="9"/>
  <c r="AB2079" i="9"/>
  <c r="AB2080" i="9" l="1"/>
  <c r="AD2079" i="9"/>
  <c r="AF2079" i="9"/>
  <c r="AF2080" i="9" l="1"/>
  <c r="AB2081" i="9"/>
  <c r="AD2080" i="9"/>
  <c r="AB2082" i="9" l="1"/>
  <c r="AF2081" i="9"/>
  <c r="AD2081" i="9"/>
  <c r="AF2082" i="9" l="1"/>
  <c r="AB2083" i="9"/>
  <c r="AD2082" i="9"/>
  <c r="AB2084" i="9" l="1"/>
  <c r="AD2083" i="9"/>
  <c r="AF2083" i="9"/>
  <c r="AF2084" i="9" l="1"/>
  <c r="AB2085" i="9"/>
  <c r="AD2084" i="9"/>
  <c r="AD2085" i="9" l="1"/>
  <c r="AF2085" i="9"/>
  <c r="AB2086" i="9"/>
  <c r="AF2086" i="9" l="1"/>
  <c r="AB2087" i="9"/>
  <c r="AD2086" i="9"/>
  <c r="AB2088" i="9" l="1"/>
  <c r="AF2087" i="9"/>
  <c r="AD2087" i="9"/>
  <c r="AF2088" i="9" l="1"/>
  <c r="AB2089" i="9"/>
  <c r="AD2088" i="9"/>
  <c r="AB2090" i="9" l="1"/>
  <c r="AF2089" i="9"/>
  <c r="AD2089" i="9"/>
  <c r="AF2090" i="9" l="1"/>
  <c r="AB2091" i="9"/>
  <c r="AD2090" i="9"/>
  <c r="AB2092" i="9" l="1"/>
  <c r="AD2091" i="9"/>
  <c r="AF2091" i="9"/>
  <c r="AB2093" i="9" l="1"/>
  <c r="AD2092" i="9"/>
  <c r="AF2092" i="9"/>
  <c r="AB2094" i="9" l="1"/>
  <c r="AF2093" i="9"/>
  <c r="AD2093" i="9"/>
  <c r="AF2094" i="9" l="1"/>
  <c r="AB2095" i="9"/>
  <c r="AD2094" i="9"/>
  <c r="AB2096" i="9" l="1"/>
  <c r="AF2095" i="9"/>
  <c r="AD2095" i="9"/>
  <c r="AF2096" i="9" l="1"/>
  <c r="AB2097" i="9"/>
  <c r="AD2096" i="9"/>
  <c r="AB2098" i="9" l="1"/>
  <c r="AF2097" i="9"/>
  <c r="AD2097" i="9"/>
  <c r="AF2098" i="9" l="1"/>
  <c r="AD2098" i="9"/>
  <c r="AB2099" i="9"/>
  <c r="AB2100" i="9" l="1"/>
  <c r="AD2099" i="9"/>
  <c r="AF2099" i="9"/>
  <c r="AF2100" i="9" l="1"/>
  <c r="AB2101" i="9"/>
  <c r="AD2100" i="9"/>
  <c r="AB2102" i="9" l="1"/>
  <c r="AD2101" i="9"/>
  <c r="AF2101" i="9"/>
  <c r="AF2102" i="9" l="1"/>
  <c r="AB2103" i="9"/>
  <c r="AD2102" i="9"/>
  <c r="AB2104" i="9" l="1"/>
  <c r="AF2103" i="9"/>
  <c r="AD2103" i="9"/>
  <c r="AF2104" i="9" l="1"/>
  <c r="AB2105" i="9"/>
  <c r="AD2104" i="9"/>
  <c r="AD2105" i="9" l="1"/>
  <c r="AF2105" i="9"/>
  <c r="AB2106" i="9"/>
  <c r="AF2106" i="9" l="1"/>
  <c r="AB2107" i="9"/>
  <c r="AD2106" i="9"/>
  <c r="AB2108" i="9" l="1"/>
  <c r="AD2107" i="9"/>
  <c r="AF2107" i="9"/>
  <c r="AF2108" i="9" l="1"/>
  <c r="AB2109" i="9"/>
  <c r="AD2108" i="9"/>
  <c r="AB2110" i="9" l="1"/>
  <c r="AD2109" i="9"/>
  <c r="AF2109" i="9"/>
  <c r="AF2110" i="9" l="1"/>
  <c r="AB2111" i="9"/>
  <c r="AD2110" i="9"/>
  <c r="AB2112" i="9" l="1"/>
  <c r="AD2111" i="9"/>
  <c r="AF2111" i="9"/>
  <c r="AB2113" i="9" l="1"/>
  <c r="AD2112" i="9"/>
  <c r="AF2112" i="9"/>
  <c r="AB2114" i="9" l="1"/>
  <c r="AD2113" i="9"/>
  <c r="AF2113" i="9"/>
  <c r="AF2114" i="9" l="1"/>
  <c r="AB2115" i="9"/>
  <c r="AD2114" i="9"/>
  <c r="AB2116" i="9" l="1"/>
  <c r="AD2115" i="9"/>
  <c r="AF2115" i="9"/>
  <c r="AF2116" i="9" l="1"/>
  <c r="AB2117" i="9"/>
  <c r="AD2116" i="9"/>
  <c r="AB2118" i="9" l="1"/>
  <c r="AD2117" i="9"/>
  <c r="AF2117" i="9"/>
  <c r="AF2118" i="9" l="1"/>
  <c r="AD2118" i="9"/>
  <c r="AB2119" i="9"/>
  <c r="AB2120" i="9" l="1"/>
  <c r="AD2119" i="9"/>
  <c r="AF2119" i="9"/>
  <c r="AF2120" i="9" l="1"/>
  <c r="AB2121" i="9"/>
  <c r="AD2120" i="9"/>
  <c r="AB2122" i="9" l="1"/>
  <c r="AD2121" i="9"/>
  <c r="AF2121" i="9"/>
  <c r="AF2122" i="9" l="1"/>
  <c r="AB2123" i="9"/>
  <c r="AD2122" i="9"/>
  <c r="AB2124" i="9" l="1"/>
  <c r="AD2123" i="9"/>
  <c r="AF2123" i="9"/>
  <c r="AF2124" i="9" l="1"/>
  <c r="AB2125" i="9"/>
  <c r="AD2124" i="9"/>
  <c r="AF2125" i="9" l="1"/>
  <c r="AD2125" i="9"/>
  <c r="AB2126" i="9"/>
  <c r="AF2126" i="9" l="1"/>
  <c r="AB2127" i="9"/>
  <c r="AD2126" i="9"/>
  <c r="AB2128" i="9" l="1"/>
  <c r="AD2127" i="9"/>
  <c r="AF2127" i="9"/>
  <c r="AF2128" i="9" l="1"/>
  <c r="AB2129" i="9"/>
  <c r="AD2128" i="9"/>
  <c r="AB2130" i="9" l="1"/>
  <c r="AD2129" i="9"/>
  <c r="AF2129" i="9"/>
  <c r="AF2130" i="9" l="1"/>
  <c r="AB2131" i="9"/>
  <c r="AD2130" i="9"/>
  <c r="AB2132" i="9" l="1"/>
  <c r="AD2131" i="9"/>
  <c r="AF2131" i="9"/>
  <c r="AB2133" i="9" l="1"/>
  <c r="AD2132" i="9"/>
  <c r="AF2132" i="9"/>
  <c r="AB2134" i="9" l="1"/>
  <c r="AF2133" i="9"/>
  <c r="AD2133" i="9"/>
  <c r="AF2134" i="9" l="1"/>
  <c r="AB2135" i="9"/>
  <c r="AD2134" i="9"/>
  <c r="AB2136" i="9" l="1"/>
  <c r="AD2135" i="9"/>
  <c r="AF2135" i="9"/>
  <c r="AF2136" i="9" l="1"/>
  <c r="AB2137" i="9"/>
  <c r="AD2136" i="9"/>
  <c r="AB2138" i="9" l="1"/>
  <c r="AD2137" i="9"/>
  <c r="AF2137" i="9"/>
  <c r="AF2138" i="9" l="1"/>
  <c r="AD2138" i="9"/>
  <c r="AB2139" i="9"/>
  <c r="AB2140" i="9" l="1"/>
  <c r="AF2139" i="9"/>
  <c r="AD2139" i="9"/>
  <c r="AF2140" i="9" l="1"/>
  <c r="AB2141" i="9"/>
  <c r="AD2140" i="9"/>
  <c r="AB2142" i="9" l="1"/>
  <c r="AF2141" i="9"/>
  <c r="AD2141" i="9"/>
  <c r="AF2142" i="9" l="1"/>
  <c r="AB2143" i="9"/>
  <c r="AD2142" i="9"/>
  <c r="AB2144" i="9" l="1"/>
  <c r="AF2143" i="9"/>
  <c r="AD2143" i="9"/>
  <c r="AF2144" i="9" l="1"/>
  <c r="AB2145" i="9"/>
  <c r="AD2144" i="9"/>
  <c r="AD2145" i="9" l="1"/>
  <c r="AF2145" i="9"/>
  <c r="AB2146" i="9"/>
  <c r="AF2146" i="9" l="1"/>
  <c r="AB2147" i="9"/>
  <c r="AD2146" i="9"/>
  <c r="AB2148" i="9" l="1"/>
  <c r="AD2147" i="9"/>
  <c r="AF2147" i="9"/>
  <c r="AF2148" i="9" l="1"/>
  <c r="AB2149" i="9"/>
  <c r="AD2148" i="9"/>
  <c r="AB2150" i="9" l="1"/>
  <c r="AF2149" i="9"/>
  <c r="AD2149" i="9"/>
  <c r="AF2150" i="9" l="1"/>
  <c r="AB2151" i="9"/>
  <c r="AD2150" i="9"/>
  <c r="AB2152" i="9" l="1"/>
  <c r="AD2151" i="9"/>
  <c r="AF2151" i="9"/>
  <c r="AB2153" i="9" l="1"/>
  <c r="AD2152" i="9"/>
  <c r="AF2152" i="9"/>
  <c r="AB2154" i="9" l="1"/>
  <c r="AF2153" i="9"/>
  <c r="AD2153" i="9"/>
  <c r="AF2154" i="9" l="1"/>
  <c r="AB2155" i="9"/>
  <c r="AD2154" i="9"/>
  <c r="AB2156" i="9" l="1"/>
  <c r="AD2155" i="9"/>
  <c r="AF2155" i="9"/>
  <c r="AF2156" i="9" l="1"/>
  <c r="AB2157" i="9"/>
  <c r="AD2156" i="9"/>
  <c r="AB2158" i="9" l="1"/>
  <c r="AF2157" i="9"/>
  <c r="AD2157" i="9"/>
  <c r="AF2158" i="9" l="1"/>
  <c r="AD2158" i="9"/>
  <c r="AB2159" i="9"/>
  <c r="AB2160" i="9" l="1"/>
  <c r="AF2159" i="9"/>
  <c r="AD2159" i="9"/>
  <c r="AF2160" i="9" l="1"/>
  <c r="AB2161" i="9"/>
  <c r="AD2160" i="9"/>
  <c r="AB2162" i="9" l="1"/>
  <c r="AF2161" i="9"/>
  <c r="AD2161" i="9"/>
  <c r="AF2162" i="9" l="1"/>
  <c r="AB2163" i="9"/>
  <c r="AD2162" i="9"/>
  <c r="AB2164" i="9" l="1"/>
  <c r="AD2163" i="9"/>
  <c r="AF2163" i="9"/>
  <c r="AF2164" i="9" l="1"/>
  <c r="AB2165" i="9"/>
  <c r="AD2164" i="9"/>
  <c r="AD2165" i="9" l="1"/>
  <c r="AF2165" i="9"/>
  <c r="AB2166" i="9"/>
  <c r="AF2166" i="9" l="1"/>
  <c r="AB2167" i="9"/>
  <c r="AD2166" i="9"/>
  <c r="AB2168" i="9" l="1"/>
  <c r="AF2167" i="9"/>
  <c r="AD2167" i="9"/>
  <c r="AF2168" i="9" l="1"/>
  <c r="AB2169" i="9"/>
  <c r="AD2168" i="9"/>
  <c r="AB2170" i="9" l="1"/>
  <c r="AD2169" i="9"/>
  <c r="AF2169" i="9"/>
  <c r="AF2170" i="9" l="1"/>
  <c r="AB2171" i="9"/>
  <c r="AD2170" i="9"/>
  <c r="AB2172" i="9" l="1"/>
  <c r="AF2171" i="9"/>
  <c r="AD2171" i="9"/>
  <c r="AB2173" i="9" l="1"/>
  <c r="AD2172" i="9"/>
  <c r="AF2172" i="9"/>
  <c r="AB2174" i="9" l="1"/>
  <c r="AF2173" i="9"/>
  <c r="AD2173" i="9"/>
  <c r="AF2174" i="9" l="1"/>
  <c r="AB2175" i="9"/>
  <c r="AD2174" i="9"/>
  <c r="AB2176" i="9" l="1"/>
  <c r="AF2175" i="9"/>
  <c r="AD2175" i="9"/>
  <c r="AF2176" i="9" l="1"/>
  <c r="AB2177" i="9"/>
  <c r="AD2176" i="9"/>
  <c r="AB2178" i="9" l="1"/>
  <c r="AF2177" i="9"/>
  <c r="AD2177" i="9"/>
  <c r="AF2178" i="9" l="1"/>
  <c r="AD2178" i="9"/>
  <c r="AB2179" i="9"/>
  <c r="AB2180" i="9" l="1"/>
  <c r="AF2179" i="9"/>
  <c r="AD2179" i="9"/>
  <c r="AF2180" i="9" l="1"/>
  <c r="AB2181" i="9"/>
  <c r="AD2180" i="9"/>
  <c r="AB2182" i="9" l="1"/>
  <c r="AF2181" i="9"/>
  <c r="AD2181" i="9"/>
  <c r="AF2182" i="9" l="1"/>
  <c r="AB2183" i="9"/>
  <c r="AD2182" i="9"/>
  <c r="AB2184" i="9" l="1"/>
  <c r="AF2183" i="9"/>
  <c r="AD2183" i="9"/>
  <c r="AF2184" i="9" l="1"/>
  <c r="AB2185" i="9"/>
  <c r="AD2184" i="9"/>
  <c r="AD2185" i="9" l="1"/>
  <c r="AF2185" i="9"/>
  <c r="AB2186" i="9"/>
  <c r="AF2186" i="9" l="1"/>
  <c r="AB2187" i="9"/>
  <c r="AD2186" i="9"/>
  <c r="AB2188" i="9" l="1"/>
  <c r="AD2187" i="9"/>
  <c r="AF2187" i="9"/>
  <c r="AF2188" i="9" l="1"/>
  <c r="AB2189" i="9"/>
  <c r="AD2188" i="9"/>
  <c r="AB2190" i="9" l="1"/>
  <c r="AF2189" i="9"/>
  <c r="AD2189" i="9"/>
  <c r="AF2190" i="9" l="1"/>
  <c r="AB2191" i="9"/>
  <c r="AD2190" i="9"/>
  <c r="AB2192" i="9" l="1"/>
  <c r="AF2191" i="9"/>
  <c r="AD2191" i="9"/>
  <c r="AB2193" i="9" l="1"/>
  <c r="AD2192" i="9"/>
  <c r="AF2192" i="9"/>
  <c r="AB2194" i="9" l="1"/>
  <c r="AF2193" i="9"/>
  <c r="AD2193" i="9"/>
  <c r="AF2194" i="9" l="1"/>
  <c r="AB2195" i="9"/>
  <c r="AD2194" i="9"/>
  <c r="AB2196" i="9" l="1"/>
  <c r="AF2195" i="9"/>
  <c r="AD2195" i="9"/>
  <c r="AF2196" i="9" l="1"/>
  <c r="AB2197" i="9"/>
  <c r="AD2196" i="9"/>
  <c r="AB2198" i="9" l="1"/>
  <c r="AF2197" i="9"/>
  <c r="AD2197" i="9"/>
  <c r="AF2198" i="9" l="1"/>
  <c r="AD2198" i="9"/>
  <c r="AB2199" i="9"/>
  <c r="AB2200" i="9" l="1"/>
  <c r="AD2199" i="9"/>
  <c r="AF2199" i="9"/>
  <c r="AF2200" i="9" l="1"/>
  <c r="AB2201" i="9"/>
  <c r="AD2200" i="9"/>
  <c r="AB2202" i="9" l="1"/>
  <c r="AF2201" i="9"/>
  <c r="AD2201" i="9"/>
  <c r="AF2202" i="9" l="1"/>
  <c r="AB2203" i="9"/>
  <c r="AD2202" i="9"/>
  <c r="AB2204" i="9" l="1"/>
  <c r="AF2203" i="9"/>
  <c r="AD2203" i="9"/>
  <c r="AF2204" i="9" l="1"/>
  <c r="AB2205" i="9"/>
  <c r="AD2204" i="9"/>
  <c r="AF2205" i="9" l="1"/>
  <c r="AD2205" i="9"/>
  <c r="AB2206" i="9"/>
  <c r="AF2206" i="9" l="1"/>
  <c r="AB2207" i="9"/>
  <c r="AD2206" i="9"/>
  <c r="AB2208" i="9" l="1"/>
  <c r="AF2207" i="9"/>
  <c r="AD2207" i="9"/>
  <c r="AF2208" i="9" l="1"/>
  <c r="AB2209" i="9"/>
  <c r="AD2208" i="9"/>
  <c r="AB2210" i="9" l="1"/>
  <c r="AF2209" i="9"/>
  <c r="AD2209" i="9"/>
  <c r="AF2210" i="9" l="1"/>
  <c r="AB2211" i="9"/>
  <c r="AD2210" i="9"/>
  <c r="AB2212" i="9" l="1"/>
  <c r="AF2211" i="9"/>
  <c r="AD2211" i="9"/>
  <c r="AB2213" i="9" l="1"/>
  <c r="AD2212" i="9"/>
  <c r="AF2212" i="9"/>
  <c r="AB2214" i="9" l="1"/>
  <c r="AD2213" i="9"/>
  <c r="AF2213" i="9"/>
  <c r="AF2214" i="9" l="1"/>
  <c r="AB2215" i="9"/>
  <c r="AD2214" i="9"/>
  <c r="AB2216" i="9" l="1"/>
  <c r="AD2215" i="9"/>
  <c r="AF2215" i="9"/>
  <c r="AF2216" i="9" l="1"/>
  <c r="AB2217" i="9"/>
  <c r="AD2216" i="9"/>
  <c r="AB2218" i="9" l="1"/>
  <c r="AF2217" i="9"/>
  <c r="AD2217" i="9"/>
  <c r="AF2218" i="9" l="1"/>
  <c r="AD2218" i="9"/>
  <c r="AB2219" i="9"/>
  <c r="AB2220" i="9" l="1"/>
  <c r="AF2219" i="9"/>
  <c r="AD2219" i="9"/>
  <c r="AF2220" i="9" l="1"/>
  <c r="AB2221" i="9"/>
  <c r="AD2220" i="9"/>
  <c r="AB2222" i="9" l="1"/>
  <c r="AF2221" i="9"/>
  <c r="AD2221" i="9"/>
  <c r="AF2222" i="9" l="1"/>
  <c r="AB2223" i="9"/>
  <c r="AD2222" i="9"/>
  <c r="AB2224" i="9" l="1"/>
  <c r="AF2223" i="9"/>
  <c r="AD2223" i="9"/>
  <c r="AF2224" i="9" l="1"/>
  <c r="AB2225" i="9"/>
  <c r="AD2224" i="9"/>
  <c r="AF2225" i="9" l="1"/>
  <c r="AD2225" i="9"/>
  <c r="AB2226" i="9"/>
  <c r="AF2226" i="9" l="1"/>
  <c r="AB2227" i="9"/>
  <c r="AD2226" i="9"/>
  <c r="AB2228" i="9" l="1"/>
  <c r="AD2227" i="9"/>
  <c r="AF2227" i="9"/>
  <c r="AF2228" i="9" l="1"/>
  <c r="AB2229" i="9"/>
  <c r="AD2228" i="9"/>
  <c r="AB2230" i="9" l="1"/>
  <c r="AF2229" i="9"/>
  <c r="AD2229" i="9"/>
  <c r="AF2230" i="9" l="1"/>
  <c r="AB2231" i="9"/>
  <c r="AD2230" i="9"/>
  <c r="AB2232" i="9" l="1"/>
  <c r="AF2231" i="9"/>
  <c r="AD2231" i="9"/>
  <c r="AB2233" i="9" l="1"/>
  <c r="AD2232" i="9"/>
  <c r="AF2232" i="9"/>
  <c r="AB2234" i="9" l="1"/>
  <c r="AF2233" i="9"/>
  <c r="AD2233" i="9"/>
  <c r="AF2234" i="9" l="1"/>
  <c r="AB2235" i="9"/>
  <c r="AD2234" i="9"/>
  <c r="AB2236" i="9" l="1"/>
  <c r="AF2235" i="9"/>
  <c r="AD2235" i="9"/>
  <c r="AF2236" i="9" l="1"/>
  <c r="AB2237" i="9"/>
  <c r="AD2236" i="9"/>
  <c r="AB2238" i="9" l="1"/>
  <c r="AF2237" i="9"/>
  <c r="AD2237" i="9"/>
  <c r="AF2238" i="9" l="1"/>
  <c r="AD2238" i="9"/>
  <c r="AB2239" i="9"/>
  <c r="AB2240" i="9" l="1"/>
  <c r="AD2239" i="9"/>
  <c r="AF2239" i="9"/>
  <c r="AF2240" i="9" l="1"/>
  <c r="AB2241" i="9"/>
  <c r="AD2240" i="9"/>
  <c r="AB2242" i="9" l="1"/>
  <c r="AF2241" i="9"/>
  <c r="AD2241" i="9"/>
  <c r="AF2242" i="9" l="1"/>
  <c r="AB2243" i="9"/>
  <c r="AD2242" i="9"/>
  <c r="AB2244" i="9" l="1"/>
  <c r="AF2243" i="9"/>
  <c r="AD2243" i="9"/>
  <c r="AF2244" i="9" l="1"/>
  <c r="AB2245" i="9"/>
  <c r="AD2244" i="9"/>
  <c r="AD2245" i="9" l="1"/>
  <c r="AF2245" i="9"/>
  <c r="AB2246" i="9"/>
  <c r="AF2246" i="9" l="1"/>
  <c r="AB2247" i="9"/>
  <c r="AD2246" i="9"/>
  <c r="AB2248" i="9" l="1"/>
  <c r="AD2247" i="9"/>
  <c r="AF2247" i="9"/>
  <c r="AF2248" i="9" l="1"/>
  <c r="AB2249" i="9"/>
  <c r="AD2248" i="9"/>
  <c r="AB2250" i="9" l="1"/>
  <c r="AF2249" i="9"/>
  <c r="AD2249" i="9"/>
  <c r="AF2250" i="9" l="1"/>
  <c r="AB2251" i="9"/>
  <c r="AD2250" i="9"/>
  <c r="AB2252" i="9" l="1"/>
  <c r="AD2251" i="9"/>
  <c r="AF2251" i="9"/>
  <c r="AB2253" i="9" l="1"/>
  <c r="AD2252" i="9"/>
  <c r="AF2252" i="9"/>
  <c r="AB2254" i="9" l="1"/>
  <c r="AF2253" i="9"/>
  <c r="AD2253" i="9"/>
  <c r="AF2254" i="9" l="1"/>
  <c r="AB2255" i="9"/>
  <c r="AD2254" i="9"/>
  <c r="AB2256" i="9" l="1"/>
  <c r="AF2255" i="9"/>
  <c r="AD2255" i="9"/>
  <c r="AF2256" i="9" l="1"/>
  <c r="AB2257" i="9"/>
  <c r="AD2256" i="9"/>
  <c r="AB2258" i="9" l="1"/>
  <c r="AF2257" i="9"/>
  <c r="AD2257" i="9"/>
  <c r="AF2258" i="9" l="1"/>
  <c r="AD2258" i="9"/>
  <c r="AB2259" i="9"/>
  <c r="AB2260" i="9" l="1"/>
  <c r="AF2259" i="9"/>
  <c r="AD2259" i="9"/>
  <c r="AF2260" i="9" l="1"/>
  <c r="AB2261" i="9"/>
  <c r="AD2260" i="9"/>
  <c r="AB2262" i="9" l="1"/>
  <c r="AF2261" i="9"/>
  <c r="AD2261" i="9"/>
  <c r="AF2262" i="9" l="1"/>
  <c r="AB2263" i="9"/>
  <c r="AD2262" i="9"/>
  <c r="AB2264" i="9" l="1"/>
  <c r="AD2263" i="9"/>
  <c r="AF2263" i="9"/>
  <c r="AF2264" i="9" l="1"/>
  <c r="AB2265" i="9"/>
  <c r="AD2264" i="9"/>
  <c r="AD2265" i="9" l="1"/>
  <c r="AF2265" i="9"/>
  <c r="AB2266" i="9"/>
  <c r="AF2266" i="9" l="1"/>
  <c r="AB2267" i="9"/>
  <c r="AD2266" i="9"/>
  <c r="AB2268" i="9" l="1"/>
  <c r="AD2267" i="9"/>
  <c r="AF2267" i="9"/>
  <c r="AF2268" i="9" l="1"/>
  <c r="AB2269" i="9"/>
  <c r="AD2268" i="9"/>
  <c r="AB2270" i="9" l="1"/>
  <c r="AD2269" i="9"/>
  <c r="AF2269" i="9"/>
  <c r="AF2270" i="9" l="1"/>
  <c r="AB2271" i="9"/>
  <c r="AD2270" i="9"/>
  <c r="AB2272" i="9" l="1"/>
  <c r="AD2271" i="9"/>
  <c r="AF2271" i="9"/>
  <c r="AB2273" i="9" l="1"/>
  <c r="AD2272" i="9"/>
  <c r="AF2272" i="9"/>
  <c r="AB2274" i="9" l="1"/>
  <c r="AF2273" i="9"/>
  <c r="AD2273" i="9"/>
  <c r="AF2274" i="9" l="1"/>
  <c r="AB2275" i="9"/>
  <c r="AD2274" i="9"/>
  <c r="AB2276" i="9" l="1"/>
  <c r="AD2275" i="9"/>
  <c r="AF2275" i="9"/>
  <c r="AF2276" i="9" l="1"/>
  <c r="AB2277" i="9"/>
  <c r="AD2276" i="9"/>
  <c r="AB2278" i="9" l="1"/>
  <c r="AF2277" i="9"/>
  <c r="AD2277" i="9"/>
  <c r="AF2278" i="9" l="1"/>
  <c r="AD2278" i="9"/>
  <c r="AB2279" i="9"/>
  <c r="AB2280" i="9" l="1"/>
  <c r="AF2279" i="9"/>
  <c r="AD2279" i="9"/>
  <c r="AF2280" i="9" l="1"/>
  <c r="AB2281" i="9"/>
  <c r="AD2280" i="9"/>
  <c r="AB2282" i="9" l="1"/>
  <c r="AF2281" i="9"/>
  <c r="AD2281" i="9"/>
  <c r="AB2283" i="9" l="1"/>
  <c r="AD2282" i="9"/>
  <c r="AF2282" i="9"/>
  <c r="AB2284" i="9" l="1"/>
  <c r="AF2283" i="9"/>
  <c r="AD2283" i="9"/>
  <c r="AF2284" i="9" l="1"/>
  <c r="AD2284" i="9"/>
  <c r="AB2285" i="9"/>
  <c r="AF2285" i="9" l="1"/>
  <c r="AD2285" i="9"/>
  <c r="AB2286" i="9"/>
  <c r="AF2286" i="9" l="1"/>
  <c r="AB2287" i="9"/>
  <c r="AD2286" i="9"/>
  <c r="AB2288" i="9" l="1"/>
  <c r="AF2287" i="9"/>
  <c r="AD2287" i="9"/>
  <c r="AF2288" i="9" l="1"/>
  <c r="AB2289" i="9"/>
  <c r="AD2288" i="9"/>
  <c r="AB2290" i="9" l="1"/>
  <c r="AF2289" i="9"/>
  <c r="AD2289" i="9"/>
  <c r="AF2290" i="9" l="1"/>
  <c r="AB2291" i="9"/>
  <c r="AD2290" i="9"/>
  <c r="AF2291" i="9" l="1"/>
  <c r="AB2292" i="9"/>
  <c r="AD2291" i="9"/>
  <c r="AB2293" i="9" l="1"/>
  <c r="AD2292" i="9"/>
  <c r="AF2292" i="9"/>
  <c r="AB2294" i="9" l="1"/>
  <c r="AD2293" i="9"/>
  <c r="AF2293" i="9"/>
  <c r="AF2294" i="9" l="1"/>
  <c r="AD2294" i="9"/>
  <c r="AB2295" i="9"/>
  <c r="AB2296" i="9" l="1"/>
  <c r="AD2295" i="9"/>
  <c r="AF2295" i="9"/>
  <c r="AF2296" i="9" l="1"/>
  <c r="AB2297" i="9"/>
  <c r="AD2296" i="9"/>
  <c r="AB2298" i="9" l="1"/>
  <c r="AF2297" i="9"/>
  <c r="AD2297" i="9"/>
  <c r="AD2298" i="9" l="1"/>
  <c r="AF2298" i="9"/>
  <c r="AB2299" i="9"/>
  <c r="AB2300" i="9" l="1"/>
  <c r="AD2299" i="9"/>
  <c r="AF2299" i="9"/>
  <c r="AF2300" i="9" l="1"/>
  <c r="AB2301" i="9"/>
  <c r="AD2300" i="9"/>
  <c r="AF2301" i="9" l="1"/>
  <c r="AB2302" i="9"/>
  <c r="AD2301" i="9"/>
  <c r="AF2302" i="9" l="1"/>
  <c r="AB2303" i="9"/>
  <c r="AD2302" i="9"/>
  <c r="AB2304" i="9" l="1"/>
  <c r="AD2303" i="9"/>
  <c r="AF2303" i="9"/>
  <c r="AF2304" i="9" l="1"/>
  <c r="AD2304" i="9"/>
  <c r="AB2305" i="9"/>
  <c r="AF2305" i="9" l="1"/>
  <c r="AD2305" i="9"/>
  <c r="AB2306" i="9"/>
  <c r="AF2306" i="9" l="1"/>
  <c r="AB2307" i="9"/>
  <c r="AD2306" i="9"/>
  <c r="AB2308" i="9" l="1"/>
  <c r="AF2307" i="9"/>
  <c r="AD2307" i="9"/>
  <c r="AB2309" i="9" l="1"/>
  <c r="AF2308" i="9"/>
  <c r="AD2308" i="9"/>
  <c r="AB2310" i="9" l="1"/>
  <c r="AF2309" i="9"/>
  <c r="AD2309" i="9"/>
  <c r="AF2310" i="9" l="1"/>
  <c r="AB2311" i="9"/>
  <c r="AD2310" i="9"/>
  <c r="AF2311" i="9" l="1"/>
  <c r="AD2311" i="9"/>
  <c r="AB2312" i="9"/>
  <c r="AB2313" i="9" l="1"/>
  <c r="AD2312" i="9"/>
  <c r="AF2312" i="9"/>
  <c r="AB2314" i="9" l="1"/>
  <c r="AD2313" i="9"/>
  <c r="AF2313" i="9"/>
  <c r="AF2314" i="9" l="1"/>
  <c r="AD2314" i="9"/>
  <c r="AB2315" i="9"/>
  <c r="AB2316" i="9" l="1"/>
  <c r="AF2315" i="9"/>
  <c r="AD2315" i="9"/>
  <c r="AF2316" i="9" l="1"/>
  <c r="AB2317" i="9"/>
  <c r="AD2316" i="9"/>
  <c r="AB2318" i="9" l="1"/>
  <c r="AF2317" i="9"/>
  <c r="AD2317" i="9"/>
  <c r="AF2318" i="9" l="1"/>
  <c r="AB2319" i="9"/>
  <c r="AD2318" i="9"/>
  <c r="AB2320" i="9" l="1"/>
  <c r="AF2319" i="9"/>
  <c r="AD2319" i="9"/>
  <c r="AF2320" i="9" l="1"/>
  <c r="AB2321" i="9"/>
  <c r="AD2320" i="9"/>
  <c r="AF2321" i="9" l="1"/>
  <c r="AB2322" i="9"/>
  <c r="AD2321" i="9"/>
  <c r="AB2323" i="9" l="1"/>
  <c r="AD2322" i="9"/>
  <c r="AF2322" i="9"/>
  <c r="AB2324" i="9" l="1"/>
  <c r="AD2323" i="9"/>
  <c r="AF2323" i="9"/>
  <c r="AF2324" i="9" l="1"/>
  <c r="AD2324" i="9"/>
  <c r="AB2325" i="9"/>
  <c r="AD2325" i="9" l="1"/>
  <c r="AB2326" i="9"/>
  <c r="AF2325" i="9"/>
  <c r="AF2326" i="9" l="1"/>
  <c r="AB2327" i="9"/>
  <c r="AD2326" i="9"/>
  <c r="AB2328" i="9" l="1"/>
  <c r="AD2327" i="9"/>
  <c r="AF2327" i="9"/>
  <c r="AF2328" i="9" l="1"/>
  <c r="AB2329" i="9"/>
  <c r="AD2328" i="9"/>
  <c r="AB2330" i="9" l="1"/>
  <c r="AD2329" i="9"/>
  <c r="AF2329" i="9"/>
  <c r="AF2330" i="9" l="1"/>
  <c r="AB2331" i="9"/>
  <c r="AD2330" i="9"/>
  <c r="AF2331" i="9" l="1"/>
  <c r="AB2332" i="9"/>
  <c r="AD2331" i="9"/>
  <c r="AB2333" i="9" l="1"/>
  <c r="AD2332" i="9"/>
  <c r="AF2332" i="9"/>
  <c r="AB2334" i="9" l="1"/>
  <c r="AF2333" i="9"/>
  <c r="AD2333" i="9"/>
  <c r="AF2334" i="9" l="1"/>
  <c r="AB2335" i="9"/>
  <c r="AD2334" i="9"/>
  <c r="AD2335" i="9" l="1"/>
  <c r="AF2335" i="9"/>
  <c r="AB2336" i="9"/>
  <c r="AF2336" i="9" l="1"/>
  <c r="AB2337" i="9"/>
  <c r="AD2336" i="9"/>
  <c r="AB2338" i="9" l="1"/>
  <c r="AD2337" i="9"/>
  <c r="AF2337" i="9"/>
  <c r="AF2338" i="9" l="1"/>
  <c r="AB2339" i="9"/>
  <c r="AD2338" i="9"/>
  <c r="AB2340" i="9" l="1"/>
  <c r="AF2339" i="9"/>
  <c r="AD2339" i="9"/>
  <c r="AF2340" i="9" l="1"/>
  <c r="AB2341" i="9"/>
  <c r="AD2340" i="9"/>
  <c r="AB2342" i="9" l="1"/>
  <c r="AF2341" i="9"/>
  <c r="AD2341" i="9"/>
  <c r="AB2343" i="9" l="1"/>
  <c r="AD2342" i="9"/>
  <c r="AF2342" i="9"/>
  <c r="AB2344" i="9" l="1"/>
  <c r="AD2343" i="9"/>
  <c r="AF2343" i="9"/>
  <c r="AF2344" i="9" l="1"/>
  <c r="AB2345" i="9"/>
  <c r="AD2344" i="9"/>
  <c r="AD2345" i="9" l="1"/>
  <c r="AB2346" i="9"/>
  <c r="AF2345" i="9"/>
  <c r="AF2346" i="9" l="1"/>
  <c r="AB2347" i="9"/>
  <c r="AD2346" i="9"/>
  <c r="AB2348" i="9" l="1"/>
  <c r="AF2347" i="9"/>
  <c r="AD2347" i="9"/>
  <c r="AF2348" i="9" l="1"/>
  <c r="AB2349" i="9"/>
  <c r="AD2348" i="9"/>
  <c r="AB2350" i="9" l="1"/>
  <c r="AD2349" i="9"/>
  <c r="AF2349" i="9"/>
  <c r="AF2350" i="9" l="1"/>
  <c r="AB2351" i="9"/>
  <c r="AD2350" i="9"/>
  <c r="AB2352" i="9" l="1"/>
  <c r="AD2351" i="9"/>
  <c r="AF2351" i="9"/>
  <c r="AB2353" i="9" l="1"/>
  <c r="AD2352" i="9"/>
  <c r="AF2352" i="9"/>
  <c r="AB2354" i="9" l="1"/>
  <c r="AF2353" i="9"/>
  <c r="AD2353" i="9"/>
  <c r="AF2354" i="9" l="1"/>
  <c r="AB2355" i="9"/>
  <c r="AD2354" i="9"/>
  <c r="AD2355" i="9" l="1"/>
  <c r="AB2356" i="9"/>
  <c r="AF2355" i="9"/>
  <c r="AF2356" i="9" l="1"/>
  <c r="AB2357" i="9"/>
  <c r="AD2356" i="9"/>
  <c r="AB2358" i="9" l="1"/>
  <c r="AF2357" i="9"/>
  <c r="AD2357" i="9"/>
  <c r="AF2358" i="9" l="1"/>
  <c r="AB2359" i="9"/>
  <c r="AD2358" i="9"/>
  <c r="AB2360" i="9" l="1"/>
  <c r="AF2359" i="9"/>
  <c r="AD2359" i="9"/>
  <c r="AF2360" i="9" l="1"/>
  <c r="AB2361" i="9"/>
  <c r="AD2360" i="9"/>
  <c r="AB2362" i="9" l="1"/>
  <c r="AF2361" i="9"/>
  <c r="AD2361" i="9"/>
  <c r="AB2363" i="9" l="1"/>
  <c r="AD2362" i="9"/>
  <c r="AF2362" i="9"/>
  <c r="AB2364" i="9" l="1"/>
  <c r="AF2363" i="9"/>
  <c r="AD2363" i="9"/>
  <c r="AF2364" i="9" l="1"/>
  <c r="AB2365" i="9"/>
  <c r="AD2364" i="9"/>
  <c r="AD2365" i="9" l="1"/>
  <c r="AB2366" i="9"/>
  <c r="AF2365" i="9"/>
  <c r="AF2366" i="9" l="1"/>
  <c r="AB2367" i="9"/>
  <c r="AD2366" i="9"/>
  <c r="AB2368" i="9" l="1"/>
  <c r="AF2367" i="9"/>
  <c r="AD2367" i="9"/>
  <c r="AF2368" i="9" l="1"/>
  <c r="AB2369" i="9"/>
  <c r="AD2368" i="9"/>
  <c r="AB2370" i="9" l="1"/>
  <c r="AF2369" i="9"/>
  <c r="AD2369" i="9"/>
  <c r="AF2370" i="9" l="1"/>
  <c r="AB2371" i="9"/>
  <c r="AD2370" i="9"/>
  <c r="AB2372" i="9" l="1"/>
  <c r="AD2371" i="9"/>
  <c r="AF2371" i="9"/>
  <c r="AB2373" i="9" l="1"/>
  <c r="AD2372" i="9"/>
  <c r="AF2372" i="9"/>
  <c r="AB2374" i="9" l="1"/>
  <c r="AD2373" i="9"/>
  <c r="AF2373" i="9"/>
  <c r="AF2374" i="9" l="1"/>
  <c r="AB2375" i="9"/>
  <c r="AD2374" i="9"/>
  <c r="AD2375" i="9" l="1"/>
  <c r="AB2376" i="9"/>
  <c r="AF2375" i="9"/>
  <c r="AB2377" i="9" l="1"/>
  <c r="AF2376" i="9"/>
  <c r="AD2376" i="9"/>
  <c r="AB2378" i="9" l="1"/>
  <c r="AD2377" i="9"/>
  <c r="AF2377" i="9"/>
  <c r="AF2378" i="9" l="1"/>
  <c r="AB2379" i="9"/>
  <c r="AD2378" i="9"/>
  <c r="AB2380" i="9" l="1"/>
  <c r="AD2379" i="9"/>
  <c r="AF2379" i="9"/>
  <c r="AF2380" i="9" l="1"/>
  <c r="AB2381" i="9"/>
  <c r="AD2380" i="9"/>
  <c r="AB2382" i="9" l="1"/>
  <c r="AF2381" i="9"/>
  <c r="AD2381" i="9"/>
  <c r="AB2383" i="9" l="1"/>
  <c r="AF2382" i="9"/>
  <c r="AD2382" i="9"/>
  <c r="AD2383" i="9" l="1"/>
  <c r="AB2384" i="9"/>
  <c r="AF2383" i="9"/>
  <c r="AF2384" i="9" l="1"/>
  <c r="AB2385" i="9"/>
  <c r="AD2384" i="9"/>
  <c r="AD2385" i="9" l="1"/>
  <c r="AB2386" i="9"/>
  <c r="AF2385" i="9"/>
  <c r="AF2386" i="9" l="1"/>
  <c r="AB2387" i="9"/>
  <c r="AD2386" i="9"/>
  <c r="AF2387" i="9" l="1"/>
  <c r="AB2388" i="9"/>
  <c r="AD2387" i="9"/>
  <c r="AF2388" i="9" l="1"/>
  <c r="AB2389" i="9"/>
  <c r="AD2388" i="9"/>
  <c r="AB2390" i="9" l="1"/>
  <c r="AF2389" i="9"/>
  <c r="AD2389" i="9"/>
  <c r="AD2390" i="9" l="1"/>
  <c r="AF2390" i="9"/>
  <c r="AB2391" i="9"/>
  <c r="AB2392" i="9" l="1"/>
  <c r="AD2391" i="9"/>
  <c r="AF2391" i="9"/>
  <c r="AB2393" i="9" l="1"/>
  <c r="AF2392" i="9"/>
  <c r="AD2392" i="9"/>
  <c r="AB2394" i="9" l="1"/>
  <c r="AF2393" i="9"/>
  <c r="AD2393" i="9"/>
  <c r="AF2394" i="9" l="1"/>
  <c r="AB2395" i="9"/>
  <c r="AD2394" i="9"/>
  <c r="AB2396" i="9" l="1"/>
  <c r="AF2395" i="9"/>
  <c r="AD2395" i="9"/>
  <c r="AF2396" i="9" l="1"/>
  <c r="AB2397" i="9"/>
  <c r="AD2396" i="9"/>
  <c r="AF2397" i="9" l="1"/>
  <c r="AD2397" i="9"/>
  <c r="AB2398" i="9"/>
  <c r="AF2398" i="9" l="1"/>
  <c r="AB2399" i="9"/>
  <c r="AD2398" i="9"/>
  <c r="AB2400" i="9" l="1"/>
  <c r="AF2399" i="9"/>
  <c r="AD2399" i="9"/>
  <c r="AF2400" i="9" l="1"/>
  <c r="AB2401" i="9"/>
  <c r="AD2400" i="9"/>
  <c r="AB2402" i="9" l="1"/>
  <c r="AF2401" i="9"/>
  <c r="AD2401" i="9"/>
  <c r="AB2403" i="9" l="1"/>
  <c r="AF2402" i="9"/>
  <c r="AD2402" i="9"/>
  <c r="AB2404" i="9" l="1"/>
  <c r="AD2403" i="9"/>
  <c r="AF2403" i="9"/>
  <c r="AF2404" i="9" l="1"/>
  <c r="AB2405" i="9"/>
  <c r="AD2404" i="9"/>
  <c r="AF2405" i="9" l="1"/>
  <c r="AB2406" i="9"/>
  <c r="AD2405" i="9"/>
  <c r="AF2406" i="9" l="1"/>
  <c r="AB2407" i="9"/>
  <c r="AD2406" i="9"/>
  <c r="AB2408" i="9" l="1"/>
  <c r="AF2407" i="9"/>
  <c r="AD2407" i="9"/>
  <c r="AF2408" i="9" l="1"/>
  <c r="AB2409" i="9"/>
  <c r="AD2408" i="9"/>
  <c r="AB2410" i="9" l="1"/>
  <c r="AF2409" i="9"/>
  <c r="AD2409" i="9"/>
  <c r="AF2410" i="9" l="1"/>
  <c r="AB2411" i="9"/>
  <c r="AD2410" i="9"/>
  <c r="AB2412" i="9" l="1"/>
  <c r="AF2411" i="9"/>
  <c r="AD2411" i="9"/>
  <c r="AB2413" i="9" l="1"/>
  <c r="AD2412" i="9"/>
  <c r="AF2412" i="9"/>
  <c r="AB2414" i="9" l="1"/>
  <c r="AF2413" i="9"/>
  <c r="AD2413" i="9"/>
  <c r="AF2414" i="9" l="1"/>
  <c r="AB2415" i="9"/>
  <c r="AD2414" i="9"/>
  <c r="AB2416" i="9" l="1"/>
  <c r="AF2415" i="9"/>
  <c r="AD2415" i="9"/>
  <c r="AF2416" i="9" l="1"/>
  <c r="AB2417" i="9"/>
  <c r="AD2416" i="9"/>
  <c r="AB2418" i="9" l="1"/>
  <c r="AF2417" i="9"/>
  <c r="AD2417" i="9"/>
  <c r="AF2418" i="9" l="1"/>
  <c r="AB2419" i="9"/>
  <c r="AD2418" i="9"/>
  <c r="AB2420" i="9" l="1"/>
  <c r="AD2419" i="9"/>
  <c r="AF2419" i="9"/>
  <c r="AF2420" i="9" l="1"/>
  <c r="AB2421" i="9"/>
  <c r="AD2420" i="9"/>
  <c r="AB2422" i="9" l="1"/>
  <c r="AF2421" i="9"/>
  <c r="AD2421" i="9"/>
  <c r="AB2423" i="9" l="1"/>
  <c r="AF2422" i="9"/>
  <c r="AD2422" i="9"/>
  <c r="AB2424" i="9" l="1"/>
  <c r="AF2423" i="9"/>
  <c r="AD2423" i="9"/>
  <c r="AF2424" i="9" l="1"/>
  <c r="AB2425" i="9"/>
  <c r="AD2424" i="9"/>
  <c r="AD2425" i="9" l="1"/>
  <c r="AB2426" i="9"/>
  <c r="AF2425" i="9"/>
  <c r="AF2426" i="9" l="1"/>
  <c r="AB2427" i="9"/>
  <c r="AD2426" i="9"/>
  <c r="AF2427" i="9" l="1"/>
  <c r="AD2427" i="9"/>
  <c r="AB2428" i="9"/>
  <c r="AF2428" i="9" l="1"/>
  <c r="AB2429" i="9"/>
  <c r="AD2428" i="9"/>
  <c r="AB2430" i="9" l="1"/>
  <c r="AF2429" i="9"/>
  <c r="AD2429" i="9"/>
  <c r="AF2430" i="9" l="1"/>
  <c r="AB2431" i="9"/>
  <c r="AD2430" i="9"/>
  <c r="AB2432" i="9" l="1"/>
  <c r="AF2431" i="9"/>
  <c r="AD2431" i="9"/>
  <c r="AB2433" i="9" l="1"/>
  <c r="AF2432" i="9"/>
  <c r="AD2432" i="9"/>
  <c r="AB2434" i="9" l="1"/>
  <c r="AF2433" i="9"/>
  <c r="AD2433" i="9"/>
  <c r="AD2434" i="9" l="1"/>
  <c r="AF2434" i="9"/>
  <c r="AB2435" i="9"/>
  <c r="AF2435" i="9" l="1"/>
  <c r="AB2436" i="9"/>
  <c r="AD2435" i="9"/>
  <c r="AF2436" i="9" l="1"/>
  <c r="AB2437" i="9"/>
  <c r="AD2436" i="9"/>
  <c r="AB2438" i="9" l="1"/>
  <c r="AD2437" i="9"/>
  <c r="AF2437" i="9"/>
  <c r="AF2438" i="9" l="1"/>
  <c r="AB2439" i="9"/>
  <c r="AD2438" i="9"/>
  <c r="AB2440" i="9" l="1"/>
  <c r="AD2439" i="9"/>
  <c r="AF2439" i="9"/>
  <c r="AF2440" i="9" l="1"/>
  <c r="AB2441" i="9"/>
  <c r="AD2440" i="9"/>
  <c r="AF2441" i="9" l="1"/>
  <c r="AB2442" i="9"/>
  <c r="AD2441" i="9"/>
  <c r="AF2442" i="9" l="1"/>
  <c r="AB2443" i="9"/>
  <c r="AD2442" i="9"/>
  <c r="AB2444" i="9" l="1"/>
  <c r="AF2443" i="9"/>
  <c r="AD2443" i="9"/>
  <c r="AF2444" i="9" l="1"/>
  <c r="AB2445" i="9"/>
  <c r="AD2444" i="9"/>
  <c r="AB2446" i="9" l="1"/>
  <c r="AF2445" i="9"/>
  <c r="AD2445" i="9"/>
  <c r="AF2446" i="9" l="1"/>
  <c r="AB2447" i="9"/>
  <c r="AD2446" i="9"/>
  <c r="AB2448" i="9" l="1"/>
  <c r="AF2447" i="9"/>
  <c r="AD2447" i="9"/>
  <c r="AB2449" i="9" l="1"/>
  <c r="AD2448" i="9"/>
  <c r="AF2448" i="9"/>
  <c r="AB2450" i="9" l="1"/>
  <c r="AF2449" i="9"/>
  <c r="AD2449" i="9"/>
  <c r="AF2450" i="9" l="1"/>
  <c r="AB2451" i="9"/>
  <c r="AD2450" i="9"/>
  <c r="AB2452" i="9" l="1"/>
  <c r="AF2451" i="9"/>
  <c r="AD2451" i="9"/>
  <c r="AF2452" i="9" l="1"/>
  <c r="AB2453" i="9"/>
  <c r="AD2452" i="9"/>
  <c r="AB2454" i="9" l="1"/>
  <c r="AF2453" i="9"/>
  <c r="AD2453" i="9"/>
  <c r="AF2454" i="9" l="1"/>
  <c r="AB2455" i="9"/>
  <c r="AD2454" i="9"/>
  <c r="AB2456" i="9" l="1"/>
  <c r="AD2455" i="9"/>
  <c r="AF2455" i="9"/>
  <c r="AF2456" i="9" l="1"/>
  <c r="AB2457" i="9"/>
  <c r="AD2456" i="9"/>
  <c r="AB2458" i="9" l="1"/>
  <c r="AF2457" i="9"/>
  <c r="AD2457" i="9"/>
  <c r="AF2458" i="9" l="1"/>
  <c r="AB2459" i="9"/>
  <c r="AD2458" i="9"/>
  <c r="AB2460" i="9" l="1"/>
  <c r="AF2459" i="9"/>
  <c r="AD2459" i="9"/>
  <c r="AF2460" i="9" l="1"/>
  <c r="AB2461" i="9"/>
  <c r="AD2460" i="9"/>
  <c r="AF2461" i="9" l="1"/>
  <c r="AB2462" i="9"/>
  <c r="AD2461" i="9"/>
  <c r="AF2462" i="9" l="1"/>
  <c r="AB2463" i="9"/>
  <c r="AD2462" i="9"/>
  <c r="AB2464" i="9" l="1"/>
  <c r="AF2463" i="9"/>
  <c r="AD2463" i="9"/>
  <c r="AF2464" i="9" l="1"/>
  <c r="AB2465" i="9"/>
  <c r="AD2464" i="9"/>
  <c r="AB2466" i="9" l="1"/>
  <c r="AD2465" i="9"/>
  <c r="AF2465" i="9"/>
  <c r="AF2466" i="9" l="1"/>
  <c r="AB2467" i="9"/>
  <c r="AD2466" i="9"/>
  <c r="AB2468" i="9" l="1"/>
  <c r="AD2467" i="9"/>
  <c r="AF2467" i="9"/>
  <c r="AB2469" i="9" l="1"/>
  <c r="AD2468" i="9"/>
  <c r="AF2468" i="9"/>
  <c r="AB2470" i="9" l="1"/>
  <c r="AF2469" i="9"/>
  <c r="AD2469" i="9"/>
  <c r="AF2470" i="9" l="1"/>
  <c r="AB2471" i="9"/>
  <c r="AD2470" i="9"/>
  <c r="AB2472" i="9" l="1"/>
  <c r="AF2471" i="9"/>
  <c r="AD2471" i="9"/>
  <c r="AF2472" i="9" l="1"/>
  <c r="AB2473" i="9"/>
  <c r="AD2472" i="9"/>
  <c r="AB2474" i="9" l="1"/>
  <c r="AF2473" i="9"/>
  <c r="AD2473" i="9"/>
  <c r="AF2474" i="9" l="1"/>
  <c r="AB2475" i="9"/>
  <c r="AD2474" i="9"/>
  <c r="AB2476" i="9" l="1"/>
  <c r="AF2475" i="9"/>
  <c r="AD2475" i="9"/>
  <c r="AF2476" i="9" l="1"/>
  <c r="AB2477" i="9"/>
  <c r="AD2476" i="9"/>
  <c r="AB2478" i="9" l="1"/>
  <c r="AF2477" i="9"/>
  <c r="AD2477" i="9"/>
  <c r="AF2478" i="9" l="1"/>
  <c r="AB2479" i="9"/>
  <c r="AD2478" i="9"/>
  <c r="AB2480" i="9" l="1"/>
  <c r="AF2479" i="9"/>
  <c r="AD2479" i="9"/>
  <c r="AF2480" i="9" l="1"/>
  <c r="AB2481" i="9"/>
  <c r="AD2480" i="9"/>
  <c r="AD2481" i="9" l="1"/>
  <c r="AB2482" i="9"/>
  <c r="AF2481" i="9"/>
  <c r="AF2482" i="9" l="1"/>
  <c r="AB2483" i="9"/>
  <c r="AD2482" i="9"/>
  <c r="AB2484" i="9" l="1"/>
  <c r="AF2483" i="9"/>
  <c r="AD2483" i="9"/>
  <c r="AF2484" i="9" l="1"/>
  <c r="AB2485" i="9"/>
  <c r="AD2484" i="9"/>
  <c r="AB2486" i="9" l="1"/>
  <c r="AF2485" i="9"/>
  <c r="AD2485" i="9"/>
  <c r="AF2486" i="9" l="1"/>
  <c r="AB2487" i="9"/>
  <c r="AD2486" i="9"/>
  <c r="AB2488" i="9" l="1"/>
  <c r="AD2487" i="9"/>
  <c r="AF2487" i="9"/>
  <c r="AB2489" i="9" l="1"/>
  <c r="AD2488" i="9"/>
  <c r="AF2488" i="9"/>
  <c r="AB2490" i="9" l="1"/>
  <c r="AD2489" i="9"/>
  <c r="AF2489" i="9"/>
  <c r="AF2490" i="9" l="1"/>
  <c r="AB2491" i="9"/>
  <c r="AD2490" i="9"/>
  <c r="AB2492" i="9" l="1"/>
  <c r="AF2491" i="9"/>
  <c r="AD2491" i="9"/>
  <c r="AF2492" i="9" l="1"/>
  <c r="AB2493" i="9"/>
  <c r="AD2492" i="9"/>
  <c r="AB2494" i="9" l="1"/>
  <c r="AD2493" i="9"/>
  <c r="AF2493" i="9"/>
  <c r="AF2494" i="9" l="1"/>
  <c r="AB2495" i="9"/>
  <c r="AD2494" i="9"/>
  <c r="AB2496" i="9" l="1"/>
  <c r="AF2495" i="9"/>
  <c r="AD2495" i="9"/>
  <c r="AF2496" i="9" l="1"/>
  <c r="AB2497" i="9"/>
  <c r="AD2496" i="9"/>
  <c r="AB2498" i="9" l="1"/>
  <c r="AF2497" i="9"/>
  <c r="AD2497" i="9"/>
  <c r="AF2498" i="9" l="1"/>
  <c r="AB2499" i="9"/>
  <c r="AD2498" i="9"/>
  <c r="AB2500" i="9" l="1"/>
  <c r="AF2499" i="9"/>
  <c r="AD2499" i="9"/>
  <c r="AF2500" i="9" l="1"/>
  <c r="AB2501" i="9"/>
  <c r="AD2500" i="9"/>
  <c r="AF2501" i="9" l="1"/>
  <c r="AB2502" i="9"/>
  <c r="AD2501" i="9"/>
  <c r="AF2502" i="9" l="1"/>
  <c r="AB2503" i="9"/>
  <c r="AD2502" i="9"/>
  <c r="AB2504" i="9" l="1"/>
  <c r="AD2503" i="9"/>
  <c r="AF2503" i="9"/>
  <c r="AF2504" i="9" l="1"/>
  <c r="AB2505" i="9"/>
  <c r="AD2504" i="9"/>
  <c r="AB2506" i="9" l="1"/>
  <c r="AD2505" i="9"/>
  <c r="AF2505" i="9"/>
  <c r="AF2506" i="9" l="1"/>
  <c r="AB2507" i="9"/>
  <c r="AD2506" i="9"/>
  <c r="AB2508" i="9" l="1"/>
  <c r="AD2507" i="9"/>
  <c r="AF2507" i="9"/>
  <c r="AB2509" i="9" l="1"/>
  <c r="AD2508" i="9"/>
  <c r="AF2508" i="9"/>
  <c r="AB2510" i="9" l="1"/>
  <c r="AF2509" i="9"/>
  <c r="AD2509" i="9"/>
  <c r="AF2510" i="9" l="1"/>
  <c r="AB2511" i="9"/>
  <c r="AD2510" i="9"/>
  <c r="AB2512" i="9" l="1"/>
  <c r="AF2511" i="9"/>
  <c r="AD2511" i="9"/>
  <c r="AF2512" i="9" l="1"/>
  <c r="AB2513" i="9"/>
  <c r="AD2512" i="9"/>
  <c r="AB2514" i="9" l="1"/>
  <c r="AF2513" i="9"/>
  <c r="AD2513" i="9"/>
  <c r="AF2514" i="9" l="1"/>
  <c r="AB2515" i="9"/>
  <c r="AD2514" i="9"/>
  <c r="AB2516" i="9" l="1"/>
  <c r="AF2515" i="9"/>
  <c r="AD2515" i="9"/>
  <c r="AF2516" i="9" l="1"/>
  <c r="AB2517" i="9"/>
  <c r="AD2516" i="9"/>
  <c r="AB2518" i="9" l="1"/>
  <c r="AD2517" i="9"/>
  <c r="AF2517" i="9"/>
  <c r="AF2518" i="9" l="1"/>
  <c r="AB2519" i="9"/>
  <c r="AD2518" i="9"/>
  <c r="AB2520" i="9" l="1"/>
  <c r="AF2519" i="9"/>
  <c r="AD2519" i="9"/>
  <c r="AF2520" i="9" l="1"/>
  <c r="AB2521" i="9"/>
  <c r="AD2520" i="9"/>
  <c r="AD2521" i="9" l="1"/>
  <c r="AB2522" i="9"/>
  <c r="AF2521" i="9"/>
  <c r="AF2522" i="9" l="1"/>
  <c r="AB2523" i="9"/>
  <c r="AD2522" i="9"/>
  <c r="AB2524" i="9" l="1"/>
  <c r="AD2523" i="9"/>
  <c r="AF2523" i="9"/>
  <c r="AF2524" i="9" l="1"/>
  <c r="AB2525" i="9"/>
  <c r="AD2524" i="9"/>
  <c r="AB2526" i="9" l="1"/>
  <c r="AD2525" i="9"/>
  <c r="AF2525" i="9"/>
  <c r="AF2526" i="9" l="1"/>
  <c r="AB2527" i="9"/>
  <c r="AD2526" i="9"/>
  <c r="AB2528" i="9" l="1"/>
  <c r="AF2527" i="9"/>
  <c r="AD2527" i="9"/>
  <c r="AB2529" i="9" l="1"/>
  <c r="AD2528" i="9"/>
  <c r="AF2528" i="9"/>
  <c r="AB2530" i="9" l="1"/>
  <c r="AF2529" i="9"/>
  <c r="AD2529" i="9"/>
  <c r="AF2530" i="9" l="1"/>
  <c r="AB2531" i="9"/>
  <c r="AD2530" i="9"/>
  <c r="AB2532" i="9" l="1"/>
  <c r="AF2531" i="9"/>
  <c r="AD2531" i="9"/>
  <c r="AF2532" i="9" l="1"/>
  <c r="AB2533" i="9"/>
  <c r="AD2532" i="9"/>
  <c r="AB2534" i="9" l="1"/>
  <c r="AD2533" i="9"/>
  <c r="AF2533" i="9"/>
  <c r="AF2534" i="9" l="1"/>
  <c r="AB2535" i="9"/>
  <c r="AD2534" i="9"/>
  <c r="AB2536" i="9" l="1"/>
  <c r="AF2535" i="9"/>
  <c r="AD2535" i="9"/>
  <c r="AF2536" i="9" l="1"/>
  <c r="AB2537" i="9"/>
  <c r="AD2536" i="9"/>
  <c r="AB2538" i="9" l="1"/>
  <c r="AF2537" i="9"/>
  <c r="AD2537" i="9"/>
  <c r="AF2538" i="9" l="1"/>
  <c r="AB2539" i="9"/>
  <c r="AD2538" i="9"/>
  <c r="AB2540" i="9" l="1"/>
  <c r="AF2539" i="9"/>
  <c r="AD2539" i="9"/>
  <c r="AF2540" i="9" l="1"/>
  <c r="AB2541" i="9"/>
  <c r="AD2540" i="9"/>
  <c r="AD2541" i="9" l="1"/>
  <c r="AB2542" i="9"/>
  <c r="AF2541" i="9"/>
  <c r="AF2542" i="9" l="1"/>
  <c r="AB2543" i="9"/>
  <c r="AD2542" i="9"/>
  <c r="AB2544" i="9" l="1"/>
  <c r="AF2543" i="9"/>
  <c r="AD2543" i="9"/>
  <c r="AF2544" i="9" l="1"/>
  <c r="AB2545" i="9"/>
  <c r="AD2544" i="9"/>
  <c r="AB2546" i="9" l="1"/>
  <c r="AD2545" i="9"/>
  <c r="AF2545" i="9"/>
  <c r="AF2546" i="9" l="1"/>
  <c r="AB2547" i="9"/>
  <c r="AD2546" i="9"/>
  <c r="AB2548" i="9" l="1"/>
  <c r="AF2547" i="9"/>
  <c r="AD2547" i="9"/>
  <c r="AB2549" i="9" l="1"/>
  <c r="AD2548" i="9"/>
  <c r="AF2548" i="9"/>
  <c r="AB2550" i="9" l="1"/>
  <c r="AF2549" i="9"/>
  <c r="AD2549" i="9"/>
  <c r="AF2550" i="9" l="1"/>
  <c r="AB2551" i="9"/>
  <c r="AD2550" i="9"/>
  <c r="AB2552" i="9" l="1"/>
  <c r="AF2551" i="9"/>
  <c r="AD2551" i="9"/>
  <c r="AF2552" i="9" l="1"/>
  <c r="AB2553" i="9"/>
  <c r="AD2552" i="9"/>
  <c r="AB2554" i="9" l="1"/>
  <c r="AD2553" i="9"/>
  <c r="AF2553" i="9"/>
  <c r="AF2554" i="9" l="1"/>
  <c r="AB2555" i="9"/>
  <c r="AD2554" i="9"/>
  <c r="AB2556" i="9" l="1"/>
  <c r="AF2555" i="9"/>
  <c r="AD2555" i="9"/>
  <c r="AF2556" i="9" l="1"/>
  <c r="AB2557" i="9"/>
  <c r="AD2556" i="9"/>
  <c r="AB2558" i="9" l="1"/>
  <c r="AF2557" i="9"/>
  <c r="AD2557" i="9"/>
  <c r="AF2558" i="9" l="1"/>
  <c r="AB2559" i="9"/>
  <c r="AD2558" i="9"/>
  <c r="AB2560" i="9" l="1"/>
  <c r="AF2559" i="9"/>
  <c r="AD2559" i="9"/>
  <c r="AF2560" i="9" l="1"/>
  <c r="AB2561" i="9"/>
  <c r="AD2560" i="9"/>
  <c r="AF2561" i="9" l="1"/>
  <c r="AB2562" i="9"/>
  <c r="AD2561" i="9"/>
  <c r="AF2562" i="9" l="1"/>
  <c r="AB2563" i="9"/>
  <c r="AD2562" i="9"/>
  <c r="AB2564" i="9" l="1"/>
  <c r="AD2563" i="9"/>
  <c r="AF2563" i="9"/>
  <c r="AF2564" i="9" l="1"/>
  <c r="AB2565" i="9"/>
  <c r="AD2564" i="9"/>
  <c r="AB2566" i="9" l="1"/>
  <c r="AD2565" i="9"/>
  <c r="AF2565" i="9"/>
  <c r="AF2566" i="9" l="1"/>
  <c r="AB2567" i="9"/>
  <c r="AD2566" i="9"/>
  <c r="AB2568" i="9" l="1"/>
  <c r="AD2567" i="9"/>
  <c r="AF2567" i="9"/>
  <c r="AB2569" i="9" l="1"/>
  <c r="AD2568" i="9"/>
  <c r="AF2568" i="9"/>
  <c r="AB2570" i="9" l="1"/>
  <c r="AD2569" i="9"/>
  <c r="AF2569" i="9"/>
  <c r="AF2570" i="9" l="1"/>
  <c r="AB2571" i="9"/>
  <c r="AD2570" i="9"/>
  <c r="AB2572" i="9" l="1"/>
  <c r="AF2571" i="9"/>
  <c r="AD2571" i="9"/>
  <c r="AF2572" i="9" l="1"/>
  <c r="AB2573" i="9"/>
  <c r="AD2572" i="9"/>
  <c r="AB2574" i="9" l="1"/>
  <c r="AD2573" i="9"/>
  <c r="AF2573" i="9"/>
  <c r="AF2574" i="9" l="1"/>
  <c r="AB2575" i="9"/>
  <c r="AD2574" i="9"/>
  <c r="AB2576" i="9" l="1"/>
  <c r="AF2575" i="9"/>
  <c r="AD2575" i="9"/>
  <c r="AF2576" i="9" l="1"/>
  <c r="AB2577" i="9"/>
  <c r="AD2576" i="9"/>
  <c r="AB2578" i="9" l="1"/>
  <c r="AD2577" i="9"/>
  <c r="AF2577" i="9"/>
  <c r="AF2578" i="9" l="1"/>
  <c r="AB2579" i="9"/>
  <c r="AD2578" i="9"/>
  <c r="AB2580" i="9" l="1"/>
  <c r="AD2579" i="9"/>
  <c r="AF2579" i="9"/>
  <c r="AF2580" i="9" l="1"/>
  <c r="AB2581" i="9"/>
  <c r="AD2580" i="9"/>
  <c r="AF2581" i="9" l="1"/>
  <c r="AB2582" i="9"/>
  <c r="AD2581" i="9"/>
  <c r="AF2582" i="9" l="1"/>
  <c r="AB2583" i="9"/>
  <c r="AD2582" i="9"/>
  <c r="AB2584" i="9" l="1"/>
  <c r="AD2583" i="9"/>
  <c r="AF2583" i="9"/>
  <c r="AF2584" i="9" l="1"/>
  <c r="AB2585" i="9"/>
  <c r="AD2584" i="9"/>
  <c r="AB2586" i="9" l="1"/>
  <c r="AF2585" i="9"/>
  <c r="AD2585" i="9"/>
  <c r="AF2586" i="9" l="1"/>
  <c r="AB2587" i="9"/>
  <c r="AD2586" i="9"/>
  <c r="AB2588" i="9" l="1"/>
  <c r="AF2587" i="9"/>
  <c r="AD2587" i="9"/>
  <c r="AB2589" i="9" l="1"/>
  <c r="AD2588" i="9"/>
  <c r="AF2588" i="9"/>
  <c r="AB2590" i="9" l="1"/>
  <c r="AD2589" i="9"/>
  <c r="AF2589" i="9"/>
  <c r="AF2590" i="9" l="1"/>
  <c r="AB2591" i="9"/>
  <c r="AD2590" i="9"/>
  <c r="AB2592" i="9" l="1"/>
  <c r="AF2591" i="9"/>
  <c r="AD2591" i="9"/>
  <c r="AF2592" i="9" l="1"/>
  <c r="AB2593" i="9"/>
  <c r="AD2592" i="9"/>
  <c r="AB2594" i="9" l="1"/>
  <c r="AD2593" i="9"/>
  <c r="AF2593" i="9"/>
  <c r="AF2594" i="9" l="1"/>
  <c r="AB2595" i="9"/>
  <c r="AD2594" i="9"/>
  <c r="AB2596" i="9" l="1"/>
  <c r="AD2595" i="9"/>
  <c r="AF2595" i="9"/>
  <c r="AF2596" i="9" l="1"/>
  <c r="AB2597" i="9"/>
  <c r="AD2596" i="9"/>
  <c r="AB2598" i="9" l="1"/>
  <c r="AD2597" i="9"/>
  <c r="AF2597" i="9"/>
  <c r="AF2598" i="9" l="1"/>
  <c r="AB2599" i="9"/>
  <c r="AD2598" i="9"/>
  <c r="AB2600" i="9" l="1"/>
  <c r="AF2599" i="9"/>
  <c r="AD2599" i="9"/>
  <c r="AF2600" i="9" l="1"/>
  <c r="AB2601" i="9"/>
  <c r="AD2600" i="9"/>
  <c r="AF2601" i="9" l="1"/>
  <c r="AB2602" i="9"/>
  <c r="AD2601" i="9"/>
  <c r="AF2602" i="9" l="1"/>
  <c r="AB2603" i="9"/>
  <c r="AD2602" i="9"/>
  <c r="AB2604" i="9" l="1"/>
  <c r="AF2603" i="9"/>
  <c r="AD2603" i="9"/>
  <c r="AF2604" i="9" l="1"/>
  <c r="AB2605" i="9"/>
  <c r="AD2604" i="9"/>
  <c r="AB2606" i="9" l="1"/>
  <c r="AF2605" i="9"/>
  <c r="AD2605" i="9"/>
  <c r="AF2606" i="9" l="1"/>
  <c r="AB2607" i="9"/>
  <c r="AD2606" i="9"/>
  <c r="AB2608" i="9" l="1"/>
  <c r="AD2607" i="9"/>
  <c r="AF2607" i="9"/>
  <c r="AB2609" i="9" l="1"/>
  <c r="AD2608" i="9"/>
  <c r="AF2608" i="9"/>
  <c r="AB2610" i="9" l="1"/>
  <c r="AD2609" i="9"/>
  <c r="AF2609" i="9"/>
  <c r="AF2610" i="9" l="1"/>
  <c r="AB2611" i="9"/>
  <c r="AD2610" i="9"/>
  <c r="AB2612" i="9" l="1"/>
  <c r="AD2611" i="9"/>
  <c r="AF2611" i="9"/>
  <c r="AF2612" i="9" l="1"/>
  <c r="AB2613" i="9"/>
  <c r="AD2612" i="9"/>
  <c r="AB2614" i="9" l="1"/>
  <c r="AD2613" i="9"/>
  <c r="AF2613" i="9"/>
  <c r="AF2614" i="9" l="1"/>
  <c r="AB2615" i="9"/>
  <c r="AD2614" i="9"/>
  <c r="AB2616" i="9" l="1"/>
  <c r="AD2615" i="9"/>
  <c r="AF2615" i="9"/>
  <c r="AF2616" i="9" l="1"/>
  <c r="AB2617" i="9"/>
  <c r="AD2616" i="9"/>
  <c r="AB2618" i="9" l="1"/>
  <c r="AD2617" i="9"/>
  <c r="AF2617" i="9"/>
  <c r="AF2618" i="9" l="1"/>
  <c r="AB2619" i="9"/>
  <c r="AD2618" i="9"/>
  <c r="AB2620" i="9" l="1"/>
  <c r="AD2619" i="9"/>
  <c r="AF2619" i="9"/>
  <c r="AF2620" i="9" l="1"/>
  <c r="AB2621" i="9"/>
  <c r="AD2620" i="9"/>
  <c r="AF2621" i="9" l="1"/>
  <c r="AB2622" i="9"/>
  <c r="AD2621" i="9"/>
  <c r="AF2622" i="9" l="1"/>
  <c r="AB2623" i="9"/>
  <c r="AD2622" i="9"/>
  <c r="AB2624" i="9" l="1"/>
  <c r="AD2623" i="9"/>
  <c r="AF2623" i="9"/>
  <c r="AF2624" i="9" l="1"/>
  <c r="AB2625" i="9"/>
  <c r="AD2624" i="9"/>
  <c r="AB2626" i="9" l="1"/>
  <c r="AF2625" i="9"/>
  <c r="AD2625" i="9"/>
  <c r="AF2626" i="9" l="1"/>
  <c r="AB2627" i="9"/>
  <c r="AD2626" i="9"/>
  <c r="AB2628" i="9" l="1"/>
  <c r="AD2627" i="9"/>
  <c r="AF2627" i="9"/>
  <c r="AB2629" i="9" l="1"/>
  <c r="AD2628" i="9"/>
  <c r="AF2628" i="9"/>
  <c r="AB2630" i="9" l="1"/>
  <c r="AD2629" i="9"/>
  <c r="AF2629" i="9"/>
  <c r="AF2630" i="9" l="1"/>
  <c r="AB2631" i="9"/>
  <c r="AD2630" i="9"/>
  <c r="AB2632" i="9" l="1"/>
  <c r="AF2631" i="9"/>
  <c r="AD2631" i="9"/>
  <c r="AF2632" i="9" l="1"/>
  <c r="AB2633" i="9"/>
  <c r="AD2632" i="9"/>
  <c r="AB2634" i="9" l="1"/>
  <c r="AD2633" i="9"/>
  <c r="AF2633" i="9"/>
  <c r="AF2634" i="9" l="1"/>
  <c r="AB2635" i="9"/>
  <c r="AD2634" i="9"/>
  <c r="AB2636" i="9" l="1"/>
  <c r="AD2635" i="9"/>
  <c r="AF2635" i="9"/>
  <c r="AF2636" i="9" l="1"/>
  <c r="AB2637" i="9"/>
  <c r="AD2636" i="9"/>
  <c r="AB2638" i="9" l="1"/>
  <c r="AF2637" i="9"/>
  <c r="AD2637" i="9"/>
  <c r="AF2638" i="9" l="1"/>
  <c r="AB2639" i="9"/>
  <c r="AD2638" i="9"/>
  <c r="AB2640" i="9" l="1"/>
  <c r="AD2639" i="9"/>
  <c r="AF2639" i="9"/>
  <c r="AF2640" i="9" l="1"/>
  <c r="AB2641" i="9"/>
  <c r="AD2640" i="9"/>
  <c r="AF2641" i="9" l="1"/>
  <c r="AB2642" i="9"/>
  <c r="AD2641" i="9"/>
  <c r="AF2642" i="9" l="1"/>
  <c r="AB2643" i="9"/>
  <c r="AD2642" i="9"/>
  <c r="AB2644" i="9" l="1"/>
  <c r="AD2643" i="9"/>
  <c r="AF2643" i="9"/>
  <c r="AF2644" i="9" l="1"/>
  <c r="AB2645" i="9"/>
  <c r="AD2644" i="9"/>
  <c r="AB2646" i="9" l="1"/>
  <c r="AD2645" i="9"/>
  <c r="AF2645" i="9"/>
  <c r="AF2646" i="9" l="1"/>
  <c r="AB2647" i="9"/>
  <c r="AD2646" i="9"/>
  <c r="AB2648" i="9" l="1"/>
  <c r="AD2647" i="9"/>
  <c r="AF2647" i="9"/>
  <c r="AB2649" i="9" l="1"/>
  <c r="AD2648" i="9"/>
  <c r="AF2648" i="9"/>
  <c r="AB2650" i="9" l="1"/>
  <c r="AD2649" i="9"/>
  <c r="AF2649" i="9"/>
  <c r="AF2650" i="9" l="1"/>
  <c r="AB2651" i="9"/>
  <c r="AD2650" i="9"/>
  <c r="AB2652" i="9" l="1"/>
  <c r="AF2651" i="9"/>
  <c r="AD2651" i="9"/>
  <c r="AF2652" i="9" l="1"/>
  <c r="AB2653" i="9"/>
  <c r="AD2652" i="9"/>
  <c r="AB2654" i="9" l="1"/>
  <c r="AF2653" i="9"/>
  <c r="AD2653" i="9"/>
  <c r="AF2654" i="9" l="1"/>
  <c r="AB2655" i="9"/>
  <c r="AD2654" i="9"/>
  <c r="AB2656" i="9" l="1"/>
  <c r="AD2655" i="9"/>
  <c r="AF2655" i="9"/>
  <c r="AF2656" i="9" l="1"/>
  <c r="AB2657" i="9"/>
  <c r="AD2656" i="9"/>
  <c r="AB2658" i="9" l="1"/>
  <c r="AD2657" i="9"/>
  <c r="AF2657" i="9"/>
  <c r="AF2658" i="9" l="1"/>
  <c r="AB2659" i="9"/>
  <c r="AD2658" i="9"/>
  <c r="AB2660" i="9" l="1"/>
  <c r="AD2659" i="9"/>
  <c r="AF2659" i="9"/>
  <c r="AF2660" i="9" l="1"/>
  <c r="AB2661" i="9"/>
  <c r="AD2660" i="9"/>
  <c r="AF2661" i="9" l="1"/>
  <c r="AB2662" i="9"/>
  <c r="AD2661" i="9"/>
  <c r="AF2662" i="9" l="1"/>
  <c r="AB2663" i="9"/>
  <c r="AD2662" i="9"/>
  <c r="AB2664" i="9" l="1"/>
  <c r="AF2663" i="9"/>
  <c r="AD2663" i="9"/>
  <c r="AF2664" i="9" l="1"/>
  <c r="AB2665" i="9"/>
  <c r="AD2664" i="9"/>
  <c r="AB2666" i="9" l="1"/>
  <c r="AD2665" i="9"/>
  <c r="AF2665" i="9"/>
  <c r="AF2666" i="9" l="1"/>
  <c r="AB2667" i="9"/>
  <c r="AD2666" i="9"/>
  <c r="AB2668" i="9" l="1"/>
  <c r="AF2667" i="9"/>
  <c r="AD2667" i="9"/>
  <c r="AB2669" i="9" l="1"/>
  <c r="AD2668" i="9"/>
  <c r="AF2668" i="9"/>
  <c r="AB2670" i="9" l="1"/>
  <c r="AD2669" i="9"/>
  <c r="AF2669" i="9"/>
  <c r="AF2670" i="9" l="1"/>
  <c r="AB2671" i="9"/>
  <c r="AD2670" i="9"/>
  <c r="AB2672" i="9" l="1"/>
  <c r="AF2671" i="9"/>
  <c r="AD2671" i="9"/>
  <c r="AF2672" i="9" l="1"/>
  <c r="AB2673" i="9"/>
  <c r="AD2672" i="9"/>
  <c r="AB2674" i="9" l="1"/>
  <c r="AD2673" i="9"/>
  <c r="AF2673" i="9"/>
  <c r="AF2674" i="9" l="1"/>
  <c r="AB2675" i="9"/>
  <c r="AD2674" i="9"/>
  <c r="AB2676" i="9" l="1"/>
  <c r="AD2675" i="9"/>
  <c r="AF2675" i="9"/>
  <c r="AF2676" i="9" l="1"/>
  <c r="AB2677" i="9"/>
  <c r="AD2676" i="9"/>
  <c r="AB2678" i="9" l="1"/>
  <c r="AF2677" i="9"/>
  <c r="AD2677" i="9"/>
  <c r="AF2678" i="9" l="1"/>
  <c r="AB2679" i="9"/>
  <c r="AD2678" i="9"/>
  <c r="AB2680" i="9" l="1"/>
  <c r="AD2679" i="9"/>
  <c r="AF2679" i="9"/>
  <c r="AF2680" i="9" l="1"/>
  <c r="AB2681" i="9"/>
  <c r="AD2680" i="9"/>
  <c r="AD2681" i="9" l="1"/>
  <c r="AB2682" i="9"/>
  <c r="AF2681" i="9"/>
  <c r="AF2682" i="9" l="1"/>
  <c r="AB2683" i="9"/>
  <c r="AD2682" i="9"/>
  <c r="AB2684" i="9" l="1"/>
  <c r="AD2683" i="9"/>
  <c r="AF2683" i="9"/>
  <c r="AF2684" i="9" l="1"/>
  <c r="AB2685" i="9"/>
  <c r="AD2684" i="9"/>
  <c r="AB2686" i="9" l="1"/>
  <c r="AF2685" i="9"/>
  <c r="AD2685" i="9"/>
  <c r="AF2686" i="9" l="1"/>
  <c r="AB2687" i="9"/>
  <c r="AD2686" i="9"/>
  <c r="AB2688" i="9" l="1"/>
  <c r="AF2687" i="9"/>
  <c r="AD2687" i="9"/>
  <c r="AB2689" i="9" l="1"/>
  <c r="AD2688" i="9"/>
  <c r="AF2688" i="9"/>
  <c r="AB2690" i="9" l="1"/>
  <c r="AD2689" i="9"/>
  <c r="AF2689" i="9"/>
  <c r="AF2690" i="9" l="1"/>
  <c r="AB2691" i="9"/>
  <c r="AD2690" i="9"/>
  <c r="AB2692" i="9" l="1"/>
  <c r="AF2691" i="9"/>
  <c r="AD2691" i="9"/>
  <c r="AF2692" i="9" l="1"/>
  <c r="AB2693" i="9"/>
  <c r="AD2692" i="9"/>
  <c r="AB2694" i="9" l="1"/>
  <c r="AD2693" i="9"/>
  <c r="AF2693" i="9"/>
  <c r="AF2694" i="9" l="1"/>
  <c r="AB2695" i="9"/>
  <c r="AD2694" i="9"/>
  <c r="AB2696" i="9" l="1"/>
  <c r="AD2695" i="9"/>
  <c r="AF2695" i="9"/>
  <c r="AF2696" i="9" l="1"/>
  <c r="AB2697" i="9"/>
  <c r="AD2696" i="9"/>
  <c r="AB2698" i="9" l="1"/>
  <c r="AF2697" i="9"/>
  <c r="AD2697" i="9"/>
  <c r="AF2698" i="9" l="1"/>
  <c r="AB2699" i="9"/>
  <c r="AD2698" i="9"/>
  <c r="AB2700" i="9" l="1"/>
  <c r="AD2699" i="9"/>
  <c r="AF2699" i="9"/>
  <c r="AF2700" i="9" l="1"/>
  <c r="AB2701" i="9"/>
  <c r="AD2700" i="9"/>
  <c r="AD2701" i="9" l="1"/>
  <c r="AB2702" i="9"/>
  <c r="AF2701" i="9"/>
  <c r="AF2702" i="9" l="1"/>
  <c r="AB2703" i="9"/>
  <c r="AD2702" i="9"/>
  <c r="AB2704" i="9" l="1"/>
  <c r="AF2703" i="9"/>
  <c r="AD2703" i="9"/>
  <c r="AF2704" i="9" l="1"/>
  <c r="AB2705" i="9"/>
  <c r="AD2704" i="9"/>
  <c r="AB2706" i="9" l="1"/>
  <c r="AD2705" i="9"/>
  <c r="AF2705" i="9"/>
  <c r="AF2706" i="9" l="1"/>
  <c r="AB2707" i="9"/>
  <c r="AD2706" i="9"/>
  <c r="AB2708" i="9" l="1"/>
  <c r="AD2707" i="9"/>
  <c r="AF2707" i="9"/>
  <c r="AB2709" i="9" l="1"/>
  <c r="AD2708" i="9"/>
  <c r="AF2708" i="9"/>
  <c r="AB2710" i="9" l="1"/>
  <c r="AD2709" i="9"/>
  <c r="AF2709" i="9"/>
  <c r="AF2710" i="9" l="1"/>
  <c r="AB2711" i="9"/>
  <c r="AD2710" i="9"/>
  <c r="AB2712" i="9" l="1"/>
  <c r="AF2711" i="9"/>
  <c r="AD2711" i="9"/>
  <c r="AF2712" i="9" l="1"/>
  <c r="AB2713" i="9"/>
  <c r="AD2712" i="9"/>
  <c r="AB2714" i="9" l="1"/>
  <c r="AF2713" i="9"/>
  <c r="AD2713" i="9"/>
  <c r="AF2714" i="9" l="1"/>
  <c r="AB2715" i="9"/>
  <c r="AD2714" i="9"/>
  <c r="AB2716" i="9" l="1"/>
  <c r="AD2715" i="9"/>
  <c r="AF2715" i="9"/>
  <c r="AF2716" i="9" l="1"/>
  <c r="AB2717" i="9"/>
  <c r="AD2716" i="9"/>
  <c r="AB2718" i="9" l="1"/>
  <c r="AF2717" i="9"/>
  <c r="AD2717" i="9"/>
  <c r="AF2718" i="9" l="1"/>
  <c r="AB2719" i="9"/>
  <c r="AD2718" i="9"/>
  <c r="AB2720" i="9" l="1"/>
  <c r="AF2719" i="9"/>
  <c r="AD2719" i="9"/>
  <c r="AF2720" i="9" l="1"/>
  <c r="AB2721" i="9"/>
  <c r="AD2720" i="9"/>
  <c r="AD2721" i="9" l="1"/>
  <c r="AB2722" i="9"/>
  <c r="AF2721" i="9"/>
  <c r="AF2722" i="9" l="1"/>
  <c r="AB2723" i="9"/>
  <c r="AD2722" i="9"/>
  <c r="AB2724" i="9" l="1"/>
  <c r="AD2723" i="9"/>
  <c r="AF2723" i="9"/>
  <c r="AF2724" i="9" l="1"/>
  <c r="AB2725" i="9"/>
  <c r="AD2724" i="9"/>
  <c r="AB2726" i="9" l="1"/>
  <c r="AD2725" i="9"/>
  <c r="AF2725" i="9"/>
  <c r="AF2726" i="9" l="1"/>
  <c r="AB2727" i="9"/>
  <c r="AD2726" i="9"/>
  <c r="AB2728" i="9" l="1"/>
  <c r="AD2727" i="9"/>
  <c r="AF2727" i="9"/>
  <c r="AB2729" i="9" l="1"/>
  <c r="AD2728" i="9"/>
  <c r="AF2728" i="9"/>
  <c r="AB2730" i="9" l="1"/>
  <c r="AF2729" i="9"/>
  <c r="AD2729" i="9"/>
  <c r="AF2730" i="9" l="1"/>
  <c r="AB2731" i="9"/>
  <c r="AD2730" i="9"/>
  <c r="AB2732" i="9" l="1"/>
  <c r="AD2731" i="9"/>
  <c r="AF2731" i="9"/>
  <c r="AF2732" i="9" l="1"/>
  <c r="AB2733" i="9"/>
  <c r="AD2732" i="9"/>
  <c r="AB2734" i="9" l="1"/>
  <c r="AD2733" i="9"/>
  <c r="AF2733" i="9"/>
  <c r="AF2734" i="9" l="1"/>
  <c r="AB2735" i="9"/>
  <c r="AD2734" i="9"/>
  <c r="AB2736" i="9" l="1"/>
  <c r="AD2735" i="9"/>
  <c r="AF2735" i="9"/>
  <c r="AF2736" i="9" l="1"/>
  <c r="AB2737" i="9"/>
  <c r="AD2736" i="9"/>
  <c r="AB2738" i="9" l="1"/>
  <c r="AD2737" i="9"/>
  <c r="AF2737" i="9"/>
  <c r="AF2738" i="9" l="1"/>
  <c r="AB2739" i="9"/>
  <c r="AD2738" i="9"/>
  <c r="AB2740" i="9" l="1"/>
  <c r="AD2739" i="9"/>
  <c r="AF2739" i="9"/>
  <c r="AF2740" i="9" l="1"/>
  <c r="AB2741" i="9"/>
  <c r="AD2740" i="9"/>
  <c r="AF2741" i="9" l="1"/>
  <c r="AB2742" i="9"/>
  <c r="AD2741" i="9"/>
  <c r="AF2742" i="9" l="1"/>
  <c r="AB2743" i="9"/>
  <c r="AD2742" i="9"/>
  <c r="AB2744" i="9" l="1"/>
  <c r="AD2743" i="9"/>
  <c r="AF2743" i="9"/>
  <c r="AF2744" i="9" l="1"/>
  <c r="AB2745" i="9"/>
  <c r="AD2744" i="9"/>
  <c r="AB2746" i="9" l="1"/>
  <c r="AD2745" i="9"/>
  <c r="AF2745" i="9"/>
  <c r="AF2746" i="9" l="1"/>
  <c r="AB2747" i="9"/>
  <c r="AD2746" i="9"/>
  <c r="AB2748" i="9" l="1"/>
  <c r="AD2747" i="9"/>
  <c r="AF2747" i="9"/>
  <c r="AB2749" i="9" l="1"/>
  <c r="AD2748" i="9"/>
  <c r="AF2748" i="9"/>
  <c r="AB2750" i="9" l="1"/>
  <c r="AD2749" i="9"/>
  <c r="AF2749" i="9"/>
  <c r="AF2750" i="9" l="1"/>
  <c r="AB2751" i="9"/>
  <c r="AD2750" i="9"/>
  <c r="AB2752" i="9" l="1"/>
  <c r="AF2751" i="9"/>
  <c r="AD2751" i="9"/>
  <c r="AF2752" i="9" l="1"/>
  <c r="AB2753" i="9"/>
  <c r="AD2752" i="9"/>
  <c r="AB2754" i="9" l="1"/>
  <c r="AF2753" i="9"/>
  <c r="AD2753" i="9"/>
  <c r="AF2754" i="9" l="1"/>
  <c r="AB2755" i="9"/>
  <c r="AD2754" i="9"/>
  <c r="AB2756" i="9" l="1"/>
  <c r="AD2755" i="9"/>
  <c r="AF2755" i="9"/>
  <c r="AF2756" i="9" l="1"/>
  <c r="AB2757" i="9"/>
  <c r="AD2756" i="9"/>
  <c r="AB2758" i="9" l="1"/>
  <c r="AD2757" i="9"/>
  <c r="AF2757" i="9"/>
  <c r="AF2758" i="9" l="1"/>
  <c r="AB2759" i="9"/>
  <c r="AD2758" i="9"/>
  <c r="AB2760" i="9" l="1"/>
  <c r="AD2759" i="9"/>
  <c r="AF2759" i="9"/>
  <c r="AF2760" i="9" l="1"/>
  <c r="AB2761" i="9"/>
  <c r="AD2760" i="9"/>
  <c r="AF2761" i="9" l="1"/>
  <c r="AB2762" i="9"/>
  <c r="AD2761" i="9"/>
  <c r="AF2762" i="9" l="1"/>
  <c r="AB2763" i="9"/>
  <c r="AD2762" i="9"/>
  <c r="AB2764" i="9" l="1"/>
  <c r="AD2763" i="9"/>
  <c r="AF2763" i="9"/>
  <c r="AF2764" i="9" l="1"/>
  <c r="AB2765" i="9"/>
  <c r="AD2764" i="9"/>
  <c r="AB2766" i="9" l="1"/>
  <c r="AF2765" i="9"/>
  <c r="AD2765" i="9"/>
  <c r="AF2766" i="9" l="1"/>
  <c r="AB2767" i="9"/>
  <c r="AD2766" i="9"/>
  <c r="AB2768" i="9" l="1"/>
  <c r="AF2767" i="9"/>
  <c r="AD2767" i="9"/>
  <c r="AB2769" i="9" l="1"/>
  <c r="AD2768" i="9"/>
  <c r="AF2768" i="9"/>
  <c r="AB2770" i="9" l="1"/>
  <c r="AD2769" i="9"/>
  <c r="AF2769" i="9"/>
  <c r="AF2770" i="9" l="1"/>
  <c r="AB2771" i="9"/>
  <c r="AD2770" i="9"/>
  <c r="AB2772" i="9" l="1"/>
  <c r="AD2771" i="9"/>
  <c r="AF2771" i="9"/>
  <c r="AF2772" i="9" l="1"/>
  <c r="AB2773" i="9"/>
  <c r="AD2772" i="9"/>
  <c r="AB2774" i="9" l="1"/>
  <c r="AD2773" i="9"/>
  <c r="AF2773" i="9"/>
  <c r="AF2774" i="9" l="1"/>
  <c r="AB2775" i="9"/>
  <c r="AD2774" i="9"/>
  <c r="AB2776" i="9" l="1"/>
  <c r="AD2775" i="9"/>
  <c r="AF2775" i="9"/>
  <c r="AF2776" i="9" l="1"/>
  <c r="AB2777" i="9"/>
  <c r="AD2776" i="9"/>
  <c r="AB2778" i="9" l="1"/>
  <c r="AD2777" i="9"/>
  <c r="AF2777" i="9"/>
  <c r="AF2778" i="9" l="1"/>
  <c r="AB2779" i="9"/>
  <c r="AD2778" i="9"/>
  <c r="AB2780" i="9" l="1"/>
  <c r="AD2779" i="9"/>
  <c r="AF2779" i="9"/>
  <c r="AF2780" i="9" l="1"/>
  <c r="AB2781" i="9"/>
  <c r="AD2780" i="9"/>
  <c r="AF2781" i="9" l="1"/>
  <c r="AB2782" i="9"/>
  <c r="AD2781" i="9"/>
  <c r="AF2782" i="9" l="1"/>
  <c r="AB2783" i="9"/>
  <c r="AD2782" i="9"/>
  <c r="AB2784" i="9" l="1"/>
  <c r="AF2783" i="9"/>
  <c r="AD2783" i="9"/>
  <c r="AF2784" i="9" l="1"/>
  <c r="AB2785" i="9"/>
  <c r="AD2784" i="9"/>
  <c r="AB2786" i="9" l="1"/>
  <c r="AD2785" i="9"/>
  <c r="AF2785" i="9"/>
  <c r="AF2786" i="9" l="1"/>
  <c r="AB2787" i="9"/>
  <c r="AD2786" i="9"/>
  <c r="AB2788" i="9" l="1"/>
  <c r="AD2787" i="9"/>
  <c r="AF2787" i="9"/>
  <c r="AB2789" i="9" l="1"/>
  <c r="AD2788" i="9"/>
  <c r="AF2788" i="9"/>
  <c r="AB2790" i="9" l="1"/>
  <c r="AD2789" i="9"/>
  <c r="AF2789" i="9"/>
  <c r="AF2790" i="9" l="1"/>
  <c r="AB2791" i="9"/>
  <c r="AD2790" i="9"/>
  <c r="AB2792" i="9" l="1"/>
  <c r="AF2791" i="9"/>
  <c r="AD2791" i="9"/>
  <c r="AF2792" i="9" l="1"/>
  <c r="AB2793" i="9"/>
  <c r="AD2792" i="9"/>
  <c r="AB2794" i="9" l="1"/>
  <c r="AD2793" i="9"/>
  <c r="AF2793" i="9"/>
  <c r="AF2794" i="9" l="1"/>
  <c r="AB2795" i="9"/>
  <c r="AD2794" i="9"/>
  <c r="AB2796" i="9" l="1"/>
  <c r="AF2795" i="9"/>
  <c r="AD2795" i="9"/>
  <c r="AF2796" i="9" l="1"/>
  <c r="AB2797" i="9"/>
  <c r="AD2796" i="9"/>
  <c r="AB2798" i="9" l="1"/>
  <c r="AF2797" i="9"/>
  <c r="AD2797" i="9"/>
  <c r="AF2798" i="9" l="1"/>
  <c r="AB2799" i="9"/>
  <c r="AD2798" i="9"/>
  <c r="AB2800" i="9" l="1"/>
  <c r="AD2799" i="9"/>
  <c r="AF2799" i="9"/>
  <c r="AF2800" i="9" l="1"/>
  <c r="AB2801" i="9"/>
  <c r="AD2800" i="9"/>
  <c r="AF2801" i="9" l="1"/>
  <c r="AB2802" i="9"/>
  <c r="AD2801" i="9"/>
  <c r="AF2802" i="9" l="1"/>
  <c r="AB2803" i="9"/>
  <c r="AD2802" i="9"/>
  <c r="AB2804" i="9" l="1"/>
  <c r="AF2803" i="9"/>
  <c r="AD2803" i="9"/>
  <c r="AF2804" i="9" l="1"/>
  <c r="AB2805" i="9"/>
  <c r="AD2804" i="9"/>
  <c r="AB2806" i="9" l="1"/>
  <c r="AD2805" i="9"/>
  <c r="AF2805" i="9"/>
  <c r="AF2806" i="9" l="1"/>
  <c r="AB2807" i="9"/>
  <c r="AD2806" i="9"/>
  <c r="AB2808" i="9" l="1"/>
  <c r="AD2807" i="9"/>
  <c r="AF2807" i="9"/>
  <c r="AB2809" i="9" l="1"/>
  <c r="AD2808" i="9"/>
  <c r="AF2808" i="9"/>
  <c r="AB2810" i="9" l="1"/>
  <c r="AD2809" i="9"/>
  <c r="AF2809" i="9"/>
  <c r="AF2810" i="9" l="1"/>
  <c r="AB2811" i="9"/>
  <c r="AD2810" i="9"/>
  <c r="AB2812" i="9" l="1"/>
  <c r="AD2811" i="9"/>
  <c r="AF2811" i="9"/>
  <c r="AF2812" i="9" l="1"/>
  <c r="AB2813" i="9"/>
  <c r="AD2812" i="9"/>
  <c r="AB2814" i="9" l="1"/>
  <c r="AF2813" i="9"/>
  <c r="AD2813" i="9"/>
  <c r="AF2814" i="9" l="1"/>
  <c r="AB2815" i="9"/>
  <c r="AD2814" i="9"/>
  <c r="AB2816" i="9" l="1"/>
  <c r="AF2815" i="9"/>
  <c r="AD2815" i="9"/>
  <c r="AF2816" i="9" l="1"/>
  <c r="AB2817" i="9"/>
  <c r="AD2816" i="9"/>
  <c r="AB2818" i="9" l="1"/>
  <c r="AD2817" i="9"/>
  <c r="AF2817" i="9"/>
  <c r="AB2819" i="9" l="1"/>
  <c r="AD2818" i="9"/>
  <c r="AF2818" i="9"/>
  <c r="AB2820" i="9" l="1"/>
  <c r="AF2819" i="9"/>
  <c r="AD2819" i="9"/>
  <c r="AF2820" i="9" l="1"/>
  <c r="AB2821" i="9"/>
  <c r="AD2820" i="9"/>
  <c r="AF2821" i="9" l="1"/>
  <c r="AB2822" i="9"/>
  <c r="AD2821" i="9"/>
  <c r="AF2822" i="9" l="1"/>
  <c r="AB2823" i="9"/>
  <c r="AD2822" i="9"/>
  <c r="AB2824" i="9" l="1"/>
  <c r="AD2823" i="9"/>
  <c r="AF2823" i="9"/>
  <c r="AF2824" i="9" l="1"/>
  <c r="AB2825" i="9"/>
  <c r="AD2824" i="9"/>
  <c r="AB2826" i="9" l="1"/>
  <c r="AD2825" i="9"/>
  <c r="AF2825" i="9"/>
  <c r="AF2826" i="9" l="1"/>
  <c r="AB2827" i="9"/>
  <c r="AD2826" i="9"/>
  <c r="AB2828" i="9" l="1"/>
  <c r="AD2827" i="9"/>
  <c r="AF2827" i="9"/>
  <c r="AB2829" i="9" l="1"/>
  <c r="AD2828" i="9"/>
  <c r="AF2828" i="9"/>
  <c r="AB2830" i="9" l="1"/>
  <c r="AF2829" i="9"/>
  <c r="AD2829" i="9"/>
  <c r="AF2830" i="9" l="1"/>
  <c r="AB2831" i="9"/>
  <c r="AD2830" i="9"/>
  <c r="AB2832" i="9" l="1"/>
  <c r="AF2831" i="9"/>
  <c r="AD2831" i="9"/>
  <c r="AF2832" i="9" l="1"/>
  <c r="AB2833" i="9"/>
  <c r="AD2832" i="9"/>
  <c r="AB2834" i="9" l="1"/>
  <c r="AD2833" i="9"/>
  <c r="AF2833" i="9"/>
  <c r="AF2834" i="9" l="1"/>
  <c r="AB2835" i="9"/>
  <c r="AD2834" i="9"/>
  <c r="AB2836" i="9" l="1"/>
  <c r="AD2835" i="9"/>
  <c r="AF2835" i="9"/>
  <c r="AF2836" i="9" l="1"/>
  <c r="AB2837" i="9"/>
  <c r="AD2836" i="9"/>
  <c r="AB2838" i="9" l="1"/>
  <c r="AD2837" i="9"/>
  <c r="AF2837" i="9"/>
  <c r="AB2839" i="9" l="1"/>
  <c r="AD2838" i="9"/>
  <c r="AF2838" i="9"/>
  <c r="AB2840" i="9" l="1"/>
  <c r="AD2839" i="9"/>
  <c r="AF2839" i="9"/>
  <c r="AF2840" i="9" l="1"/>
  <c r="AB2841" i="9"/>
  <c r="AD2840" i="9"/>
  <c r="AF2841" i="9" l="1"/>
  <c r="AB2842" i="9"/>
  <c r="AD2841" i="9"/>
  <c r="AF2842" i="9" l="1"/>
  <c r="AB2843" i="9"/>
  <c r="AD2842" i="9"/>
  <c r="AB2844" i="9" l="1"/>
  <c r="AD2843" i="9"/>
  <c r="AF2843" i="9"/>
  <c r="AF2844" i="9" l="1"/>
  <c r="AB2845" i="9"/>
  <c r="AD2844" i="9"/>
  <c r="AB2846" i="9" l="1"/>
  <c r="AD2845" i="9"/>
  <c r="AF2845" i="9"/>
  <c r="AF2846" i="9" l="1"/>
  <c r="AB2847" i="9"/>
  <c r="AD2846" i="9"/>
  <c r="AB2848" i="9" l="1"/>
  <c r="AD2847" i="9"/>
  <c r="AF2847" i="9"/>
  <c r="AB2849" i="9" l="1"/>
  <c r="AD2848" i="9"/>
  <c r="AF2848" i="9"/>
  <c r="AB2850" i="9" l="1"/>
  <c r="AD2849" i="9"/>
  <c r="AF2849" i="9"/>
  <c r="AF2850" i="9" l="1"/>
  <c r="AB2851" i="9"/>
  <c r="AD2850" i="9"/>
  <c r="AB2852" i="9" l="1"/>
  <c r="AF2851" i="9"/>
  <c r="AD2851" i="9"/>
  <c r="AF2852" i="9" l="1"/>
  <c r="AB2853" i="9"/>
  <c r="AD2852" i="9"/>
  <c r="AB2854" i="9" l="1"/>
  <c r="AD2853" i="9"/>
  <c r="AF2853" i="9"/>
  <c r="AF2854" i="9" l="1"/>
  <c r="AB2855" i="9"/>
  <c r="AD2854" i="9"/>
  <c r="AB2856" i="9" l="1"/>
  <c r="AF2855" i="9"/>
  <c r="AD2855" i="9"/>
  <c r="AF2856" i="9" l="1"/>
  <c r="AB2857" i="9"/>
  <c r="AD2856" i="9"/>
  <c r="AB2858" i="9" l="1"/>
  <c r="AD2857" i="9"/>
  <c r="AF2857" i="9"/>
  <c r="AB2859" i="9" l="1"/>
  <c r="AD2858" i="9"/>
  <c r="AF2858" i="9"/>
  <c r="AB2860" i="9" l="1"/>
  <c r="AD2859" i="9"/>
  <c r="AF2859" i="9"/>
  <c r="AF2860" i="9" l="1"/>
  <c r="AB2861" i="9"/>
  <c r="AD2860" i="9"/>
  <c r="AF2861" i="9" l="1"/>
  <c r="AB2862" i="9"/>
  <c r="AD2861" i="9"/>
  <c r="AF2862" i="9" l="1"/>
  <c r="AB2863" i="9"/>
  <c r="AD2862" i="9"/>
  <c r="AB2864" i="9" l="1"/>
  <c r="AF2863" i="9"/>
  <c r="AD2863" i="9"/>
  <c r="AF2864" i="9" l="1"/>
  <c r="AB2865" i="9"/>
  <c r="AD2864" i="9"/>
  <c r="AB2866" i="9" l="1"/>
  <c r="AF2865" i="9"/>
  <c r="AD2865" i="9"/>
  <c r="AF2866" i="9" l="1"/>
  <c r="AB2867" i="9"/>
  <c r="AD2866" i="9"/>
  <c r="AB2868" i="9" l="1"/>
  <c r="AF2867" i="9"/>
  <c r="AD2867" i="9"/>
  <c r="AB2869" i="9" l="1"/>
  <c r="AD2868" i="9"/>
  <c r="AF2868" i="9"/>
  <c r="AB2870" i="9" l="1"/>
  <c r="AF2869" i="9"/>
  <c r="AD2869" i="9"/>
  <c r="AF2870" i="9" l="1"/>
  <c r="AD2870" i="9"/>
  <c r="AB2871" i="9"/>
  <c r="AB2872" i="9" l="1"/>
  <c r="AF2871" i="9"/>
  <c r="AD2871" i="9"/>
  <c r="AF2872" i="9" l="1"/>
  <c r="AB2873" i="9"/>
  <c r="AD2872" i="9"/>
  <c r="AB2874" i="9" l="1"/>
  <c r="AD2873" i="9"/>
  <c r="AF2873" i="9"/>
  <c r="AF2874" i="9" l="1"/>
  <c r="AB2875" i="9"/>
  <c r="AD2874" i="9"/>
  <c r="AB2876" i="9" l="1"/>
  <c r="AF2875" i="9"/>
  <c r="AD2875" i="9"/>
  <c r="AF2876" i="9" l="1"/>
  <c r="AB2877" i="9"/>
  <c r="AD2876" i="9"/>
  <c r="AF2877" i="9" l="1"/>
  <c r="AB2878" i="9"/>
  <c r="AD2877" i="9"/>
  <c r="AB2879" i="9" l="1"/>
  <c r="AD2878" i="9"/>
  <c r="AF2878" i="9"/>
  <c r="AB2880" i="9" l="1"/>
  <c r="AF2879" i="9"/>
  <c r="AD2879" i="9"/>
  <c r="AF2880" i="9" l="1"/>
  <c r="AB2881" i="9"/>
  <c r="AD2880" i="9"/>
  <c r="AD2881" i="9" l="1"/>
  <c r="AB2882" i="9"/>
  <c r="AF2881" i="9"/>
  <c r="AF2882" i="9" l="1"/>
  <c r="AB2883" i="9"/>
  <c r="AD2882" i="9"/>
  <c r="AB2884" i="9" l="1"/>
  <c r="AD2883" i="9"/>
  <c r="AF2883" i="9"/>
  <c r="AF2884" i="9" l="1"/>
  <c r="AB2885" i="9"/>
  <c r="AD2884" i="9"/>
  <c r="AB2886" i="9" l="1"/>
  <c r="AD2885" i="9"/>
  <c r="AF2885" i="9"/>
  <c r="AF2886" i="9" l="1"/>
  <c r="AB2887" i="9"/>
  <c r="AD2886" i="9"/>
  <c r="AB2888" i="9" l="1"/>
  <c r="AD2887" i="9"/>
  <c r="AF2887" i="9"/>
  <c r="AB2889" i="9" l="1"/>
  <c r="AD2888" i="9"/>
  <c r="AF2888" i="9"/>
  <c r="AB2890" i="9" l="1"/>
  <c r="AD2889" i="9"/>
  <c r="AF2889" i="9"/>
  <c r="AF2890" i="9" l="1"/>
  <c r="AD2890" i="9"/>
  <c r="AB2891" i="9"/>
  <c r="AD2891" i="9" l="1"/>
  <c r="AB2892" i="9"/>
  <c r="AF2891" i="9"/>
  <c r="AF2892" i="9" l="1"/>
  <c r="AB2893" i="9"/>
  <c r="AD2892" i="9"/>
  <c r="AB2894" i="9" l="1"/>
  <c r="AF2893" i="9"/>
  <c r="AD2893" i="9"/>
  <c r="AF2894" i="9" l="1"/>
  <c r="AB2895" i="9"/>
  <c r="AD2894" i="9"/>
  <c r="AB2896" i="9" l="1"/>
  <c r="AF2895" i="9"/>
  <c r="AD2895" i="9"/>
  <c r="AF2896" i="9" l="1"/>
  <c r="AB2897" i="9"/>
  <c r="AD2896" i="9"/>
  <c r="AF2897" i="9" l="1"/>
  <c r="AB2898" i="9"/>
  <c r="AD2897" i="9"/>
  <c r="AB2899" i="9" l="1"/>
  <c r="AD2898" i="9"/>
  <c r="AF2898" i="9"/>
  <c r="AB2900" i="9" l="1"/>
  <c r="AF2899" i="9"/>
  <c r="AD2899" i="9"/>
  <c r="AF2900" i="9" l="1"/>
  <c r="AD2900" i="9"/>
  <c r="AB2901" i="9"/>
  <c r="AF2901" i="9" l="1"/>
  <c r="AB2902" i="9"/>
  <c r="AD2901" i="9"/>
  <c r="AF2902" i="9" l="1"/>
  <c r="AB2903" i="9"/>
  <c r="AD2902" i="9"/>
  <c r="AB2904" i="9" l="1"/>
  <c r="AF2903" i="9"/>
  <c r="AD2903" i="9"/>
  <c r="AF2904" i="9" l="1"/>
  <c r="AB2905" i="9"/>
  <c r="AD2904" i="9"/>
  <c r="AB2906" i="9" l="1"/>
  <c r="AD2905" i="9"/>
  <c r="AF2905" i="9"/>
  <c r="AF2906" i="9" l="1"/>
  <c r="AB2907" i="9"/>
  <c r="AD2906" i="9"/>
  <c r="AF2907" i="9" l="1"/>
  <c r="AB2908" i="9"/>
  <c r="AD2907" i="9"/>
  <c r="AB2909" i="9" l="1"/>
  <c r="AD2908" i="9"/>
  <c r="AF2908" i="9"/>
  <c r="AB2910" i="9" l="1"/>
  <c r="AD2909" i="9"/>
  <c r="AF2909" i="9"/>
  <c r="AF2910" i="9" l="1"/>
  <c r="AD2910" i="9"/>
  <c r="AB2911" i="9"/>
  <c r="AF2911" i="9" l="1"/>
  <c r="AB2912" i="9"/>
  <c r="AD2911" i="9"/>
  <c r="AF2912" i="9" l="1"/>
  <c r="AB2913" i="9"/>
  <c r="AD2912" i="9"/>
  <c r="AB2914" i="9" l="1"/>
  <c r="AF2913" i="9"/>
  <c r="AD2913" i="9"/>
  <c r="AF2914" i="9" l="1"/>
  <c r="AB2915" i="9"/>
  <c r="AD2914" i="9"/>
  <c r="AB2916" i="9" l="1"/>
  <c r="AF2915" i="9"/>
  <c r="AD2915" i="9"/>
  <c r="AF2916" i="9" l="1"/>
  <c r="AB2917" i="9"/>
  <c r="AD2916" i="9"/>
  <c r="AD2917" i="9" l="1"/>
  <c r="AB2918" i="9"/>
  <c r="AF2917" i="9"/>
  <c r="AB2919" i="9" l="1"/>
  <c r="AD2918" i="9"/>
  <c r="AF2918" i="9"/>
  <c r="AB2920" i="9" l="1"/>
  <c r="AD2919" i="9"/>
  <c r="AF2919" i="9"/>
  <c r="AF2920" i="9" l="1"/>
  <c r="AD2920" i="9"/>
  <c r="AB2921" i="9"/>
  <c r="AD2921" i="9" l="1"/>
  <c r="AB2922" i="9"/>
  <c r="AF2921" i="9"/>
  <c r="AF2922" i="9" l="1"/>
  <c r="AB2923" i="9"/>
  <c r="AD2922" i="9"/>
  <c r="AB2924" i="9" l="1"/>
  <c r="AD2923" i="9"/>
  <c r="AF2923" i="9"/>
  <c r="AF2924" i="9" l="1"/>
  <c r="AB2925" i="9"/>
  <c r="AD2924" i="9"/>
  <c r="AB2926" i="9" l="1"/>
  <c r="AD2925" i="9"/>
  <c r="AF2925" i="9"/>
  <c r="AF2926" i="9" l="1"/>
  <c r="AB2927" i="9"/>
  <c r="AD2926" i="9"/>
  <c r="AD2927" i="9" l="1"/>
  <c r="AB2928" i="9"/>
  <c r="AF2927" i="9"/>
  <c r="AB2929" i="9" l="1"/>
  <c r="AD2928" i="9"/>
  <c r="AF2928" i="9"/>
  <c r="AB2930" i="9" l="1"/>
  <c r="AD2929" i="9"/>
  <c r="AF2929" i="9"/>
  <c r="AF2930" i="9" l="1"/>
  <c r="AD2930" i="9"/>
  <c r="AB2931" i="9"/>
  <c r="AF2931" i="9" l="1"/>
  <c r="AB2932" i="9"/>
  <c r="AD2931" i="9"/>
  <c r="AF2932" i="9" l="1"/>
  <c r="AB2933" i="9"/>
  <c r="AD2932" i="9"/>
  <c r="AB2934" i="9" l="1"/>
  <c r="AD2933" i="9"/>
  <c r="AF2933" i="9"/>
  <c r="AF2934" i="9" l="1"/>
  <c r="AB2935" i="9"/>
  <c r="AD2934" i="9"/>
  <c r="AB2936" i="9" l="1"/>
  <c r="AF2935" i="9"/>
  <c r="AD2935" i="9"/>
  <c r="AB2937" i="9" l="1"/>
  <c r="AD2936" i="9"/>
  <c r="AF2936" i="9"/>
  <c r="AD2937" i="9" l="1"/>
  <c r="AB2938" i="9"/>
  <c r="AF2937" i="9"/>
  <c r="AB2939" i="9" l="1"/>
  <c r="AD2938" i="9"/>
  <c r="AF2938" i="9"/>
  <c r="AB2940" i="9" l="1"/>
  <c r="AD2939" i="9"/>
  <c r="AF2939" i="9"/>
  <c r="AF2940" i="9" l="1"/>
  <c r="AD2940" i="9"/>
  <c r="AB2941" i="9"/>
  <c r="AF2941" i="9" l="1"/>
  <c r="AB2942" i="9"/>
  <c r="AD2941" i="9"/>
  <c r="AF2942" i="9" l="1"/>
  <c r="AB2943" i="9"/>
  <c r="AD2942" i="9"/>
  <c r="AB2944" i="9" l="1"/>
  <c r="AF2943" i="9"/>
  <c r="AD2943" i="9"/>
  <c r="AF2944" i="9" l="1"/>
  <c r="AB2945" i="9"/>
  <c r="AD2944" i="9"/>
  <c r="AB2946" i="9" l="1"/>
  <c r="AF2945" i="9"/>
  <c r="AD2945" i="9"/>
  <c r="AB2947" i="9" l="1"/>
  <c r="AD2946" i="9"/>
  <c r="AF2946" i="9"/>
  <c r="AB2948" i="9" l="1"/>
  <c r="AF2947" i="9"/>
  <c r="AD2947" i="9"/>
  <c r="AB2949" i="9" l="1"/>
  <c r="AD2948" i="9"/>
  <c r="AF2948" i="9"/>
  <c r="AB2950" i="9" l="1"/>
  <c r="AF2949" i="9"/>
  <c r="AD2949" i="9"/>
  <c r="AF2950" i="9" l="1"/>
  <c r="AB2951" i="9"/>
  <c r="AD2950" i="9"/>
  <c r="AF2951" i="9" l="1"/>
  <c r="AB2952" i="9"/>
  <c r="AD2951" i="9"/>
  <c r="AF2952" i="9" l="1"/>
  <c r="AB2953" i="9"/>
  <c r="AD2952" i="9"/>
  <c r="AB2954" i="9" l="1"/>
  <c r="AD2953" i="9"/>
  <c r="AF2953" i="9"/>
  <c r="AF2954" i="9" l="1"/>
  <c r="AB2955" i="9"/>
  <c r="AD2954" i="9"/>
  <c r="AB2956" i="9" l="1"/>
  <c r="AF2955" i="9"/>
  <c r="AD2955" i="9"/>
  <c r="AD2956" i="9" l="1"/>
  <c r="AF2956" i="9"/>
  <c r="AB2957" i="9"/>
  <c r="AB2958" i="9" l="1"/>
  <c r="AF2957" i="9"/>
  <c r="AD2957" i="9"/>
  <c r="AB2959" i="9" l="1"/>
  <c r="AD2958" i="9"/>
  <c r="AF2958" i="9"/>
  <c r="AB2960" i="9" l="1"/>
  <c r="AD2959" i="9"/>
  <c r="AF2959" i="9"/>
  <c r="AF2960" i="9" l="1"/>
  <c r="AB2961" i="9"/>
  <c r="AD2960" i="9"/>
  <c r="AF2961" i="9" l="1"/>
  <c r="AB2962" i="9"/>
  <c r="AD2961" i="9"/>
  <c r="AF2962" i="9" l="1"/>
  <c r="AB2963" i="9"/>
  <c r="AD2962" i="9"/>
  <c r="AD2963" i="9" l="1"/>
  <c r="AB2964" i="9"/>
  <c r="AF2963" i="9"/>
  <c r="AD2964" i="9" l="1"/>
  <c r="AF2964" i="9"/>
  <c r="AB2965" i="9"/>
  <c r="AB2966" i="9" l="1"/>
  <c r="AD2965" i="9"/>
  <c r="AF2965" i="9"/>
  <c r="AD2966" i="9" l="1"/>
  <c r="AF2966" i="9"/>
  <c r="AB2967" i="9"/>
  <c r="AB2968" i="9" l="1"/>
  <c r="AD2967" i="9"/>
  <c r="AF2967" i="9"/>
  <c r="AB2969" i="9" l="1"/>
  <c r="AD2968" i="9"/>
  <c r="AF2968" i="9"/>
  <c r="AB2970" i="9" l="1"/>
  <c r="AF2969" i="9"/>
  <c r="AD2969" i="9"/>
  <c r="AF2970" i="9" l="1"/>
  <c r="AB2971" i="9"/>
  <c r="AD2970" i="9"/>
  <c r="AF2971" i="9" l="1"/>
  <c r="AB2972" i="9"/>
  <c r="AD2971" i="9"/>
  <c r="AB2973" i="9" l="1"/>
  <c r="AF2972" i="9"/>
  <c r="AD2972" i="9"/>
  <c r="AD2973" i="9" l="1"/>
  <c r="AB2974" i="9"/>
  <c r="AF2973" i="9"/>
  <c r="AF2974" i="9" l="1"/>
  <c r="AB2975" i="9"/>
  <c r="AD2974" i="9"/>
  <c r="AB2976" i="9" l="1"/>
  <c r="AF2975" i="9"/>
  <c r="AD2975" i="9"/>
  <c r="AD2976" i="9" l="1"/>
  <c r="AF2976" i="9"/>
  <c r="AB2977" i="9"/>
  <c r="AB2978" i="9" l="1"/>
  <c r="AD2977" i="9"/>
  <c r="AF2977" i="9"/>
  <c r="AB2979" i="9" l="1"/>
  <c r="AF2978" i="9"/>
  <c r="AD2978" i="9"/>
  <c r="AB2980" i="9" l="1"/>
  <c r="AD2979" i="9"/>
  <c r="AF2979" i="9"/>
  <c r="AF2980" i="9" l="1"/>
  <c r="AB2981" i="9"/>
  <c r="AD2980" i="9"/>
  <c r="AF2981" i="9" l="1"/>
  <c r="AB2982" i="9"/>
  <c r="AD2981" i="9"/>
  <c r="AF2982" i="9" l="1"/>
  <c r="AB2983" i="9"/>
  <c r="AD2982" i="9"/>
  <c r="AD2983" i="9" l="1"/>
  <c r="AB2984" i="9"/>
  <c r="AF2983" i="9"/>
  <c r="AF2984" i="9" l="1"/>
  <c r="AB2985" i="9"/>
  <c r="AD2984" i="9"/>
  <c r="AB2986" i="9" l="1"/>
  <c r="AF2985" i="9"/>
  <c r="AD2985" i="9"/>
  <c r="AF2986" i="9" l="1"/>
  <c r="AB2987" i="9"/>
  <c r="AD2986" i="9"/>
  <c r="AB2988" i="9" l="1"/>
  <c r="AF2987" i="9"/>
  <c r="AD2987" i="9"/>
  <c r="AB2989" i="9" l="1"/>
  <c r="AF2988" i="9"/>
  <c r="AD2988" i="9"/>
  <c r="AB2990" i="9" l="1"/>
  <c r="AF2989" i="9"/>
  <c r="AD2989" i="9"/>
  <c r="AF2990" i="9" l="1"/>
  <c r="AB2991" i="9"/>
  <c r="AD2990" i="9"/>
  <c r="AF2991" i="9" l="1"/>
  <c r="AD2991" i="9"/>
  <c r="AB2992" i="9"/>
  <c r="AF2992" i="9" l="1"/>
  <c r="AB2993" i="9"/>
  <c r="AD2992" i="9"/>
  <c r="AB2994" i="9" l="1"/>
  <c r="AD2993" i="9"/>
  <c r="AF2993" i="9"/>
  <c r="AF2994" i="9" l="1"/>
  <c r="AB2995" i="9"/>
  <c r="AD2994" i="9"/>
  <c r="AB2996" i="9" l="1"/>
  <c r="AD2995" i="9"/>
  <c r="AF2995" i="9"/>
  <c r="AF2996" i="9" l="1"/>
  <c r="AB2997" i="9"/>
  <c r="AD2996" i="9"/>
  <c r="AB2998" i="9" l="1"/>
  <c r="AD2997" i="9"/>
  <c r="AF2997" i="9"/>
  <c r="AB2999" i="9" l="1"/>
  <c r="AF2998" i="9"/>
  <c r="AD2998" i="9"/>
  <c r="AB3000" i="9" l="1"/>
  <c r="AD2999" i="9"/>
  <c r="AF2999" i="9"/>
  <c r="AF3000" i="9" l="1"/>
  <c r="AB3001" i="9"/>
  <c r="AD3000" i="9"/>
  <c r="AF3001" i="9" l="1"/>
  <c r="AB3002" i="9"/>
  <c r="AD3001" i="9"/>
  <c r="AF3002" i="9" l="1"/>
  <c r="AB3003" i="9"/>
  <c r="AD3002" i="9"/>
  <c r="AB3004" i="9" l="1"/>
  <c r="AF3003" i="9"/>
  <c r="AD3003" i="9"/>
  <c r="AF3004" i="9" l="1"/>
  <c r="AB3005" i="9"/>
  <c r="AD3004" i="9"/>
  <c r="AB3006" i="9" l="1"/>
  <c r="AF3005" i="9"/>
  <c r="AD3005" i="9"/>
  <c r="AB3007" i="9" l="1"/>
  <c r="AD3006" i="9"/>
  <c r="AF3006" i="9"/>
  <c r="AB3008" i="9" l="1"/>
  <c r="AF3007" i="9"/>
  <c r="AD3007" i="9"/>
  <c r="AB3009" i="9" l="1"/>
  <c r="AF3008" i="9"/>
  <c r="AD3008" i="9"/>
  <c r="AB3010" i="9" l="1"/>
  <c r="AD3009" i="9"/>
  <c r="AF3009" i="9"/>
  <c r="AF3010" i="9" l="1"/>
  <c r="AB3011" i="9"/>
  <c r="AD3010" i="9"/>
  <c r="AF3011" i="9" l="1"/>
  <c r="AB3012" i="9"/>
  <c r="AD3011" i="9"/>
  <c r="AF3012" i="9" l="1"/>
  <c r="AB3013" i="9"/>
  <c r="AD3012" i="9"/>
  <c r="AF3013" i="9" l="1"/>
  <c r="AB3014" i="9"/>
  <c r="AD3013" i="9"/>
  <c r="AF3014" i="9" l="1"/>
  <c r="AB3015" i="9"/>
  <c r="AD3014" i="9"/>
  <c r="AB3016" i="9" l="1"/>
  <c r="AF3015" i="9"/>
  <c r="AD3015" i="9"/>
  <c r="AF3016" i="9" l="1"/>
  <c r="AB3017" i="9"/>
  <c r="AD3016" i="9"/>
  <c r="AB3018" i="9" l="1"/>
  <c r="AD3017" i="9"/>
  <c r="AF3017" i="9"/>
  <c r="AB3019" i="9" l="1"/>
  <c r="AF3018" i="9"/>
  <c r="AD3018" i="9"/>
  <c r="AB3020" i="9" l="1"/>
  <c r="AD3019" i="9"/>
  <c r="AF3019" i="9"/>
  <c r="AF3020" i="9" l="1"/>
  <c r="AB3021" i="9"/>
  <c r="AD3020" i="9"/>
  <c r="AD3021" i="9" l="1"/>
  <c r="AB3022" i="9"/>
  <c r="AF3021" i="9"/>
  <c r="AF3022" i="9" l="1"/>
  <c r="AB3023" i="9"/>
  <c r="AD3022" i="9"/>
  <c r="AB3024" i="9" l="1"/>
  <c r="AD3023" i="9"/>
  <c r="AF3023" i="9"/>
  <c r="AF3024" i="9" l="1"/>
  <c r="AB3025" i="9"/>
  <c r="AD3024" i="9"/>
  <c r="AB3026" i="9" l="1"/>
  <c r="AD3025" i="9"/>
  <c r="AF3025" i="9"/>
  <c r="AF3026" i="9" l="1"/>
  <c r="AB3027" i="9"/>
  <c r="AD3026" i="9"/>
  <c r="AB3028" i="9" l="1"/>
  <c r="AD3027" i="9"/>
  <c r="AF3027" i="9"/>
  <c r="AD3028" i="9" l="1"/>
  <c r="AB3029" i="9"/>
  <c r="AF3028" i="9"/>
  <c r="AB3030" i="9" l="1"/>
  <c r="AD3029" i="9"/>
  <c r="AF3029" i="9"/>
  <c r="AF3030" i="9" l="1"/>
  <c r="AB3031" i="9"/>
  <c r="AD3030" i="9"/>
  <c r="AB3032" i="9" l="1"/>
  <c r="AF3031" i="9"/>
  <c r="AD3031" i="9"/>
  <c r="AF3032" i="9" l="1"/>
  <c r="AB3033" i="9"/>
  <c r="AD3032" i="9"/>
  <c r="AB3034" i="9" l="1"/>
  <c r="AF3033" i="9"/>
  <c r="AD3033" i="9"/>
  <c r="AF3034" i="9" l="1"/>
  <c r="AB3035" i="9"/>
  <c r="AD3034" i="9"/>
  <c r="AB3036" i="9" l="1"/>
  <c r="AD3035" i="9"/>
  <c r="AF3035" i="9"/>
  <c r="AB3037" i="9" l="1"/>
  <c r="AD3036" i="9"/>
  <c r="AF3036" i="9"/>
  <c r="AB3038" i="9" l="1"/>
  <c r="AD3037" i="9"/>
  <c r="AF3037" i="9"/>
  <c r="AB3039" i="9" l="1"/>
  <c r="AF3038" i="9"/>
  <c r="AD3038" i="9"/>
  <c r="AB3040" i="9" l="1"/>
  <c r="AF3039" i="9"/>
  <c r="AD3039" i="9"/>
  <c r="AF3040" i="9" l="1"/>
  <c r="AB3041" i="9"/>
  <c r="AD3040" i="9"/>
  <c r="AF3041" i="9" l="1"/>
  <c r="AB3042" i="9"/>
  <c r="AD3041" i="9"/>
  <c r="AF3042" i="9" l="1"/>
  <c r="AB3043" i="9"/>
  <c r="AD3042" i="9"/>
  <c r="AD3043" i="9" l="1"/>
  <c r="AF3043" i="9"/>
  <c r="AB3044" i="9"/>
  <c r="AF3044" i="9" l="1"/>
  <c r="AB3045" i="9"/>
  <c r="AD3044" i="9"/>
  <c r="AB3046" i="9" l="1"/>
  <c r="AD3045" i="9"/>
  <c r="AF3045" i="9"/>
  <c r="AF3046" i="9" l="1"/>
  <c r="AB3047" i="9"/>
  <c r="AD3046" i="9"/>
  <c r="AB3048" i="9" l="1"/>
  <c r="AD3047" i="9"/>
  <c r="AF3047" i="9"/>
  <c r="AF3048" i="9" l="1"/>
  <c r="AB3049" i="9"/>
  <c r="AD3048" i="9"/>
  <c r="AB3050" i="9" l="1"/>
  <c r="AD3049" i="9"/>
  <c r="AF3049" i="9"/>
  <c r="AF3050" i="9" l="1"/>
  <c r="AB3051" i="9"/>
  <c r="AD3050" i="9"/>
  <c r="AB3052" i="9" l="1"/>
  <c r="AF3051" i="9"/>
  <c r="AD3051" i="9"/>
  <c r="AF3052" i="9" l="1"/>
  <c r="AB3053" i="9"/>
  <c r="AD3052" i="9"/>
  <c r="AB3054" i="9" l="1"/>
  <c r="AD3053" i="9"/>
  <c r="AF3053" i="9"/>
  <c r="AF3054" i="9" l="1"/>
  <c r="AB3055" i="9"/>
  <c r="AD3054" i="9"/>
  <c r="AB3056" i="9" l="1"/>
  <c r="AF3055" i="9"/>
  <c r="AD3055" i="9"/>
  <c r="AD3056" i="9" l="1"/>
  <c r="AF3056" i="9"/>
  <c r="AB3057" i="9"/>
  <c r="AB3058" i="9" l="1"/>
  <c r="AF3057" i="9"/>
  <c r="AD3057" i="9"/>
  <c r="AF3058" i="9" l="1"/>
  <c r="AB3059" i="9"/>
  <c r="AD3058" i="9"/>
  <c r="AB3060" i="9" l="1"/>
  <c r="AD3059" i="9"/>
  <c r="AF3059" i="9"/>
  <c r="AF3060" i="9" l="1"/>
  <c r="AB3061" i="9"/>
  <c r="AD3060" i="9"/>
  <c r="AB3062" i="9" l="1"/>
  <c r="AD3061" i="9"/>
  <c r="AF3061" i="9"/>
  <c r="AF3062" i="9" l="1"/>
  <c r="AB3063" i="9"/>
  <c r="AD3062" i="9"/>
  <c r="AD3063" i="9" l="1"/>
  <c r="AF3063" i="9"/>
  <c r="AB3064" i="9"/>
  <c r="AF3064" i="9" l="1"/>
  <c r="AB3065" i="9"/>
  <c r="AD3064" i="9"/>
  <c r="AB3066" i="9" l="1"/>
  <c r="AD3065" i="9"/>
  <c r="AF3065" i="9"/>
  <c r="AF3066" i="9" l="1"/>
  <c r="AB3067" i="9"/>
  <c r="AD3066" i="9"/>
  <c r="AB3068" i="9" l="1"/>
  <c r="AF3067" i="9"/>
  <c r="AD3067" i="9"/>
  <c r="AF3068" i="9" l="1"/>
  <c r="AB3069" i="9"/>
  <c r="AD3068" i="9"/>
  <c r="AB3070" i="9" l="1"/>
  <c r="AD3069" i="9"/>
  <c r="AF3069" i="9"/>
  <c r="AF3070" i="9" l="1"/>
  <c r="AB3071" i="9"/>
  <c r="AD3070" i="9"/>
  <c r="AB3072" i="9" l="1"/>
  <c r="AD3071" i="9"/>
  <c r="AF3071" i="9"/>
  <c r="AF3072" i="9" l="1"/>
  <c r="AB3073" i="9"/>
  <c r="AD3072" i="9"/>
  <c r="AB3074" i="9" l="1"/>
  <c r="AD3073" i="9"/>
  <c r="AF3073" i="9"/>
  <c r="AF3074" i="9" l="1"/>
  <c r="AB3075" i="9"/>
  <c r="AD3074" i="9"/>
  <c r="AB3076" i="9" l="1"/>
  <c r="AD3075" i="9"/>
  <c r="AF3075" i="9"/>
  <c r="AD3076" i="9" l="1"/>
  <c r="AF3076" i="9"/>
  <c r="AB3077" i="9"/>
  <c r="AB3078" i="9" l="1"/>
  <c r="AF3077" i="9"/>
  <c r="AD3077" i="9"/>
  <c r="AF3078" i="9" l="1"/>
  <c r="AB3079" i="9"/>
  <c r="AD3078" i="9"/>
  <c r="AB3080" i="9" l="1"/>
  <c r="AD3079" i="9"/>
  <c r="AF3079" i="9"/>
  <c r="AF3080" i="9" l="1"/>
  <c r="AB3081" i="9"/>
  <c r="AD3080" i="9"/>
  <c r="AB3082" i="9" l="1"/>
  <c r="AD3081" i="9"/>
  <c r="AF3081" i="9"/>
  <c r="AF3082" i="9" l="1"/>
  <c r="AB3083" i="9"/>
  <c r="AD3082" i="9"/>
  <c r="AD3083" i="9" l="1"/>
  <c r="AF3083" i="9"/>
  <c r="AB3084" i="9"/>
  <c r="AF3084" i="9" l="1"/>
  <c r="AB3085" i="9"/>
  <c r="AD3084" i="9"/>
  <c r="AB3086" i="9" l="1"/>
  <c r="AD3085" i="9"/>
  <c r="AF3085" i="9"/>
  <c r="AF3086" i="9" l="1"/>
  <c r="AB3087" i="9"/>
  <c r="AD3086" i="9"/>
  <c r="AB3088" i="9" l="1"/>
  <c r="AD3087" i="9"/>
  <c r="AF3087" i="9"/>
  <c r="AF3088" i="9" l="1"/>
  <c r="AB3089" i="9"/>
  <c r="AD3088" i="9"/>
  <c r="AB3090" i="9" l="1"/>
  <c r="AD3089" i="9"/>
  <c r="AF3089" i="9"/>
  <c r="AF3090" i="9" l="1"/>
  <c r="AB3091" i="9"/>
  <c r="AD3090" i="9"/>
  <c r="AB3092" i="9" l="1"/>
  <c r="AD3091" i="9"/>
  <c r="AF3091" i="9"/>
  <c r="AF3092" i="9" l="1"/>
  <c r="AB3093" i="9"/>
  <c r="AD3092" i="9"/>
  <c r="AB3094" i="9" l="1"/>
  <c r="AD3093" i="9"/>
  <c r="AF3093" i="9"/>
  <c r="AF3094" i="9" l="1"/>
  <c r="AB3095" i="9"/>
  <c r="AD3094" i="9"/>
  <c r="AB3096" i="9" l="1"/>
  <c r="AD3095" i="9"/>
  <c r="AF3095" i="9"/>
  <c r="AD3096" i="9" l="1"/>
  <c r="AF3096" i="9"/>
  <c r="AB3097" i="9"/>
  <c r="AB3098" i="9" l="1"/>
  <c r="AF3097" i="9"/>
  <c r="AD3097" i="9"/>
  <c r="AF3098" i="9" l="1"/>
  <c r="AB3099" i="9"/>
  <c r="AD3098" i="9"/>
  <c r="AB3100" i="9" l="1"/>
  <c r="AD3099" i="9"/>
  <c r="AF3099" i="9"/>
  <c r="AF3100" i="9" l="1"/>
  <c r="AB3101" i="9"/>
  <c r="AD3100" i="9"/>
  <c r="AB3102" i="9" l="1"/>
  <c r="AD3101" i="9"/>
  <c r="AF3101" i="9"/>
  <c r="AF3102" i="9" l="1"/>
  <c r="AB3103" i="9"/>
  <c r="AD3102" i="9"/>
  <c r="AF3103" i="9" l="1"/>
  <c r="AD3103" i="9"/>
  <c r="AB3104" i="9"/>
  <c r="AF3104" i="9" l="1"/>
  <c r="AB3105" i="9"/>
  <c r="AD3104" i="9"/>
  <c r="AB3106" i="9" l="1"/>
  <c r="AF3105" i="9"/>
  <c r="AD3105" i="9"/>
  <c r="AF3106" i="9" l="1"/>
  <c r="AB3107" i="9"/>
  <c r="AD3106" i="9"/>
  <c r="AB3108" i="9" l="1"/>
  <c r="AD3107" i="9"/>
  <c r="AF3107" i="9"/>
  <c r="AF3108" i="9" l="1"/>
  <c r="AB3109" i="9"/>
  <c r="AD3108" i="9"/>
  <c r="AB3110" i="9" l="1"/>
  <c r="AF3109" i="9"/>
  <c r="AD3109" i="9"/>
  <c r="AF3110" i="9" l="1"/>
  <c r="AB3111" i="9"/>
  <c r="AD3110" i="9"/>
  <c r="AB3112" i="9" l="1"/>
  <c r="AD3111" i="9"/>
  <c r="AF3111" i="9"/>
  <c r="AF3112" i="9" l="1"/>
  <c r="AB3113" i="9"/>
  <c r="AD3112" i="9"/>
  <c r="AB3114" i="9" l="1"/>
  <c r="AD3113" i="9"/>
  <c r="AF3113" i="9"/>
  <c r="AF3114" i="9" l="1"/>
  <c r="AB3115" i="9"/>
  <c r="AD3114" i="9"/>
  <c r="AB3116" i="9" l="1"/>
  <c r="AD3115" i="9"/>
  <c r="AF3115" i="9"/>
  <c r="AD3116" i="9" l="1"/>
  <c r="AF3116" i="9"/>
  <c r="AB3117" i="9"/>
  <c r="AB3118" i="9" l="1"/>
  <c r="AF3117" i="9"/>
  <c r="AD3117" i="9"/>
  <c r="AF3118" i="9" l="1"/>
  <c r="AB3119" i="9"/>
  <c r="AD3118" i="9"/>
  <c r="AB3120" i="9" l="1"/>
  <c r="AF3119" i="9"/>
  <c r="AD3119" i="9"/>
  <c r="AF3120" i="9" l="1"/>
  <c r="AB3121" i="9"/>
  <c r="AD3120" i="9"/>
  <c r="AB3122" i="9" l="1"/>
  <c r="AD3121" i="9"/>
  <c r="AF3121" i="9"/>
  <c r="AF3122" i="9" l="1"/>
  <c r="AB3123" i="9"/>
  <c r="AD3122" i="9"/>
  <c r="AD3123" i="9" l="1"/>
  <c r="AF3123" i="9"/>
  <c r="AB3124" i="9"/>
  <c r="AF3124" i="9" l="1"/>
  <c r="AB3125" i="9"/>
  <c r="AD3124" i="9"/>
  <c r="AB3126" i="9" l="1"/>
  <c r="AD3125" i="9"/>
  <c r="AF3125" i="9"/>
  <c r="AF3126" i="9" l="1"/>
  <c r="AB3127" i="9"/>
  <c r="AD3126" i="9"/>
  <c r="AB3128" i="9" l="1"/>
  <c r="AD3127" i="9"/>
  <c r="AF3127" i="9"/>
  <c r="AF3128" i="9" l="1"/>
  <c r="AB3129" i="9"/>
  <c r="AD3128" i="9"/>
  <c r="AD3129" i="9" l="1"/>
  <c r="AB3130" i="9"/>
  <c r="AF3129" i="9"/>
  <c r="AB3131" i="9" l="1"/>
  <c r="AD3130" i="9"/>
  <c r="AF3130" i="9"/>
  <c r="AB3132" i="9" l="1"/>
  <c r="AD3131" i="9"/>
  <c r="AF3131" i="9"/>
  <c r="AF3132" i="9" l="1"/>
  <c r="AB3133" i="9"/>
  <c r="AD3132" i="9"/>
  <c r="AB3134" i="9" l="1"/>
  <c r="AD3133" i="9"/>
  <c r="AF3133" i="9"/>
  <c r="AF3134" i="9" l="1"/>
  <c r="AB3135" i="9"/>
  <c r="AD3134" i="9"/>
  <c r="AB3136" i="9" l="1"/>
  <c r="AD3135" i="9"/>
  <c r="AF3135" i="9"/>
  <c r="AD3136" i="9" l="1"/>
  <c r="AF3136" i="9"/>
  <c r="AB3137" i="9"/>
  <c r="AB3138" i="9" l="1"/>
  <c r="AF3137" i="9"/>
  <c r="AD3137" i="9"/>
  <c r="AF3138" i="9" l="1"/>
  <c r="AB3139" i="9"/>
  <c r="AD3138" i="9"/>
  <c r="AB3140" i="9" l="1"/>
  <c r="AD3139" i="9"/>
  <c r="AF3139" i="9"/>
  <c r="AF3140" i="9" l="1"/>
  <c r="AB3141" i="9"/>
  <c r="AD3140" i="9"/>
  <c r="AB3142" i="9" l="1"/>
  <c r="AD3141" i="9"/>
  <c r="AF3141" i="9"/>
  <c r="AF3142" i="9" l="1"/>
  <c r="AB3143" i="9"/>
  <c r="AD3142" i="9"/>
  <c r="AD3143" i="9" l="1"/>
  <c r="AF3143" i="9"/>
  <c r="AB3144" i="9"/>
  <c r="AF3144" i="9" l="1"/>
  <c r="AB3145" i="9"/>
  <c r="AD3144" i="9"/>
  <c r="AB3146" i="9" l="1"/>
  <c r="AF3145" i="9"/>
  <c r="AD3145" i="9"/>
  <c r="AF3146" i="9" l="1"/>
  <c r="AB3147" i="9"/>
  <c r="AD3146" i="9"/>
  <c r="AB3148" i="9" l="1"/>
  <c r="AD3147" i="9"/>
  <c r="AF3147" i="9"/>
  <c r="AF3148" i="9" l="1"/>
  <c r="AB3149" i="9"/>
  <c r="AD3148" i="9"/>
  <c r="AB3150" i="9" l="1"/>
  <c r="AF3149" i="9"/>
  <c r="AD3149" i="9"/>
  <c r="AF3150" i="9" l="1"/>
  <c r="AB3151" i="9"/>
  <c r="AD3150" i="9"/>
  <c r="AB3152" i="9" l="1"/>
  <c r="AD3151" i="9"/>
  <c r="AF3151" i="9"/>
  <c r="AF3152" i="9" l="1"/>
  <c r="AB3153" i="9"/>
  <c r="AD3152" i="9"/>
  <c r="AB3154" i="9" l="1"/>
  <c r="AD3153" i="9"/>
  <c r="AF3153" i="9"/>
  <c r="AF3154" i="9" l="1"/>
  <c r="AB3155" i="9"/>
  <c r="AD3154" i="9"/>
  <c r="AB3156" i="9" l="1"/>
  <c r="AD3155" i="9"/>
  <c r="AF3155" i="9"/>
  <c r="AD3156" i="9" l="1"/>
  <c r="AF3156" i="9"/>
  <c r="AB3157" i="9"/>
  <c r="AB3158" i="9" l="1"/>
  <c r="AD3157" i="9"/>
  <c r="AF3157" i="9"/>
  <c r="AF3158" i="9" l="1"/>
  <c r="AB3159" i="9"/>
  <c r="AD3158" i="9"/>
  <c r="AB3160" i="9" l="1"/>
  <c r="AD3159" i="9"/>
  <c r="AF3159" i="9"/>
  <c r="AF3160" i="9" l="1"/>
  <c r="AB3161" i="9"/>
  <c r="AD3160" i="9"/>
  <c r="AB3162" i="9" l="1"/>
  <c r="AD3161" i="9"/>
  <c r="AF3161" i="9"/>
  <c r="AF3162" i="9" l="1"/>
  <c r="AB3163" i="9"/>
  <c r="AD3162" i="9"/>
  <c r="AD3163" i="9" l="1"/>
  <c r="AF3163" i="9"/>
  <c r="AB3164" i="9"/>
  <c r="AF3164" i="9" l="1"/>
  <c r="AB3165" i="9"/>
  <c r="AD3164" i="9"/>
  <c r="AB3166" i="9" l="1"/>
  <c r="AF3165" i="9"/>
  <c r="AD3165" i="9"/>
  <c r="AF3166" i="9" l="1"/>
  <c r="AB3167" i="9"/>
  <c r="AD3166" i="9"/>
  <c r="AB3168" i="9" l="1"/>
  <c r="AD3167" i="9"/>
  <c r="AF3167" i="9"/>
  <c r="AF3168" i="9" l="1"/>
  <c r="AB3169" i="9"/>
  <c r="AD3168" i="9"/>
  <c r="AD3169" i="9" l="1"/>
  <c r="AB3170" i="9"/>
  <c r="AF3169" i="9"/>
  <c r="AB3171" i="9" l="1"/>
  <c r="AD3170" i="9"/>
  <c r="AF3170" i="9"/>
  <c r="AB3172" i="9" l="1"/>
  <c r="AD3171" i="9"/>
  <c r="AF3171" i="9"/>
  <c r="AF3172" i="9" l="1"/>
  <c r="AB3173" i="9"/>
  <c r="AD3172" i="9"/>
  <c r="AB3174" i="9" l="1"/>
  <c r="AD3173" i="9"/>
  <c r="AF3173" i="9"/>
  <c r="AF3174" i="9" l="1"/>
  <c r="AB3175" i="9"/>
  <c r="AD3174" i="9"/>
  <c r="AB3176" i="9" l="1"/>
  <c r="AD3175" i="9"/>
  <c r="AF3175" i="9"/>
  <c r="AD3176" i="9" l="1"/>
  <c r="AF3176" i="9"/>
  <c r="AB3177" i="9"/>
  <c r="AB3178" i="9" l="1"/>
  <c r="AD3177" i="9"/>
  <c r="AF3177" i="9"/>
  <c r="AF3178" i="9" l="1"/>
  <c r="AB3179" i="9"/>
  <c r="AD3178" i="9"/>
  <c r="AB3180" i="9" l="1"/>
  <c r="AD3179" i="9"/>
  <c r="AF3179" i="9"/>
  <c r="AF3180" i="9" l="1"/>
  <c r="AB3181" i="9"/>
  <c r="AD3180" i="9"/>
  <c r="AB3182" i="9" l="1"/>
  <c r="AD3181" i="9"/>
  <c r="AF3181" i="9"/>
  <c r="AF3182" i="9" l="1"/>
  <c r="AB3183" i="9"/>
  <c r="AD3182" i="9"/>
  <c r="AD3183" i="9" l="1"/>
  <c r="AF3183" i="9"/>
  <c r="AB3184" i="9"/>
  <c r="AF3184" i="9" l="1"/>
  <c r="AB3185" i="9"/>
  <c r="AD3184" i="9"/>
  <c r="AB3186" i="9" l="1"/>
  <c r="AD3185" i="9"/>
  <c r="AF3185" i="9"/>
  <c r="AF3186" i="9" l="1"/>
  <c r="AB3187" i="9"/>
  <c r="AD3186" i="9"/>
  <c r="AB3188" i="9" l="1"/>
  <c r="AD3187" i="9"/>
  <c r="AF3187" i="9"/>
  <c r="AF3188" i="9" l="1"/>
  <c r="AB3189" i="9"/>
  <c r="AD3188" i="9"/>
  <c r="AB3190" i="9" l="1"/>
  <c r="AD3189" i="9"/>
  <c r="AF3189" i="9"/>
  <c r="AF3190" i="9" l="1"/>
  <c r="AB3191" i="9"/>
  <c r="AD3190" i="9"/>
  <c r="AB3192" i="9" l="1"/>
  <c r="AD3191" i="9"/>
  <c r="AF3191" i="9"/>
  <c r="AF3192" i="9" l="1"/>
  <c r="AB3193" i="9"/>
  <c r="AD3192" i="9"/>
  <c r="AB3194" i="9" l="1"/>
  <c r="AF3193" i="9"/>
  <c r="AD3193" i="9"/>
  <c r="AF3194" i="9" l="1"/>
  <c r="AB3195" i="9"/>
  <c r="AD3194" i="9"/>
  <c r="AB3196" i="9" l="1"/>
  <c r="AF3195" i="9"/>
  <c r="AD3195" i="9"/>
  <c r="AD3196" i="9" l="1"/>
  <c r="AF3196" i="9"/>
  <c r="AB3197" i="9"/>
  <c r="AB3198" i="9" l="1"/>
  <c r="AF3197" i="9"/>
  <c r="AD3197" i="9"/>
  <c r="AF3198" i="9" l="1"/>
  <c r="AB3199" i="9"/>
  <c r="AD3198" i="9"/>
  <c r="AB3200" i="9" l="1"/>
  <c r="AD3199" i="9"/>
  <c r="AF3199" i="9"/>
  <c r="AF3200" i="9" l="1"/>
  <c r="AB3201" i="9"/>
  <c r="AD3200" i="9"/>
  <c r="AB3202" i="9" l="1"/>
  <c r="AD3201" i="9"/>
  <c r="AF3201" i="9"/>
  <c r="AF3202" i="9" l="1"/>
  <c r="AB3203" i="9"/>
  <c r="AD3202" i="9"/>
  <c r="AD3203" i="9" l="1"/>
  <c r="AF3203" i="9"/>
  <c r="AB3204" i="9"/>
  <c r="AF3204" i="9" l="1"/>
  <c r="AB3205" i="9"/>
  <c r="AD3204" i="9"/>
  <c r="AB3206" i="9" l="1"/>
  <c r="AD3205" i="9"/>
  <c r="AF3205" i="9"/>
  <c r="AF3206" i="9" l="1"/>
  <c r="AB3207" i="9"/>
  <c r="AD3206" i="9"/>
  <c r="AB3208" i="9" l="1"/>
  <c r="AF3207" i="9"/>
  <c r="AD3207" i="9"/>
  <c r="AF3208" i="9" l="1"/>
  <c r="AB3209" i="9"/>
  <c r="AD3208" i="9"/>
  <c r="AB3210" i="9" l="1"/>
  <c r="AD3209" i="9"/>
  <c r="AF3209" i="9"/>
  <c r="AF3210" i="9" l="1"/>
  <c r="AB3211" i="9"/>
  <c r="AD3210" i="9"/>
  <c r="AB3212" i="9" l="1"/>
  <c r="AF3211" i="9"/>
  <c r="AD3211" i="9"/>
  <c r="AF3212" i="9" l="1"/>
  <c r="AB3213" i="9"/>
  <c r="AD3212" i="9"/>
  <c r="AB3214" i="9" l="1"/>
  <c r="AF3213" i="9"/>
  <c r="AD3213" i="9"/>
  <c r="AF3214" i="9" l="1"/>
  <c r="AB3215" i="9"/>
  <c r="AD3214" i="9"/>
  <c r="AB3216" i="9" l="1"/>
  <c r="AD3215" i="9"/>
  <c r="AF3215" i="9"/>
  <c r="AD3216" i="9" l="1"/>
  <c r="AF3216" i="9"/>
  <c r="AB3217" i="9"/>
  <c r="AB3218" i="9" l="1"/>
  <c r="AD3217" i="9"/>
  <c r="AF3217" i="9"/>
  <c r="AF3218" i="9" l="1"/>
  <c r="AB3219" i="9"/>
  <c r="AD3218" i="9"/>
  <c r="AB3220" i="9" l="1"/>
  <c r="AD3219" i="9"/>
  <c r="AF3219" i="9"/>
  <c r="AF3220" i="9" l="1"/>
  <c r="AB3221" i="9"/>
  <c r="AD3220" i="9"/>
  <c r="AB3222" i="9" l="1"/>
  <c r="AD3221" i="9"/>
  <c r="AF3221" i="9"/>
  <c r="AF3222" i="9" l="1"/>
  <c r="AB3223" i="9"/>
  <c r="AD3222" i="9"/>
  <c r="AD3223" i="9" l="1"/>
  <c r="AF3223" i="9"/>
  <c r="AB3224" i="9"/>
  <c r="AF3224" i="9" l="1"/>
  <c r="AB3225" i="9"/>
  <c r="AD3224" i="9"/>
  <c r="AB3226" i="9" l="1"/>
  <c r="AD3225" i="9"/>
  <c r="AF3225" i="9"/>
  <c r="AF3226" i="9" l="1"/>
  <c r="AB3227" i="9"/>
  <c r="AD3226" i="9"/>
  <c r="AB3228" i="9" l="1"/>
  <c r="AD3227" i="9"/>
  <c r="AF3227" i="9"/>
  <c r="AF3228" i="9" l="1"/>
  <c r="AB3229" i="9"/>
  <c r="AD3228" i="9"/>
  <c r="AB3230" i="9" l="1"/>
  <c r="AD3229" i="9"/>
  <c r="AF3229" i="9"/>
  <c r="AF3230" i="9" l="1"/>
  <c r="AB3231" i="9"/>
  <c r="AD3230" i="9"/>
  <c r="AB3232" i="9" l="1"/>
  <c r="AD3231" i="9"/>
  <c r="AF3231" i="9"/>
  <c r="AF3232" i="9" l="1"/>
  <c r="AB3233" i="9"/>
  <c r="AD3232" i="9"/>
  <c r="AB3234" i="9" l="1"/>
  <c r="AD3233" i="9"/>
  <c r="AF3233" i="9"/>
  <c r="AF3234" i="9" l="1"/>
  <c r="AB3235" i="9"/>
  <c r="AD3234" i="9"/>
  <c r="AB3236" i="9" l="1"/>
  <c r="AD3235" i="9"/>
  <c r="AF3235" i="9"/>
  <c r="AD3236" i="9" l="1"/>
  <c r="AF3236" i="9"/>
  <c r="AB3237" i="9"/>
  <c r="AB3238" i="9" l="1"/>
  <c r="AD3237" i="9"/>
  <c r="AF3237" i="9"/>
  <c r="AF3238" i="9" l="1"/>
  <c r="AB3239" i="9"/>
  <c r="AD3238" i="9"/>
  <c r="AB3240" i="9" l="1"/>
  <c r="AD3239" i="9"/>
  <c r="AF3239" i="9"/>
  <c r="AF3240" i="9" l="1"/>
  <c r="AB3241" i="9"/>
  <c r="AD3240" i="9"/>
  <c r="AB3242" i="9" l="1"/>
  <c r="AD3241" i="9"/>
  <c r="AF3241" i="9"/>
  <c r="AF3242" i="9" l="1"/>
  <c r="AB3243" i="9"/>
  <c r="AD3242" i="9"/>
  <c r="AD3243" i="9" l="1"/>
  <c r="AF3243" i="9"/>
  <c r="AB3244" i="9"/>
  <c r="AF3244" i="9" l="1"/>
  <c r="AB3245" i="9"/>
  <c r="AD3244" i="9"/>
  <c r="AB3246" i="9" l="1"/>
  <c r="AD3245" i="9"/>
  <c r="AF3245" i="9"/>
  <c r="AF3246" i="9" l="1"/>
  <c r="AB3247" i="9"/>
  <c r="AD3246" i="9"/>
  <c r="AB3248" i="9" l="1"/>
  <c r="AD3247" i="9"/>
  <c r="AF3247" i="9"/>
  <c r="AF3248" i="9" l="1"/>
  <c r="AB3249" i="9"/>
  <c r="AD3248" i="9"/>
  <c r="AB3250" i="9" l="1"/>
  <c r="AD3249" i="9"/>
  <c r="AF3249" i="9"/>
  <c r="AF3250" i="9" l="1"/>
  <c r="AB3251" i="9"/>
  <c r="AD3250" i="9"/>
  <c r="AB3252" i="9" l="1"/>
  <c r="AD3251" i="9"/>
  <c r="AF3251" i="9"/>
  <c r="AF3252" i="9" l="1"/>
  <c r="AB3253" i="9"/>
  <c r="AD3252" i="9"/>
  <c r="AB3254" i="9" l="1"/>
  <c r="AD3253" i="9"/>
  <c r="AF3253" i="9"/>
  <c r="AF3254" i="9" l="1"/>
  <c r="AB3255" i="9"/>
  <c r="AD3254" i="9"/>
  <c r="AB3256" i="9" l="1"/>
  <c r="AD3255" i="9"/>
  <c r="AF3255" i="9"/>
  <c r="AD3256" i="9" l="1"/>
  <c r="AF3256" i="9"/>
  <c r="AB3257" i="9"/>
  <c r="AB3258" i="9" l="1"/>
  <c r="AD3257" i="9"/>
  <c r="AF3257" i="9"/>
  <c r="AF3258" i="9" l="1"/>
  <c r="AB3259" i="9"/>
  <c r="AD3258" i="9"/>
  <c r="AB3260" i="9" l="1"/>
  <c r="AD3259" i="9"/>
  <c r="AF3259" i="9"/>
  <c r="AF3260" i="9" l="1"/>
  <c r="AB3261" i="9"/>
  <c r="AD3260" i="9"/>
  <c r="AB3262" i="9" l="1"/>
  <c r="AF3261" i="9"/>
  <c r="AD3261" i="9"/>
  <c r="AF3262" i="9" l="1"/>
  <c r="AB3263" i="9"/>
  <c r="AD3262" i="9"/>
  <c r="AD3263" i="9" l="1"/>
  <c r="AF3263" i="9"/>
  <c r="AB3264" i="9"/>
  <c r="AF3264" i="9" l="1"/>
  <c r="AB3265" i="9"/>
  <c r="AD3264" i="9"/>
  <c r="AB3266" i="9" l="1"/>
  <c r="AD3265" i="9"/>
  <c r="AF3265" i="9"/>
  <c r="AF3266" i="9" l="1"/>
  <c r="AB3267" i="9"/>
  <c r="AD3266" i="9"/>
  <c r="AB3268" i="9" l="1"/>
  <c r="AF3267" i="9"/>
  <c r="AD3267" i="9"/>
  <c r="AF3268" i="9" l="1"/>
  <c r="AB3269" i="9"/>
  <c r="AD3268" i="9"/>
  <c r="AB3270" i="9" l="1"/>
  <c r="AD3269" i="9"/>
  <c r="AF3269" i="9"/>
  <c r="AF3270" i="9" l="1"/>
  <c r="AB3271" i="9"/>
  <c r="AD3270" i="9"/>
  <c r="AB3272" i="9" l="1"/>
  <c r="AD3271" i="9"/>
  <c r="AF3271" i="9"/>
  <c r="AF3272" i="9" l="1"/>
  <c r="AB3273" i="9"/>
  <c r="AD3272" i="9"/>
  <c r="AB3274" i="9" l="1"/>
  <c r="AD3273" i="9"/>
  <c r="AF3273" i="9"/>
  <c r="AF3274" i="9" l="1"/>
  <c r="AB3275" i="9"/>
  <c r="AD3274" i="9"/>
  <c r="AB3276" i="9" l="1"/>
  <c r="AD3275" i="9"/>
  <c r="AF3275" i="9"/>
  <c r="AD3276" i="9" l="1"/>
  <c r="AF3276" i="9"/>
  <c r="AB3277" i="9"/>
  <c r="AB3278" i="9" l="1"/>
  <c r="AF3277" i="9"/>
  <c r="AD3277" i="9"/>
  <c r="AF3278" i="9" l="1"/>
  <c r="AB3279" i="9"/>
  <c r="AD3278" i="9"/>
  <c r="AB3280" i="9" l="1"/>
  <c r="AD3279" i="9"/>
  <c r="AF3279" i="9"/>
  <c r="AF3280" i="9" l="1"/>
  <c r="AB3281" i="9"/>
  <c r="AD3280" i="9"/>
  <c r="AB3282" i="9" l="1"/>
  <c r="AD3281" i="9"/>
  <c r="AF3281" i="9"/>
  <c r="AF3282" i="9" l="1"/>
  <c r="AB3283" i="9"/>
  <c r="AD3282" i="9"/>
  <c r="AD3283" i="9" l="1"/>
  <c r="AF3283" i="9"/>
  <c r="AB3284" i="9"/>
  <c r="AF3284" i="9" l="1"/>
  <c r="AB3285" i="9"/>
  <c r="AD3284" i="9"/>
  <c r="AB3286" i="9" l="1"/>
  <c r="AF3285" i="9"/>
  <c r="AD3285" i="9"/>
  <c r="AF3286" i="9" l="1"/>
  <c r="AB3287" i="9"/>
  <c r="AD3286" i="9"/>
  <c r="AB3288" i="9" l="1"/>
  <c r="AD3287" i="9"/>
  <c r="AF3287" i="9"/>
  <c r="AF3288" i="9" l="1"/>
  <c r="AB3289" i="9"/>
  <c r="AD3288" i="9"/>
  <c r="AB3290" i="9" l="1"/>
  <c r="AD3289" i="9"/>
  <c r="AF3289" i="9"/>
  <c r="AF3290" i="9" l="1"/>
  <c r="AB3291" i="9"/>
  <c r="AD3290" i="9"/>
  <c r="AB3292" i="9" l="1"/>
  <c r="AD3291" i="9"/>
  <c r="AF3291" i="9"/>
  <c r="AF3292" i="9" l="1"/>
  <c r="AB3293" i="9"/>
  <c r="AD3292" i="9"/>
  <c r="AB3294" i="9" l="1"/>
  <c r="AF3293" i="9"/>
  <c r="AD3293" i="9"/>
  <c r="AF3294" i="9" l="1"/>
  <c r="AB3295" i="9"/>
  <c r="AD3294" i="9"/>
  <c r="AB3296" i="9" l="1"/>
  <c r="AF3295" i="9"/>
  <c r="AD3295" i="9"/>
  <c r="AD3296" i="9" l="1"/>
  <c r="AF3296" i="9"/>
  <c r="AB3297" i="9"/>
  <c r="AB3298" i="9" l="1"/>
  <c r="AD3297" i="9"/>
  <c r="AF3297" i="9"/>
  <c r="AF3298" i="9" l="1"/>
  <c r="AB3299" i="9"/>
  <c r="AD3298" i="9"/>
  <c r="AB3300" i="9" l="1"/>
  <c r="AD3299" i="9"/>
  <c r="AF3299" i="9"/>
  <c r="AF3300" i="9" l="1"/>
  <c r="AB3301" i="9"/>
  <c r="AD3300" i="9"/>
  <c r="AB3302" i="9" l="1"/>
  <c r="AD3301" i="9"/>
  <c r="AF3301" i="9"/>
  <c r="AF3302" i="9" l="1"/>
  <c r="AB3303" i="9"/>
  <c r="AD3302" i="9"/>
  <c r="AD3303" i="9" l="1"/>
  <c r="AF3303" i="9"/>
  <c r="AB3304" i="9"/>
  <c r="AF3304" i="9" l="1"/>
  <c r="AB3305" i="9"/>
  <c r="AD3304" i="9"/>
  <c r="AB3306" i="9" l="1"/>
  <c r="AD3305" i="9"/>
  <c r="AF3305" i="9"/>
  <c r="AF3306" i="9" l="1"/>
  <c r="AB3307" i="9"/>
  <c r="AD3306" i="9"/>
  <c r="AB3308" i="9" l="1"/>
  <c r="AF3307" i="9"/>
  <c r="AD3307" i="9"/>
  <c r="AF3308" i="9" l="1"/>
  <c r="AB3309" i="9"/>
  <c r="AD3308" i="9"/>
  <c r="AB3310" i="9" l="1"/>
  <c r="AF3309" i="9"/>
  <c r="AD3309" i="9"/>
  <c r="AF3310" i="9" l="1"/>
  <c r="AB3311" i="9"/>
  <c r="AD3310" i="9"/>
  <c r="AB3312" i="9" l="1"/>
  <c r="AD3311" i="9"/>
  <c r="AF3311" i="9"/>
  <c r="AF3312" i="9" l="1"/>
  <c r="AB3313" i="9"/>
  <c r="AD3312" i="9"/>
  <c r="AB3314" i="9" l="1"/>
  <c r="AF3313" i="9"/>
  <c r="AD3313" i="9"/>
  <c r="AF3314" i="9" l="1"/>
  <c r="AB3315" i="9"/>
  <c r="AD3314" i="9"/>
  <c r="AB3316" i="9" l="1"/>
  <c r="AD3315" i="9"/>
  <c r="AF3315" i="9"/>
  <c r="AD3316" i="9" l="1"/>
  <c r="AF3316" i="9"/>
  <c r="AB3317" i="9"/>
  <c r="AB3318" i="9" l="1"/>
  <c r="AD3317" i="9"/>
  <c r="AF3317" i="9"/>
  <c r="AF3318" i="9" l="1"/>
  <c r="AB3319" i="9"/>
  <c r="AD3318" i="9"/>
  <c r="AB3320" i="9" l="1"/>
  <c r="AD3319" i="9"/>
  <c r="AF3319" i="9"/>
  <c r="AF3320" i="9" l="1"/>
  <c r="AB3321" i="9"/>
  <c r="AD3320" i="9"/>
  <c r="AB3322" i="9" l="1"/>
  <c r="AF3321" i="9"/>
  <c r="AD3321" i="9"/>
  <c r="AF3322" i="9" l="1"/>
  <c r="AB3323" i="9"/>
  <c r="AD3322" i="9"/>
  <c r="AD3323" i="9" l="1"/>
  <c r="AF3323" i="9"/>
  <c r="AB3324" i="9"/>
  <c r="AF3324" i="9" l="1"/>
  <c r="AB3325" i="9"/>
  <c r="AD3324" i="9"/>
  <c r="AB3326" i="9" l="1"/>
  <c r="AD3325" i="9"/>
  <c r="AF3325" i="9"/>
  <c r="AF3326" i="9" l="1"/>
  <c r="AB3327" i="9"/>
  <c r="AD3326" i="9"/>
  <c r="AB3328" i="9" l="1"/>
  <c r="AF3327" i="9"/>
  <c r="AD3327" i="9"/>
  <c r="AF3328" i="9" l="1"/>
  <c r="AB3329" i="9"/>
  <c r="AD3328" i="9"/>
  <c r="AB3330" i="9" l="1"/>
  <c r="AD3329" i="9"/>
  <c r="AF3329" i="9"/>
  <c r="AF3330" i="9" l="1"/>
  <c r="AB3331" i="9"/>
  <c r="AD3330" i="9"/>
  <c r="AB3332" i="9" l="1"/>
  <c r="AD3331" i="9"/>
  <c r="AF3331" i="9"/>
  <c r="AF3332" i="9" l="1"/>
  <c r="AB3333" i="9"/>
  <c r="AD3332" i="9"/>
  <c r="AB3334" i="9" l="1"/>
  <c r="AF3333" i="9"/>
  <c r="AD3333" i="9"/>
  <c r="AF3334" i="9" l="1"/>
  <c r="AB3335" i="9"/>
  <c r="AD3334" i="9"/>
  <c r="AB3336" i="9" l="1"/>
  <c r="AD3335" i="9"/>
  <c r="AF3335" i="9"/>
  <c r="AD3336" i="9" l="1"/>
  <c r="AF3336" i="9"/>
  <c r="AB3337" i="9"/>
  <c r="AB3338" i="9" l="1"/>
  <c r="AD3337" i="9"/>
  <c r="AF3337" i="9"/>
  <c r="AF3338" i="9" l="1"/>
  <c r="AB3339" i="9"/>
  <c r="AD3338" i="9"/>
  <c r="AB3340" i="9" l="1"/>
  <c r="AF3339" i="9"/>
  <c r="AD3339" i="9"/>
  <c r="AF3340" i="9" l="1"/>
  <c r="AB3341" i="9"/>
  <c r="AD3340" i="9"/>
  <c r="AB3342" i="9" l="1"/>
  <c r="AF3341" i="9"/>
  <c r="AD3341" i="9"/>
  <c r="AF3342" i="9" l="1"/>
  <c r="AB3343" i="9"/>
  <c r="AD3342" i="9"/>
  <c r="AF3343" i="9" l="1"/>
  <c r="AD3343" i="9"/>
  <c r="AB3344" i="9"/>
  <c r="AF3344" i="9" l="1"/>
  <c r="AB3345" i="9"/>
  <c r="AD3344" i="9"/>
  <c r="AB3346" i="9" l="1"/>
  <c r="AD3345" i="9"/>
  <c r="AF3345" i="9"/>
  <c r="AF3346" i="9" l="1"/>
  <c r="AB3347" i="9"/>
  <c r="AD3346" i="9"/>
  <c r="AB3348" i="9" l="1"/>
  <c r="AD3347" i="9"/>
  <c r="AF3347" i="9"/>
  <c r="AF3348" i="9" l="1"/>
  <c r="AB3349" i="9"/>
  <c r="AD3348" i="9"/>
  <c r="AB3350" i="9" l="1"/>
  <c r="AD3349" i="9"/>
  <c r="AF3349" i="9"/>
  <c r="AF3350" i="9" l="1"/>
  <c r="AB3351" i="9"/>
  <c r="AD3350" i="9"/>
  <c r="AB3352" i="9" l="1"/>
  <c r="AD3351" i="9"/>
  <c r="AF3351" i="9"/>
  <c r="AF3352" i="9" l="1"/>
  <c r="AB3353" i="9"/>
  <c r="AD3352" i="9"/>
  <c r="AB3354" i="9" l="1"/>
  <c r="AD3353" i="9"/>
  <c r="AF3353" i="9"/>
  <c r="AF3354" i="9" l="1"/>
  <c r="AB3355" i="9"/>
  <c r="AD3354" i="9"/>
  <c r="AB3356" i="9" l="1"/>
  <c r="AD3355" i="9"/>
  <c r="AF3355" i="9"/>
  <c r="AD3356" i="9" l="1"/>
  <c r="AF3356" i="9"/>
  <c r="AB3357" i="9"/>
  <c r="AB3358" i="9" l="1"/>
  <c r="AD3357" i="9"/>
  <c r="AF3357" i="9"/>
  <c r="AF3358" i="9" l="1"/>
  <c r="AB3359" i="9"/>
  <c r="AD3358" i="9"/>
  <c r="AB3360" i="9" l="1"/>
  <c r="AF3359" i="9"/>
  <c r="AD3359" i="9"/>
  <c r="AF3360" i="9" l="1"/>
  <c r="AB3361" i="9"/>
  <c r="AD3360" i="9"/>
  <c r="AB3362" i="9" l="1"/>
  <c r="AD3361" i="9"/>
  <c r="AF3361" i="9"/>
  <c r="AF3362" i="9" l="1"/>
  <c r="AB3363" i="9"/>
  <c r="AD3362" i="9"/>
  <c r="AF3363" i="9" l="1"/>
  <c r="AD3363" i="9"/>
  <c r="AB3364" i="9"/>
  <c r="AF3364" i="9" l="1"/>
  <c r="AB3365" i="9"/>
  <c r="AD3364" i="9"/>
  <c r="AB3366" i="9" l="1"/>
  <c r="AD3365" i="9"/>
  <c r="AF3365" i="9"/>
  <c r="AF3366" i="9" l="1"/>
  <c r="AB3367" i="9"/>
  <c r="AD3366" i="9"/>
  <c r="AB3368" i="9" l="1"/>
  <c r="AD3367" i="9"/>
  <c r="AF3367" i="9"/>
  <c r="AF3368" i="9" l="1"/>
  <c r="AB3369" i="9"/>
  <c r="AD3368" i="9"/>
  <c r="AB3370" i="9" l="1"/>
  <c r="AD3369" i="9"/>
  <c r="AF3369" i="9"/>
  <c r="AF3370" i="9" l="1"/>
  <c r="AB3371" i="9"/>
  <c r="AD3370" i="9"/>
  <c r="AB3372" i="9" l="1"/>
  <c r="AF3371" i="9"/>
  <c r="AD3371" i="9"/>
  <c r="AF3372" i="9" l="1"/>
  <c r="AB3373" i="9"/>
  <c r="AD3372" i="9"/>
  <c r="AB3374" i="9" l="1"/>
  <c r="AF3373" i="9"/>
  <c r="AD3373" i="9"/>
  <c r="AF3374" i="9" l="1"/>
  <c r="AB3375" i="9"/>
  <c r="AD3374" i="9"/>
  <c r="AB3376" i="9" l="1"/>
  <c r="AF3375" i="9"/>
  <c r="AD3375" i="9"/>
  <c r="AD3376" i="9" l="1"/>
  <c r="AF3376" i="9"/>
  <c r="AB3377" i="9"/>
  <c r="AB3378" i="9" l="1"/>
  <c r="AD3377" i="9"/>
  <c r="AF3377" i="9"/>
  <c r="AF3378" i="9" l="1"/>
  <c r="AB3379" i="9"/>
  <c r="AD3378" i="9"/>
  <c r="AB3380" i="9" l="1"/>
  <c r="AD3379" i="9"/>
  <c r="AF3379" i="9"/>
  <c r="AF3380" i="9" l="1"/>
  <c r="AB3381" i="9"/>
  <c r="AD3380" i="9"/>
  <c r="AB3382" i="9" l="1"/>
  <c r="AD3381" i="9"/>
  <c r="AF3381" i="9"/>
  <c r="AF3382" i="9" l="1"/>
  <c r="AB3383" i="9"/>
  <c r="AD3382" i="9"/>
  <c r="AF3383" i="9" l="1"/>
  <c r="AD3383" i="9"/>
  <c r="AB3384" i="9"/>
  <c r="AF3384" i="9" l="1"/>
  <c r="AB3385" i="9"/>
  <c r="AD3384" i="9"/>
  <c r="AB3386" i="9" l="1"/>
  <c r="AF3385" i="9"/>
  <c r="AD3385" i="9"/>
  <c r="AF3386" i="9" l="1"/>
  <c r="AB3387" i="9"/>
  <c r="AD3386" i="9"/>
  <c r="AB3388" i="9" l="1"/>
  <c r="AF3387" i="9"/>
  <c r="AD3387" i="9"/>
  <c r="AF3388" i="9" l="1"/>
  <c r="AB3389" i="9"/>
  <c r="AD3388" i="9"/>
  <c r="AB3390" i="9" l="1"/>
  <c r="AD3389" i="9"/>
  <c r="AF3389" i="9"/>
  <c r="AF3390" i="9" l="1"/>
  <c r="AB3391" i="9"/>
  <c r="AD3390" i="9"/>
  <c r="AB3392" i="9" l="1"/>
  <c r="AD3391" i="9"/>
  <c r="AF3391" i="9"/>
  <c r="AF3392" i="9" l="1"/>
  <c r="AB3393" i="9"/>
  <c r="AD3392" i="9"/>
  <c r="AB3394" i="9" l="1"/>
  <c r="AF3393" i="9"/>
  <c r="AD3393" i="9"/>
  <c r="AF3394" i="9" l="1"/>
  <c r="AB3395" i="9"/>
  <c r="AD3394" i="9"/>
  <c r="AB3396" i="9" l="1"/>
  <c r="AD3395" i="9"/>
  <c r="AF3395" i="9"/>
  <c r="AD3396" i="9" l="1"/>
  <c r="AF3396" i="9"/>
  <c r="AB3397" i="9"/>
  <c r="AB3398" i="9" l="1"/>
  <c r="AD3397" i="9"/>
  <c r="AF3397" i="9"/>
  <c r="AF3398" i="9" l="1"/>
  <c r="AB3399" i="9"/>
  <c r="AD3398" i="9"/>
  <c r="AB3400" i="9" l="1"/>
  <c r="AD3399" i="9"/>
  <c r="AF3399" i="9"/>
  <c r="AF3400" i="9" l="1"/>
  <c r="AB3401" i="9"/>
  <c r="AD3400" i="9"/>
  <c r="AB3402" i="9" l="1"/>
  <c r="AF3401" i="9"/>
  <c r="AD3401" i="9"/>
  <c r="AF3402" i="9" l="1"/>
  <c r="AB3403" i="9"/>
  <c r="AD3402" i="9"/>
  <c r="AF3403" i="9" l="1"/>
  <c r="AD3403" i="9"/>
  <c r="AB3404" i="9"/>
  <c r="AF3404" i="9" l="1"/>
  <c r="AB3405" i="9"/>
  <c r="AD3404" i="9"/>
  <c r="AB3406" i="9" l="1"/>
  <c r="AD3405" i="9"/>
  <c r="AF3405" i="9"/>
  <c r="AF3406" i="9" l="1"/>
  <c r="AB3407" i="9"/>
  <c r="AD3406" i="9"/>
  <c r="AB3408" i="9" l="1"/>
  <c r="AF3407" i="9"/>
  <c r="AD3407" i="9"/>
  <c r="AF3408" i="9" l="1"/>
  <c r="AB3409" i="9"/>
  <c r="AD3408" i="9"/>
  <c r="AD3409" i="9" l="1"/>
  <c r="AB3410" i="9"/>
  <c r="AF3409" i="9"/>
  <c r="AB3411" i="9" l="1"/>
  <c r="AD3410" i="9"/>
  <c r="AF3410" i="9"/>
  <c r="AB3412" i="9" l="1"/>
  <c r="AF3411" i="9"/>
  <c r="AD3411" i="9"/>
  <c r="AF3412" i="9" l="1"/>
  <c r="AB3413" i="9"/>
  <c r="AD3412" i="9"/>
  <c r="AB3414" i="9" l="1"/>
  <c r="AD3413" i="9"/>
  <c r="AF3413" i="9"/>
  <c r="AF3414" i="9" l="1"/>
  <c r="AB3415" i="9"/>
  <c r="AD3414" i="9"/>
  <c r="AB3416" i="9" l="1"/>
  <c r="AF3415" i="9"/>
  <c r="AD3415" i="9"/>
  <c r="AD3416" i="9" l="1"/>
  <c r="AF3416" i="9"/>
  <c r="AB3417" i="9"/>
  <c r="AB3418" i="9" l="1"/>
  <c r="AD3417" i="9"/>
  <c r="AF3417" i="9"/>
  <c r="AF3418" i="9" l="1"/>
  <c r="AD3418" i="9"/>
  <c r="AB3419" i="9"/>
  <c r="AB3420" i="9" l="1"/>
  <c r="AF3419" i="9"/>
  <c r="AD3419" i="9"/>
  <c r="AF3420" i="9" l="1"/>
  <c r="AB3421" i="9"/>
  <c r="AD3420" i="9"/>
  <c r="AB3422" i="9" l="1"/>
  <c r="AF3421" i="9"/>
  <c r="AD3421" i="9"/>
  <c r="AF3422" i="9" l="1"/>
  <c r="AB3423" i="9"/>
  <c r="AD3422" i="9"/>
  <c r="AF3423" i="9" l="1"/>
  <c r="AD3423" i="9"/>
  <c r="AB3424" i="9"/>
  <c r="AF3424" i="9" l="1"/>
  <c r="AB3425" i="9"/>
  <c r="AD3424" i="9"/>
  <c r="AB3426" i="9" l="1"/>
  <c r="AD3425" i="9"/>
  <c r="AF3425" i="9"/>
  <c r="AF3426" i="9" l="1"/>
  <c r="AB3427" i="9"/>
  <c r="AD3426" i="9"/>
  <c r="AB3428" i="9" l="1"/>
  <c r="AD3427" i="9"/>
  <c r="AF3427" i="9"/>
  <c r="AF3428" i="9" l="1"/>
  <c r="AB3429" i="9"/>
  <c r="AD3428" i="9"/>
  <c r="AB3430" i="9" l="1"/>
  <c r="AD3429" i="9"/>
  <c r="AF3429" i="9"/>
  <c r="AF3430" i="9" l="1"/>
  <c r="AB3431" i="9"/>
  <c r="AD3430" i="9"/>
  <c r="AB3432" i="9" l="1"/>
  <c r="AD3431" i="9"/>
  <c r="AF3431" i="9"/>
  <c r="AF3432" i="9" l="1"/>
  <c r="AB3433" i="9"/>
  <c r="AD3432" i="9"/>
  <c r="AB3434" i="9" l="1"/>
  <c r="AD3433" i="9"/>
  <c r="AF3433" i="9"/>
  <c r="AF3434" i="9" l="1"/>
  <c r="AB3435" i="9"/>
  <c r="AD3434" i="9"/>
  <c r="AB3436" i="9" l="1"/>
  <c r="AF3435" i="9"/>
  <c r="AD3435" i="9"/>
  <c r="AD3436" i="9" l="1"/>
  <c r="AF3436" i="9"/>
  <c r="AB3437" i="9"/>
  <c r="AB3438" i="9" l="1"/>
  <c r="AD3437" i="9"/>
  <c r="AF3437" i="9"/>
  <c r="AF3438" i="9" l="1"/>
  <c r="AB3439" i="9"/>
  <c r="AD3438" i="9"/>
  <c r="AB3440" i="9" l="1"/>
  <c r="AF3439" i="9"/>
  <c r="AD3439" i="9"/>
  <c r="AF3440" i="9" l="1"/>
  <c r="AB3441" i="9"/>
  <c r="AD3440" i="9"/>
  <c r="AB3442" i="9" l="1"/>
  <c r="AD3441" i="9"/>
  <c r="AF3441" i="9"/>
  <c r="AF3442" i="9" l="1"/>
  <c r="AB3443" i="9"/>
  <c r="AD3442" i="9"/>
  <c r="AD3443" i="9" l="1"/>
  <c r="AF3443" i="9"/>
  <c r="AB3444" i="9"/>
  <c r="AF3444" i="9" l="1"/>
  <c r="AB3445" i="9"/>
  <c r="AD3444" i="9"/>
  <c r="AB3446" i="9" l="1"/>
  <c r="AF3445" i="9"/>
  <c r="AD3445" i="9"/>
  <c r="AF3446" i="9" l="1"/>
  <c r="AD3446" i="9"/>
  <c r="AB3447" i="9"/>
  <c r="AB3448" i="9" l="1"/>
  <c r="AD3447" i="9"/>
  <c r="AF3447" i="9"/>
  <c r="AF3448" i="9" l="1"/>
  <c r="AB3449" i="9"/>
  <c r="AD3448" i="9"/>
  <c r="AD3449" i="9" l="1"/>
  <c r="AB3450" i="9"/>
  <c r="AF3449" i="9"/>
  <c r="AB3451" i="9" l="1"/>
  <c r="AD3450" i="9"/>
  <c r="AF3450" i="9"/>
  <c r="AB3452" i="9" l="1"/>
  <c r="AF3451" i="9"/>
  <c r="AD3451" i="9"/>
  <c r="AF3452" i="9" l="1"/>
  <c r="AB3453" i="9"/>
  <c r="AD3452" i="9"/>
  <c r="AD3453" i="9" l="1"/>
  <c r="AF3453" i="9"/>
  <c r="AB3454" i="9"/>
  <c r="AF3454" i="9" l="1"/>
  <c r="AB3455" i="9"/>
  <c r="AD3454" i="9"/>
  <c r="AB3456" i="9" l="1"/>
  <c r="AF3455" i="9"/>
  <c r="AD3455" i="9"/>
  <c r="AD3456" i="9" l="1"/>
  <c r="AF3456" i="9"/>
  <c r="AB3457" i="9"/>
  <c r="AB3458" i="9" l="1"/>
  <c r="AD3457" i="9"/>
  <c r="AF3457" i="9"/>
  <c r="AF3458" i="9" l="1"/>
  <c r="AB3459" i="9"/>
  <c r="AD3458" i="9"/>
  <c r="AB3460" i="9" l="1"/>
  <c r="AD3459" i="9"/>
  <c r="AF3459" i="9"/>
  <c r="AF3460" i="9" l="1"/>
  <c r="AB3461" i="9"/>
  <c r="AD3460" i="9"/>
  <c r="AB3462" i="9" l="1"/>
  <c r="AD3461" i="9"/>
  <c r="AF3461" i="9"/>
  <c r="AF3462" i="9" l="1"/>
  <c r="AB3463" i="9"/>
  <c r="AD3462" i="9"/>
  <c r="AD3463" i="9" l="1"/>
  <c r="AF3463" i="9"/>
  <c r="AB3464" i="9"/>
  <c r="AF3464" i="9" l="1"/>
  <c r="AB3465" i="9"/>
  <c r="AD3464" i="9"/>
  <c r="AB3466" i="9" l="1"/>
  <c r="AD3465" i="9"/>
  <c r="AF3465" i="9"/>
  <c r="AF3466" i="9" l="1"/>
  <c r="AD3466" i="9"/>
  <c r="AB3467" i="9"/>
  <c r="AB3468" i="9" l="1"/>
  <c r="AD3467" i="9"/>
  <c r="AF3467" i="9"/>
  <c r="AF3468" i="9" l="1"/>
  <c r="AB3469" i="9"/>
  <c r="AD3468" i="9"/>
  <c r="AB3470" i="9" l="1"/>
  <c r="AD3469" i="9"/>
  <c r="AF3469" i="9"/>
  <c r="AF3470" i="9" l="1"/>
  <c r="AB3471" i="9"/>
  <c r="AD3470" i="9"/>
  <c r="AB3472" i="9" l="1"/>
  <c r="AF3471" i="9"/>
  <c r="AD3471" i="9"/>
  <c r="AF3472" i="9" l="1"/>
  <c r="AB3473" i="9"/>
  <c r="AD3472" i="9"/>
  <c r="AF3473" i="9" l="1"/>
  <c r="AD3473" i="9"/>
  <c r="AB3474" i="9"/>
  <c r="AF3474" i="9" l="1"/>
  <c r="AB3475" i="9"/>
  <c r="AD3474" i="9"/>
  <c r="AB3476" i="9" l="1"/>
  <c r="AF3475" i="9"/>
  <c r="AD3475" i="9"/>
  <c r="AD3476" i="9" l="1"/>
  <c r="AF3476" i="9"/>
  <c r="AB3477" i="9"/>
  <c r="AB3478" i="9" l="1"/>
  <c r="AF3477" i="9"/>
  <c r="AD3477" i="9"/>
  <c r="AF3478" i="9" l="1"/>
  <c r="AB3479" i="9"/>
  <c r="AD3478" i="9"/>
  <c r="AB3480" i="9" l="1"/>
  <c r="AD3479" i="9"/>
  <c r="AF3479" i="9"/>
  <c r="AF3480" i="9" l="1"/>
  <c r="AB3481" i="9"/>
  <c r="AD3480" i="9"/>
  <c r="AB3482" i="9" l="1"/>
  <c r="AF3481" i="9"/>
  <c r="AD3481" i="9"/>
  <c r="AF3482" i="9" l="1"/>
  <c r="AB3483" i="9"/>
  <c r="AD3482" i="9"/>
  <c r="AF3483" i="9" l="1"/>
  <c r="AD3483" i="9"/>
  <c r="AB3484" i="9"/>
  <c r="AF3484" i="9" l="1"/>
  <c r="AB3485" i="9"/>
  <c r="AD3484" i="9"/>
  <c r="AB3486" i="9" l="1"/>
  <c r="AF3485" i="9"/>
  <c r="AD3485" i="9"/>
  <c r="AF3486" i="9" l="1"/>
  <c r="AD3486" i="9"/>
  <c r="AB3487" i="9"/>
  <c r="AB3488" i="9" l="1"/>
  <c r="AF3487" i="9"/>
  <c r="AD3487" i="9"/>
  <c r="AF3488" i="9" l="1"/>
  <c r="AB3489" i="9"/>
  <c r="AD3488" i="9"/>
  <c r="AB3490" i="9" l="1"/>
  <c r="AD3489" i="9"/>
  <c r="AF3489" i="9"/>
  <c r="AF3490" i="9" l="1"/>
  <c r="AB3491" i="9"/>
  <c r="AD3490" i="9"/>
  <c r="AB3492" i="9" l="1"/>
  <c r="AD3491" i="9"/>
  <c r="AF3491" i="9"/>
  <c r="AB3493" i="9" l="1"/>
  <c r="AD3492" i="9"/>
  <c r="AF3492" i="9"/>
  <c r="AD3493" i="9" l="1"/>
  <c r="AF3493" i="9"/>
  <c r="AB3494" i="9"/>
  <c r="AF3494" i="9" l="1"/>
  <c r="AB3495" i="9"/>
  <c r="AD3494" i="9"/>
  <c r="AB3496" i="9" l="1"/>
  <c r="AD3495" i="9"/>
  <c r="AF3495" i="9"/>
  <c r="AD3496" i="9" l="1"/>
  <c r="AF3496" i="9"/>
  <c r="AB3497" i="9"/>
  <c r="AB3498" i="9" l="1"/>
  <c r="AD3497" i="9"/>
  <c r="AF3497" i="9"/>
  <c r="AF3498" i="9" l="1"/>
  <c r="AB3499" i="9"/>
  <c r="AD3498" i="9"/>
  <c r="AB3500" i="9" l="1"/>
  <c r="AD3499" i="9"/>
  <c r="AF3499" i="9"/>
  <c r="AF3500" i="9" l="1"/>
  <c r="AB3501" i="9"/>
  <c r="AD3500" i="9"/>
  <c r="AB3502" i="9" l="1"/>
  <c r="AF3501" i="9"/>
  <c r="AD3501" i="9"/>
  <c r="AF3502" i="9" l="1"/>
  <c r="AB3503" i="9"/>
  <c r="AD3502" i="9"/>
  <c r="AD3503" i="9" l="1"/>
  <c r="AF3503" i="9"/>
  <c r="AB3504" i="9"/>
  <c r="AF3504" i="9" l="1"/>
  <c r="AB3505" i="9"/>
  <c r="AD3504" i="9"/>
  <c r="AB3506" i="9" l="1"/>
  <c r="AF3505" i="9"/>
  <c r="AD3505" i="9"/>
  <c r="AF3506" i="9" l="1"/>
  <c r="AD3506" i="9"/>
  <c r="AB3507" i="9"/>
  <c r="AB3508" i="9" l="1"/>
  <c r="AD3507" i="9"/>
  <c r="AF3507" i="9"/>
  <c r="AF3508" i="9" l="1"/>
  <c r="AB3509" i="9"/>
  <c r="AD3508" i="9"/>
  <c r="AB3510" i="9" l="1"/>
  <c r="AD3509" i="9"/>
  <c r="AF3509" i="9"/>
  <c r="AF3510" i="9" l="1"/>
  <c r="AB3511" i="9"/>
  <c r="AD3510" i="9"/>
  <c r="AB3512" i="9" l="1"/>
  <c r="AD3511" i="9"/>
  <c r="AF3511" i="9"/>
  <c r="AB3513" i="9" l="1"/>
  <c r="AD3512" i="9"/>
  <c r="AF3512" i="9"/>
  <c r="AD3513" i="9" l="1"/>
  <c r="AF3513" i="9"/>
  <c r="AB3514" i="9"/>
  <c r="AF3514" i="9" l="1"/>
  <c r="AB3515" i="9"/>
  <c r="AD3514" i="9"/>
  <c r="AB3516" i="9" l="1"/>
  <c r="AF3515" i="9"/>
  <c r="AD3515" i="9"/>
  <c r="AD3516" i="9" l="1"/>
  <c r="AF3516" i="9"/>
  <c r="AB3517" i="9"/>
  <c r="AB3518" i="9" l="1"/>
  <c r="AF3517" i="9"/>
  <c r="AD3517" i="9"/>
  <c r="AF3518" i="9" l="1"/>
  <c r="AB3519" i="9"/>
  <c r="AD3518" i="9"/>
  <c r="AB3520" i="9" l="1"/>
  <c r="AD3519" i="9"/>
  <c r="AF3519" i="9"/>
  <c r="AF3520" i="9" l="1"/>
  <c r="AB3521" i="9"/>
  <c r="AD3520" i="9"/>
  <c r="AB3522" i="9" l="1"/>
  <c r="AD3521" i="9"/>
  <c r="AF3521" i="9"/>
  <c r="AB3523" i="9" l="1"/>
  <c r="AD3522" i="9"/>
  <c r="AF3522" i="9"/>
  <c r="AD3523" i="9" l="1"/>
  <c r="AF3523" i="9"/>
  <c r="AB3524" i="9"/>
  <c r="AF3524" i="9" l="1"/>
  <c r="AB3525" i="9"/>
  <c r="AD3524" i="9"/>
  <c r="AB3526" i="9" l="1"/>
  <c r="AD3525" i="9"/>
  <c r="AF3525" i="9"/>
  <c r="AF3526" i="9" l="1"/>
  <c r="AD3526" i="9"/>
  <c r="AB3527" i="9"/>
  <c r="AB3528" i="9" l="1"/>
  <c r="AD3527" i="9"/>
  <c r="AF3527" i="9"/>
  <c r="AF3528" i="9" l="1"/>
  <c r="AB3529" i="9"/>
  <c r="AD3528" i="9"/>
  <c r="AD3529" i="9" l="1"/>
  <c r="AB3530" i="9"/>
  <c r="AF3529" i="9"/>
  <c r="AF3530" i="9" l="1"/>
  <c r="AB3531" i="9"/>
  <c r="AD3530" i="9"/>
  <c r="AB3532" i="9" l="1"/>
  <c r="AF3531" i="9"/>
  <c r="AD3531" i="9"/>
  <c r="AF3532" i="9" l="1"/>
  <c r="AD3532" i="9"/>
  <c r="AB3533" i="9"/>
  <c r="AF3533" i="9" l="1"/>
  <c r="AD3533" i="9"/>
  <c r="AB3534" i="9"/>
  <c r="AF3534" i="9" l="1"/>
  <c r="AB3535" i="9"/>
  <c r="AD3534" i="9"/>
  <c r="AB3536" i="9" l="1"/>
  <c r="AD3535" i="9"/>
  <c r="AF3535" i="9"/>
  <c r="AD3536" i="9" l="1"/>
  <c r="AF3536" i="9"/>
  <c r="AB3537" i="9"/>
  <c r="AB3538" i="9" l="1"/>
  <c r="AF3537" i="9"/>
  <c r="AD3537" i="9"/>
  <c r="AF3538" i="9" l="1"/>
  <c r="AB3539" i="9"/>
  <c r="AD3538" i="9"/>
  <c r="AD3539" i="9" l="1"/>
  <c r="AB3540" i="9"/>
  <c r="AF3539" i="9"/>
  <c r="AF3540" i="9" l="1"/>
  <c r="AB3541" i="9"/>
  <c r="AD3540" i="9"/>
  <c r="AB3542" i="9" l="1"/>
  <c r="AD3541" i="9"/>
  <c r="AF3541" i="9"/>
  <c r="AD3542" i="9" l="1"/>
  <c r="AF3542" i="9"/>
  <c r="AB3543" i="9"/>
  <c r="AF3543" i="9" l="1"/>
  <c r="AD3543" i="9"/>
  <c r="AB3544" i="9"/>
  <c r="AF3544" i="9" l="1"/>
  <c r="AB3545" i="9"/>
  <c r="AD3544" i="9"/>
  <c r="AB3546" i="9" l="1"/>
  <c r="AD3545" i="9"/>
  <c r="AF3545" i="9"/>
  <c r="AD3546" i="9" l="1"/>
  <c r="AF3546" i="9"/>
  <c r="AB3547" i="9"/>
  <c r="AB3548" i="9" l="1"/>
  <c r="AF3547" i="9"/>
  <c r="AD3547" i="9"/>
  <c r="AF3548" i="9" l="1"/>
  <c r="AB3549" i="9"/>
  <c r="AD3548" i="9"/>
  <c r="AD3549" i="9" l="1"/>
  <c r="AF3549" i="9"/>
  <c r="AB3550" i="9"/>
  <c r="AB3551" i="9" l="1"/>
  <c r="AD3550" i="9"/>
  <c r="AF3550" i="9"/>
  <c r="AB3552" i="9" l="1"/>
  <c r="AF3551" i="9"/>
  <c r="AD3551" i="9"/>
  <c r="AF3552" i="9" l="1"/>
  <c r="AB3553" i="9"/>
  <c r="AD3552" i="9"/>
  <c r="AF3553" i="9" l="1"/>
  <c r="AD3553" i="9"/>
  <c r="AB3554" i="9"/>
  <c r="AF3554" i="9" l="1"/>
  <c r="AB3555" i="9"/>
  <c r="AD3554" i="9"/>
  <c r="AB3556" i="9" l="1"/>
  <c r="AF3555" i="9"/>
  <c r="AD3555" i="9"/>
  <c r="AD3556" i="9" l="1"/>
  <c r="AF3556" i="9"/>
  <c r="AB3557" i="9"/>
  <c r="AB3558" i="9" l="1"/>
  <c r="AD3557" i="9"/>
  <c r="AF3557" i="9"/>
  <c r="AF3558" i="9" l="1"/>
  <c r="AB3559" i="9"/>
  <c r="AD3558" i="9"/>
  <c r="AD3559" i="9" l="1"/>
  <c r="AF3559" i="9"/>
  <c r="AB3560" i="9"/>
  <c r="AB3561" i="9" l="1"/>
  <c r="AD3560" i="9"/>
  <c r="AF3560" i="9"/>
  <c r="AF3561" i="9" l="1"/>
  <c r="AB3562" i="9"/>
  <c r="AD3561" i="9"/>
  <c r="AF3562" i="9" l="1"/>
  <c r="AB3563" i="9"/>
  <c r="AD3562" i="9"/>
  <c r="AF3563" i="9" l="1"/>
  <c r="AD3563" i="9"/>
  <c r="AB3564" i="9"/>
  <c r="AF3564" i="9" l="1"/>
  <c r="AD3564" i="9"/>
  <c r="AB3565" i="9"/>
  <c r="AB3566" i="9" l="1"/>
  <c r="AD3565" i="9"/>
  <c r="AF3565" i="9"/>
  <c r="AD3566" i="9" l="1"/>
  <c r="AF3566" i="9"/>
  <c r="AB3567" i="9"/>
  <c r="AB3568" i="9" l="1"/>
  <c r="AF3567" i="9"/>
  <c r="AD3567" i="9"/>
  <c r="AF3568" i="9" l="1"/>
  <c r="AB3569" i="9"/>
  <c r="AD3568" i="9"/>
  <c r="AB3570" i="9" l="1"/>
  <c r="AF3569" i="9"/>
  <c r="AD3569" i="9"/>
  <c r="AF3570" i="9" l="1"/>
  <c r="AB3571" i="9"/>
  <c r="AD3570" i="9"/>
  <c r="AF3571" i="9" l="1"/>
  <c r="AB3572" i="9"/>
  <c r="AD3571" i="9"/>
  <c r="AF3572" i="9" l="1"/>
  <c r="AB3573" i="9"/>
  <c r="AD3572" i="9"/>
  <c r="AD3573" i="9" l="1"/>
  <c r="AF3573" i="9"/>
  <c r="AB3574" i="9"/>
  <c r="AF3574" i="9" l="1"/>
  <c r="AD3574" i="9"/>
  <c r="AB3575" i="9"/>
  <c r="AB3576" i="9" l="1"/>
  <c r="AD3575" i="9"/>
  <c r="AF3575" i="9"/>
  <c r="AD3576" i="9" l="1"/>
  <c r="AF3576" i="9"/>
  <c r="AB3577" i="9"/>
  <c r="AB3578" i="9" l="1"/>
  <c r="AF3577" i="9"/>
  <c r="AD3577" i="9"/>
  <c r="AF3578" i="9" l="1"/>
  <c r="AB3579" i="9"/>
  <c r="AD3578" i="9"/>
  <c r="AB3580" i="9" l="1"/>
  <c r="AD3579" i="9"/>
  <c r="AF3579" i="9"/>
  <c r="AF3580" i="9" l="1"/>
  <c r="AB3581" i="9"/>
  <c r="AD3580" i="9"/>
  <c r="AD3581" i="9" l="1"/>
  <c r="AB3582" i="9"/>
  <c r="AF3581" i="9"/>
  <c r="AF3582" i="9" l="1"/>
  <c r="AB3583" i="9"/>
  <c r="AD3582" i="9"/>
  <c r="AD3583" i="9" l="1"/>
  <c r="AF3583" i="9"/>
  <c r="AB3584" i="9"/>
  <c r="AF3584" i="9" l="1"/>
  <c r="AD3584" i="9"/>
  <c r="AB3585" i="9"/>
  <c r="AB3586" i="9" l="1"/>
  <c r="AF3585" i="9"/>
  <c r="AD3585" i="9"/>
  <c r="AD3586" i="9" l="1"/>
  <c r="AF3586" i="9"/>
  <c r="AB3587" i="9"/>
  <c r="AB3588" i="9" l="1"/>
  <c r="AD3587" i="9"/>
  <c r="AF3587" i="9"/>
  <c r="AF3588" i="9" l="1"/>
  <c r="AB3589" i="9"/>
  <c r="AD3588" i="9"/>
  <c r="AB3590" i="9" l="1"/>
  <c r="AD3589" i="9"/>
  <c r="AF3589" i="9"/>
  <c r="AF3590" i="9" l="1"/>
  <c r="AB3591" i="9"/>
  <c r="AD3590" i="9"/>
  <c r="AB3592" i="9" l="1"/>
  <c r="AF3591" i="9"/>
  <c r="AD3591" i="9"/>
  <c r="AB3593" i="9" l="1"/>
  <c r="AD3592" i="9"/>
  <c r="AF3592" i="9"/>
  <c r="AF3593" i="9" l="1"/>
  <c r="AD3593" i="9"/>
  <c r="AB3594" i="9"/>
  <c r="AF3594" i="9" l="1"/>
  <c r="AB3595" i="9"/>
  <c r="AD3594" i="9"/>
  <c r="AB3596" i="9" l="1"/>
  <c r="AF3595" i="9"/>
  <c r="AD3595" i="9"/>
  <c r="AD3596" i="9" l="1"/>
  <c r="AF3596" i="9"/>
  <c r="AB3597" i="9"/>
  <c r="AB3598" i="9" l="1"/>
  <c r="AF3597" i="9"/>
  <c r="AD3597" i="9"/>
  <c r="AF3598" i="9" l="1"/>
  <c r="AB3599" i="9"/>
  <c r="AD3598" i="9"/>
  <c r="AB3600" i="9" l="1"/>
  <c r="AF3599" i="9"/>
  <c r="AD3599" i="9"/>
  <c r="AF3600" i="9" l="1"/>
  <c r="AB3601" i="9"/>
  <c r="AD3600" i="9"/>
  <c r="AB3602" i="9" l="1"/>
  <c r="AD3601" i="9"/>
  <c r="AF3601" i="9"/>
  <c r="AF3602" i="9" l="1"/>
  <c r="AB3603" i="9"/>
  <c r="AD3602" i="9"/>
  <c r="AD3603" i="9" l="1"/>
  <c r="AF3603" i="9"/>
  <c r="AB3604" i="9"/>
  <c r="AF3604" i="9" l="1"/>
  <c r="AB3605" i="9"/>
  <c r="AD3604" i="9"/>
  <c r="AB3606" i="9" l="1"/>
  <c r="AD3605" i="9"/>
  <c r="AF3605" i="9"/>
  <c r="AD3606" i="9" l="1"/>
  <c r="AF3606" i="9"/>
  <c r="AB3607" i="9"/>
  <c r="AB3608" i="9" l="1"/>
  <c r="AD3607" i="9"/>
  <c r="AF3607" i="9"/>
  <c r="AF3608" i="9" l="1"/>
  <c r="AB3609" i="9"/>
  <c r="AD3608" i="9"/>
  <c r="AB3610" i="9" l="1"/>
  <c r="AD3609" i="9"/>
  <c r="AF3609" i="9"/>
  <c r="AF3610" i="9" l="1"/>
  <c r="AB3611" i="9"/>
  <c r="AD3610" i="9"/>
  <c r="AD3611" i="9" l="1"/>
  <c r="AB3612" i="9"/>
  <c r="AF3611" i="9"/>
  <c r="AF3612" i="9" l="1"/>
  <c r="AB3613" i="9"/>
  <c r="AD3612" i="9"/>
  <c r="AF3613" i="9" l="1"/>
  <c r="AD3613" i="9"/>
  <c r="AB3614" i="9"/>
  <c r="AF3614" i="9" l="1"/>
  <c r="AB3615" i="9"/>
  <c r="AD3614" i="9"/>
  <c r="AB3616" i="9" l="1"/>
  <c r="AF3615" i="9"/>
  <c r="AD3615" i="9"/>
  <c r="AD3616" i="9" l="1"/>
  <c r="AF3616" i="9"/>
  <c r="AB3617" i="9"/>
  <c r="AB3618" i="9" l="1"/>
  <c r="AF3617" i="9"/>
  <c r="AD3617" i="9"/>
  <c r="AF3618" i="9" l="1"/>
  <c r="AB3619" i="9"/>
  <c r="AD3618" i="9"/>
  <c r="AB3620" i="9" l="1"/>
  <c r="AD3619" i="9"/>
  <c r="AF3619" i="9"/>
  <c r="AF3620" i="9" l="1"/>
  <c r="AB3621" i="9"/>
  <c r="AD3620" i="9"/>
  <c r="AD3621" i="9" l="1"/>
  <c r="AF3621" i="9"/>
  <c r="AB3622" i="9"/>
  <c r="AF3622" i="9" l="1"/>
  <c r="AB3623" i="9"/>
  <c r="AD3622" i="9"/>
  <c r="AF3623" i="9" l="1"/>
  <c r="AB3624" i="9"/>
  <c r="AD3623" i="9"/>
  <c r="AF3624" i="9" l="1"/>
  <c r="AB3625" i="9"/>
  <c r="AD3624" i="9"/>
  <c r="AB3626" i="9" l="1"/>
  <c r="AD3625" i="9"/>
  <c r="AF3625" i="9"/>
  <c r="AD3626" i="9" l="1"/>
  <c r="AF3626" i="9"/>
  <c r="AB3627" i="9"/>
  <c r="AB3628" i="9" l="1"/>
  <c r="AF3627" i="9"/>
  <c r="AD3627" i="9"/>
  <c r="AF3628" i="9" l="1"/>
  <c r="AB3629" i="9"/>
  <c r="AD3628" i="9"/>
  <c r="AD3629" i="9" l="1"/>
  <c r="AF3629" i="9"/>
  <c r="AB3630" i="9"/>
  <c r="AB3631" i="9" l="1"/>
  <c r="AF3630" i="9"/>
  <c r="AD3630" i="9"/>
  <c r="AB3632" i="9" l="1"/>
  <c r="AF3631" i="9"/>
  <c r="AD3631" i="9"/>
  <c r="AF3632" i="9" l="1"/>
  <c r="AB3633" i="9"/>
  <c r="AD3632" i="9"/>
  <c r="AF3633" i="9" l="1"/>
  <c r="AB3634" i="9"/>
  <c r="AD3633" i="9"/>
  <c r="AF3634" i="9" l="1"/>
  <c r="AB3635" i="9"/>
  <c r="AD3634" i="9"/>
  <c r="AB3636" i="9" l="1"/>
  <c r="AF3635" i="9"/>
  <c r="AD3635" i="9"/>
  <c r="AD3636" i="9" l="1"/>
  <c r="AF3636" i="9"/>
  <c r="AB3637" i="9"/>
  <c r="AB3638" i="9" l="1"/>
  <c r="AD3637" i="9"/>
  <c r="AF3637" i="9"/>
  <c r="AF3638" i="9" l="1"/>
  <c r="AB3639" i="9"/>
  <c r="AD3638" i="9"/>
  <c r="AB3640" i="9" l="1"/>
  <c r="AF3639" i="9"/>
  <c r="AD3639" i="9"/>
  <c r="AF3640" i="9" l="1"/>
  <c r="AB3641" i="9"/>
  <c r="AD3640" i="9"/>
  <c r="AB3642" i="9" l="1"/>
  <c r="AF3641" i="9"/>
  <c r="AD3641" i="9"/>
  <c r="AF3642" i="9" l="1"/>
  <c r="AB3643" i="9"/>
  <c r="AD3642" i="9"/>
  <c r="AF3643" i="9" l="1"/>
  <c r="AB3644" i="9"/>
  <c r="AD3643" i="9"/>
  <c r="AF3644" i="9" l="1"/>
  <c r="AB3645" i="9"/>
  <c r="AD3644" i="9"/>
  <c r="AD3645" i="9" l="1"/>
  <c r="AB3646" i="9"/>
  <c r="AF3645" i="9"/>
  <c r="AD3646" i="9" l="1"/>
  <c r="AB3647" i="9"/>
  <c r="AF3646" i="9"/>
  <c r="AB3648" i="9" l="1"/>
  <c r="AF3647" i="9"/>
  <c r="AD3647" i="9"/>
  <c r="AF3648" i="9" l="1"/>
  <c r="AB3649" i="9"/>
  <c r="AD3648" i="9"/>
  <c r="AD3649" i="9" l="1"/>
  <c r="AB3650" i="9"/>
  <c r="AF3649" i="9"/>
  <c r="AB3651" i="9" l="1"/>
  <c r="AF3650" i="9"/>
  <c r="AD3650" i="9"/>
  <c r="AB3652" i="9" l="1"/>
  <c r="AD3651" i="9"/>
  <c r="AF3651" i="9"/>
  <c r="AF3652" i="9" l="1"/>
  <c r="AB3653" i="9"/>
  <c r="AD3652" i="9"/>
  <c r="AD3653" i="9" l="1"/>
  <c r="AB3654" i="9"/>
  <c r="AF3653" i="9"/>
  <c r="AB3655" i="9" l="1"/>
  <c r="AD3654" i="9"/>
  <c r="AF3654" i="9"/>
  <c r="AB3656" i="9" l="1"/>
  <c r="AF3655" i="9"/>
  <c r="AD3655" i="9"/>
  <c r="AD3656" i="9" l="1"/>
  <c r="AF3656" i="9"/>
  <c r="AB3657" i="9"/>
  <c r="AB3658" i="9" l="1"/>
  <c r="AD3657" i="9"/>
  <c r="AF3657" i="9"/>
  <c r="AF3658" i="9" l="1"/>
  <c r="AB3659" i="9"/>
  <c r="AD3658" i="9"/>
  <c r="AD3659" i="9" l="1"/>
  <c r="AB3660" i="9"/>
  <c r="AF3659" i="9"/>
  <c r="AF3660" i="9" l="1"/>
  <c r="AB3661" i="9"/>
  <c r="AD3660" i="9"/>
  <c r="AF3661" i="9" l="1"/>
  <c r="AB3662" i="9"/>
  <c r="AD3661" i="9"/>
  <c r="AF3662" i="9" l="1"/>
  <c r="AB3663" i="9"/>
  <c r="AD3662" i="9"/>
  <c r="AF3663" i="9" l="1"/>
  <c r="AB3664" i="9"/>
  <c r="AD3663" i="9"/>
  <c r="AF3664" i="9" l="1"/>
  <c r="AB3665" i="9"/>
  <c r="AD3664" i="9"/>
  <c r="AB3666" i="9" l="1"/>
  <c r="AF3665" i="9"/>
  <c r="AD3665" i="9"/>
  <c r="AD3666" i="9" l="1"/>
  <c r="AF3666" i="9"/>
  <c r="AB3667" i="9"/>
  <c r="AB3668" i="9" l="1"/>
  <c r="AD3667" i="9"/>
  <c r="AF3667" i="9"/>
  <c r="AF3668" i="9" l="1"/>
  <c r="AB3669" i="9"/>
  <c r="AD3668" i="9"/>
  <c r="AB3670" i="9" l="1"/>
  <c r="AD3669" i="9"/>
  <c r="AF3669" i="9"/>
  <c r="AF3670" i="9" l="1"/>
  <c r="AB3671" i="9"/>
  <c r="AD3670" i="9"/>
  <c r="AB3672" i="9" l="1"/>
  <c r="AF3671" i="9"/>
  <c r="AD3671" i="9"/>
  <c r="AF3672" i="9" l="1"/>
  <c r="AD3672" i="9"/>
  <c r="AB3673" i="9"/>
  <c r="AD3673" i="9" l="1"/>
  <c r="AB3674" i="9"/>
  <c r="AF3673" i="9"/>
  <c r="AF3674" i="9" l="1"/>
  <c r="AB3675" i="9"/>
  <c r="AD3674" i="9"/>
  <c r="AB3676" i="9" l="1"/>
  <c r="AD3675" i="9"/>
  <c r="AF3675" i="9"/>
  <c r="AD3676" i="9" l="1"/>
  <c r="AB3677" i="9"/>
  <c r="AF3676" i="9"/>
  <c r="AB3678" i="9" l="1"/>
  <c r="AD3677" i="9"/>
  <c r="AF3677" i="9"/>
  <c r="AF3678" i="9" l="1"/>
  <c r="AB3679" i="9"/>
  <c r="AD3678" i="9"/>
  <c r="AD3679" i="9" l="1"/>
  <c r="AB3680" i="9"/>
  <c r="AF3679" i="9"/>
  <c r="AF3680" i="9" l="1"/>
  <c r="AB3681" i="9"/>
  <c r="AD3680" i="9"/>
  <c r="AB3682" i="9" l="1"/>
  <c r="AF3681" i="9"/>
  <c r="AD3681" i="9"/>
  <c r="AF3682" i="9" l="1"/>
  <c r="AB3683" i="9"/>
  <c r="AD3682" i="9"/>
  <c r="AF3683" i="9" l="1"/>
  <c r="AD3683" i="9"/>
  <c r="AB3684" i="9"/>
  <c r="AB3685" i="9" l="1"/>
  <c r="AD3684" i="9"/>
  <c r="AF3684" i="9"/>
  <c r="AB3686" i="9" l="1"/>
  <c r="AD3685" i="9"/>
  <c r="AF3685" i="9"/>
  <c r="AD3686" i="9" l="1"/>
  <c r="AF3686" i="9"/>
  <c r="AB3687" i="9"/>
  <c r="AB3688" i="9" l="1"/>
  <c r="AD3687" i="9"/>
  <c r="AF3687" i="9"/>
  <c r="AF3688" i="9" l="1"/>
  <c r="AB3689" i="9"/>
  <c r="AD3688" i="9"/>
  <c r="AD3689" i="9" l="1"/>
  <c r="AB3690" i="9"/>
  <c r="AF3689" i="9"/>
  <c r="AF3690" i="9" l="1"/>
  <c r="AB3691" i="9"/>
  <c r="AD3690" i="9"/>
  <c r="AD3691" i="9" l="1"/>
  <c r="AF3691" i="9"/>
  <c r="AB3692" i="9"/>
  <c r="AF3692" i="9" l="1"/>
  <c r="AB3693" i="9"/>
  <c r="AD3692" i="9"/>
  <c r="AB3694" i="9" l="1"/>
  <c r="AD3693" i="9"/>
  <c r="AF3693" i="9"/>
  <c r="AF3694" i="9" l="1"/>
  <c r="AB3695" i="9"/>
  <c r="AD3694" i="9"/>
  <c r="AB3696" i="9" l="1"/>
  <c r="AF3695" i="9"/>
  <c r="AD3695" i="9"/>
  <c r="AF3696" i="9" l="1"/>
  <c r="AB3697" i="9"/>
  <c r="AD3696" i="9"/>
  <c r="AB3698" i="9" l="1"/>
  <c r="AD3697" i="9"/>
  <c r="AF3697" i="9"/>
  <c r="AF3698" i="9" l="1"/>
  <c r="AB3699" i="9"/>
  <c r="AD3698" i="9"/>
  <c r="AB3700" i="9" l="1"/>
  <c r="AF3699" i="9"/>
  <c r="AD3699" i="9"/>
  <c r="AF3700" i="9" l="1"/>
  <c r="AB3701" i="9"/>
  <c r="AD3700" i="9"/>
  <c r="AB3702" i="9" l="1"/>
  <c r="AD3701" i="9"/>
  <c r="AF3701" i="9"/>
  <c r="AF3702" i="9" l="1"/>
  <c r="AB3703" i="9"/>
  <c r="AD3702" i="9"/>
  <c r="AB3704" i="9" l="1"/>
  <c r="AD3703" i="9"/>
  <c r="AF3703" i="9"/>
  <c r="AD3704" i="9" l="1"/>
  <c r="AF3704" i="9"/>
  <c r="AB3705" i="9"/>
  <c r="AB3706" i="9" l="1"/>
  <c r="AD3705" i="9"/>
  <c r="AF3705" i="9"/>
  <c r="AF3706" i="9" l="1"/>
  <c r="AB3707" i="9"/>
  <c r="AD3706" i="9"/>
  <c r="AB3708" i="9" l="1"/>
  <c r="AF3707" i="9"/>
  <c r="AD3707" i="9"/>
  <c r="AF3708" i="9" l="1"/>
  <c r="AB3709" i="9"/>
  <c r="AD3708" i="9"/>
  <c r="AB3710" i="9" l="1"/>
  <c r="AF3709" i="9"/>
  <c r="AD3709" i="9"/>
  <c r="AF3710" i="9" l="1"/>
  <c r="AB3711" i="9"/>
  <c r="AD3710" i="9"/>
  <c r="AF3711" i="9" l="1"/>
  <c r="AD3711" i="9"/>
  <c r="AB3712" i="9"/>
  <c r="AF3712" i="9" l="1"/>
  <c r="AB3713" i="9"/>
  <c r="AD3712" i="9"/>
  <c r="AB3714" i="9" l="1"/>
  <c r="AD3713" i="9"/>
  <c r="AF3713" i="9"/>
  <c r="AF3714" i="9" l="1"/>
  <c r="AB3715" i="9"/>
  <c r="AD3714" i="9"/>
  <c r="AB3716" i="9" l="1"/>
  <c r="AF3715" i="9"/>
  <c r="AD3715" i="9"/>
  <c r="AF3716" i="9" l="1"/>
  <c r="AB3717" i="9"/>
  <c r="AD3716" i="9"/>
  <c r="AD3717" i="9" l="1"/>
  <c r="AB3718" i="9"/>
  <c r="AF3717" i="9"/>
  <c r="AB3719" i="9" l="1"/>
  <c r="AD3718" i="9"/>
  <c r="AF3718" i="9"/>
  <c r="AB3720" i="9" l="1"/>
  <c r="AF3719" i="9"/>
  <c r="AD3719" i="9"/>
  <c r="AF3720" i="9" l="1"/>
  <c r="AB3721" i="9"/>
  <c r="AD3720" i="9"/>
  <c r="AB3722" i="9" l="1"/>
  <c r="AF3721" i="9"/>
  <c r="AD3721" i="9"/>
  <c r="AF3722" i="9" l="1"/>
  <c r="AB3723" i="9"/>
  <c r="AD3722" i="9"/>
  <c r="AB3724" i="9" l="1"/>
  <c r="AF3723" i="9"/>
  <c r="AD3723" i="9"/>
  <c r="AD3724" i="9" l="1"/>
  <c r="AF3724" i="9"/>
  <c r="AB3725" i="9"/>
  <c r="AB3726" i="9" l="1"/>
  <c r="AF3725" i="9"/>
  <c r="AD3725" i="9"/>
  <c r="AF3726" i="9" l="1"/>
  <c r="AB3727" i="9"/>
  <c r="AD3726" i="9"/>
  <c r="AB3728" i="9" l="1"/>
  <c r="AF3727" i="9"/>
  <c r="AD3727" i="9"/>
  <c r="AF3728" i="9" l="1"/>
  <c r="AB3729" i="9"/>
  <c r="AD3728" i="9"/>
  <c r="AB3730" i="9" l="1"/>
  <c r="AF3729" i="9"/>
  <c r="AD3729" i="9"/>
  <c r="AF3730" i="9" l="1"/>
  <c r="AB3731" i="9"/>
  <c r="AD3730" i="9"/>
  <c r="AD3731" i="9" l="1"/>
  <c r="AF3731" i="9"/>
  <c r="AB3732" i="9"/>
  <c r="AF3732" i="9" l="1"/>
  <c r="AB3733" i="9"/>
  <c r="AD3732" i="9"/>
  <c r="AB3734" i="9" l="1"/>
  <c r="AD3733" i="9"/>
  <c r="AF3733" i="9"/>
  <c r="AF3734" i="9" l="1"/>
  <c r="AB3735" i="9"/>
  <c r="AD3734" i="9"/>
  <c r="AB3736" i="9" l="1"/>
  <c r="AF3735" i="9"/>
  <c r="AD3735" i="9"/>
  <c r="AF3736" i="9" l="1"/>
  <c r="AB3737" i="9"/>
  <c r="AD3736" i="9"/>
  <c r="AB3738" i="9" l="1"/>
  <c r="AD3737" i="9"/>
  <c r="AF3737" i="9"/>
  <c r="AF3738" i="9" l="1"/>
  <c r="AB3739" i="9"/>
  <c r="AD3738" i="9"/>
  <c r="AB3740" i="9" l="1"/>
  <c r="AF3739" i="9"/>
  <c r="AD3739" i="9"/>
  <c r="AF3740" i="9" l="1"/>
  <c r="AB3741" i="9"/>
  <c r="AD3740" i="9"/>
  <c r="AB3742" i="9" l="1"/>
  <c r="AD3741" i="9"/>
  <c r="AF3741" i="9"/>
  <c r="AF3742" i="9" l="1"/>
  <c r="AB3743" i="9"/>
  <c r="AD3742" i="9"/>
  <c r="AB3744" i="9" l="1"/>
  <c r="AF3743" i="9"/>
  <c r="AD3743" i="9"/>
  <c r="AD3744" i="9" l="1"/>
  <c r="AF3744" i="9"/>
  <c r="AB3745" i="9"/>
  <c r="AB3746" i="9" l="1"/>
  <c r="AD3745" i="9"/>
  <c r="AF3745" i="9"/>
  <c r="AF3746" i="9" l="1"/>
  <c r="AB3747" i="9"/>
  <c r="AD3746" i="9"/>
  <c r="AB3748" i="9" l="1"/>
  <c r="AF3747" i="9"/>
  <c r="AD3747" i="9"/>
  <c r="AF3748" i="9" l="1"/>
  <c r="AB3749" i="9"/>
  <c r="AD3748" i="9"/>
  <c r="AB3750" i="9" l="1"/>
  <c r="AF3749" i="9"/>
  <c r="AD3749" i="9"/>
  <c r="AF3750" i="9" l="1"/>
  <c r="AB3751" i="9"/>
  <c r="AD3750" i="9"/>
  <c r="AD3751" i="9" l="1"/>
  <c r="AF3751" i="9"/>
  <c r="AB3752" i="9"/>
  <c r="AF3752" i="9" l="1"/>
  <c r="AB3753" i="9"/>
  <c r="AD3752" i="9"/>
  <c r="AB3754" i="9" l="1"/>
  <c r="AD3753" i="9"/>
  <c r="AF3753" i="9"/>
  <c r="AF3754" i="9" l="1"/>
  <c r="AB3755" i="9"/>
  <c r="AD3754" i="9"/>
  <c r="AB3756" i="9" l="1"/>
  <c r="AD3755" i="9"/>
  <c r="AF3755" i="9"/>
  <c r="AF3756" i="9" l="1"/>
  <c r="AB3757" i="9"/>
  <c r="AD3756" i="9"/>
  <c r="AD3757" i="9" l="1"/>
  <c r="AB3758" i="9"/>
  <c r="AF3757" i="9"/>
  <c r="AB3759" i="9" l="1"/>
  <c r="AD3758" i="9"/>
  <c r="AF3758" i="9"/>
  <c r="AB3760" i="9" l="1"/>
  <c r="AD3759" i="9"/>
  <c r="AF3759" i="9"/>
  <c r="AF3760" i="9" l="1"/>
  <c r="AB3761" i="9"/>
  <c r="AD3760" i="9"/>
  <c r="AB3762" i="9" l="1"/>
  <c r="AF3761" i="9"/>
  <c r="AD3761" i="9"/>
  <c r="AF3762" i="9" l="1"/>
  <c r="AB3763" i="9"/>
  <c r="AD3762" i="9"/>
  <c r="AB3764" i="9" l="1"/>
  <c r="AD3763" i="9"/>
  <c r="AF3763" i="9"/>
  <c r="AD3764" i="9" l="1"/>
  <c r="AF3764" i="9"/>
  <c r="AB3765" i="9"/>
  <c r="AB3766" i="9" l="1"/>
  <c r="AF3765" i="9"/>
  <c r="AD3765" i="9"/>
  <c r="AF3766" i="9" l="1"/>
  <c r="AB3767" i="9"/>
  <c r="AD3766" i="9"/>
  <c r="AB3768" i="9" l="1"/>
  <c r="AD3767" i="9"/>
  <c r="AF3767" i="9"/>
  <c r="AF3768" i="9" l="1"/>
  <c r="AB3769" i="9"/>
  <c r="AD3768" i="9"/>
  <c r="AB3770" i="9" l="1"/>
  <c r="AF3769" i="9"/>
  <c r="AD3769" i="9"/>
  <c r="AF3770" i="9" l="1"/>
  <c r="AB3771" i="9"/>
  <c r="AD3770" i="9"/>
  <c r="AD3771" i="9" l="1"/>
  <c r="AF3771" i="9"/>
  <c r="AB3772" i="9"/>
  <c r="AF3772" i="9" l="1"/>
  <c r="AB3773" i="9"/>
  <c r="AD3772" i="9"/>
  <c r="AB3774" i="9" l="1"/>
  <c r="AF3773" i="9"/>
  <c r="AD3773" i="9"/>
  <c r="AF3774" i="9" l="1"/>
  <c r="AB3775" i="9"/>
  <c r="AD3774" i="9"/>
  <c r="AB3776" i="9" l="1"/>
  <c r="AF3775" i="9"/>
  <c r="AD3775" i="9"/>
  <c r="AF3776" i="9" l="1"/>
  <c r="AB3777" i="9"/>
  <c r="AD3776" i="9"/>
  <c r="AD3777" i="9" l="1"/>
  <c r="AB3778" i="9"/>
  <c r="AF3777" i="9"/>
  <c r="AB3779" i="9" l="1"/>
  <c r="AD3778" i="9"/>
  <c r="AF3778" i="9"/>
  <c r="AB3780" i="9" l="1"/>
  <c r="AF3779" i="9"/>
  <c r="AD3779" i="9"/>
  <c r="AF3780" i="9" l="1"/>
  <c r="AB3781" i="9"/>
  <c r="AD3780" i="9"/>
  <c r="AB3782" i="9" l="1"/>
  <c r="AF3781" i="9"/>
  <c r="AD3781" i="9"/>
  <c r="AF3782" i="9" l="1"/>
  <c r="AB3783" i="9"/>
  <c r="AD3782" i="9"/>
  <c r="AB3784" i="9" l="1"/>
  <c r="AF3783" i="9"/>
  <c r="AD3783" i="9"/>
  <c r="AD3784" i="9" l="1"/>
  <c r="AF3784" i="9"/>
  <c r="AB3785" i="9"/>
  <c r="AB3786" i="9" l="1"/>
  <c r="AF3785" i="9"/>
  <c r="AD3785" i="9"/>
  <c r="AF3786" i="9" l="1"/>
  <c r="AB3787" i="9"/>
  <c r="AD3786" i="9"/>
  <c r="AB3788" i="9" l="1"/>
  <c r="AF3787" i="9"/>
  <c r="AD3787" i="9"/>
  <c r="AF3788" i="9" l="1"/>
  <c r="AB3789" i="9"/>
  <c r="AD3788" i="9"/>
  <c r="AB3790" i="9" l="1"/>
  <c r="AD3789" i="9"/>
  <c r="AF3789" i="9"/>
  <c r="AF3790" i="9" l="1"/>
  <c r="AB3791" i="9"/>
  <c r="AD3790" i="9"/>
  <c r="AF3791" i="9" l="1"/>
  <c r="AD3791" i="9"/>
  <c r="AB3792" i="9"/>
  <c r="AF3792" i="9" l="1"/>
  <c r="AB3793" i="9"/>
  <c r="AD3792" i="9"/>
  <c r="AB3794" i="9" l="1"/>
  <c r="AD3793" i="9"/>
  <c r="AF3793" i="9"/>
  <c r="AF3794" i="9" l="1"/>
  <c r="AB3795" i="9"/>
  <c r="AD3794" i="9"/>
  <c r="AB3796" i="9" l="1"/>
  <c r="AF3795" i="9"/>
  <c r="AD3795" i="9"/>
  <c r="AF3796" i="9" l="1"/>
  <c r="AB3797" i="9"/>
  <c r="AD3796" i="9"/>
  <c r="AB3798" i="9" l="1"/>
  <c r="AD3797" i="9"/>
  <c r="AF3797" i="9"/>
  <c r="AF3798" i="9" l="1"/>
  <c r="AB3799" i="9"/>
  <c r="AD3798" i="9"/>
  <c r="AB3800" i="9" l="1"/>
  <c r="AF3799" i="9"/>
  <c r="AD3799" i="9"/>
  <c r="AF3800" i="9" l="1"/>
  <c r="AB3801" i="9"/>
  <c r="AD3800" i="9"/>
  <c r="AB3802" i="9" l="1"/>
  <c r="AD3801" i="9"/>
  <c r="AF3801" i="9"/>
  <c r="AF3802" i="9" l="1"/>
  <c r="AB3803" i="9"/>
  <c r="AD3802" i="9"/>
  <c r="AB3804" i="9" l="1"/>
  <c r="AF3803" i="9"/>
  <c r="AD3803" i="9"/>
  <c r="AD3804" i="9" l="1"/>
  <c r="AF3804" i="9"/>
  <c r="AB3805" i="9"/>
  <c r="AB3806" i="9" l="1"/>
  <c r="AF3805" i="9"/>
  <c r="AD3805" i="9"/>
  <c r="AF3806" i="9" l="1"/>
  <c r="AB3807" i="9"/>
  <c r="AD3806" i="9"/>
  <c r="AB3808" i="9" l="1"/>
  <c r="AD3807" i="9"/>
  <c r="AF3807" i="9"/>
  <c r="AF3808" i="9" l="1"/>
  <c r="AB3809" i="9"/>
  <c r="AD3808" i="9"/>
  <c r="AB3810" i="9" l="1"/>
  <c r="AF3809" i="9"/>
  <c r="AD3809" i="9"/>
  <c r="AF3810" i="9" l="1"/>
  <c r="AB3811" i="9"/>
  <c r="AD3810" i="9"/>
  <c r="AF3811" i="9" l="1"/>
  <c r="AD3811" i="9"/>
  <c r="AB3812" i="9"/>
  <c r="AF3812" i="9" l="1"/>
  <c r="AB3813" i="9"/>
  <c r="AD3812" i="9"/>
  <c r="AB3814" i="9" l="1"/>
  <c r="AF3813" i="9"/>
  <c r="AD3813" i="9"/>
  <c r="AF3814" i="9" l="1"/>
  <c r="AB3815" i="9"/>
  <c r="AD3814" i="9"/>
  <c r="AB3816" i="9" l="1"/>
  <c r="AD3815" i="9"/>
  <c r="AF3815" i="9"/>
  <c r="AF3816" i="9" l="1"/>
  <c r="AB3817" i="9"/>
  <c r="AD3816" i="9"/>
  <c r="AD3817" i="9" l="1"/>
  <c r="AB3818" i="9"/>
  <c r="AF3817" i="9"/>
  <c r="AB3819" i="9" l="1"/>
  <c r="AD3818" i="9"/>
  <c r="AF3818" i="9"/>
  <c r="AB3820" i="9" l="1"/>
  <c r="AF3819" i="9"/>
  <c r="AD3819" i="9"/>
  <c r="AF3820" i="9" l="1"/>
  <c r="AB3821" i="9"/>
  <c r="AD3820" i="9"/>
  <c r="AB3822" i="9" l="1"/>
  <c r="AD3821" i="9"/>
  <c r="AF3821" i="9"/>
  <c r="AF3822" i="9" l="1"/>
  <c r="AB3823" i="9"/>
  <c r="AD3822" i="9"/>
  <c r="AB3824" i="9" l="1"/>
  <c r="AF3823" i="9"/>
  <c r="AD3823" i="9"/>
  <c r="AD3824" i="9" l="1"/>
  <c r="AF3824" i="9"/>
  <c r="AB3825" i="9"/>
  <c r="AB3826" i="9" l="1"/>
  <c r="AD3825" i="9"/>
  <c r="AF3825" i="9"/>
  <c r="AF3826" i="9" l="1"/>
  <c r="AD3826" i="9"/>
  <c r="AB3827" i="9"/>
  <c r="AB3828" i="9" l="1"/>
  <c r="AD3827" i="9"/>
  <c r="AF3827" i="9"/>
  <c r="AF3828" i="9" l="1"/>
  <c r="AB3829" i="9"/>
  <c r="AD3828" i="9"/>
  <c r="AB3830" i="9" l="1"/>
  <c r="AD3829" i="9"/>
  <c r="AF3829" i="9"/>
  <c r="AF3830" i="9" l="1"/>
  <c r="AB3831" i="9"/>
  <c r="AD3830" i="9"/>
  <c r="AD3831" i="9" l="1"/>
  <c r="AF3831" i="9"/>
  <c r="AB3832" i="9"/>
  <c r="AF3832" i="9" l="1"/>
  <c r="AB3833" i="9"/>
  <c r="AD3832" i="9"/>
  <c r="AB3834" i="9" l="1"/>
  <c r="AD3833" i="9"/>
  <c r="AF3833" i="9"/>
  <c r="AF3834" i="9" l="1"/>
  <c r="AB3835" i="9"/>
  <c r="AD3834" i="9"/>
  <c r="AB3836" i="9" l="1"/>
  <c r="AD3835" i="9"/>
  <c r="AF3835" i="9"/>
  <c r="AF3836" i="9" l="1"/>
  <c r="AB3837" i="9"/>
  <c r="AD3836" i="9"/>
  <c r="AD3837" i="9" l="1"/>
  <c r="AB3838" i="9"/>
  <c r="AF3837" i="9"/>
  <c r="AB3839" i="9" l="1"/>
  <c r="AD3838" i="9"/>
  <c r="AF3838" i="9"/>
  <c r="AB3840" i="9" l="1"/>
  <c r="AF3839" i="9"/>
  <c r="AD3839" i="9"/>
  <c r="AF3840" i="9" l="1"/>
  <c r="AB3841" i="9"/>
  <c r="AD3840" i="9"/>
  <c r="AB3842" i="9" l="1"/>
  <c r="AD3841" i="9"/>
  <c r="AF3841" i="9"/>
  <c r="AF3842" i="9" l="1"/>
  <c r="AB3843" i="9"/>
  <c r="AD3842" i="9"/>
  <c r="AB3844" i="9" l="1"/>
  <c r="AD3843" i="9"/>
  <c r="AF3843" i="9"/>
  <c r="AD3844" i="9" l="1"/>
  <c r="AF3844" i="9"/>
  <c r="AB3845" i="9"/>
  <c r="AB3846" i="9" l="1"/>
  <c r="AD3845" i="9"/>
  <c r="AF3845" i="9"/>
  <c r="AF3846" i="9" l="1"/>
  <c r="AB3847" i="9"/>
  <c r="AD3846" i="9"/>
  <c r="AB3848" i="9" l="1"/>
  <c r="AD3847" i="9"/>
  <c r="AF3847" i="9"/>
  <c r="AF3848" i="9" l="1"/>
  <c r="AB3849" i="9"/>
  <c r="AD3848" i="9"/>
  <c r="AB3850" i="9" l="1"/>
  <c r="AF3849" i="9"/>
  <c r="AD3849" i="9"/>
  <c r="AF3850" i="9" l="1"/>
  <c r="AB3851" i="9"/>
  <c r="AD3850" i="9"/>
  <c r="AD3851" i="9" l="1"/>
  <c r="AF3851" i="9"/>
  <c r="AB3852" i="9"/>
  <c r="AF3852" i="9" l="1"/>
  <c r="AB3853" i="9"/>
  <c r="AD3852" i="9"/>
  <c r="AB3854" i="9" l="1"/>
  <c r="AD3853" i="9"/>
  <c r="AF3853" i="9"/>
  <c r="AF3854" i="9" l="1"/>
  <c r="AB3855" i="9"/>
  <c r="AD3854" i="9"/>
  <c r="AB3856" i="9" l="1"/>
  <c r="AF3855" i="9"/>
  <c r="AD3855" i="9"/>
  <c r="AF3856" i="9" l="1"/>
  <c r="AB3857" i="9"/>
  <c r="AD3856" i="9"/>
  <c r="AD3857" i="9" l="1"/>
  <c r="AB3858" i="9"/>
  <c r="AF3857" i="9"/>
  <c r="AB3859" i="9" l="1"/>
  <c r="AD3858" i="9"/>
  <c r="AF3858" i="9"/>
  <c r="AB3860" i="9" l="1"/>
  <c r="AD3859" i="9"/>
  <c r="AF3859" i="9"/>
  <c r="AF3860" i="9" l="1"/>
  <c r="AB3861" i="9"/>
  <c r="AD3860" i="9"/>
  <c r="AB3862" i="9" l="1"/>
  <c r="AF3861" i="9"/>
  <c r="AD3861" i="9"/>
  <c r="AF3862" i="9" l="1"/>
  <c r="AB3863" i="9"/>
  <c r="AD3862" i="9"/>
  <c r="AB3864" i="9" l="1"/>
  <c r="AD3863" i="9"/>
  <c r="AF3863" i="9"/>
  <c r="AD3864" i="9" l="1"/>
  <c r="AF3864" i="9"/>
  <c r="AB3865" i="9"/>
  <c r="AB3866" i="9" l="1"/>
  <c r="AD3865" i="9"/>
  <c r="AF3865" i="9"/>
  <c r="AF3866" i="9" l="1"/>
  <c r="AB3867" i="9"/>
  <c r="AD3866" i="9"/>
  <c r="AB3868" i="9" l="1"/>
  <c r="AF3867" i="9"/>
  <c r="AD3867" i="9"/>
  <c r="AF3868" i="9" l="1"/>
  <c r="AB3869" i="9"/>
  <c r="AD3868" i="9"/>
  <c r="AB3870" i="9" l="1"/>
  <c r="AD3869" i="9"/>
  <c r="AF3869" i="9"/>
  <c r="AF3870" i="9" l="1"/>
  <c r="AB3871" i="9"/>
  <c r="AD3870" i="9"/>
  <c r="AD3871" i="9" l="1"/>
  <c r="AF3871" i="9"/>
  <c r="AB3872" i="9"/>
  <c r="AF3872" i="9" l="1"/>
  <c r="AB3873" i="9"/>
  <c r="AD3872" i="9"/>
  <c r="AB3874" i="9" l="1"/>
  <c r="AF3873" i="9"/>
  <c r="AD3873" i="9"/>
  <c r="AF3874" i="9" l="1"/>
  <c r="AB3875" i="9"/>
  <c r="AD3874" i="9"/>
  <c r="AB3876" i="9" l="1"/>
  <c r="AD3875" i="9"/>
  <c r="AF3875" i="9"/>
  <c r="AF3876" i="9" l="1"/>
  <c r="AB3877" i="9"/>
  <c r="AD3876" i="9"/>
  <c r="AB3878" i="9" l="1"/>
  <c r="AD3877" i="9"/>
  <c r="AF3877" i="9"/>
  <c r="AF3878" i="9" l="1"/>
  <c r="AB3879" i="9"/>
  <c r="AD3878" i="9"/>
  <c r="AB3880" i="9" l="1"/>
  <c r="AD3879" i="9"/>
  <c r="AF3879" i="9"/>
  <c r="AF3880" i="9" l="1"/>
  <c r="AB3881" i="9"/>
  <c r="AD3880" i="9"/>
  <c r="AB3882" i="9" l="1"/>
  <c r="AD3881" i="9"/>
  <c r="AF3881" i="9"/>
  <c r="AF3882" i="9" l="1"/>
  <c r="AB3883" i="9"/>
  <c r="AD3882" i="9"/>
  <c r="AB3884" i="9" l="1"/>
  <c r="AF3883" i="9"/>
  <c r="AD3883" i="9"/>
  <c r="AD3884" i="9" l="1"/>
  <c r="AF3884" i="9"/>
  <c r="AB3885" i="9"/>
  <c r="AB3886" i="9" l="1"/>
  <c r="AF3885" i="9"/>
  <c r="AD3885" i="9"/>
  <c r="AF3886" i="9" l="1"/>
  <c r="AB3887" i="9"/>
  <c r="AD3886" i="9"/>
  <c r="AB3888" i="9" l="1"/>
  <c r="AF3887" i="9"/>
  <c r="AD3887" i="9"/>
  <c r="AF3888" i="9" l="1"/>
  <c r="AB3889" i="9"/>
  <c r="AD3888" i="9"/>
  <c r="AB3890" i="9" l="1"/>
  <c r="AF3889" i="9"/>
  <c r="AD3889" i="9"/>
  <c r="AF3890" i="9" l="1"/>
  <c r="AB3891" i="9"/>
  <c r="AD3890" i="9"/>
  <c r="AD3891" i="9" l="1"/>
  <c r="AF3891" i="9"/>
  <c r="AB3892" i="9"/>
  <c r="AF3892" i="9" l="1"/>
  <c r="AB3893" i="9"/>
  <c r="AD3892" i="9"/>
  <c r="AB3894" i="9" l="1"/>
  <c r="AD3893" i="9"/>
  <c r="AF3893" i="9"/>
  <c r="AF3894" i="9" l="1"/>
  <c r="AB3895" i="9"/>
  <c r="AD3894" i="9"/>
  <c r="AB3896" i="9" l="1"/>
  <c r="AD3895" i="9"/>
  <c r="AF3895" i="9"/>
  <c r="AF3896" i="9" l="1"/>
  <c r="AB3897" i="9"/>
  <c r="AD3896" i="9"/>
  <c r="AB3898" i="9" l="1"/>
  <c r="AD3897" i="9"/>
  <c r="AF3897" i="9"/>
  <c r="AF3898" i="9" l="1"/>
  <c r="AB3899" i="9"/>
  <c r="AD3898" i="9"/>
  <c r="AB3900" i="9" l="1"/>
  <c r="AD3899" i="9"/>
  <c r="AF3899" i="9"/>
  <c r="AF3900" i="9" l="1"/>
  <c r="AB3901" i="9"/>
  <c r="AD3900" i="9"/>
  <c r="AB3902" i="9" l="1"/>
  <c r="AD3901" i="9"/>
  <c r="AF3901" i="9"/>
  <c r="AF3902" i="9" l="1"/>
  <c r="AB3903" i="9"/>
  <c r="AD3902" i="9"/>
  <c r="AB3904" i="9" l="1"/>
  <c r="AF3903" i="9"/>
  <c r="AD3903" i="9"/>
  <c r="AD3904" i="9" l="1"/>
  <c r="AF3904" i="9"/>
  <c r="AB3905" i="9"/>
  <c r="AB3906" i="9" l="1"/>
  <c r="AD3905" i="9"/>
  <c r="AF3905" i="9"/>
  <c r="AF3906" i="9" l="1"/>
  <c r="AB3907" i="9"/>
  <c r="AD3906" i="9"/>
  <c r="AB3908" i="9" l="1"/>
  <c r="AD3907" i="9"/>
  <c r="AF3907" i="9"/>
  <c r="AF3908" i="9" l="1"/>
  <c r="AB3909" i="9"/>
  <c r="AD3908" i="9"/>
  <c r="AB3910" i="9" l="1"/>
  <c r="AD3909" i="9"/>
  <c r="AF3909" i="9"/>
  <c r="AF3910" i="9" l="1"/>
  <c r="AB3911" i="9"/>
  <c r="AD3910" i="9"/>
  <c r="AD3911" i="9" l="1"/>
  <c r="AF3911" i="9"/>
  <c r="AB3912" i="9"/>
  <c r="AF3912" i="9" l="1"/>
  <c r="AB3913" i="9"/>
  <c r="AD3912" i="9"/>
  <c r="AB3914" i="9" l="1"/>
  <c r="AD3913" i="9"/>
  <c r="AF3913" i="9"/>
  <c r="AF3914" i="9" l="1"/>
  <c r="AB3915" i="9"/>
  <c r="AD3914" i="9"/>
  <c r="AB3916" i="9" l="1"/>
  <c r="AD3915" i="9"/>
  <c r="AF3915" i="9"/>
  <c r="AF3916" i="9" l="1"/>
  <c r="AB3917" i="9"/>
  <c r="AD3916" i="9"/>
  <c r="AD3917" i="9" l="1"/>
  <c r="AB3918" i="9"/>
  <c r="AF3917" i="9"/>
  <c r="AB3919" i="9" l="1"/>
  <c r="AD3918" i="9"/>
  <c r="AF3918" i="9"/>
  <c r="AB3920" i="9" l="1"/>
  <c r="AD3919" i="9"/>
  <c r="AF3919" i="9"/>
  <c r="AF3920" i="9" l="1"/>
  <c r="AB3921" i="9"/>
  <c r="AD3920" i="9"/>
  <c r="AB3922" i="9" l="1"/>
  <c r="AD3921" i="9"/>
  <c r="AF3921" i="9"/>
  <c r="AF3922" i="9" l="1"/>
  <c r="AB3923" i="9"/>
  <c r="AD3922" i="9"/>
  <c r="AB3924" i="9" l="1"/>
  <c r="AF3923" i="9"/>
  <c r="AD3923" i="9"/>
  <c r="AD3924" i="9" l="1"/>
  <c r="AF3924" i="9"/>
  <c r="AB3925" i="9"/>
  <c r="AB3926" i="9" l="1"/>
  <c r="AD3925" i="9"/>
  <c r="AF3925" i="9"/>
  <c r="AF3926" i="9" l="1"/>
  <c r="AB3927" i="9"/>
  <c r="AD3926" i="9"/>
  <c r="AB3928" i="9" l="1"/>
  <c r="AF3927" i="9"/>
  <c r="AD3927" i="9"/>
  <c r="AF3928" i="9" l="1"/>
  <c r="AB3929" i="9"/>
  <c r="AD3928" i="9"/>
  <c r="AB3930" i="9" l="1"/>
  <c r="AF3929" i="9"/>
  <c r="AD3929" i="9"/>
  <c r="AF3930" i="9" l="1"/>
  <c r="AB3931" i="9"/>
  <c r="AD3930" i="9"/>
  <c r="AF3931" i="9" l="1"/>
  <c r="AD3931" i="9"/>
  <c r="AB3932" i="9"/>
  <c r="AF3932" i="9" l="1"/>
  <c r="AB3933" i="9"/>
  <c r="AD3932" i="9"/>
  <c r="AB3934" i="9" l="1"/>
  <c r="AD3933" i="9"/>
  <c r="AF3933" i="9"/>
  <c r="AF3934" i="9" l="1"/>
  <c r="AB3935" i="9"/>
  <c r="AD3934" i="9"/>
  <c r="AB3936" i="9" l="1"/>
  <c r="AF3935" i="9"/>
  <c r="AD3935" i="9"/>
  <c r="AF3936" i="9" l="1"/>
  <c r="AB3937" i="9"/>
  <c r="AD3936" i="9"/>
  <c r="AB3938" i="9" l="1"/>
  <c r="AD3937" i="9"/>
  <c r="AF3937" i="9"/>
  <c r="AF3938" i="9" l="1"/>
  <c r="AB3939" i="9"/>
  <c r="AD3938" i="9"/>
  <c r="AB3940" i="9" l="1"/>
  <c r="AD3939" i="9"/>
  <c r="AF3939" i="9"/>
  <c r="AF3940" i="9" l="1"/>
  <c r="AB3941" i="9"/>
  <c r="AD3940" i="9"/>
  <c r="AB3942" i="9" l="1"/>
  <c r="AD3941" i="9"/>
  <c r="AF3941" i="9"/>
  <c r="AF3942" i="9" l="1"/>
  <c r="AB3943" i="9"/>
  <c r="AD3942" i="9"/>
  <c r="AB3944" i="9" l="1"/>
  <c r="AD3943" i="9"/>
  <c r="AF3943" i="9"/>
  <c r="AD3944" i="9" l="1"/>
  <c r="AF3944" i="9"/>
  <c r="AB3945" i="9"/>
  <c r="AB3946" i="9" l="1"/>
  <c r="AD3945" i="9"/>
  <c r="AF3945" i="9"/>
  <c r="AF3946" i="9" l="1"/>
  <c r="AB3947" i="9"/>
  <c r="AD3946" i="9"/>
  <c r="AB3948" i="9" l="1"/>
  <c r="AF3947" i="9"/>
  <c r="AD3947" i="9"/>
  <c r="AF3948" i="9" l="1"/>
  <c r="AB3949" i="9"/>
  <c r="AD3948" i="9"/>
  <c r="AB3950" i="9" l="1"/>
  <c r="AF3949" i="9"/>
  <c r="AD3949" i="9"/>
  <c r="AF3950" i="9" l="1"/>
  <c r="AB3951" i="9"/>
  <c r="AD3950" i="9"/>
  <c r="AD3951" i="9" l="1"/>
  <c r="AF3951" i="9"/>
  <c r="AB3952" i="9"/>
  <c r="AF3952" i="9" l="1"/>
  <c r="AB3953" i="9"/>
  <c r="AD3952" i="9"/>
  <c r="AB3954" i="9" l="1"/>
  <c r="AF3953" i="9"/>
  <c r="AD3953" i="9"/>
  <c r="AF3954" i="9" l="1"/>
  <c r="AB3955" i="9"/>
  <c r="AD3954" i="9"/>
  <c r="AB3956" i="9" l="1"/>
  <c r="AD3955" i="9"/>
  <c r="AF3955" i="9"/>
  <c r="AF3956" i="9" l="1"/>
  <c r="AB3957" i="9"/>
  <c r="AD3956" i="9"/>
  <c r="AB3958" i="9" l="1"/>
  <c r="AF3957" i="9"/>
  <c r="AD3957" i="9"/>
  <c r="AF3958" i="9" l="1"/>
  <c r="AB3959" i="9"/>
  <c r="AD3958" i="9"/>
  <c r="AB3960" i="9" l="1"/>
  <c r="AD3959" i="9"/>
  <c r="AF3959" i="9"/>
  <c r="AF3960" i="9" l="1"/>
  <c r="AB3961" i="9"/>
  <c r="AD3960" i="9"/>
  <c r="AB3962" i="9" l="1"/>
  <c r="AF3961" i="9"/>
  <c r="AD3961" i="9"/>
  <c r="AF3962" i="9" l="1"/>
  <c r="AB3963" i="9"/>
  <c r="AD3962" i="9"/>
  <c r="AB3964" i="9" l="1"/>
  <c r="AD3963" i="9"/>
  <c r="AF3963" i="9"/>
  <c r="AB3965" i="9" l="1"/>
  <c r="AF3964" i="9"/>
  <c r="AD3964" i="9"/>
  <c r="AB3966" i="9" l="1"/>
  <c r="AD3965" i="9"/>
  <c r="AF3965" i="9"/>
  <c r="AF3966" i="9" l="1"/>
  <c r="AB3967" i="9"/>
  <c r="AD3966" i="9"/>
  <c r="AB3968" i="9" l="1"/>
  <c r="AD3967" i="9"/>
  <c r="AF3967" i="9"/>
  <c r="AF3968" i="9" l="1"/>
  <c r="AB3969" i="9"/>
  <c r="AD3968" i="9"/>
  <c r="AB3970" i="9" l="1"/>
  <c r="AD3969" i="9"/>
  <c r="AF3969" i="9"/>
  <c r="AF3970" i="9" l="1"/>
  <c r="AB3971" i="9"/>
  <c r="AD3970" i="9"/>
  <c r="AD3971" i="9" l="1"/>
  <c r="AF3971" i="9"/>
  <c r="AB3972" i="9"/>
  <c r="AF3972" i="9" l="1"/>
  <c r="AB3973" i="9"/>
  <c r="AD3972" i="9"/>
  <c r="AB3974" i="9" l="1"/>
  <c r="AD3973" i="9"/>
  <c r="AF3973" i="9"/>
  <c r="AF3974" i="9" l="1"/>
  <c r="AB3975" i="9"/>
  <c r="AD3974" i="9"/>
  <c r="AB3976" i="9" l="1"/>
  <c r="AD3975" i="9"/>
  <c r="AF3975" i="9"/>
  <c r="AF3976" i="9" l="1"/>
  <c r="AB3977" i="9"/>
  <c r="AD3976" i="9"/>
  <c r="AB3978" i="9" l="1"/>
  <c r="AD3977" i="9"/>
  <c r="AF3977" i="9"/>
  <c r="AF3978" i="9" l="1"/>
  <c r="AB3979" i="9"/>
  <c r="AD3978" i="9"/>
  <c r="AB3980" i="9" l="1"/>
  <c r="AF3979" i="9"/>
  <c r="AD3979" i="9"/>
  <c r="AF3980" i="9" l="1"/>
  <c r="AB3981" i="9"/>
  <c r="AD3980" i="9"/>
  <c r="AB3982" i="9" l="1"/>
  <c r="AD3981" i="9"/>
  <c r="AF3981" i="9"/>
  <c r="AF3982" i="9" l="1"/>
  <c r="AB3983" i="9"/>
  <c r="AD3982" i="9"/>
  <c r="AB3984" i="9" l="1"/>
  <c r="AF3983" i="9"/>
  <c r="AD3983" i="9"/>
  <c r="AD3984" i="9" l="1"/>
  <c r="AF3984" i="9"/>
  <c r="AB3985" i="9"/>
  <c r="AB3986" i="9" l="1"/>
  <c r="AF3985" i="9"/>
  <c r="AD3985" i="9"/>
  <c r="AF3986" i="9" l="1"/>
  <c r="AB3987" i="9"/>
  <c r="AD3986" i="9"/>
  <c r="AB3988" i="9" l="1"/>
  <c r="AF3987" i="9"/>
  <c r="AD3987" i="9"/>
  <c r="AF3988" i="9" l="1"/>
  <c r="AB3989" i="9"/>
  <c r="AD3988" i="9"/>
  <c r="AB3990" i="9" l="1"/>
  <c r="AD3989" i="9"/>
  <c r="AF3989" i="9"/>
  <c r="AF3990" i="9" l="1"/>
  <c r="AB3991" i="9"/>
  <c r="AD3990" i="9"/>
  <c r="AF3991" i="9" l="1"/>
  <c r="AD3991" i="9"/>
  <c r="AB3992" i="9"/>
  <c r="AF3992" i="9" l="1"/>
  <c r="AB3993" i="9"/>
  <c r="AD3992" i="9"/>
  <c r="AB3994" i="9" l="1"/>
  <c r="AD3993" i="9"/>
  <c r="AF3993" i="9"/>
  <c r="AF3994" i="9" l="1"/>
  <c r="AD3994" i="9"/>
  <c r="AB3995" i="9"/>
  <c r="AB3996" i="9" l="1"/>
  <c r="AF3995" i="9"/>
  <c r="AD3995" i="9"/>
  <c r="AF3996" i="9" l="1"/>
  <c r="AB3997" i="9"/>
  <c r="AD3996" i="9"/>
  <c r="AD3997" i="9" l="1"/>
  <c r="AB3998" i="9"/>
  <c r="AF3997" i="9"/>
  <c r="AB3999" i="9" l="1"/>
  <c r="AD3998" i="9"/>
  <c r="AF3998" i="9"/>
  <c r="AB4000" i="9" l="1"/>
  <c r="AD3999" i="9"/>
  <c r="AF3999" i="9"/>
  <c r="AF4000" i="9" l="1"/>
  <c r="AB4001" i="9"/>
  <c r="AD4000" i="9"/>
  <c r="AB4002" i="9" l="1"/>
  <c r="AD4001" i="9"/>
  <c r="AF4001" i="9"/>
  <c r="AF4002" i="9" l="1"/>
  <c r="AB4003" i="9"/>
  <c r="AD4002" i="9"/>
  <c r="AB4004" i="9" l="1"/>
  <c r="AF4003" i="9"/>
  <c r="AD4003" i="9"/>
  <c r="AD4004" i="9" l="1"/>
  <c r="AF4004" i="9"/>
  <c r="AB4005" i="9"/>
  <c r="AB4006" i="9" l="1"/>
  <c r="AD4005" i="9"/>
  <c r="AF4005" i="9"/>
  <c r="AF4006" i="9" l="1"/>
  <c r="AB4007" i="9"/>
  <c r="AD4006" i="9"/>
  <c r="AB4008" i="9" l="1"/>
  <c r="AF4007" i="9"/>
  <c r="AD4007" i="9"/>
  <c r="AF4008" i="9" l="1"/>
  <c r="AB4009" i="9"/>
  <c r="AD4008" i="9"/>
  <c r="AB4010" i="9" l="1"/>
  <c r="AD4009" i="9"/>
  <c r="AF4009" i="9"/>
  <c r="AF4010" i="9" l="1"/>
  <c r="AB4011" i="9"/>
  <c r="AD4010" i="9"/>
  <c r="AF4011" i="9" l="1"/>
  <c r="AD4011" i="9"/>
  <c r="AB4012" i="9"/>
  <c r="AF4012" i="9" l="1"/>
  <c r="AB4013" i="9"/>
  <c r="AD4012" i="9"/>
  <c r="AB4014" i="9" l="1"/>
  <c r="AF4013" i="9"/>
  <c r="AD4013" i="9"/>
  <c r="AF4014" i="9" l="1"/>
  <c r="AB4015" i="9"/>
  <c r="AD4014" i="9"/>
  <c r="AB4016" i="9" l="1"/>
  <c r="AD4015" i="9"/>
  <c r="AF4015" i="9"/>
  <c r="AF4016" i="9" l="1"/>
  <c r="AB4017" i="9"/>
  <c r="AD4016" i="9"/>
  <c r="AB4018" i="9" l="1"/>
  <c r="AD4017" i="9"/>
  <c r="AF4017" i="9"/>
  <c r="AF4018" i="9" l="1"/>
  <c r="AB4019" i="9"/>
  <c r="AD4018" i="9"/>
  <c r="AB4020" i="9" l="1"/>
  <c r="AF4019" i="9"/>
  <c r="AD4019" i="9"/>
  <c r="AF4020" i="9" l="1"/>
  <c r="AB4021" i="9"/>
  <c r="AD4020" i="9"/>
  <c r="AB4022" i="9" l="1"/>
  <c r="AF4021" i="9"/>
  <c r="AD4021" i="9"/>
  <c r="AF4022" i="9" l="1"/>
  <c r="AB4023" i="9"/>
  <c r="AD4022" i="9"/>
  <c r="AB4024" i="9" l="1"/>
  <c r="AD4023" i="9"/>
  <c r="AF4023" i="9"/>
  <c r="AD4024" i="9" l="1"/>
  <c r="AF4024" i="9"/>
  <c r="AB4025" i="9"/>
  <c r="AB4026" i="9" l="1"/>
  <c r="AD4025" i="9"/>
  <c r="AF4025" i="9"/>
  <c r="AF4026" i="9" l="1"/>
  <c r="AB4027" i="9"/>
  <c r="AD4026" i="9"/>
  <c r="AB4028" i="9" l="1"/>
  <c r="AD4027" i="9"/>
  <c r="AF4027" i="9"/>
  <c r="AF4028" i="9" l="1"/>
  <c r="AB4029" i="9"/>
  <c r="AD4028" i="9"/>
  <c r="AB4030" i="9" l="1"/>
  <c r="AD4029" i="9"/>
  <c r="AF4029" i="9"/>
  <c r="AF4030" i="9" l="1"/>
  <c r="AB4031" i="9"/>
  <c r="AD4030" i="9"/>
  <c r="AF4031" i="9" l="1"/>
  <c r="AD4031" i="9"/>
  <c r="AB4032" i="9"/>
  <c r="AF4032" i="9" l="1"/>
  <c r="AB4033" i="9"/>
  <c r="AD4032" i="9"/>
  <c r="AB4034" i="9" l="1"/>
  <c r="AF4033" i="9"/>
  <c r="AD4033" i="9"/>
  <c r="AF4034" i="9" l="1"/>
  <c r="AD4034" i="9"/>
  <c r="AB4035" i="9"/>
  <c r="AB4036" i="9" l="1"/>
  <c r="AD4035" i="9"/>
  <c r="AF4035" i="9"/>
  <c r="AF4036" i="9" l="1"/>
  <c r="AB4037" i="9"/>
  <c r="AD4036" i="9"/>
  <c r="AD4037" i="9" l="1"/>
  <c r="AB4038" i="9"/>
  <c r="AF4037" i="9"/>
  <c r="AB4039" i="9" l="1"/>
  <c r="AD4038" i="9"/>
  <c r="AF4038" i="9"/>
  <c r="AB4040" i="9" l="1"/>
  <c r="AD4039" i="9"/>
  <c r="AF4039" i="9"/>
  <c r="AF4040" i="9" l="1"/>
  <c r="AB4041" i="9"/>
  <c r="AD4040" i="9"/>
  <c r="AB4042" i="9" l="1"/>
  <c r="AD4041" i="9"/>
  <c r="AF4041" i="9"/>
  <c r="AF4042" i="9" l="1"/>
  <c r="AB4043" i="9"/>
  <c r="AD4042" i="9"/>
  <c r="AB4044" i="9" l="1"/>
  <c r="AD4043" i="9"/>
  <c r="AF4043" i="9"/>
  <c r="AD4044" i="9" l="1"/>
  <c r="AF4044" i="9"/>
  <c r="AB4045" i="9"/>
  <c r="AB4046" i="9" l="1"/>
  <c r="AD4045" i="9"/>
  <c r="AF4045" i="9"/>
  <c r="AF4046" i="9" l="1"/>
  <c r="AB4047" i="9"/>
  <c r="AD4046" i="9"/>
  <c r="AB4048" i="9" l="1"/>
  <c r="AD4047" i="9"/>
  <c r="AF4047" i="9"/>
  <c r="AF4048" i="9" l="1"/>
  <c r="AB4049" i="9"/>
  <c r="AD4048" i="9"/>
  <c r="AB4050" i="9" l="1"/>
  <c r="AD4049" i="9"/>
  <c r="AF4049" i="9"/>
  <c r="AF4050" i="9" l="1"/>
  <c r="AB4051" i="9"/>
  <c r="AD4050" i="9"/>
  <c r="AD4051" i="9" l="1"/>
  <c r="AF4051" i="9"/>
  <c r="AB4052" i="9"/>
  <c r="AF4052" i="9" l="1"/>
  <c r="AB4053" i="9"/>
  <c r="AD4052" i="9"/>
  <c r="AB4054" i="9" l="1"/>
  <c r="AF4053" i="9"/>
  <c r="AD4053" i="9"/>
  <c r="AF4054" i="9" l="1"/>
  <c r="AB4055" i="9"/>
  <c r="AD4054" i="9"/>
  <c r="AB4056" i="9" l="1"/>
  <c r="AF4055" i="9"/>
  <c r="AD4055" i="9"/>
  <c r="AF4056" i="9" l="1"/>
  <c r="AB4057" i="9"/>
  <c r="AD4056" i="9"/>
  <c r="AB4058" i="9" l="1"/>
  <c r="AD4057" i="9"/>
  <c r="AF4057" i="9"/>
  <c r="AF4058" i="9" l="1"/>
  <c r="AB4059" i="9"/>
  <c r="AD4058" i="9"/>
  <c r="AB4060" i="9" l="1"/>
  <c r="AD4059" i="9"/>
  <c r="AF4059" i="9"/>
  <c r="AF4060" i="9" l="1"/>
  <c r="AB4061" i="9"/>
  <c r="AD4060" i="9"/>
  <c r="AB4062" i="9" l="1"/>
  <c r="AD4061" i="9"/>
  <c r="AF4061" i="9"/>
  <c r="AF4062" i="9" l="1"/>
  <c r="AB4063" i="9"/>
  <c r="AD4062" i="9"/>
  <c r="AB4064" i="9" l="1"/>
  <c r="AF4063" i="9"/>
  <c r="AD4063" i="9"/>
  <c r="AD4064" i="9" l="1"/>
  <c r="AF4064" i="9"/>
  <c r="AB4065" i="9"/>
  <c r="AB4066" i="9" l="1"/>
  <c r="AD4065" i="9"/>
  <c r="AF4065" i="9"/>
  <c r="AF4066" i="9" l="1"/>
  <c r="AB4067" i="9"/>
  <c r="AD4066" i="9"/>
  <c r="AB4068" i="9" l="1"/>
  <c r="AD4067" i="9"/>
  <c r="AF4067" i="9"/>
  <c r="AF4068" i="9" l="1"/>
  <c r="AB4069" i="9"/>
  <c r="AD4068" i="9"/>
  <c r="AB4070" i="9" l="1"/>
  <c r="AD4069" i="9"/>
  <c r="AF4069" i="9"/>
  <c r="AF4070" i="9" l="1"/>
  <c r="AB4071" i="9"/>
  <c r="AD4070" i="9"/>
  <c r="AD4071" i="9" l="1"/>
  <c r="AF4071" i="9"/>
  <c r="AB4072" i="9"/>
  <c r="AF4072" i="9" l="1"/>
  <c r="AB4073" i="9"/>
  <c r="AD4072" i="9"/>
  <c r="AB4074" i="9" l="1"/>
  <c r="AD4073" i="9"/>
  <c r="AF4073" i="9"/>
  <c r="AF4074" i="9" l="1"/>
  <c r="AB4075" i="9"/>
  <c r="AD4074" i="9"/>
  <c r="AB4076" i="9" l="1"/>
  <c r="AD4075" i="9"/>
  <c r="AF4075" i="9"/>
  <c r="AF4076" i="9" l="1"/>
  <c r="AB4077" i="9"/>
  <c r="AD4076" i="9"/>
  <c r="AB4078" i="9" l="1"/>
  <c r="AD4077" i="9"/>
  <c r="AF4077" i="9"/>
  <c r="AF4078" i="9" l="1"/>
  <c r="AB4079" i="9"/>
  <c r="AD4078" i="9"/>
  <c r="AB4080" i="9" l="1"/>
  <c r="AD4079" i="9"/>
  <c r="AF4079" i="9"/>
  <c r="AF4080" i="9" l="1"/>
  <c r="AB4081" i="9"/>
  <c r="AD4080" i="9"/>
  <c r="AB4082" i="9" l="1"/>
  <c r="AF4081" i="9"/>
  <c r="AD4081" i="9"/>
  <c r="AF4082" i="9" l="1"/>
  <c r="AB4083" i="9"/>
  <c r="AD4082" i="9"/>
  <c r="AB4084" i="9" l="1"/>
  <c r="AD4083" i="9"/>
  <c r="AF4083" i="9"/>
  <c r="AD4084" i="9" l="1"/>
  <c r="AF4084" i="9"/>
  <c r="AB4085" i="9"/>
  <c r="AB4086" i="9" l="1"/>
  <c r="AD4085" i="9"/>
  <c r="AF4085" i="9"/>
  <c r="AF4086" i="9" l="1"/>
  <c r="AB4087" i="9"/>
  <c r="AD4086" i="9"/>
  <c r="AB4088" i="9" l="1"/>
  <c r="AD4087" i="9"/>
  <c r="AF4087" i="9"/>
  <c r="AF4088" i="9" l="1"/>
  <c r="AB4089" i="9"/>
  <c r="AD4088" i="9"/>
  <c r="AB4090" i="9" l="1"/>
  <c r="AD4089" i="9"/>
  <c r="AF4089" i="9"/>
  <c r="AF4090" i="9" l="1"/>
  <c r="AB4091" i="9"/>
  <c r="AD4090" i="9"/>
  <c r="AD4091" i="9" l="1"/>
  <c r="AF4091" i="9"/>
  <c r="AB4092" i="9"/>
  <c r="AF4092" i="9" l="1"/>
  <c r="AB4093" i="9"/>
  <c r="AD4092" i="9"/>
  <c r="AB4094" i="9" l="1"/>
  <c r="AF4093" i="9"/>
  <c r="AD4093" i="9"/>
  <c r="AF4094" i="9" l="1"/>
  <c r="AB4095" i="9"/>
  <c r="AD4094" i="9"/>
  <c r="AB4096" i="9" l="1"/>
  <c r="AD4095" i="9"/>
  <c r="AF4095" i="9"/>
  <c r="AF4096" i="9" l="1"/>
  <c r="AB4097" i="9"/>
  <c r="AD4096" i="9"/>
  <c r="AB4098" i="9" l="1"/>
  <c r="AD4097" i="9"/>
  <c r="AF4097" i="9"/>
  <c r="AF4098" i="9" l="1"/>
  <c r="AB4099" i="9"/>
  <c r="AD4098" i="9"/>
  <c r="AB4100" i="9" l="1"/>
  <c r="AD4099" i="9"/>
  <c r="AF4099" i="9"/>
  <c r="AF4100" i="9" l="1"/>
  <c r="AB4101" i="9"/>
  <c r="AD4100" i="9"/>
  <c r="AB4102" i="9" l="1"/>
  <c r="AF4101" i="9"/>
  <c r="AD4101" i="9"/>
  <c r="AF4102" i="9" l="1"/>
  <c r="AB4103" i="9"/>
  <c r="AD4102" i="9"/>
  <c r="AB4104" i="9" l="1"/>
  <c r="AD4103" i="9"/>
  <c r="AF4103" i="9"/>
  <c r="AD4104" i="9" l="1"/>
  <c r="AF4104" i="9"/>
  <c r="AB4105" i="9"/>
  <c r="AB4106" i="9" l="1"/>
  <c r="AD4105" i="9"/>
  <c r="AF4105" i="9"/>
  <c r="AF4106" i="9" l="1"/>
  <c r="AB4107" i="9"/>
  <c r="AD4106" i="9"/>
  <c r="AB4108" i="9" l="1"/>
  <c r="AF4107" i="9"/>
  <c r="AD4107" i="9"/>
  <c r="AF4108" i="9" l="1"/>
  <c r="AB4109" i="9"/>
  <c r="AD4108" i="9"/>
  <c r="AB4110" i="9" l="1"/>
  <c r="AF4109" i="9"/>
  <c r="AD4109" i="9"/>
  <c r="AF4110" i="9" l="1"/>
  <c r="AB4111" i="9"/>
  <c r="AD4110" i="9"/>
  <c r="AD4111" i="9" l="1"/>
  <c r="AF4111" i="9"/>
  <c r="AB4112" i="9"/>
  <c r="AF4112" i="9" l="1"/>
  <c r="AB4113" i="9"/>
  <c r="AD4112" i="9"/>
  <c r="AB4114" i="9" l="1"/>
  <c r="AF4113" i="9"/>
  <c r="AD4113" i="9"/>
  <c r="AF4114" i="9" l="1"/>
  <c r="AD4114" i="9"/>
  <c r="AB4115" i="9"/>
  <c r="AB4116" i="9" l="1"/>
  <c r="AD4115" i="9"/>
  <c r="AF4115" i="9"/>
  <c r="AF4116" i="9" l="1"/>
  <c r="AB4117" i="9"/>
  <c r="AD4116" i="9"/>
  <c r="AB4118" i="9" l="1"/>
  <c r="AF4117" i="9"/>
  <c r="AD4117" i="9"/>
  <c r="AF4118" i="9" l="1"/>
  <c r="AB4119" i="9"/>
  <c r="AD4118" i="9"/>
  <c r="AB4120" i="9" l="1"/>
  <c r="AF4119" i="9"/>
  <c r="AD4119" i="9"/>
  <c r="AF4120" i="9" l="1"/>
  <c r="AB4121" i="9"/>
  <c r="AD4120" i="9"/>
  <c r="AF4121" i="9" l="1"/>
  <c r="AD4121" i="9"/>
  <c r="AB4122" i="9"/>
  <c r="AF4122" i="9" l="1"/>
  <c r="AB4123" i="9"/>
  <c r="AD4122" i="9"/>
  <c r="AB4124" i="9" l="1"/>
  <c r="AF4123" i="9"/>
  <c r="AD4123" i="9"/>
  <c r="AD4124" i="9" l="1"/>
  <c r="AF4124" i="9"/>
  <c r="AB4125" i="9"/>
  <c r="AB4126" i="9" l="1"/>
  <c r="AD4125" i="9"/>
  <c r="AF4125" i="9"/>
  <c r="AF4126" i="9" l="1"/>
  <c r="AB4127" i="9"/>
  <c r="AD4126" i="9"/>
  <c r="AB4128" i="9" l="1"/>
  <c r="AF4127" i="9"/>
  <c r="AD4127" i="9"/>
  <c r="AF4128" i="9" l="1"/>
  <c r="AB4129" i="9"/>
  <c r="AD4128" i="9"/>
  <c r="AB4130" i="9" l="1"/>
  <c r="AF4129" i="9"/>
  <c r="AD4129" i="9"/>
  <c r="AF4130" i="9" l="1"/>
  <c r="AB4131" i="9"/>
  <c r="AD4130" i="9"/>
  <c r="AD4131" i="9" l="1"/>
  <c r="AF4131" i="9"/>
  <c r="AB4132" i="9"/>
  <c r="AF4132" i="9" l="1"/>
  <c r="AB4133" i="9"/>
  <c r="AD4132" i="9"/>
  <c r="AB4134" i="9" l="1"/>
  <c r="AD4133" i="9"/>
  <c r="AF4133" i="9"/>
  <c r="AF4134" i="9" l="1"/>
  <c r="AD4134" i="9"/>
  <c r="AB4135" i="9"/>
  <c r="AB4136" i="9" l="1"/>
  <c r="AF4135" i="9"/>
  <c r="AD4135" i="9"/>
  <c r="AF4136" i="9" l="1"/>
  <c r="AB4137" i="9"/>
  <c r="AD4136" i="9"/>
  <c r="AD4137" i="9" l="1"/>
  <c r="AB4138" i="9"/>
  <c r="AF4137" i="9"/>
  <c r="AB4139" i="9" l="1"/>
  <c r="AD4138" i="9"/>
  <c r="AF4138" i="9"/>
  <c r="AB4140" i="9" l="1"/>
  <c r="AF4139" i="9"/>
  <c r="AD4139" i="9"/>
  <c r="AF4140" i="9" l="1"/>
  <c r="AB4141" i="9"/>
  <c r="AD4140" i="9"/>
  <c r="AD4141" i="9" l="1"/>
  <c r="AF4141" i="9"/>
  <c r="AB4142" i="9"/>
  <c r="AF4142" i="9" l="1"/>
  <c r="AB4143" i="9"/>
  <c r="AD4142" i="9"/>
  <c r="AB4144" i="9" l="1"/>
  <c r="AF4143" i="9"/>
  <c r="AD4143" i="9"/>
  <c r="AD4144" i="9" l="1"/>
  <c r="AF4144" i="9"/>
  <c r="AB4145" i="9"/>
  <c r="AB4146" i="9" l="1"/>
  <c r="AF4145" i="9"/>
  <c r="AD4145" i="9"/>
  <c r="AF4146" i="9" l="1"/>
  <c r="AB4147" i="9"/>
  <c r="AD4146" i="9"/>
  <c r="AB4148" i="9" l="1"/>
  <c r="AD4147" i="9"/>
  <c r="AF4147" i="9"/>
  <c r="AF4148" i="9" l="1"/>
  <c r="AB4149" i="9"/>
  <c r="AD4148" i="9"/>
  <c r="AB4150" i="9" l="1"/>
  <c r="AD4149" i="9"/>
  <c r="AF4149" i="9"/>
  <c r="AF4150" i="9" l="1"/>
  <c r="AB4151" i="9"/>
  <c r="AD4150" i="9"/>
  <c r="AD4151" i="9" l="1"/>
  <c r="AF4151" i="9"/>
  <c r="AB4152" i="9"/>
  <c r="AF4152" i="9" l="1"/>
  <c r="AB4153" i="9"/>
  <c r="AD4152" i="9"/>
  <c r="AB4154" i="9" l="1"/>
  <c r="AD4153" i="9"/>
  <c r="AF4153" i="9"/>
  <c r="AF4154" i="9" l="1"/>
  <c r="AD4154" i="9"/>
  <c r="AB4155" i="9"/>
  <c r="AB4156" i="9" l="1"/>
  <c r="AD4155" i="9"/>
  <c r="AF4155" i="9"/>
  <c r="AF4156" i="9" l="1"/>
  <c r="AB4157" i="9"/>
  <c r="AD4156" i="9"/>
  <c r="AD4157" i="9" l="1"/>
  <c r="AB4158" i="9"/>
  <c r="AF4157" i="9"/>
  <c r="AB4159" i="9" l="1"/>
  <c r="AD4158" i="9"/>
  <c r="AF4158" i="9"/>
  <c r="AB4160" i="9" l="1"/>
  <c r="AF4159" i="9"/>
  <c r="AD4159" i="9"/>
  <c r="AF4160" i="9" l="1"/>
  <c r="AB4161" i="9"/>
  <c r="AD4160" i="9"/>
  <c r="AD4161" i="9" l="1"/>
  <c r="AF4161" i="9"/>
  <c r="AB4162" i="9"/>
  <c r="AF4162" i="9" l="1"/>
  <c r="AB4163" i="9"/>
  <c r="AD4162" i="9"/>
  <c r="AB4164" i="9" l="1"/>
  <c r="AF4163" i="9"/>
  <c r="AD4163" i="9"/>
  <c r="AD4164" i="9" l="1"/>
  <c r="AF4164" i="9"/>
  <c r="AB4165" i="9"/>
  <c r="AB4166" i="9" l="1"/>
  <c r="AD4165" i="9"/>
  <c r="AF4165" i="9"/>
  <c r="AF4166" i="9" l="1"/>
  <c r="AB4167" i="9"/>
  <c r="AD4166" i="9"/>
  <c r="AB4168" i="9" l="1"/>
  <c r="AF4167" i="9"/>
  <c r="AD4167" i="9"/>
  <c r="AB4169" i="9" l="1"/>
  <c r="AD4168" i="9"/>
  <c r="AF4168" i="9"/>
  <c r="AB4170" i="9" l="1"/>
  <c r="AD4169" i="9"/>
  <c r="AF4169" i="9"/>
  <c r="AB4171" i="9" l="1"/>
  <c r="AF4170" i="9"/>
  <c r="AD4170" i="9"/>
  <c r="AF4171" i="9" l="1"/>
  <c r="AD4171" i="9"/>
  <c r="AB4172" i="9"/>
  <c r="AF4172" i="9" l="1"/>
  <c r="AB4173" i="9"/>
  <c r="AD4172" i="9"/>
  <c r="AB4174" i="9" l="1"/>
  <c r="AD4173" i="9"/>
  <c r="AF4173" i="9"/>
  <c r="AF4174" i="9" l="1"/>
  <c r="AD4174" i="9"/>
  <c r="AB4175" i="9"/>
  <c r="AB4176" i="9" l="1"/>
  <c r="AD4175" i="9"/>
  <c r="AF4175" i="9"/>
  <c r="AF4176" i="9" l="1"/>
  <c r="AB4177" i="9"/>
  <c r="AD4176" i="9"/>
  <c r="AB4178" i="9" l="1"/>
  <c r="AD4177" i="9"/>
  <c r="AF4177" i="9"/>
  <c r="AF4178" i="9" l="1"/>
  <c r="AB4179" i="9"/>
  <c r="AD4178" i="9"/>
  <c r="AB4180" i="9" l="1"/>
  <c r="AD4179" i="9"/>
  <c r="AF4179" i="9"/>
  <c r="AB4181" i="9" l="1"/>
  <c r="AF4180" i="9"/>
  <c r="AD4180" i="9"/>
  <c r="AD4181" i="9" l="1"/>
  <c r="AF4181" i="9"/>
  <c r="AB4182" i="9"/>
  <c r="AF4182" i="9" l="1"/>
  <c r="AB4183" i="9"/>
  <c r="AD4182" i="9"/>
  <c r="AB4184" i="9" l="1"/>
  <c r="AF4183" i="9"/>
  <c r="AD4183" i="9"/>
  <c r="AD4184" i="9" l="1"/>
  <c r="AF4184" i="9"/>
  <c r="AB4185" i="9"/>
  <c r="AB4186" i="9" l="1"/>
  <c r="AD4185" i="9"/>
  <c r="AF4185" i="9"/>
  <c r="AF4186" i="9" l="1"/>
  <c r="AB4187" i="9"/>
  <c r="AD4186" i="9"/>
  <c r="AB4188" i="9" l="1"/>
  <c r="AD4187" i="9"/>
  <c r="AF4187" i="9"/>
  <c r="AF4188" i="9" l="1"/>
  <c r="AB4189" i="9"/>
  <c r="AD4188" i="9"/>
  <c r="AB4190" i="9" l="1"/>
  <c r="AD4189" i="9"/>
  <c r="AF4189" i="9"/>
  <c r="AB4191" i="9" l="1"/>
  <c r="AF4190" i="9"/>
  <c r="AD4190" i="9"/>
  <c r="AD4191" i="9" l="1"/>
  <c r="AF4191" i="9"/>
  <c r="AB4192" i="9"/>
  <c r="AF4192" i="9" l="1"/>
  <c r="AB4193" i="9"/>
  <c r="AD4192" i="9"/>
  <c r="AB4194" i="9" l="1"/>
  <c r="AF4193" i="9"/>
  <c r="AD4193" i="9"/>
  <c r="AD4194" i="9" l="1"/>
  <c r="AF4194" i="9"/>
  <c r="AB4195" i="9"/>
  <c r="AB4196" i="9" l="1"/>
  <c r="AF4195" i="9"/>
  <c r="AD4195" i="9"/>
  <c r="AF4196" i="9" l="1"/>
  <c r="AB4197" i="9"/>
  <c r="AD4196" i="9"/>
  <c r="AB4198" i="9" l="1"/>
  <c r="AD4197" i="9"/>
  <c r="AF4197" i="9"/>
  <c r="AF4198" i="9" l="1"/>
  <c r="AB4199" i="9"/>
  <c r="AD4198" i="9"/>
  <c r="AB4200" i="9" l="1"/>
  <c r="AD4199" i="9"/>
  <c r="AF4199" i="9"/>
  <c r="AB4201" i="9" l="1"/>
  <c r="AF4200" i="9"/>
  <c r="AD4200" i="9"/>
  <c r="AD4201" i="9" l="1"/>
  <c r="AF4201" i="9"/>
  <c r="AB4202" i="9"/>
  <c r="AF4202" i="9" l="1"/>
  <c r="AB4203" i="9"/>
  <c r="AD4202" i="9"/>
  <c r="AB4204" i="9" l="1"/>
  <c r="AD4203" i="9"/>
  <c r="AF4203" i="9"/>
  <c r="AB4205" i="9" l="1"/>
  <c r="AF4204" i="9"/>
  <c r="AD4204" i="9"/>
  <c r="AB4206" i="9" l="1"/>
  <c r="AD4205" i="9"/>
  <c r="AF4205" i="9"/>
  <c r="AF4206" i="9" l="1"/>
  <c r="AB4207" i="9"/>
  <c r="AD4206" i="9"/>
  <c r="AB4208" i="9" l="1"/>
  <c r="AD4207" i="9"/>
  <c r="AF4207" i="9"/>
  <c r="AF4208" i="9" l="1"/>
  <c r="AB4209" i="9"/>
  <c r="AD4208" i="9"/>
  <c r="AB4210" i="9" l="1"/>
  <c r="AF4209" i="9"/>
  <c r="AD4209" i="9"/>
  <c r="AF4210" i="9" l="1"/>
  <c r="AB4211" i="9"/>
  <c r="AD4210" i="9"/>
  <c r="AD4211" i="9" l="1"/>
  <c r="AF4211" i="9"/>
  <c r="AB4212" i="9"/>
  <c r="AF4212" i="9" l="1"/>
  <c r="AB4213" i="9"/>
  <c r="AD4212" i="9"/>
  <c r="AB4214" i="9" l="1"/>
  <c r="AD4213" i="9"/>
  <c r="AF4213" i="9"/>
  <c r="AD4214" i="9" l="1"/>
  <c r="AB4215" i="9"/>
  <c r="AF4214" i="9"/>
  <c r="AB4216" i="9" l="1"/>
  <c r="AD4215" i="9"/>
  <c r="AF4215" i="9"/>
  <c r="AF4216" i="9" l="1"/>
  <c r="AB4217" i="9"/>
  <c r="AD4216" i="9"/>
  <c r="AB4218" i="9" l="1"/>
  <c r="AD4217" i="9"/>
  <c r="AF4217" i="9"/>
  <c r="AF4218" i="9" l="1"/>
  <c r="AB4219" i="9"/>
  <c r="AD4218" i="9"/>
  <c r="AB4220" i="9" l="1"/>
  <c r="AD4219" i="9"/>
  <c r="AF4219" i="9"/>
  <c r="AF4220" i="9" l="1"/>
  <c r="AB4221" i="9"/>
  <c r="AD4220" i="9"/>
  <c r="AD4221" i="9" l="1"/>
  <c r="AF4221" i="9"/>
  <c r="AB4222" i="9"/>
  <c r="AF4222" i="9" l="1"/>
  <c r="AB4223" i="9"/>
  <c r="AD4222" i="9"/>
  <c r="AB4224" i="9" l="1"/>
  <c r="AD4223" i="9"/>
  <c r="AF4223" i="9"/>
  <c r="AD4224" i="9" l="1"/>
  <c r="AF4224" i="9"/>
  <c r="AB4225" i="9"/>
  <c r="AB4226" i="9" l="1"/>
  <c r="AD4225" i="9"/>
  <c r="AF4225" i="9"/>
  <c r="AF4226" i="9" l="1"/>
  <c r="AB4227" i="9"/>
  <c r="AD4226" i="9"/>
  <c r="AB4228" i="9" l="1"/>
  <c r="AD4227" i="9"/>
  <c r="AF4227" i="9"/>
  <c r="AF4228" i="9" l="1"/>
  <c r="AB4229" i="9"/>
  <c r="AD4228" i="9"/>
  <c r="AD4229" i="9" l="1"/>
  <c r="AF4229" i="9"/>
  <c r="AB4230" i="9"/>
  <c r="AB4231" i="9" l="1"/>
  <c r="AD4230" i="9"/>
  <c r="AF4230" i="9"/>
  <c r="AD4231" i="9" l="1"/>
  <c r="AF4231" i="9"/>
  <c r="AB4232" i="9"/>
  <c r="AF4232" i="9" l="1"/>
  <c r="AD4232" i="9"/>
  <c r="AB4233" i="9"/>
  <c r="AB4234" i="9" l="1"/>
  <c r="AD4233" i="9"/>
  <c r="AF4233" i="9"/>
  <c r="AD4234" i="9" l="1"/>
  <c r="AF4234" i="9"/>
  <c r="AB4235" i="9"/>
  <c r="AB4236" i="9" l="1"/>
  <c r="AD4235" i="9"/>
  <c r="AF4235" i="9"/>
  <c r="AF4236" i="9" l="1"/>
  <c r="AD4236" i="9"/>
  <c r="AB4237" i="9"/>
  <c r="AB4238" i="9" l="1"/>
  <c r="AD4237" i="9"/>
  <c r="AF4237" i="9"/>
  <c r="AF4238" i="9" l="1"/>
  <c r="AB4239" i="9"/>
  <c r="AD4238" i="9"/>
  <c r="AF4239" i="9" l="1"/>
  <c r="AB4240" i="9"/>
  <c r="AD4239" i="9"/>
  <c r="AF4240" i="9" l="1"/>
  <c r="AB4241" i="9"/>
  <c r="AD4240" i="9"/>
  <c r="AD4241" i="9" l="1"/>
  <c r="AF4241" i="9"/>
  <c r="AB4242" i="9"/>
  <c r="AF4242" i="9" l="1"/>
  <c r="AD4242" i="9"/>
  <c r="AB4243" i="9"/>
  <c r="AB4244" i="9" l="1"/>
  <c r="AD4243" i="9"/>
  <c r="AF4243" i="9"/>
  <c r="AD4244" i="9" l="1"/>
  <c r="AF4244" i="9"/>
  <c r="AB4245" i="9"/>
  <c r="AB4246" i="9" l="1"/>
  <c r="AD4245" i="9"/>
  <c r="AF4245" i="9"/>
  <c r="AF4246" i="9" l="1"/>
  <c r="AB4247" i="9"/>
  <c r="AD4246" i="9"/>
  <c r="AB4248" i="9" l="1"/>
  <c r="AF4247" i="9"/>
  <c r="AD4247" i="9"/>
  <c r="AF4248" i="9" l="1"/>
  <c r="AB4249" i="9"/>
  <c r="AD4248" i="9"/>
  <c r="AD4249" i="9" l="1"/>
  <c r="AF4249" i="9"/>
  <c r="AB4250" i="9"/>
  <c r="AF4250" i="9" l="1"/>
  <c r="AB4251" i="9"/>
  <c r="AD4250" i="9"/>
  <c r="AD4251" i="9" l="1"/>
  <c r="AF4251" i="9"/>
  <c r="AB4252" i="9"/>
  <c r="AF4252" i="9" l="1"/>
  <c r="AD4252" i="9"/>
  <c r="AB4253" i="9"/>
  <c r="AB4254" i="9" l="1"/>
  <c r="AD4253" i="9"/>
  <c r="AF4253" i="9"/>
  <c r="AD4254" i="9" l="1"/>
  <c r="AF4254" i="9"/>
  <c r="AB4255" i="9"/>
  <c r="AB4256" i="9" l="1"/>
  <c r="AF4255" i="9"/>
  <c r="AD4255" i="9"/>
  <c r="AB4257" i="9" l="1"/>
  <c r="AD4256" i="9"/>
  <c r="AF4256" i="9"/>
  <c r="AB4258" i="9" l="1"/>
  <c r="AD4257" i="9"/>
  <c r="AF4257" i="9"/>
  <c r="AF4258" i="9" l="1"/>
  <c r="AB4259" i="9"/>
  <c r="AD4258" i="9"/>
  <c r="AF4259" i="9" l="1"/>
  <c r="AB4260" i="9"/>
  <c r="AD4259" i="9"/>
  <c r="AF4260" i="9" l="1"/>
  <c r="AB4261" i="9"/>
  <c r="AD4260" i="9"/>
  <c r="AF4261" i="9" l="1"/>
  <c r="AD4261" i="9"/>
  <c r="AB4262" i="9"/>
  <c r="AF4262" i="9" l="1"/>
  <c r="AD4262" i="9"/>
  <c r="AB4263" i="9"/>
  <c r="AB4264" i="9" l="1"/>
  <c r="AF4263" i="9"/>
  <c r="AD4263" i="9"/>
  <c r="AD4264" i="9" l="1"/>
  <c r="AF4264" i="9"/>
  <c r="AB4265" i="9"/>
  <c r="AB4266" i="9" l="1"/>
  <c r="AD4265" i="9"/>
  <c r="AF4265" i="9"/>
  <c r="AF4266" i="9" l="1"/>
  <c r="AB4267" i="9"/>
  <c r="AD4266" i="9"/>
  <c r="AB4268" i="9" l="1"/>
  <c r="AF4267" i="9"/>
  <c r="AD4267" i="9"/>
  <c r="AF4268" i="9" l="1"/>
  <c r="AB4269" i="9"/>
  <c r="AD4268" i="9"/>
  <c r="AD4269" i="9" l="1"/>
  <c r="AF4269" i="9"/>
  <c r="AB4270" i="9"/>
  <c r="AF4270" i="9" l="1"/>
  <c r="AB4271" i="9"/>
  <c r="AD4270" i="9"/>
  <c r="AD4271" i="9" l="1"/>
  <c r="AF4271" i="9"/>
  <c r="AB4272" i="9"/>
  <c r="AF4272" i="9" l="1"/>
  <c r="AB4273" i="9"/>
  <c r="AD4272" i="9"/>
  <c r="AB4274" i="9" l="1"/>
  <c r="AF4273" i="9"/>
  <c r="AD4273" i="9"/>
  <c r="AD4274" i="9" l="1"/>
  <c r="AF4274" i="9"/>
  <c r="AB4275" i="9"/>
  <c r="AB4276" i="9" l="1"/>
  <c r="AF4275" i="9"/>
  <c r="AD4275" i="9"/>
  <c r="AB4277" i="9" l="1"/>
  <c r="AF4276" i="9"/>
  <c r="AD4276" i="9"/>
  <c r="AD4277" i="9" l="1"/>
  <c r="AB4278" i="9"/>
  <c r="AF4277" i="9"/>
  <c r="AB4279" i="9" l="1"/>
  <c r="AD4278" i="9"/>
  <c r="AF4278" i="9"/>
  <c r="AB4280" i="9" l="1"/>
  <c r="AF4279" i="9"/>
  <c r="AD4279" i="9"/>
  <c r="AF4280" i="9" l="1"/>
  <c r="AD4280" i="9"/>
  <c r="AB4281" i="9"/>
  <c r="AD4281" i="9" l="1"/>
  <c r="AF4281" i="9"/>
  <c r="AB4282" i="9"/>
  <c r="AF4282" i="9" l="1"/>
  <c r="AB4283" i="9"/>
  <c r="AD4282" i="9"/>
  <c r="AB4284" i="9" l="1"/>
  <c r="AF4283" i="9"/>
  <c r="AD4283" i="9"/>
  <c r="AD4284" i="9" l="1"/>
  <c r="AF4284" i="9"/>
  <c r="AB4285" i="9"/>
  <c r="AB4286" i="9" l="1"/>
  <c r="AF4285" i="9"/>
  <c r="AD4285" i="9"/>
  <c r="AF4286" i="9" l="1"/>
  <c r="AB4287" i="9"/>
  <c r="AD4286" i="9"/>
  <c r="AB4288" i="9" l="1"/>
  <c r="AF4287" i="9"/>
  <c r="AD4287" i="9"/>
  <c r="AF4288" i="9" l="1"/>
  <c r="AB4289" i="9"/>
  <c r="AD4288" i="9"/>
  <c r="AF4289" i="9" l="1"/>
  <c r="AD4289" i="9"/>
  <c r="AB4290" i="9"/>
  <c r="AF4290" i="9" l="1"/>
  <c r="AB4291" i="9"/>
  <c r="AD4290" i="9"/>
  <c r="AD4291" i="9" l="1"/>
  <c r="AF4291" i="9"/>
  <c r="AB4292" i="9"/>
  <c r="AF4292" i="9" l="1"/>
  <c r="AB4293" i="9"/>
  <c r="AD4292" i="9"/>
  <c r="AB4294" i="9" l="1"/>
  <c r="AF4293" i="9"/>
  <c r="AD4293" i="9"/>
  <c r="AD4294" i="9" l="1"/>
  <c r="AF4294" i="9"/>
  <c r="AB4295" i="9"/>
  <c r="AB4296" i="9" l="1"/>
  <c r="AF4295" i="9"/>
  <c r="AD4295" i="9"/>
  <c r="AF4296" i="9" l="1"/>
  <c r="AB4297" i="9"/>
  <c r="AD4296" i="9"/>
  <c r="AD4297" i="9" l="1"/>
  <c r="AF4297" i="9"/>
  <c r="AB4298" i="9"/>
  <c r="AB4299" i="9" l="1"/>
  <c r="AF4298" i="9"/>
  <c r="AD4298" i="9"/>
  <c r="AB4300" i="9" l="1"/>
  <c r="AF4299" i="9"/>
  <c r="AD4299" i="9"/>
  <c r="AF4300" i="9" l="1"/>
  <c r="AB4301" i="9"/>
  <c r="AD4300" i="9"/>
  <c r="AD4301" i="9" l="1"/>
  <c r="AF4301" i="9"/>
  <c r="AB4302" i="9"/>
  <c r="AF4302" i="9" l="1"/>
  <c r="AB4303" i="9"/>
  <c r="AD4302" i="9"/>
  <c r="AB4304" i="9" l="1"/>
  <c r="AF4303" i="9"/>
  <c r="AD4303" i="9"/>
  <c r="AD4304" i="9" l="1"/>
  <c r="AF4304" i="9"/>
  <c r="AB4305" i="9"/>
  <c r="AB4306" i="9" l="1"/>
  <c r="AD4305" i="9"/>
  <c r="AF4305" i="9"/>
  <c r="AB4307" i="9" l="1"/>
  <c r="AD4306" i="9"/>
  <c r="AF4306" i="9"/>
  <c r="AB4308" i="9" l="1"/>
  <c r="AD4307" i="9"/>
  <c r="AF4307" i="9"/>
  <c r="AF4308" i="9" l="1"/>
  <c r="AB4309" i="9"/>
  <c r="AD4308" i="9"/>
  <c r="AB4310" i="9" l="1"/>
  <c r="AD4309" i="9"/>
  <c r="AF4309" i="9"/>
  <c r="AF4310" i="9" l="1"/>
  <c r="AB4311" i="9"/>
  <c r="AD4310" i="9"/>
  <c r="AF4311" i="9" l="1"/>
  <c r="AB4312" i="9"/>
  <c r="AD4311" i="9"/>
  <c r="AF4312" i="9" l="1"/>
  <c r="AB4313" i="9"/>
  <c r="AD4312" i="9"/>
  <c r="AB4314" i="9" l="1"/>
  <c r="AD4313" i="9"/>
  <c r="AF4313" i="9"/>
  <c r="AD4314" i="9" l="1"/>
  <c r="AB4315" i="9"/>
  <c r="AF4314" i="9"/>
  <c r="AB4316" i="9" l="1"/>
  <c r="AF4315" i="9"/>
  <c r="AD4315" i="9"/>
  <c r="AF4316" i="9" l="1"/>
  <c r="AB4317" i="9"/>
  <c r="AD4316" i="9"/>
  <c r="AB4318" i="9" l="1"/>
  <c r="AD4317" i="9"/>
  <c r="AF4317" i="9"/>
  <c r="AF4318" i="9" l="1"/>
  <c r="AB4319" i="9"/>
  <c r="AD4318" i="9"/>
  <c r="AB4320" i="9" l="1"/>
  <c r="AF4319" i="9"/>
  <c r="AD4319" i="9"/>
  <c r="AF4320" i="9" l="1"/>
  <c r="AB4321" i="9"/>
  <c r="AD4320" i="9"/>
  <c r="AD4321" i="9" l="1"/>
  <c r="AF4321" i="9"/>
  <c r="AB4322" i="9"/>
  <c r="AF4322" i="9" l="1"/>
  <c r="AB4323" i="9"/>
  <c r="AD4322" i="9"/>
  <c r="AB4324" i="9" l="1"/>
  <c r="AF4323" i="9"/>
  <c r="AD4323" i="9"/>
  <c r="AD4324" i="9" l="1"/>
  <c r="AF4324" i="9"/>
  <c r="AB4325" i="9"/>
  <c r="AB4326" i="9" l="1"/>
  <c r="AF4325" i="9"/>
  <c r="AD4325" i="9"/>
  <c r="AF4326" i="9" l="1"/>
  <c r="AB4327" i="9"/>
  <c r="AD4326" i="9"/>
  <c r="AB4328" i="9" l="1"/>
  <c r="AD4327" i="9"/>
  <c r="AF4327" i="9"/>
  <c r="AF4328" i="9" l="1"/>
  <c r="AB4329" i="9"/>
  <c r="AD4328" i="9"/>
  <c r="AF4329" i="9" l="1"/>
  <c r="AD4329" i="9"/>
  <c r="AB4330" i="9"/>
  <c r="AF4330" i="9" l="1"/>
  <c r="AB4331" i="9"/>
  <c r="AD4330" i="9"/>
  <c r="AD4331" i="9" l="1"/>
  <c r="AB4332" i="9"/>
  <c r="AF4331" i="9"/>
  <c r="AF4332" i="9" l="1"/>
  <c r="AB4333" i="9"/>
  <c r="AD4332" i="9"/>
  <c r="AB4334" i="9" l="1"/>
  <c r="AD4333" i="9"/>
  <c r="AF4333" i="9"/>
  <c r="AD4334" i="9" l="1"/>
  <c r="AF4334" i="9"/>
  <c r="AB4335" i="9"/>
  <c r="AB4336" i="9" l="1"/>
  <c r="AD4335" i="9"/>
  <c r="AF4335" i="9"/>
  <c r="AD4336" i="9" l="1"/>
  <c r="AB4337" i="9"/>
  <c r="AF4336" i="9"/>
  <c r="AD4337" i="9" l="1"/>
  <c r="AB4338" i="9"/>
  <c r="AF4337" i="9"/>
  <c r="AF4338" i="9" l="1"/>
  <c r="AB4339" i="9"/>
  <c r="AD4338" i="9"/>
  <c r="AB4340" i="9" l="1"/>
  <c r="AF4339" i="9"/>
  <c r="AD4339" i="9"/>
  <c r="AF4340" i="9" l="1"/>
  <c r="AB4341" i="9"/>
  <c r="AD4340" i="9"/>
  <c r="AD4341" i="9" l="1"/>
  <c r="AB4342" i="9"/>
  <c r="AF4341" i="9"/>
  <c r="AF4342" i="9" l="1"/>
  <c r="AB4343" i="9"/>
  <c r="AD4342" i="9"/>
  <c r="AF4343" i="9" l="1"/>
  <c r="AB4344" i="9"/>
  <c r="AD4343" i="9"/>
  <c r="AD4344" i="9" l="1"/>
  <c r="AF4344" i="9"/>
  <c r="AB4345" i="9"/>
  <c r="AB4346" i="9" l="1"/>
  <c r="AD4345" i="9"/>
  <c r="AF4345" i="9"/>
  <c r="AF4346" i="9" l="1"/>
  <c r="AB4347" i="9"/>
  <c r="AD4346" i="9"/>
  <c r="AB4348" i="9" l="1"/>
  <c r="AF4347" i="9"/>
  <c r="AD4347" i="9"/>
  <c r="AF4348" i="9" l="1"/>
  <c r="AB4349" i="9"/>
  <c r="AD4348" i="9"/>
  <c r="AB4350" i="9" l="1"/>
  <c r="AD4349" i="9"/>
  <c r="AF4349" i="9"/>
  <c r="AF4350" i="9" l="1"/>
  <c r="AB4351" i="9"/>
  <c r="AD4350" i="9"/>
  <c r="AD4351" i="9" l="1"/>
  <c r="AF4351" i="9"/>
  <c r="AB4352" i="9"/>
  <c r="AF4352" i="9" l="1"/>
  <c r="AB4353" i="9"/>
  <c r="AD4352" i="9"/>
  <c r="AB4354" i="9" l="1"/>
  <c r="AD4353" i="9"/>
  <c r="AF4353" i="9"/>
  <c r="AD4354" i="9" l="1"/>
  <c r="AF4354" i="9"/>
  <c r="AB4355" i="9"/>
  <c r="AB4356" i="9" l="1"/>
  <c r="AD4355" i="9"/>
  <c r="AF4355" i="9"/>
  <c r="AF4356" i="9" l="1"/>
  <c r="AB4357" i="9"/>
  <c r="AD4356" i="9"/>
  <c r="AB4358" i="9" l="1"/>
  <c r="AD4357" i="9"/>
  <c r="AF4357" i="9"/>
  <c r="AD4358" i="9" l="1"/>
  <c r="AB4359" i="9"/>
  <c r="AF4358" i="9"/>
  <c r="AB4360" i="9" l="1"/>
  <c r="AD4359" i="9"/>
  <c r="AF4359" i="9"/>
  <c r="AF4360" i="9" l="1"/>
  <c r="AB4361" i="9"/>
  <c r="AD4360" i="9"/>
  <c r="AB4362" i="9" l="1"/>
  <c r="AD4361" i="9"/>
  <c r="AF4361" i="9"/>
  <c r="AF4362" i="9" l="1"/>
  <c r="AB4363" i="9"/>
  <c r="AD4362" i="9"/>
  <c r="AB4364" i="9" l="1"/>
  <c r="AD4363" i="9"/>
  <c r="AF4363" i="9"/>
  <c r="AF4364" i="9" l="1"/>
  <c r="AB4365" i="9"/>
  <c r="AD4364" i="9"/>
  <c r="AF4365" i="9" l="1"/>
  <c r="AD4365" i="9"/>
  <c r="AB4366" i="9"/>
  <c r="AF4366" i="9" l="1"/>
  <c r="AB4367" i="9"/>
  <c r="AD4366" i="9"/>
  <c r="AB4368" i="9" l="1"/>
  <c r="AD4367" i="9"/>
  <c r="AF4367" i="9"/>
  <c r="AF4368" i="9" l="1"/>
  <c r="AB4369" i="9"/>
  <c r="AD4368" i="9"/>
  <c r="AB4370" i="9" l="1"/>
  <c r="AD4369" i="9"/>
  <c r="AF4369" i="9"/>
  <c r="AF4370" i="9" l="1"/>
  <c r="AB4371" i="9"/>
  <c r="AD4370" i="9"/>
  <c r="AF4371" i="9" l="1"/>
  <c r="AB4372" i="9"/>
  <c r="AD4371" i="9"/>
  <c r="AF4372" i="9" l="1"/>
  <c r="AB4373" i="9"/>
  <c r="AD4372" i="9"/>
  <c r="AB4374" i="9" l="1"/>
  <c r="AD4373" i="9"/>
  <c r="AF4373" i="9"/>
  <c r="AF4374" i="9" l="1"/>
  <c r="AB4375" i="9"/>
  <c r="AD4374" i="9"/>
  <c r="AB4376" i="9" l="1"/>
  <c r="AD4375" i="9"/>
  <c r="AF4375" i="9"/>
  <c r="AF4376" i="9" l="1"/>
  <c r="AB4377" i="9"/>
  <c r="AD4376" i="9"/>
  <c r="AB4378" i="9" l="1"/>
  <c r="AD4377" i="9"/>
  <c r="AF4377" i="9"/>
  <c r="AD4378" i="9" l="1"/>
  <c r="AF4378" i="9"/>
  <c r="AB4379" i="9"/>
  <c r="AB4380" i="9" l="1"/>
  <c r="AD4379" i="9"/>
  <c r="AF4379" i="9"/>
  <c r="AF4380" i="9" l="1"/>
  <c r="AB4381" i="9"/>
  <c r="AD4380" i="9"/>
  <c r="AB4382" i="9" l="1"/>
  <c r="AD4381" i="9"/>
  <c r="AF4381" i="9"/>
  <c r="AF4382" i="9" l="1"/>
  <c r="AB4383" i="9"/>
  <c r="AD4382" i="9"/>
  <c r="AB4384" i="9" l="1"/>
  <c r="AF4383" i="9"/>
  <c r="AD4383" i="9"/>
  <c r="AF4384" i="9" l="1"/>
  <c r="AB4385" i="9"/>
  <c r="AD4384" i="9"/>
  <c r="AD4385" i="9" l="1"/>
  <c r="AF4385" i="9"/>
  <c r="AB4386" i="9"/>
  <c r="AF4386" i="9" l="1"/>
  <c r="AB4387" i="9"/>
  <c r="AD4386" i="9"/>
  <c r="AB4388" i="9" l="1"/>
  <c r="AD4387" i="9"/>
  <c r="AF4387" i="9"/>
  <c r="AF4388" i="9" l="1"/>
  <c r="AB4389" i="9"/>
  <c r="AD4388" i="9"/>
  <c r="AB4390" i="9" l="1"/>
  <c r="AD4389" i="9"/>
  <c r="AF4389" i="9"/>
  <c r="AF4390" i="9" l="1"/>
  <c r="AB4391" i="9"/>
  <c r="AD4390" i="9"/>
  <c r="AD4391" i="9" l="1"/>
  <c r="AB4392" i="9"/>
  <c r="AF4391" i="9"/>
  <c r="AB4393" i="9" l="1"/>
  <c r="AD4392" i="9"/>
  <c r="AF4392" i="9"/>
  <c r="AB4394" i="9" l="1"/>
  <c r="AD4393" i="9"/>
  <c r="AF4393" i="9"/>
  <c r="AF4394" i="9" l="1"/>
  <c r="AB4395" i="9"/>
  <c r="AD4394" i="9"/>
  <c r="AB4396" i="9" l="1"/>
  <c r="AD4395" i="9"/>
  <c r="AF4395" i="9"/>
  <c r="AF4396" i="9" l="1"/>
  <c r="AB4397" i="9"/>
  <c r="AD4396" i="9"/>
  <c r="AB4398" i="9" l="1"/>
  <c r="AD4397" i="9"/>
  <c r="AF4397" i="9"/>
  <c r="AD4398" i="9" l="1"/>
  <c r="AB4399" i="9"/>
  <c r="AF4398" i="9"/>
  <c r="AB4400" i="9" l="1"/>
  <c r="AD4399" i="9"/>
  <c r="AF4399" i="9"/>
  <c r="AF4400" i="9" l="1"/>
  <c r="AB4401" i="9"/>
  <c r="AD4400" i="9"/>
  <c r="AB4402" i="9" l="1"/>
  <c r="AD4401" i="9"/>
  <c r="AF4401" i="9"/>
  <c r="AF4402" i="9" l="1"/>
  <c r="AB4403" i="9"/>
  <c r="AD4402" i="9"/>
  <c r="AB4404" i="9" l="1"/>
  <c r="AD4403" i="9"/>
  <c r="AF4403" i="9"/>
  <c r="AF4404" i="9" l="1"/>
  <c r="AB4405" i="9"/>
  <c r="AD4404" i="9"/>
  <c r="AD4405" i="9" l="1"/>
  <c r="AF4405" i="9"/>
  <c r="AB4406" i="9"/>
  <c r="AF4406" i="9" l="1"/>
  <c r="AB4407" i="9"/>
  <c r="AD4406" i="9"/>
  <c r="AB4408" i="9" l="1"/>
  <c r="AF4407" i="9"/>
  <c r="AD4407" i="9"/>
  <c r="AF4408" i="9" l="1"/>
  <c r="AB4409" i="9"/>
  <c r="AD4408" i="9"/>
  <c r="AB4410" i="9" l="1"/>
  <c r="AD4409" i="9"/>
  <c r="AF4409" i="9"/>
  <c r="AF4410" i="9" l="1"/>
  <c r="AB4411" i="9"/>
  <c r="AD4410" i="9"/>
  <c r="AF4411" i="9" l="1"/>
  <c r="AB4412" i="9"/>
  <c r="AD4411" i="9"/>
  <c r="AF4412" i="9" l="1"/>
  <c r="AB4413" i="9"/>
  <c r="AD4412" i="9"/>
  <c r="AB4414" i="9" l="1"/>
  <c r="AD4413" i="9"/>
  <c r="AF4413" i="9"/>
  <c r="AF4414" i="9" l="1"/>
  <c r="AB4415" i="9"/>
  <c r="AD4414" i="9"/>
  <c r="AB4416" i="9" l="1"/>
  <c r="AF4415" i="9"/>
  <c r="AD4415" i="9"/>
  <c r="AF4416" i="9" l="1"/>
  <c r="AB4417" i="9"/>
  <c r="AD4416" i="9"/>
  <c r="AB4418" i="9" l="1"/>
  <c r="AD4417" i="9"/>
  <c r="AF4417" i="9"/>
  <c r="AD4418" i="9" l="1"/>
  <c r="AB4419" i="9"/>
  <c r="AF4418" i="9"/>
  <c r="AB4420" i="9" l="1"/>
  <c r="AD4419" i="9"/>
  <c r="AF4419" i="9"/>
  <c r="AF4420" i="9" l="1"/>
  <c r="AB4421" i="9"/>
  <c r="AD4420" i="9"/>
  <c r="AB4422" i="9" l="1"/>
  <c r="AD4421" i="9"/>
  <c r="AF4421" i="9"/>
  <c r="AF4422" i="9" l="1"/>
  <c r="AB4423" i="9"/>
  <c r="AD4422" i="9"/>
  <c r="AB4424" i="9" l="1"/>
  <c r="AD4423" i="9"/>
  <c r="AF4423" i="9"/>
  <c r="AF4424" i="9" l="1"/>
  <c r="AB4425" i="9"/>
  <c r="AD4424" i="9"/>
  <c r="AD4425" i="9" l="1"/>
  <c r="AF4425" i="9"/>
  <c r="AB4426" i="9"/>
  <c r="AF4426" i="9" l="1"/>
  <c r="AB4427" i="9"/>
  <c r="AD4426" i="9"/>
  <c r="AB4428" i="9" l="1"/>
  <c r="AD4427" i="9"/>
  <c r="AF4427" i="9"/>
  <c r="AF4428" i="9" l="1"/>
  <c r="AB4429" i="9"/>
  <c r="AD4428" i="9"/>
  <c r="AB4430" i="9" l="1"/>
  <c r="AD4429" i="9"/>
  <c r="AF4429" i="9"/>
  <c r="AF4430" i="9" l="1"/>
  <c r="AB4431" i="9"/>
  <c r="AD4430" i="9"/>
  <c r="AF4431" i="9" l="1"/>
  <c r="AB4432" i="9"/>
  <c r="AD4431" i="9"/>
  <c r="AF4432" i="9" l="1"/>
  <c r="AB4433" i="9"/>
  <c r="AD4432" i="9"/>
  <c r="AB4434" i="9" l="1"/>
  <c r="AD4433" i="9"/>
  <c r="AF4433" i="9"/>
  <c r="AF4434" i="9" l="1"/>
  <c r="AB4435" i="9"/>
  <c r="AD4434" i="9"/>
  <c r="AB4436" i="9" l="1"/>
  <c r="AD4435" i="9"/>
  <c r="AF4435" i="9"/>
  <c r="AF4436" i="9" l="1"/>
  <c r="AB4437" i="9"/>
  <c r="AD4436" i="9"/>
  <c r="AB4438" i="9" l="1"/>
  <c r="AD4437" i="9"/>
  <c r="AF4437" i="9"/>
  <c r="AD4438" i="9" l="1"/>
  <c r="AB4439" i="9"/>
  <c r="AF4438" i="9"/>
  <c r="AB4440" i="9" l="1"/>
  <c r="AF4439" i="9"/>
  <c r="AD4439" i="9"/>
  <c r="AF4440" i="9" l="1"/>
  <c r="AB4441" i="9"/>
  <c r="AD4440" i="9"/>
  <c r="AB4442" i="9" l="1"/>
  <c r="AD4441" i="9"/>
  <c r="AF4441" i="9"/>
  <c r="AF4442" i="9" l="1"/>
  <c r="AB4443" i="9"/>
  <c r="AD4442" i="9"/>
  <c r="AB4444" i="9" l="1"/>
  <c r="AF4443" i="9"/>
  <c r="AD4443" i="9"/>
  <c r="AF4444" i="9" l="1"/>
  <c r="AB4445" i="9"/>
  <c r="AD4444" i="9"/>
  <c r="AD4445" i="9" l="1"/>
  <c r="AF4445" i="9"/>
  <c r="AB4446" i="9"/>
  <c r="AF4446" i="9" l="1"/>
  <c r="AB4447" i="9"/>
  <c r="AD4446" i="9"/>
  <c r="AB4448" i="9" l="1"/>
  <c r="AD4447" i="9"/>
  <c r="AF4447" i="9"/>
  <c r="AF4448" i="9" l="1"/>
  <c r="AB4449" i="9"/>
  <c r="AD4448" i="9"/>
  <c r="AB4450" i="9" l="1"/>
  <c r="AD4449" i="9"/>
  <c r="AF4449" i="9"/>
  <c r="AF4450" i="9" l="1"/>
  <c r="AB4451" i="9"/>
  <c r="AD4450" i="9"/>
  <c r="AF4451" i="9" l="1"/>
  <c r="AB4452" i="9"/>
  <c r="AD4451" i="9"/>
  <c r="AF4452" i="9" l="1"/>
  <c r="AB4453" i="9"/>
  <c r="AD4452" i="9"/>
  <c r="AB4454" i="9" l="1"/>
  <c r="AD4453" i="9"/>
  <c r="AF4453" i="9"/>
  <c r="AF4454" i="9" l="1"/>
  <c r="AB4455" i="9"/>
  <c r="AD4454" i="9"/>
  <c r="AB4456" i="9" l="1"/>
  <c r="AD4455" i="9"/>
  <c r="AF4455" i="9"/>
  <c r="AF4456" i="9" l="1"/>
  <c r="AB4457" i="9"/>
  <c r="AD4456" i="9"/>
  <c r="AB4458" i="9" l="1"/>
  <c r="AD4457" i="9"/>
  <c r="AF4457" i="9"/>
  <c r="AD4458" i="9" l="1"/>
  <c r="AB4459" i="9"/>
  <c r="AF4458" i="9"/>
  <c r="AB4460" i="9" l="1"/>
  <c r="AF4459" i="9"/>
  <c r="AD4459" i="9"/>
  <c r="AF4460" i="9" l="1"/>
  <c r="AB4461" i="9"/>
  <c r="AD4460" i="9"/>
  <c r="AB4462" i="9" l="1"/>
  <c r="AF4461" i="9"/>
  <c r="AD4461" i="9"/>
  <c r="AF4462" i="9" l="1"/>
  <c r="AB4463" i="9"/>
  <c r="AD4462" i="9"/>
  <c r="AB4464" i="9" l="1"/>
  <c r="AF4463" i="9"/>
  <c r="AD4463" i="9"/>
  <c r="AF4464" i="9" l="1"/>
  <c r="AB4465" i="9"/>
  <c r="AD4464" i="9"/>
  <c r="AF4465" i="9" l="1"/>
  <c r="AD4465" i="9"/>
  <c r="AB4466" i="9"/>
  <c r="AF4466" i="9" l="1"/>
  <c r="AB4467" i="9"/>
  <c r="AD4466" i="9"/>
  <c r="AB4468" i="9" l="1"/>
  <c r="AD4467" i="9"/>
  <c r="AF4467" i="9"/>
  <c r="AF4468" i="9" l="1"/>
  <c r="AB4469" i="9"/>
  <c r="AD4468" i="9"/>
  <c r="AB4470" i="9" l="1"/>
  <c r="AD4469" i="9"/>
  <c r="AF4469" i="9"/>
  <c r="AF4470" i="9" l="1"/>
  <c r="AB4471" i="9"/>
  <c r="AD4470" i="9"/>
  <c r="AF4471" i="9" l="1"/>
  <c r="AB4472" i="9"/>
  <c r="AD4471" i="9"/>
  <c r="AF4472" i="9" l="1"/>
  <c r="AB4473" i="9"/>
  <c r="AD4472" i="9"/>
  <c r="AB4474" i="9" l="1"/>
  <c r="AD4473" i="9"/>
  <c r="AF4473" i="9"/>
  <c r="AF4474" i="9" l="1"/>
  <c r="AB4475" i="9"/>
  <c r="AD4474" i="9"/>
  <c r="AB4476" i="9" l="1"/>
  <c r="AD4475" i="9"/>
  <c r="AF4475" i="9"/>
  <c r="AF4476" i="9" l="1"/>
  <c r="AB4477" i="9"/>
  <c r="AD4476" i="9"/>
  <c r="AB4478" i="9" l="1"/>
  <c r="AD4477" i="9"/>
  <c r="AF4477" i="9"/>
  <c r="AD4478" i="9" l="1"/>
  <c r="AB4479" i="9"/>
  <c r="AF4478" i="9"/>
  <c r="AB4480" i="9" l="1"/>
  <c r="AF4479" i="9"/>
  <c r="AD4479" i="9"/>
  <c r="AF4480" i="9" l="1"/>
  <c r="AB4481" i="9"/>
  <c r="AD4480" i="9"/>
  <c r="AB4482" i="9" l="1"/>
  <c r="AD4481" i="9"/>
  <c r="AF4481" i="9"/>
  <c r="AF4482" i="9" l="1"/>
  <c r="AB4483" i="9"/>
  <c r="AD4482" i="9"/>
  <c r="AB4484" i="9" l="1"/>
  <c r="AD4483" i="9"/>
  <c r="AF4483" i="9"/>
  <c r="AF4484" i="9" l="1"/>
  <c r="AB4485" i="9"/>
  <c r="AD4484" i="9"/>
  <c r="AD4485" i="9" l="1"/>
  <c r="AF4485" i="9"/>
  <c r="AB4486" i="9"/>
  <c r="AF4486" i="9" l="1"/>
  <c r="AB4487" i="9"/>
  <c r="AD4486" i="9"/>
  <c r="AB4488" i="9" l="1"/>
  <c r="AD4487" i="9"/>
  <c r="AF4487" i="9"/>
  <c r="AF4488" i="9" l="1"/>
  <c r="AB4489" i="9"/>
  <c r="AD4488" i="9"/>
  <c r="AB4490" i="9" l="1"/>
  <c r="AD4489" i="9"/>
  <c r="AF4489" i="9"/>
  <c r="AF4490" i="9" l="1"/>
  <c r="AB4491" i="9"/>
  <c r="AD4490" i="9"/>
  <c r="AF4491" i="9" l="1"/>
  <c r="AB4492" i="9"/>
  <c r="AD4491" i="9"/>
  <c r="AF4492" i="9" l="1"/>
  <c r="AB4493" i="9"/>
  <c r="AD4492" i="9"/>
  <c r="AB4494" i="9" l="1"/>
  <c r="AF4493" i="9"/>
  <c r="AD4493" i="9"/>
  <c r="AF4494" i="9" l="1"/>
  <c r="AB4495" i="9"/>
  <c r="AD4494" i="9"/>
  <c r="AB4496" i="9" l="1"/>
  <c r="AF4495" i="9"/>
  <c r="AD4495" i="9"/>
  <c r="AF4496" i="9" l="1"/>
  <c r="AB4497" i="9"/>
  <c r="AD4496" i="9"/>
  <c r="AB4498" i="9" l="1"/>
  <c r="AD4497" i="9"/>
  <c r="AF4497" i="9"/>
  <c r="AD4498" i="9" l="1"/>
  <c r="AF4498" i="9"/>
  <c r="AB4499" i="9"/>
  <c r="AB4500" i="9" l="1"/>
  <c r="AD4499" i="9"/>
  <c r="AF4499" i="9"/>
  <c r="AF4500" i="9" l="1"/>
  <c r="AB4501" i="9"/>
  <c r="AD4500" i="9"/>
  <c r="AB4502" i="9" l="1"/>
  <c r="AD4501" i="9"/>
  <c r="AF4501" i="9"/>
  <c r="AF4502" i="9" l="1"/>
  <c r="AB4503" i="9"/>
  <c r="AD4502" i="9"/>
  <c r="AB4504" i="9" l="1"/>
  <c r="AD4503" i="9"/>
  <c r="AF4503" i="9"/>
  <c r="AF4504" i="9" l="1"/>
  <c r="AB4505" i="9"/>
  <c r="AD4504" i="9"/>
  <c r="AD4505" i="9" l="1"/>
  <c r="AF4505" i="9"/>
  <c r="AB4506" i="9"/>
  <c r="AF4506" i="9" l="1"/>
  <c r="AB4507" i="9"/>
  <c r="AD4506" i="9"/>
  <c r="AB4508" i="9" l="1"/>
  <c r="AD4507" i="9"/>
  <c r="AF4507" i="9"/>
  <c r="AF4508" i="9" l="1"/>
  <c r="AB4509" i="9"/>
  <c r="AD4508" i="9"/>
  <c r="AB4510" i="9" l="1"/>
  <c r="AD4509" i="9"/>
  <c r="AF4509" i="9"/>
  <c r="AF4510" i="9" l="1"/>
  <c r="AB4511" i="9"/>
  <c r="AD4510" i="9"/>
  <c r="AF4511" i="9" l="1"/>
  <c r="AB4512" i="9"/>
  <c r="AD4511" i="9"/>
  <c r="AF4512" i="9" l="1"/>
  <c r="AB4513" i="9"/>
  <c r="AD4512" i="9"/>
  <c r="AB4514" i="9" l="1"/>
  <c r="AD4513" i="9"/>
  <c r="AF4513" i="9"/>
  <c r="AF4514" i="9" l="1"/>
  <c r="AB4515" i="9"/>
  <c r="AD4514" i="9"/>
  <c r="AB4516" i="9" l="1"/>
  <c r="AD4515" i="9"/>
  <c r="AF4515" i="9"/>
  <c r="AF4516" i="9" l="1"/>
  <c r="AB4517" i="9"/>
  <c r="AD4516" i="9"/>
  <c r="AB4518" i="9" l="1"/>
  <c r="AD4517" i="9"/>
  <c r="AF4517" i="9"/>
  <c r="AD4518" i="9" l="1"/>
  <c r="AB4519" i="9"/>
  <c r="AF4518" i="9"/>
  <c r="AB4520" i="9" l="1"/>
  <c r="AD4519" i="9"/>
  <c r="AF4519" i="9"/>
  <c r="AF4520" i="9" l="1"/>
  <c r="AB4521" i="9"/>
  <c r="AD4520" i="9"/>
  <c r="AB4522" i="9" l="1"/>
  <c r="AD4521" i="9"/>
  <c r="AF4521" i="9"/>
  <c r="AF4522" i="9" l="1"/>
  <c r="AB4523" i="9"/>
  <c r="AD4522" i="9"/>
  <c r="AB4524" i="9" l="1"/>
  <c r="AF4523" i="9"/>
  <c r="AD4523" i="9"/>
  <c r="AF4524" i="9" l="1"/>
  <c r="AB4525" i="9"/>
  <c r="AD4524" i="9"/>
  <c r="AD4525" i="9" l="1"/>
  <c r="AF4525" i="9"/>
  <c r="AB4526" i="9"/>
  <c r="AF4526" i="9" l="1"/>
  <c r="AB4527" i="9"/>
  <c r="AD4526" i="9"/>
  <c r="AB4528" i="9" l="1"/>
  <c r="AD4527" i="9"/>
  <c r="AF4527" i="9"/>
  <c r="AF4528" i="9" l="1"/>
  <c r="AB4529" i="9"/>
  <c r="AD4528" i="9"/>
  <c r="AB4530" i="9" l="1"/>
  <c r="AD4529" i="9"/>
  <c r="AF4529" i="9"/>
  <c r="AF4530" i="9" l="1"/>
  <c r="AB4531" i="9"/>
  <c r="AD4530" i="9"/>
  <c r="AF4531" i="9" l="1"/>
  <c r="AB4532" i="9"/>
  <c r="AD4531" i="9"/>
  <c r="AF4532" i="9" l="1"/>
  <c r="AB4533" i="9"/>
  <c r="AD4532" i="9"/>
  <c r="AB4534" i="9" l="1"/>
  <c r="AD4533" i="9"/>
  <c r="AF4533" i="9"/>
  <c r="AF4534" i="9" l="1"/>
  <c r="AB4535" i="9"/>
  <c r="AD4534" i="9"/>
  <c r="AB4536" i="9" l="1"/>
  <c r="AD4535" i="9"/>
  <c r="AF4535" i="9"/>
  <c r="AF4536" i="9" l="1"/>
  <c r="AB4537" i="9"/>
  <c r="AD4536" i="9"/>
  <c r="AB4538" i="9" l="1"/>
  <c r="AD4537" i="9"/>
  <c r="AF4537" i="9"/>
  <c r="AD4538" i="9" l="1"/>
  <c r="AB4539" i="9"/>
  <c r="AF4538" i="9"/>
  <c r="AB4540" i="9" l="1"/>
  <c r="AD4539" i="9"/>
  <c r="AF4539" i="9"/>
  <c r="AF4540" i="9" l="1"/>
  <c r="AB4541" i="9"/>
  <c r="AD4540" i="9"/>
  <c r="AB4542" i="9" l="1"/>
  <c r="AF4541" i="9"/>
  <c r="AD4541" i="9"/>
  <c r="AF4542" i="9" l="1"/>
  <c r="AB4543" i="9"/>
  <c r="AD4542" i="9"/>
  <c r="AB4544" i="9" l="1"/>
  <c r="AD4543" i="9"/>
  <c r="AF4543" i="9"/>
  <c r="AF4544" i="9" l="1"/>
  <c r="AB4545" i="9"/>
  <c r="AD4544" i="9"/>
  <c r="AD4545" i="9" l="1"/>
  <c r="AF4545" i="9"/>
  <c r="AB4546" i="9"/>
  <c r="AF4546" i="9" l="1"/>
  <c r="AB4547" i="9"/>
  <c r="AD4546" i="9"/>
  <c r="AB4548" i="9" l="1"/>
  <c r="AD4547" i="9"/>
  <c r="AF4547" i="9"/>
  <c r="AF4548" i="9" l="1"/>
  <c r="AB4549" i="9"/>
  <c r="AD4548" i="9"/>
  <c r="AB4550" i="9" l="1"/>
  <c r="AD4549" i="9"/>
  <c r="AF4549" i="9"/>
  <c r="AF4550" i="9" l="1"/>
  <c r="AB4551" i="9"/>
  <c r="AD4550" i="9"/>
  <c r="AF4551" i="9" l="1"/>
  <c r="AB4552" i="9"/>
  <c r="AD4551" i="9"/>
  <c r="AF4552" i="9" l="1"/>
  <c r="AB4553" i="9"/>
  <c r="AD4552" i="9"/>
  <c r="AB4554" i="9" l="1"/>
  <c r="AF4553" i="9"/>
  <c r="AD4553" i="9"/>
  <c r="AF4554" i="9" l="1"/>
  <c r="AB4555" i="9"/>
  <c r="AD4554" i="9"/>
  <c r="AB4556" i="9" l="1"/>
  <c r="AD4555" i="9"/>
  <c r="AF4555" i="9"/>
  <c r="AF4556" i="9" l="1"/>
  <c r="AB4557" i="9"/>
  <c r="AD4556" i="9"/>
  <c r="AB4558" i="9" l="1"/>
  <c r="AF4557" i="9"/>
  <c r="AD4557" i="9"/>
  <c r="AD4558" i="9" l="1"/>
  <c r="AB4559" i="9"/>
  <c r="AF4558" i="9"/>
  <c r="AB4560" i="9" l="1"/>
  <c r="AD4559" i="9"/>
  <c r="AF4559" i="9"/>
  <c r="AF4560" i="9" l="1"/>
  <c r="AB4561" i="9"/>
  <c r="AD4560" i="9"/>
  <c r="AB4562" i="9" l="1"/>
  <c r="AD4561" i="9"/>
  <c r="AF4561" i="9"/>
  <c r="AF4562" i="9" l="1"/>
  <c r="AB4563" i="9"/>
  <c r="AD4562" i="9"/>
  <c r="AB4564" i="9" l="1"/>
  <c r="AF4563" i="9"/>
  <c r="AD4563" i="9"/>
  <c r="AF4564" i="9" l="1"/>
  <c r="AB4565" i="9"/>
  <c r="AD4564" i="9"/>
  <c r="AD4565" i="9" l="1"/>
  <c r="AF4565" i="9"/>
  <c r="AB4566" i="9"/>
  <c r="AF4566" i="9" l="1"/>
  <c r="AB4567" i="9"/>
  <c r="AD4566" i="9"/>
  <c r="AB4568" i="9" l="1"/>
  <c r="AF4567" i="9"/>
  <c r="AD4567" i="9"/>
  <c r="AF4568" i="9" l="1"/>
  <c r="AB4569" i="9"/>
  <c r="AD4568" i="9"/>
  <c r="AB4570" i="9" l="1"/>
  <c r="AD4569" i="9"/>
  <c r="AF4569" i="9"/>
  <c r="AF4570" i="9" l="1"/>
  <c r="AB4571" i="9"/>
  <c r="AD4570" i="9"/>
  <c r="AF4571" i="9" l="1"/>
  <c r="AB4572" i="9"/>
  <c r="AD4571" i="9"/>
  <c r="AF4572" i="9" l="1"/>
  <c r="AB4573" i="9"/>
  <c r="AD4572" i="9"/>
  <c r="AB4574" i="9" l="1"/>
  <c r="AD4573" i="9"/>
  <c r="AF4573" i="9"/>
  <c r="AF4574" i="9" l="1"/>
  <c r="AB4575" i="9"/>
  <c r="AD4574" i="9"/>
  <c r="AB4576" i="9" l="1"/>
  <c r="AD4575" i="9"/>
  <c r="AF4575" i="9"/>
  <c r="AF4576" i="9" l="1"/>
  <c r="AB4577" i="9"/>
  <c r="AD4576" i="9"/>
  <c r="AB4578" i="9" l="1"/>
  <c r="AD4577" i="9"/>
  <c r="AF4577" i="9"/>
  <c r="AD4578" i="9" l="1"/>
  <c r="AB4579" i="9"/>
  <c r="AF4578" i="9"/>
  <c r="AB4580" i="9" l="1"/>
  <c r="AD4579" i="9"/>
  <c r="AF4579" i="9"/>
  <c r="AF4580" i="9" l="1"/>
  <c r="AB4581" i="9"/>
  <c r="AD4580" i="9"/>
  <c r="AB4582" i="9" l="1"/>
  <c r="AD4581" i="9"/>
  <c r="AF4581" i="9"/>
  <c r="AF4582" i="9" l="1"/>
  <c r="AB4583" i="9"/>
  <c r="AD4582" i="9"/>
  <c r="AB4584" i="9" l="1"/>
  <c r="AF4583" i="9"/>
  <c r="AD4583" i="9"/>
  <c r="AF4584" i="9" l="1"/>
  <c r="AB4585" i="9"/>
  <c r="AD4584" i="9"/>
  <c r="AD4585" i="9" l="1"/>
  <c r="AF4585" i="9"/>
  <c r="AB4586" i="9"/>
  <c r="AF4586" i="9" l="1"/>
  <c r="AB4587" i="9"/>
  <c r="AD4586" i="9"/>
  <c r="AB4588" i="9" l="1"/>
  <c r="AF4587" i="9"/>
  <c r="AD4587" i="9"/>
  <c r="AF4588" i="9" l="1"/>
  <c r="AB4589" i="9"/>
  <c r="AD4588" i="9"/>
  <c r="AB4590" i="9" l="1"/>
  <c r="AD4589" i="9"/>
  <c r="AF4589" i="9"/>
  <c r="AF4590" i="9" l="1"/>
  <c r="AB4591" i="9"/>
  <c r="AD4590" i="9"/>
  <c r="AD4591" i="9" l="1"/>
  <c r="AB4592" i="9"/>
  <c r="AF4591" i="9"/>
  <c r="AB4593" i="9" l="1"/>
  <c r="AD4592" i="9"/>
  <c r="AF4592" i="9"/>
  <c r="AB4594" i="9" l="1"/>
  <c r="AD4593" i="9"/>
  <c r="AF4593" i="9"/>
  <c r="AF4594" i="9" l="1"/>
  <c r="AB4595" i="9"/>
  <c r="AD4594" i="9"/>
  <c r="AB4596" i="9" l="1"/>
  <c r="AD4595" i="9"/>
  <c r="AF4595" i="9"/>
  <c r="AF4596" i="9" l="1"/>
  <c r="AB4597" i="9"/>
  <c r="AD4596" i="9"/>
  <c r="AB4598" i="9" l="1"/>
  <c r="AD4597" i="9"/>
  <c r="AF4597" i="9"/>
  <c r="AD4598" i="9" l="1"/>
  <c r="AB4599" i="9"/>
  <c r="AF4598" i="9"/>
  <c r="AB4600" i="9" l="1"/>
  <c r="AD4599" i="9"/>
  <c r="AF4599" i="9"/>
  <c r="AF4600" i="9" l="1"/>
  <c r="AB4601" i="9"/>
  <c r="AD4600" i="9"/>
  <c r="AB4602" i="9" l="1"/>
  <c r="AD4601" i="9"/>
  <c r="AF4601" i="9"/>
  <c r="AF4602" i="9" l="1"/>
  <c r="AB4603" i="9"/>
  <c r="AD4602" i="9"/>
  <c r="AB4604" i="9" l="1"/>
  <c r="AF4603" i="9"/>
  <c r="AD4603" i="9"/>
  <c r="AF4604" i="9" l="1"/>
  <c r="AB4605" i="9"/>
  <c r="AD4604" i="9"/>
  <c r="AF4605" i="9" l="1"/>
  <c r="AD4605" i="9"/>
  <c r="AB4606" i="9"/>
  <c r="AF4606" i="9" l="1"/>
  <c r="AB4607" i="9"/>
  <c r="AD4606" i="9"/>
  <c r="AB4608" i="9" l="1"/>
  <c r="AD4607" i="9"/>
  <c r="AF4607" i="9"/>
  <c r="AF4608" i="9" l="1"/>
  <c r="AB4609" i="9"/>
  <c r="AD4608" i="9"/>
  <c r="AB4610" i="9" l="1"/>
  <c r="AD4609" i="9"/>
  <c r="AF4609" i="9"/>
  <c r="AF4610" i="9" l="1"/>
  <c r="AB4611" i="9"/>
  <c r="AD4610" i="9"/>
  <c r="AD4611" i="9" l="1"/>
  <c r="AB4612" i="9"/>
  <c r="AF4611" i="9"/>
  <c r="AB4613" i="9" l="1"/>
  <c r="AD4612" i="9"/>
  <c r="AF4612" i="9"/>
  <c r="AB4614" i="9" l="1"/>
  <c r="AD4613" i="9"/>
  <c r="AF4613" i="9"/>
  <c r="AF4614" i="9" l="1"/>
  <c r="AB4615" i="9"/>
  <c r="AD4614" i="9"/>
  <c r="AB4616" i="9" l="1"/>
  <c r="AD4615" i="9"/>
  <c r="AF4615" i="9"/>
  <c r="AF4616" i="9" l="1"/>
  <c r="AB4617" i="9"/>
  <c r="AD4616" i="9"/>
  <c r="AB4618" i="9" l="1"/>
  <c r="AD4617" i="9"/>
  <c r="AF4617" i="9"/>
  <c r="AD4618" i="9" l="1"/>
  <c r="AB4619" i="9"/>
  <c r="AF4618" i="9"/>
  <c r="AB4620" i="9" l="1"/>
  <c r="AF4619" i="9"/>
  <c r="AD4619" i="9"/>
  <c r="AF4620" i="9" l="1"/>
  <c r="AB4621" i="9"/>
  <c r="AD4620" i="9"/>
  <c r="AB4622" i="9" l="1"/>
  <c r="AF4621" i="9"/>
  <c r="AD4621" i="9"/>
  <c r="AF4622" i="9" l="1"/>
  <c r="AB4623" i="9"/>
  <c r="AD4622" i="9"/>
  <c r="AB4624" i="9" l="1"/>
  <c r="AF4623" i="9"/>
  <c r="AD4623" i="9"/>
  <c r="AF4624" i="9" l="1"/>
  <c r="AB4625" i="9"/>
  <c r="AD4624" i="9"/>
  <c r="AF4625" i="9" l="1"/>
  <c r="AD4625" i="9"/>
  <c r="AB4626" i="9"/>
  <c r="AF4626" i="9" l="1"/>
  <c r="AB4627" i="9"/>
  <c r="AD4626" i="9"/>
  <c r="AB4628" i="9" l="1"/>
  <c r="AD4627" i="9"/>
  <c r="AF4627" i="9"/>
  <c r="AF4628" i="9" l="1"/>
  <c r="AB4629" i="9"/>
  <c r="AD4628" i="9"/>
  <c r="AB4630" i="9" l="1"/>
  <c r="AD4629" i="9"/>
  <c r="AF4629" i="9"/>
  <c r="AF4630" i="9" l="1"/>
  <c r="AB4631" i="9"/>
  <c r="AD4630" i="9"/>
  <c r="AF4631" i="9" l="1"/>
  <c r="AB4632" i="9"/>
  <c r="AD4631" i="9"/>
  <c r="AF4632" i="9" l="1"/>
  <c r="AB4633" i="9"/>
  <c r="AD4632" i="9"/>
  <c r="AB4634" i="9" l="1"/>
  <c r="AD4633" i="9"/>
  <c r="AF4633" i="9"/>
  <c r="AF4634" i="9" l="1"/>
  <c r="AB4635" i="9"/>
  <c r="AD4634" i="9"/>
  <c r="AB4636" i="9" l="1"/>
  <c r="AF4635" i="9"/>
  <c r="AD4635" i="9"/>
  <c r="AF4636" i="9" l="1"/>
  <c r="AB4637" i="9"/>
  <c r="AD4636" i="9"/>
  <c r="AB4638" i="9" l="1"/>
  <c r="AF4637" i="9"/>
  <c r="AD4637" i="9"/>
  <c r="AD4638" i="9" l="1"/>
  <c r="AB4639" i="9"/>
  <c r="AF4638" i="9"/>
  <c r="AB4640" i="9" l="1"/>
  <c r="AF4639" i="9"/>
  <c r="AD4639" i="9"/>
  <c r="AF4640" i="9" l="1"/>
  <c r="AB4641" i="9"/>
  <c r="AD4640" i="9"/>
  <c r="AB4642" i="9" l="1"/>
  <c r="AF4641" i="9"/>
  <c r="AD4641" i="9"/>
  <c r="AF4642" i="9" l="1"/>
  <c r="AB4643" i="9"/>
  <c r="AD4642" i="9"/>
  <c r="AB4644" i="9" l="1"/>
  <c r="AF4643" i="9"/>
  <c r="AD4643" i="9"/>
  <c r="AF4644" i="9" l="1"/>
  <c r="AB4645" i="9"/>
  <c r="AD4644" i="9"/>
  <c r="AD4645" i="9" l="1"/>
  <c r="AF4645" i="9"/>
  <c r="AB4646" i="9"/>
  <c r="AF4646" i="9" l="1"/>
  <c r="AB4647" i="9"/>
  <c r="AD4646" i="9"/>
  <c r="AB4648" i="9" l="1"/>
  <c r="AD4647" i="9"/>
  <c r="AF4647" i="9"/>
  <c r="AF4648" i="9" l="1"/>
  <c r="AB4649" i="9"/>
  <c r="AD4648" i="9"/>
  <c r="AB4650" i="9" l="1"/>
  <c r="AD4649" i="9"/>
  <c r="AF4649" i="9"/>
  <c r="AF4650" i="9" l="1"/>
  <c r="AB4651" i="9"/>
  <c r="AD4650" i="9"/>
  <c r="AD4651" i="9" l="1"/>
  <c r="AB4652" i="9"/>
  <c r="AF4651" i="9"/>
  <c r="AB4653" i="9" l="1"/>
  <c r="AD4652" i="9"/>
  <c r="AF4652" i="9"/>
  <c r="AB4654" i="9" l="1"/>
  <c r="AF4653" i="9"/>
  <c r="AD4653" i="9"/>
  <c r="AF4654" i="9" l="1"/>
  <c r="AB4655" i="9"/>
  <c r="AD4654" i="9"/>
  <c r="AB4656" i="9" l="1"/>
  <c r="AF4655" i="9"/>
  <c r="AD4655" i="9"/>
  <c r="AF4656" i="9" l="1"/>
  <c r="AB4657" i="9"/>
  <c r="AD4656" i="9"/>
  <c r="AB4658" i="9" l="1"/>
  <c r="AF4657" i="9"/>
  <c r="AD4657" i="9"/>
  <c r="AD4658" i="9" l="1"/>
  <c r="AB4659" i="9"/>
  <c r="AF4658" i="9"/>
  <c r="AB4660" i="9" l="1"/>
  <c r="AD4659" i="9"/>
  <c r="AF4659" i="9"/>
  <c r="AF4660" i="9" l="1"/>
  <c r="AB4661" i="9"/>
  <c r="AD4660" i="9"/>
  <c r="AB4662" i="9" l="1"/>
  <c r="AF4661" i="9"/>
  <c r="AD4661" i="9"/>
  <c r="AF4662" i="9" l="1"/>
  <c r="AB4663" i="9"/>
  <c r="AD4662" i="9"/>
  <c r="AB4664" i="9" l="1"/>
  <c r="AD4663" i="9"/>
  <c r="AF4663" i="9"/>
  <c r="AF4664" i="9" l="1"/>
  <c r="AB4665" i="9"/>
  <c r="AD4664" i="9"/>
  <c r="AD4665" i="9" l="1"/>
  <c r="AF4665" i="9"/>
  <c r="AB4666" i="9"/>
  <c r="AF4666" i="9" l="1"/>
  <c r="AB4667" i="9"/>
  <c r="AD4666" i="9"/>
  <c r="AB4668" i="9" l="1"/>
  <c r="AF4667" i="9"/>
  <c r="AD4667" i="9"/>
  <c r="AF4668" i="9" l="1"/>
  <c r="AB4669" i="9"/>
  <c r="AD4668" i="9"/>
  <c r="AB4670" i="9" l="1"/>
  <c r="AF4669" i="9"/>
  <c r="AD4669" i="9"/>
  <c r="AF4670" i="9" l="1"/>
  <c r="AB4671" i="9"/>
  <c r="AD4670" i="9"/>
  <c r="AD4671" i="9" l="1"/>
  <c r="AB4672" i="9"/>
  <c r="AF4671" i="9"/>
  <c r="AF4672" i="9" l="1"/>
  <c r="AB4673" i="9"/>
  <c r="AD4672" i="9"/>
  <c r="AB4674" i="9" l="1"/>
  <c r="AF4673" i="9"/>
  <c r="AD4673" i="9"/>
  <c r="AF4674" i="9" l="1"/>
  <c r="AB4675" i="9"/>
  <c r="AD4674" i="9"/>
  <c r="AB4676" i="9" l="1"/>
  <c r="AD4675" i="9"/>
  <c r="AF4675" i="9"/>
  <c r="AF4676" i="9" l="1"/>
  <c r="AD4676" i="9"/>
  <c r="AB4677" i="9"/>
  <c r="AB4678" i="9" l="1"/>
  <c r="AD4677" i="9"/>
  <c r="AF4677" i="9"/>
  <c r="AD4678" i="9" l="1"/>
  <c r="AB4679" i="9"/>
  <c r="AF4678" i="9"/>
  <c r="AB4680" i="9" l="1"/>
  <c r="AD4679" i="9"/>
  <c r="AF4679" i="9"/>
  <c r="AF4680" i="9" l="1"/>
  <c r="AB4681" i="9"/>
  <c r="AD4680" i="9"/>
  <c r="AB4682" i="9" l="1"/>
  <c r="AD4681" i="9"/>
  <c r="AF4681" i="9"/>
  <c r="AF4682" i="9" l="1"/>
  <c r="AB4683" i="9"/>
  <c r="AD4682" i="9"/>
  <c r="AB4684" i="9" l="1"/>
  <c r="AD4683" i="9"/>
  <c r="AF4683" i="9"/>
  <c r="AF4684" i="9" l="1"/>
  <c r="AB4685" i="9"/>
  <c r="AD4684" i="9"/>
  <c r="AD4685" i="9" l="1"/>
  <c r="AF4685" i="9"/>
  <c r="AB4686" i="9"/>
  <c r="AF4686" i="9" l="1"/>
  <c r="AB4687" i="9"/>
  <c r="AD4686" i="9"/>
  <c r="AB4688" i="9" l="1"/>
  <c r="AF4687" i="9"/>
  <c r="AD4687" i="9"/>
  <c r="AF4688" i="9" l="1"/>
  <c r="AB4689" i="9"/>
  <c r="AD4688" i="9"/>
  <c r="AB4690" i="9" l="1"/>
  <c r="AD4689" i="9"/>
  <c r="AF4689" i="9"/>
  <c r="AF4690" i="9" l="1"/>
  <c r="AB4691" i="9"/>
  <c r="AD4690" i="9"/>
  <c r="AF4691" i="9" l="1"/>
  <c r="AB4692" i="9"/>
  <c r="AD4691" i="9"/>
  <c r="AF4692" i="9" l="1"/>
  <c r="AB4693" i="9"/>
  <c r="AD4692" i="9"/>
  <c r="AB4694" i="9" l="1"/>
  <c r="AD4693" i="9"/>
  <c r="AF4693" i="9"/>
  <c r="AF4694" i="9" l="1"/>
  <c r="AB4695" i="9"/>
  <c r="AD4694" i="9"/>
  <c r="AB4696" i="9" l="1"/>
  <c r="AD4695" i="9"/>
  <c r="AF4695" i="9"/>
  <c r="AF4696" i="9" l="1"/>
  <c r="AB4697" i="9"/>
  <c r="AD4696" i="9"/>
  <c r="AB4698" i="9" l="1"/>
  <c r="AD4697" i="9"/>
  <c r="AF4697" i="9"/>
  <c r="AD4698" i="9" l="1"/>
  <c r="AB4699" i="9"/>
  <c r="AF4698" i="9"/>
  <c r="AB4700" i="9" l="1"/>
  <c r="AD4699" i="9"/>
  <c r="AF4699" i="9"/>
  <c r="AF4700" i="9" l="1"/>
  <c r="AB4701" i="9"/>
  <c r="AD4700" i="9"/>
  <c r="AB4702" i="9" l="1"/>
  <c r="AF4701" i="9"/>
  <c r="AD4701" i="9"/>
  <c r="AF4702" i="9" l="1"/>
  <c r="AB4703" i="9"/>
  <c r="AD4702" i="9"/>
  <c r="AB4704" i="9" l="1"/>
  <c r="AD4703" i="9"/>
  <c r="AF4703" i="9"/>
  <c r="AF4704" i="9" l="1"/>
  <c r="AB4705" i="9"/>
  <c r="AD4704" i="9"/>
  <c r="AD4705" i="9" l="1"/>
  <c r="AF4705" i="9"/>
  <c r="AB4706" i="9"/>
  <c r="AF4706" i="9" l="1"/>
  <c r="AB4707" i="9"/>
  <c r="AD4706" i="9"/>
  <c r="AB4708" i="9" l="1"/>
  <c r="AD4707" i="9"/>
  <c r="AF4707" i="9"/>
  <c r="AF4708" i="9" l="1"/>
  <c r="AB4709" i="9"/>
  <c r="AD4708" i="9"/>
  <c r="AB4710" i="9" l="1"/>
  <c r="AD4709" i="9"/>
  <c r="AF4709" i="9"/>
  <c r="AF4710" i="9" l="1"/>
  <c r="AB4711" i="9"/>
  <c r="AD4710" i="9"/>
  <c r="AF4711" i="9" l="1"/>
  <c r="AB4712" i="9"/>
  <c r="AD4711" i="9"/>
  <c r="AF4712" i="9" l="1"/>
  <c r="AB4713" i="9"/>
  <c r="AD4712" i="9"/>
  <c r="AB4714" i="9" l="1"/>
  <c r="AD4713" i="9"/>
  <c r="AF4713" i="9"/>
  <c r="AF4714" i="9" l="1"/>
  <c r="AB4715" i="9"/>
  <c r="AD4714" i="9"/>
  <c r="AB4716" i="9" l="1"/>
  <c r="AD4715" i="9"/>
  <c r="AF4715" i="9"/>
  <c r="AF4716" i="9" l="1"/>
  <c r="AB4717" i="9"/>
  <c r="AD4716" i="9"/>
  <c r="AB4718" i="9" l="1"/>
  <c r="AD4717" i="9"/>
  <c r="AF4717" i="9"/>
  <c r="AD4718" i="9" l="1"/>
  <c r="AB4719" i="9"/>
  <c r="AF4718" i="9"/>
  <c r="AB4720" i="9" l="1"/>
  <c r="AD4719" i="9"/>
  <c r="AF4719" i="9"/>
  <c r="AF4720" i="9" l="1"/>
  <c r="AB4721" i="9"/>
  <c r="AD4720" i="9"/>
  <c r="AB4722" i="9" l="1"/>
  <c r="AF4721" i="9"/>
  <c r="AD4721" i="9"/>
  <c r="AF4722" i="9" l="1"/>
  <c r="AB4723" i="9"/>
  <c r="AD4722" i="9"/>
  <c r="AB4724" i="9" l="1"/>
  <c r="AD4723" i="9"/>
  <c r="AF4723" i="9"/>
  <c r="AF4724" i="9" l="1"/>
  <c r="AB4725" i="9"/>
  <c r="AD4724" i="9"/>
  <c r="AD4725" i="9" l="1"/>
  <c r="AF4725" i="9"/>
  <c r="AB4726" i="9"/>
  <c r="AF4726" i="9" l="1"/>
  <c r="AB4727" i="9"/>
  <c r="AD4726" i="9"/>
  <c r="AB4728" i="9" l="1"/>
  <c r="AD4727" i="9"/>
  <c r="AF4727" i="9"/>
  <c r="AF4728" i="9" l="1"/>
  <c r="AB4729" i="9"/>
  <c r="AD4728" i="9"/>
  <c r="AB4730" i="9" l="1"/>
  <c r="AD4729" i="9"/>
  <c r="AF4729" i="9"/>
  <c r="AF4730" i="9" l="1"/>
  <c r="AB4731" i="9"/>
  <c r="AD4730" i="9"/>
  <c r="AF4731" i="9" l="1"/>
  <c r="AB4732" i="9"/>
  <c r="AD4731" i="9"/>
  <c r="AF4732" i="9" l="1"/>
  <c r="AB4733" i="9"/>
  <c r="AD4732" i="9"/>
  <c r="AB4734" i="9" l="1"/>
  <c r="AD4733" i="9"/>
  <c r="AF4733" i="9"/>
  <c r="AF4734" i="9" l="1"/>
  <c r="AB4735" i="9"/>
  <c r="AD4734" i="9"/>
  <c r="AB4736" i="9" l="1"/>
  <c r="AF4735" i="9"/>
  <c r="AD4735" i="9"/>
  <c r="AF4736" i="9" l="1"/>
  <c r="AB4737" i="9"/>
  <c r="AD4736" i="9"/>
  <c r="AB4738" i="9" l="1"/>
  <c r="AF4737" i="9"/>
  <c r="AD4737" i="9"/>
  <c r="AD4738" i="9" l="1"/>
  <c r="AF4738" i="9"/>
  <c r="AB4739" i="9"/>
  <c r="AB4740" i="9" l="1"/>
  <c r="AF4739" i="9"/>
  <c r="AD4739" i="9"/>
  <c r="AF4740" i="9" l="1"/>
  <c r="AB4741" i="9"/>
  <c r="AD4740" i="9"/>
  <c r="AB4742" i="9" l="1"/>
  <c r="AD4741" i="9"/>
  <c r="AF4741" i="9"/>
  <c r="AF4742" i="9" l="1"/>
  <c r="AB4743" i="9"/>
  <c r="AD4742" i="9"/>
  <c r="AB4744" i="9" l="1"/>
  <c r="AF4743" i="9"/>
  <c r="AD4743" i="9"/>
  <c r="AF4744" i="9" l="1"/>
  <c r="AB4745" i="9"/>
  <c r="AD4744" i="9"/>
  <c r="AF4745" i="9" l="1"/>
  <c r="AD4745" i="9"/>
  <c r="AB4746" i="9"/>
  <c r="AF4746" i="9" l="1"/>
  <c r="AB4747" i="9"/>
  <c r="AD4746" i="9"/>
  <c r="AB4748" i="9" l="1"/>
  <c r="AF4747" i="9"/>
  <c r="AD4747" i="9"/>
  <c r="AF4748" i="9" l="1"/>
  <c r="AB4749" i="9"/>
  <c r="AD4748" i="9"/>
  <c r="AB4750" i="9" l="1"/>
  <c r="AD4749" i="9"/>
  <c r="AF4749" i="9"/>
  <c r="AF4750" i="9" l="1"/>
  <c r="AB4751" i="9"/>
  <c r="AD4750" i="9"/>
  <c r="AF4751" i="9" l="1"/>
  <c r="AB4752" i="9"/>
  <c r="AD4751" i="9"/>
  <c r="AF4752" i="9" l="1"/>
  <c r="AB4753" i="9"/>
  <c r="AD4752" i="9"/>
  <c r="AB4754" i="9" l="1"/>
  <c r="AF4753" i="9"/>
  <c r="AD4753" i="9"/>
  <c r="AF4754" i="9" l="1"/>
  <c r="AB4755" i="9"/>
  <c r="AD4754" i="9"/>
  <c r="AB4756" i="9" l="1"/>
  <c r="AD4755" i="9"/>
  <c r="AF4755" i="9"/>
  <c r="AF4756" i="9" l="1"/>
  <c r="AB4757" i="9"/>
  <c r="AD4756" i="9"/>
  <c r="AB4758" i="9" l="1"/>
  <c r="AD4757" i="9"/>
  <c r="AF4757" i="9"/>
  <c r="AD4758" i="9" l="1"/>
  <c r="AF4758" i="9"/>
  <c r="AB4759" i="9"/>
  <c r="AB4760" i="9" l="1"/>
  <c r="AF4759" i="9"/>
  <c r="AD4759" i="9"/>
  <c r="AF4760" i="9" l="1"/>
  <c r="AB4761" i="9"/>
  <c r="AD4760" i="9"/>
  <c r="AB4762" i="9" l="1"/>
  <c r="AD4761" i="9"/>
  <c r="AF4761" i="9"/>
  <c r="AF4762" i="9" l="1"/>
  <c r="AD4762" i="9"/>
  <c r="AB4763" i="9"/>
  <c r="AB4764" i="9" l="1"/>
  <c r="AF4763" i="9"/>
  <c r="AD4763" i="9"/>
  <c r="AF4764" i="9" l="1"/>
  <c r="AB4765" i="9"/>
  <c r="AD4764" i="9"/>
  <c r="AF4765" i="9" l="1"/>
  <c r="AD4765" i="9"/>
  <c r="AB4766" i="9"/>
  <c r="AF4766" i="9" l="1"/>
  <c r="AB4767" i="9"/>
  <c r="AD4766" i="9"/>
  <c r="AB4768" i="9" l="1"/>
  <c r="AD4767" i="9"/>
  <c r="AF4767" i="9"/>
  <c r="AF4768" i="9" l="1"/>
  <c r="AB4769" i="9"/>
  <c r="AD4768" i="9"/>
  <c r="AB4770" i="9" l="1"/>
  <c r="AD4769" i="9"/>
  <c r="AF4769" i="9"/>
  <c r="AF4770" i="9" l="1"/>
  <c r="AB4771" i="9"/>
  <c r="AD4770" i="9"/>
  <c r="AF4771" i="9" l="1"/>
  <c r="AB4772" i="9"/>
  <c r="AD4771" i="9"/>
  <c r="AF4772" i="9" l="1"/>
  <c r="AB4773" i="9"/>
  <c r="AD4772" i="9"/>
  <c r="AB4774" i="9" l="1"/>
  <c r="AD4773" i="9"/>
  <c r="AF4773" i="9"/>
  <c r="AF4774" i="9" l="1"/>
  <c r="AB4775" i="9"/>
  <c r="AD4774" i="9"/>
  <c r="AB4776" i="9" l="1"/>
  <c r="AD4775" i="9"/>
  <c r="AF4775" i="9"/>
  <c r="AF4776" i="9" l="1"/>
  <c r="AB4777" i="9"/>
  <c r="AD4776" i="9"/>
  <c r="AB4778" i="9" l="1"/>
  <c r="AD4777" i="9"/>
  <c r="AF4777" i="9"/>
  <c r="AD4778" i="9" l="1"/>
  <c r="AB4779" i="9"/>
  <c r="AF4778" i="9"/>
  <c r="AB4780" i="9" l="1"/>
  <c r="AD4779" i="9"/>
  <c r="AF4779" i="9"/>
  <c r="AF4780" i="9" l="1"/>
  <c r="AB4781" i="9"/>
  <c r="AD4780" i="9"/>
  <c r="AB4782" i="9" l="1"/>
  <c r="AF4781" i="9"/>
  <c r="AD4781" i="9"/>
  <c r="AF4782" i="9" l="1"/>
  <c r="AB4783" i="9"/>
  <c r="AD4782" i="9"/>
  <c r="AB4784" i="9" l="1"/>
  <c r="AF4783" i="9"/>
  <c r="AD4783" i="9"/>
  <c r="AF4784" i="9" l="1"/>
  <c r="AB4785" i="9"/>
  <c r="AD4784" i="9"/>
  <c r="AD4785" i="9" l="1"/>
  <c r="AF4785" i="9"/>
  <c r="AB4786" i="9"/>
  <c r="AF4786" i="9" l="1"/>
  <c r="AB4787" i="9"/>
  <c r="AD4786" i="9"/>
  <c r="AB4788" i="9" l="1"/>
  <c r="AD4787" i="9"/>
  <c r="AF4787" i="9"/>
  <c r="AF4788" i="9" l="1"/>
  <c r="AB4789" i="9"/>
  <c r="AD4788" i="9"/>
  <c r="AB4790" i="9" l="1"/>
  <c r="AD4789" i="9"/>
  <c r="AF4789" i="9"/>
  <c r="AF4790" i="9" l="1"/>
  <c r="AB4791" i="9"/>
  <c r="AD4790" i="9"/>
  <c r="AF4791" i="9" l="1"/>
  <c r="AB4792" i="9"/>
  <c r="AD4791" i="9"/>
  <c r="AF4792" i="9" l="1"/>
  <c r="AB4793" i="9"/>
  <c r="AD4792" i="9"/>
  <c r="AB4794" i="9" l="1"/>
  <c r="AD4793" i="9"/>
  <c r="AF4793" i="9"/>
  <c r="AF4794" i="9" l="1"/>
  <c r="AB4795" i="9"/>
  <c r="AD4794" i="9"/>
  <c r="AB4796" i="9" l="1"/>
  <c r="AD4795" i="9"/>
  <c r="AF4795" i="9"/>
  <c r="AF4796" i="9" l="1"/>
  <c r="AB4797" i="9"/>
  <c r="AD4796" i="9"/>
  <c r="AB4798" i="9" l="1"/>
  <c r="AD4797" i="9"/>
  <c r="AF4797" i="9"/>
  <c r="AD4798" i="9" l="1"/>
  <c r="AB4799" i="9"/>
  <c r="AF4798" i="9"/>
  <c r="AB4800" i="9" l="1"/>
  <c r="AD4799" i="9"/>
  <c r="AF4799" i="9"/>
  <c r="AF4800" i="9" l="1"/>
  <c r="AB4801" i="9"/>
  <c r="AD4800" i="9"/>
  <c r="AB4802" i="9" l="1"/>
  <c r="AD4801" i="9"/>
  <c r="AF4801" i="9"/>
  <c r="AF4802" i="9" l="1"/>
  <c r="AB4803" i="9"/>
  <c r="AD4802" i="9"/>
  <c r="AB4804" i="9" l="1"/>
  <c r="AD4803" i="9"/>
  <c r="AF4803" i="9"/>
  <c r="AF4804" i="9" l="1"/>
  <c r="AB4805" i="9"/>
  <c r="AD4804" i="9"/>
  <c r="AD4805" i="9" l="1"/>
  <c r="AF4805" i="9"/>
  <c r="AB4806" i="9"/>
  <c r="AF4806" i="9" l="1"/>
  <c r="AB4807" i="9"/>
  <c r="AD4806" i="9"/>
  <c r="AB4808" i="9" l="1"/>
  <c r="AD4807" i="9"/>
  <c r="AF4807" i="9"/>
  <c r="AF4808" i="9" l="1"/>
  <c r="AB4809" i="9"/>
  <c r="AD4808" i="9"/>
  <c r="AB4810" i="9" l="1"/>
  <c r="AD4809" i="9"/>
  <c r="AF4809" i="9"/>
  <c r="AF4810" i="9" l="1"/>
  <c r="AB4811" i="9"/>
  <c r="AD4810" i="9"/>
  <c r="AF4811" i="9" l="1"/>
  <c r="AB4812" i="9"/>
  <c r="AD4811" i="9"/>
  <c r="AF4812" i="9" l="1"/>
  <c r="AB4813" i="9"/>
  <c r="AD4812" i="9"/>
  <c r="AB4814" i="9" l="1"/>
  <c r="AD4813" i="9"/>
  <c r="AF4813" i="9"/>
  <c r="AF4814" i="9" l="1"/>
  <c r="AB4815" i="9"/>
  <c r="AD4814" i="9"/>
  <c r="AB4816" i="9" l="1"/>
  <c r="AF4815" i="9"/>
  <c r="AD4815" i="9"/>
  <c r="AF4816" i="9" l="1"/>
  <c r="AB4817" i="9"/>
  <c r="AD4816" i="9"/>
  <c r="AB4818" i="9" l="1"/>
  <c r="AD4817" i="9"/>
  <c r="AF4817" i="9"/>
  <c r="AD4818" i="9" l="1"/>
  <c r="AB4819" i="9"/>
  <c r="AF4818" i="9"/>
  <c r="AB4820" i="9" l="1"/>
  <c r="AD4819" i="9"/>
  <c r="AF4819" i="9"/>
  <c r="AF4820" i="9" l="1"/>
  <c r="AB4821" i="9"/>
  <c r="AD4820" i="9"/>
  <c r="AB4822" i="9" l="1"/>
  <c r="AD4821" i="9"/>
  <c r="AF4821" i="9"/>
  <c r="AF4822" i="9" l="1"/>
  <c r="AB4823" i="9"/>
  <c r="AD4822" i="9"/>
  <c r="AB4824" i="9" l="1"/>
  <c r="AD4823" i="9"/>
  <c r="AF4823" i="9"/>
  <c r="AF4824" i="9" l="1"/>
  <c r="AB4825" i="9"/>
  <c r="AD4824" i="9"/>
  <c r="AD4825" i="9" l="1"/>
  <c r="AF4825" i="9"/>
  <c r="AB4826" i="9"/>
  <c r="AF4826" i="9" l="1"/>
  <c r="AB4827" i="9"/>
  <c r="AD4826" i="9"/>
  <c r="AB4828" i="9" l="1"/>
  <c r="AF4827" i="9"/>
  <c r="AD4827" i="9"/>
  <c r="AF4828" i="9" l="1"/>
  <c r="AB4829" i="9"/>
  <c r="AD4828" i="9"/>
  <c r="AB4830" i="9" l="1"/>
  <c r="AD4829" i="9"/>
  <c r="AF4829" i="9"/>
  <c r="AF4830" i="9" l="1"/>
  <c r="AB4831" i="9"/>
  <c r="AD4830" i="9"/>
  <c r="AD4831" i="9" l="1"/>
  <c r="AB4832" i="9"/>
  <c r="AF4831" i="9"/>
  <c r="AB4833" i="9" l="1"/>
  <c r="AD4832" i="9"/>
  <c r="AF4832" i="9"/>
  <c r="AB4834" i="9" l="1"/>
  <c r="AD4833" i="9"/>
  <c r="AF4833" i="9"/>
  <c r="AF4834" i="9" l="1"/>
  <c r="AB4835" i="9"/>
  <c r="AD4834" i="9"/>
  <c r="AB4836" i="9" l="1"/>
  <c r="AD4835" i="9"/>
  <c r="AF4835" i="9"/>
  <c r="AF4836" i="9" l="1"/>
  <c r="AB4837" i="9"/>
  <c r="AD4836" i="9"/>
  <c r="AB4838" i="9" l="1"/>
  <c r="AD4837" i="9"/>
  <c r="AF4837" i="9"/>
  <c r="AD4838" i="9" l="1"/>
  <c r="AB4839" i="9"/>
  <c r="AF4838" i="9"/>
  <c r="AB4840" i="9" l="1"/>
  <c r="AD4839" i="9"/>
  <c r="AF4839" i="9"/>
  <c r="AF4840" i="9" l="1"/>
  <c r="AB4841" i="9"/>
  <c r="AD4840" i="9"/>
  <c r="AB4842" i="9" l="1"/>
  <c r="AD4841" i="9"/>
  <c r="AF4841" i="9"/>
  <c r="AF4842" i="9" l="1"/>
  <c r="AB4843" i="9"/>
  <c r="AD4842" i="9"/>
  <c r="AB4844" i="9" l="1"/>
  <c r="AF4843" i="9"/>
  <c r="AD4843" i="9"/>
  <c r="AF4844" i="9" l="1"/>
  <c r="AB4845" i="9"/>
  <c r="AD4844" i="9"/>
  <c r="AF4845" i="9" l="1"/>
  <c r="AD4845" i="9"/>
  <c r="AB4846" i="9"/>
  <c r="AF4846" i="9" l="1"/>
  <c r="AB4847" i="9"/>
  <c r="AD4846" i="9"/>
  <c r="AB4848" i="9" l="1"/>
  <c r="AF4847" i="9"/>
  <c r="AD4847" i="9"/>
  <c r="AF4848" i="9" l="1"/>
  <c r="AB4849" i="9"/>
  <c r="AD4848" i="9"/>
  <c r="AB4850" i="9" l="1"/>
  <c r="AD4849" i="9"/>
  <c r="AF4849" i="9"/>
  <c r="AF4850" i="9" l="1"/>
  <c r="AB4851" i="9"/>
  <c r="AD4850" i="9"/>
  <c r="AD4851" i="9" l="1"/>
  <c r="AB4852" i="9"/>
  <c r="AF4851" i="9"/>
  <c r="AB4853" i="9" l="1"/>
  <c r="AD4852" i="9"/>
  <c r="AF4852" i="9"/>
  <c r="AB4854" i="9" l="1"/>
  <c r="AF4853" i="9"/>
  <c r="AD4853" i="9"/>
  <c r="AF4854" i="9" l="1"/>
  <c r="AB4855" i="9"/>
  <c r="AD4854" i="9"/>
  <c r="AB4856" i="9" l="1"/>
  <c r="AD4855" i="9"/>
  <c r="AF4855" i="9"/>
  <c r="AF4856" i="9" l="1"/>
  <c r="AB4857" i="9"/>
  <c r="AD4856" i="9"/>
  <c r="AB4858" i="9" l="1"/>
  <c r="AD4857" i="9"/>
  <c r="AF4857" i="9"/>
  <c r="AD4858" i="9" l="1"/>
  <c r="AB4859" i="9"/>
  <c r="AF4858" i="9"/>
  <c r="AB4860" i="9" l="1"/>
  <c r="AF4859" i="9"/>
  <c r="AD4859" i="9"/>
  <c r="AF4860" i="9" l="1"/>
  <c r="AB4861" i="9"/>
  <c r="AD4860" i="9"/>
  <c r="AB4862" i="9" l="1"/>
  <c r="AF4861" i="9"/>
  <c r="AD4861" i="9"/>
  <c r="AF4862" i="9" l="1"/>
  <c r="AB4863" i="9"/>
  <c r="AD4862" i="9"/>
  <c r="AB4864" i="9" l="1"/>
  <c r="AF4863" i="9"/>
  <c r="AD4863" i="9"/>
  <c r="AF4864" i="9" l="1"/>
  <c r="AB4865" i="9"/>
  <c r="AD4864" i="9"/>
  <c r="AD4865" i="9" l="1"/>
  <c r="AF4865" i="9"/>
  <c r="AB4866" i="9"/>
  <c r="AF4866" i="9" l="1"/>
  <c r="AB4867" i="9"/>
  <c r="AD4866" i="9"/>
  <c r="AB4868" i="9" l="1"/>
  <c r="AF4867" i="9"/>
  <c r="AD4867" i="9"/>
  <c r="AF4868" i="9" l="1"/>
  <c r="AB4869" i="9"/>
  <c r="AD4868" i="9"/>
  <c r="AB4870" i="9" l="1"/>
  <c r="AD4869" i="9"/>
  <c r="AF4869" i="9"/>
  <c r="AF4870" i="9" l="1"/>
  <c r="AB4871" i="9"/>
  <c r="AD4870" i="9"/>
  <c r="AF4871" i="9" l="1"/>
  <c r="AB4872" i="9"/>
  <c r="AD4871" i="9"/>
  <c r="AF4872" i="9" l="1"/>
  <c r="AB4873" i="9"/>
  <c r="AD4872" i="9"/>
  <c r="AB4874" i="9" l="1"/>
  <c r="AD4873" i="9"/>
  <c r="AF4873" i="9"/>
  <c r="AF4874" i="9" l="1"/>
  <c r="AB4875" i="9"/>
  <c r="AD4874" i="9"/>
  <c r="AB4876" i="9" l="1"/>
  <c r="AD4875" i="9"/>
  <c r="AF4875" i="9"/>
  <c r="AF4876" i="9" l="1"/>
  <c r="AB4877" i="9"/>
  <c r="AD4876" i="9"/>
  <c r="AB4878" i="9" l="1"/>
  <c r="AF4877" i="9"/>
  <c r="AD4877" i="9"/>
  <c r="AD4878" i="9" l="1"/>
  <c r="AF4878" i="9"/>
  <c r="AB4879" i="9"/>
  <c r="AB4880" i="9" l="1"/>
  <c r="AD4879" i="9"/>
  <c r="AF4879" i="9"/>
  <c r="AF4880" i="9" l="1"/>
  <c r="AB4881" i="9"/>
  <c r="AD4880" i="9"/>
  <c r="AB4882" i="9" l="1"/>
  <c r="AD4881" i="9"/>
  <c r="AF4881" i="9"/>
  <c r="AF4882" i="9" l="1"/>
  <c r="AB4883" i="9"/>
  <c r="AD4882" i="9"/>
  <c r="AB4884" i="9" l="1"/>
  <c r="AD4883" i="9"/>
  <c r="AF4883" i="9"/>
  <c r="AF4884" i="9" l="1"/>
  <c r="AB4885" i="9"/>
  <c r="AD4884" i="9"/>
  <c r="AD4885" i="9" l="1"/>
  <c r="AF4885" i="9"/>
  <c r="AB4886" i="9"/>
  <c r="AF4886" i="9" l="1"/>
  <c r="AB4887" i="9"/>
  <c r="AD4886" i="9"/>
  <c r="AB4888" i="9" l="1"/>
  <c r="AD4887" i="9"/>
  <c r="AF4887" i="9"/>
  <c r="AF4888" i="9" l="1"/>
  <c r="AB4889" i="9"/>
  <c r="AD4888" i="9"/>
  <c r="AB4890" i="9" l="1"/>
  <c r="AD4889" i="9"/>
  <c r="AF4889" i="9"/>
  <c r="AF4890" i="9" l="1"/>
  <c r="AB4891" i="9"/>
  <c r="AD4890" i="9"/>
  <c r="AD4891" i="9" l="1"/>
  <c r="AB4892" i="9"/>
  <c r="AF4891" i="9"/>
  <c r="AB4893" i="9" l="1"/>
  <c r="AD4892" i="9"/>
  <c r="AF4892" i="9"/>
  <c r="AB4894" i="9" l="1"/>
  <c r="AD4893" i="9"/>
  <c r="AF4893" i="9"/>
  <c r="AF4894" i="9" l="1"/>
  <c r="AB4895" i="9"/>
  <c r="AD4894" i="9"/>
  <c r="AB4896" i="9" l="1"/>
  <c r="AF4895" i="9"/>
  <c r="AD4895" i="9"/>
  <c r="AF4896" i="9" l="1"/>
  <c r="AB4897" i="9"/>
  <c r="AD4896" i="9"/>
  <c r="AB4898" i="9" l="1"/>
  <c r="AF4897" i="9"/>
  <c r="AD4897" i="9"/>
  <c r="AD4898" i="9" l="1"/>
  <c r="AB4899" i="9"/>
  <c r="AF4898" i="9"/>
  <c r="AB4900" i="9" l="1"/>
  <c r="AD4899" i="9"/>
  <c r="AF4899" i="9"/>
  <c r="AF4900" i="9" l="1"/>
  <c r="AB4901" i="9"/>
  <c r="AD4900" i="9"/>
  <c r="AB4902" i="9" l="1"/>
  <c r="AD4901" i="9"/>
  <c r="AF4901" i="9"/>
  <c r="AF4902" i="9" l="1"/>
  <c r="AB4903" i="9"/>
  <c r="AD4902" i="9"/>
  <c r="AB4904" i="9" l="1"/>
  <c r="AD4903" i="9"/>
  <c r="AF4903" i="9"/>
  <c r="AF4904" i="9" l="1"/>
  <c r="AB4905" i="9"/>
  <c r="AD4904" i="9"/>
  <c r="AD4905" i="9" l="1"/>
  <c r="AF4905" i="9"/>
  <c r="AB4906" i="9"/>
  <c r="AF4906" i="9" l="1"/>
  <c r="AB4907" i="9"/>
  <c r="AD4906" i="9"/>
  <c r="AB4908" i="9" l="1"/>
  <c r="AF4907" i="9"/>
  <c r="AD4907" i="9"/>
  <c r="AB4909" i="9" l="1"/>
  <c r="AF4908" i="9"/>
  <c r="AD4908" i="9"/>
  <c r="AB4910" i="9" l="1"/>
  <c r="AD4909" i="9"/>
  <c r="AF4909" i="9"/>
  <c r="AF4910" i="9" l="1"/>
  <c r="AB4911" i="9"/>
  <c r="AD4910" i="9"/>
  <c r="AD4911" i="9" l="1"/>
  <c r="AB4912" i="9"/>
  <c r="AF4911" i="9"/>
  <c r="AB4913" i="9" l="1"/>
  <c r="AD4912" i="9"/>
  <c r="AF4912" i="9"/>
  <c r="AB4914" i="9" l="1"/>
  <c r="AD4913" i="9"/>
  <c r="AF4913" i="9"/>
  <c r="AF4914" i="9" l="1"/>
  <c r="AB4915" i="9"/>
  <c r="AD4914" i="9"/>
  <c r="AB4916" i="9" l="1"/>
  <c r="AF4915" i="9"/>
  <c r="AD4915" i="9"/>
  <c r="AF4916" i="9" l="1"/>
  <c r="AB4917" i="9"/>
  <c r="AD4916" i="9"/>
  <c r="AF4917" i="9" l="1"/>
  <c r="AB4918" i="9"/>
  <c r="AD4917" i="9"/>
  <c r="AD4918" i="9" l="1"/>
  <c r="AB4919" i="9"/>
  <c r="AF4918" i="9"/>
  <c r="AD4919" i="9" l="1"/>
  <c r="AB4920" i="9"/>
  <c r="AF4919" i="9"/>
  <c r="AF4920" i="9" l="1"/>
  <c r="AB4921" i="9"/>
  <c r="AD4920" i="9"/>
  <c r="AF4921" i="9" l="1"/>
  <c r="AB4922" i="9"/>
  <c r="AD4921" i="9"/>
  <c r="AF4922" i="9" l="1"/>
  <c r="AB4923" i="9"/>
  <c r="AD4922" i="9"/>
  <c r="AB4924" i="9" l="1"/>
  <c r="AD4923" i="9"/>
  <c r="AF4923" i="9"/>
  <c r="AF4924" i="9" l="1"/>
  <c r="AB4925" i="9"/>
  <c r="AD4924" i="9"/>
  <c r="AF4925" i="9" l="1"/>
  <c r="AB4926" i="9"/>
  <c r="AD4925" i="9"/>
  <c r="AF4926" i="9" l="1"/>
  <c r="AB4927" i="9"/>
  <c r="AD4926" i="9"/>
  <c r="AB4928" i="9" l="1"/>
  <c r="AD4927" i="9"/>
  <c r="AF4927" i="9"/>
  <c r="AB4929" i="9" l="1"/>
  <c r="AF4928" i="9"/>
  <c r="AD4928" i="9"/>
  <c r="AB4930" i="9" l="1"/>
  <c r="AD4929" i="9"/>
  <c r="AF4929" i="9"/>
  <c r="AF4930" i="9" l="1"/>
  <c r="AB4931" i="9"/>
  <c r="AD4930" i="9"/>
  <c r="AF4931" i="9" l="1"/>
  <c r="AB4932" i="9"/>
  <c r="AD4931" i="9"/>
  <c r="AF4932" i="9" l="1"/>
  <c r="AB4933" i="9"/>
  <c r="AD4932" i="9"/>
  <c r="AB4934" i="9" l="1"/>
  <c r="AF4933" i="9"/>
  <c r="AD4933" i="9"/>
  <c r="AF4934" i="9" l="1"/>
  <c r="AB4935" i="9"/>
  <c r="AD4934" i="9"/>
  <c r="AB4936" i="9" l="1"/>
  <c r="AD4935" i="9"/>
  <c r="AF4935" i="9"/>
  <c r="AF4936" i="9" l="1"/>
  <c r="AB4937" i="9"/>
  <c r="AD4936" i="9"/>
  <c r="AB4938" i="9" l="1"/>
  <c r="AD4937" i="9"/>
  <c r="AF4937" i="9"/>
  <c r="AD4938" i="9" l="1"/>
  <c r="AB4939" i="9"/>
  <c r="AF4938" i="9"/>
  <c r="AB4940" i="9" l="1"/>
  <c r="AD4939" i="9"/>
  <c r="AF4939" i="9"/>
  <c r="AF4940" i="9" l="1"/>
  <c r="AB4941" i="9"/>
  <c r="AD4940" i="9"/>
  <c r="AB4942" i="9" l="1"/>
  <c r="AF4941" i="9"/>
  <c r="AD4941" i="9"/>
  <c r="AF4942" i="9" l="1"/>
  <c r="AB4943" i="9"/>
  <c r="AD4942" i="9"/>
  <c r="AB4944" i="9" l="1"/>
  <c r="AD4943" i="9"/>
  <c r="AF4943" i="9"/>
  <c r="AF4944" i="9" l="1"/>
  <c r="AB4945" i="9"/>
  <c r="AD4944" i="9"/>
  <c r="AF4945" i="9" l="1"/>
  <c r="AB4946" i="9"/>
  <c r="AD4945" i="9"/>
  <c r="AF4946" i="9" l="1"/>
  <c r="AB4947" i="9"/>
  <c r="AD4946" i="9"/>
  <c r="AB4948" i="9" l="1"/>
  <c r="AD4947" i="9"/>
  <c r="AF4947" i="9"/>
  <c r="AF4948" i="9" l="1"/>
  <c r="AB4949" i="9"/>
  <c r="AD4948" i="9"/>
  <c r="AB4950" i="9" l="1"/>
  <c r="AD4949" i="9"/>
  <c r="AF4949" i="9"/>
  <c r="AD4950" i="9" l="1"/>
  <c r="AF4950" i="9"/>
  <c r="AB4951" i="9"/>
  <c r="AF4951" i="9" l="1"/>
  <c r="AB4952" i="9"/>
  <c r="AD4951" i="9"/>
  <c r="AF4952" i="9" l="1"/>
  <c r="AB4953" i="9"/>
  <c r="AD4952" i="9"/>
  <c r="AB4954" i="9" l="1"/>
  <c r="AD4953" i="9"/>
  <c r="AF4953" i="9"/>
  <c r="AF4954" i="9" l="1"/>
  <c r="AB4955" i="9"/>
  <c r="AD4954" i="9"/>
  <c r="AB4956" i="9" l="1"/>
  <c r="AF4955" i="9"/>
  <c r="AD4955" i="9"/>
  <c r="AF4956" i="9" l="1"/>
  <c r="AB4957" i="9"/>
  <c r="AD4956" i="9"/>
  <c r="AD4957" i="9" l="1"/>
  <c r="AB4958" i="9"/>
  <c r="AF4957" i="9"/>
  <c r="AD4958" i="9" l="1"/>
  <c r="AB4959" i="9"/>
  <c r="AF4958" i="9"/>
  <c r="AD4959" i="9" l="1"/>
  <c r="AB4960" i="9"/>
  <c r="AF4959" i="9"/>
  <c r="AD4960" i="9" l="1"/>
  <c r="AF4960" i="9"/>
  <c r="AB4961" i="9"/>
  <c r="AB4962" i="9" l="1"/>
  <c r="AD4961" i="9"/>
  <c r="AF4961" i="9"/>
  <c r="AF4962" i="9" l="1"/>
  <c r="AB4963" i="9"/>
  <c r="AD4962" i="9"/>
  <c r="AB4964" i="9" l="1"/>
  <c r="AF4963" i="9"/>
  <c r="AD4963" i="9"/>
  <c r="AF4964" i="9" l="1"/>
  <c r="AB4965" i="9"/>
  <c r="AD4964" i="9"/>
  <c r="AD4965" i="9" l="1"/>
  <c r="AF4965" i="9"/>
  <c r="AB4966" i="9"/>
  <c r="AF4966" i="9" l="1"/>
  <c r="AB4967" i="9"/>
  <c r="AD4966" i="9"/>
  <c r="AB4968" i="9" l="1"/>
  <c r="AF4967" i="9"/>
  <c r="AD4967" i="9"/>
  <c r="AB4969" i="9" l="1"/>
  <c r="AF4968" i="9"/>
  <c r="AD4968" i="9"/>
  <c r="AB4970" i="9" l="1"/>
  <c r="AD4969" i="9"/>
  <c r="AF4969" i="9"/>
  <c r="AD4970" i="9" l="1"/>
  <c r="AF4970" i="9"/>
  <c r="AB4971" i="9"/>
  <c r="AD4971" i="9" l="1"/>
  <c r="AB4972" i="9"/>
  <c r="AF4971" i="9"/>
  <c r="AF4972" i="9" l="1"/>
  <c r="AB4973" i="9"/>
  <c r="AD4972" i="9"/>
  <c r="AB4974" i="9" l="1"/>
  <c r="AF4973" i="9"/>
  <c r="AD4973" i="9"/>
  <c r="AF4974" i="9" l="1"/>
  <c r="AB4975" i="9"/>
  <c r="AD4974" i="9"/>
  <c r="AB4976" i="9" l="1"/>
  <c r="AF4975" i="9"/>
  <c r="AD4975" i="9"/>
  <c r="AF4976" i="9" l="1"/>
  <c r="AB4977" i="9"/>
  <c r="AD4976" i="9"/>
  <c r="AD4977" i="9" l="1"/>
  <c r="AB4978" i="9"/>
  <c r="AF4977" i="9"/>
  <c r="AD4978" i="9" l="1"/>
  <c r="AF4978" i="9"/>
  <c r="AB4979" i="9"/>
  <c r="AF4979" i="9" l="1"/>
  <c r="AB4980" i="9"/>
  <c r="AD4979" i="9"/>
  <c r="AF4980" i="9" l="1"/>
  <c r="AB4981" i="9"/>
  <c r="AD4980" i="9"/>
  <c r="AB4982" i="9" l="1"/>
  <c r="AF4981" i="9"/>
  <c r="AD4981" i="9"/>
  <c r="AF4982" i="9" l="1"/>
  <c r="AB4983" i="9"/>
  <c r="AD4982" i="9"/>
  <c r="AB4984" i="9" l="1"/>
  <c r="AD4983" i="9"/>
  <c r="AF4983" i="9"/>
  <c r="AF4984" i="9" l="1"/>
  <c r="AB4985" i="9"/>
  <c r="AD4984" i="9"/>
  <c r="AD4985" i="9" l="1"/>
  <c r="AF4985" i="9"/>
  <c r="AB4986" i="9"/>
  <c r="AF4986" i="9" l="1"/>
  <c r="AB4987" i="9"/>
  <c r="AD4986" i="9"/>
  <c r="AF4987" i="9" l="1"/>
  <c r="AB4988" i="9"/>
  <c r="AD4987" i="9"/>
  <c r="AB4989" i="9" l="1"/>
  <c r="AF4988" i="9"/>
  <c r="AD4988" i="9"/>
  <c r="AF4989" i="9" l="1"/>
  <c r="AB4990" i="9"/>
  <c r="AD4989" i="9"/>
  <c r="AF4990" i="9" l="1"/>
  <c r="AB4991" i="9"/>
  <c r="AD4990" i="9"/>
  <c r="AF4991" i="9" l="1"/>
  <c r="AB4992" i="9"/>
  <c r="AD4991" i="9"/>
  <c r="AF4992" i="9" l="1"/>
  <c r="AB4993" i="9"/>
  <c r="AD4992" i="9"/>
  <c r="AB4994" i="9" l="1"/>
  <c r="AF4993" i="9"/>
  <c r="AD4993" i="9"/>
  <c r="AF4994" i="9" l="1"/>
  <c r="AB4995" i="9"/>
  <c r="AD4994" i="9"/>
  <c r="AF4995" i="9" l="1"/>
  <c r="AB4996" i="9"/>
  <c r="AD4995" i="9"/>
  <c r="AB4997" i="9" l="1"/>
  <c r="AD4996" i="9"/>
  <c r="AF4996" i="9"/>
  <c r="AB4998" i="9" l="1"/>
  <c r="AF4997" i="9"/>
  <c r="AD4997" i="9"/>
  <c r="AD4998" i="9" l="1"/>
  <c r="AF4998" i="9"/>
  <c r="AB4999" i="9"/>
  <c r="AD4999" i="9" l="1"/>
  <c r="AF4999" i="9"/>
  <c r="AB5000" i="9"/>
  <c r="AD5000" i="9" l="1"/>
  <c r="C12" i="9" s="1"/>
  <c r="AF5000" i="9"/>
  <c r="C16" i="9" s="1"/>
  <c r="C18" i="9" s="1"/>
  <c r="B20" i="9" a="1"/>
  <c r="B20" i="9" s="1"/>
  <c r="C8"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Capivara</author>
  </authors>
  <commentList>
    <comment ref="I3" authorId="0" shapeId="0" xr:uid="{0A9C606A-D854-42B5-B57F-B1B779A44CF1}">
      <text>
        <r>
          <rPr>
            <b/>
            <sz val="9"/>
            <color indexed="81"/>
            <rFont val="Tahoma"/>
            <family val="2"/>
          </rPr>
          <t>Capivara:</t>
        </r>
        <r>
          <rPr>
            <sz val="9"/>
            <color indexed="81"/>
            <rFont val="Tahoma"/>
            <family val="2"/>
          </rPr>
          <t xml:space="preserve">
Quando você compra, use a cotação de VENDA informada pelo Banco Central. 
Quando você vende, use a cotação de COMPRA informada pelo Banco Central. 
Assim é a vida!
¯\_(ツ)_/¯
PS: Este valor pode ser preenchido automaticamente com os dados da seção "Histórico USD", mas é necessária atualizá-la regularmente. Alternativamente, você pode preencher o valor do câmbio diretamente para cada transação.</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Capivara</author>
  </authors>
  <commentList>
    <comment ref="B5" authorId="0" shapeId="0" xr:uid="{C5D9C70E-6B4A-4673-85B2-8771D37C8E7C}">
      <text>
        <r>
          <rPr>
            <b/>
            <sz val="9"/>
            <color indexed="81"/>
            <rFont val="Tahoma"/>
            <family val="2"/>
          </rPr>
          <t>Capivara:</t>
        </r>
        <r>
          <rPr>
            <sz val="9"/>
            <color indexed="81"/>
            <rFont val="Tahoma"/>
            <family val="2"/>
          </rPr>
          <t xml:space="preserve">
Marque as suas ETFs favoritas com um X e use esta coluna para filtrar</t>
        </r>
      </text>
    </comment>
    <comment ref="H5" authorId="0" shapeId="0" xr:uid="{EED1694D-C4BB-4ADF-AB45-2EECBA308A0E}">
      <text>
        <r>
          <rPr>
            <b/>
            <sz val="9"/>
            <color indexed="81"/>
            <rFont val="Tahoma"/>
            <family val="2"/>
          </rPr>
          <t>Capivara:</t>
        </r>
        <r>
          <rPr>
            <sz val="9"/>
            <color indexed="81"/>
            <rFont val="Tahoma"/>
            <family val="2"/>
          </rPr>
          <t xml:space="preserve">
Para mais informações sobre beta, busque "o método secreto da capivara" no seu buscador favorito.</t>
        </r>
      </text>
    </comment>
    <comment ref="I5" authorId="0" shapeId="0" xr:uid="{60A0B112-A6DE-4561-93B9-5A061333F5FA}">
      <text>
        <r>
          <rPr>
            <b/>
            <sz val="9"/>
            <color indexed="81"/>
            <rFont val="Tahoma"/>
            <family val="2"/>
          </rPr>
          <t>Capivara:</t>
        </r>
        <r>
          <rPr>
            <sz val="9"/>
            <color indexed="81"/>
            <rFont val="Tahoma"/>
            <family val="2"/>
          </rPr>
          <t xml:space="preserve">
Para atualizar esse valores, clique em "Data" -&gt; "Refresh All".
PS: Esse botão pode não estar disponível em dispositivos móveis.</t>
        </r>
      </text>
    </comment>
    <comment ref="J5" authorId="0" shapeId="0" xr:uid="{B25B6A0F-265E-458B-B75E-A9C6396063AC}">
      <text>
        <r>
          <rPr>
            <b/>
            <sz val="9"/>
            <color indexed="81"/>
            <rFont val="Tahoma"/>
            <family val="2"/>
          </rPr>
          <t>Capivara:</t>
        </r>
        <r>
          <rPr>
            <sz val="9"/>
            <color indexed="81"/>
            <rFont val="Tahoma"/>
            <family val="2"/>
          </rPr>
          <t xml:space="preserve">
Você não precisa preencher manualmente essa coluna. As quantidades são automaticamente tabuladas com os dados da tabela Transações.</t>
        </r>
      </text>
    </comment>
    <comment ref="R5" authorId="0" shapeId="0" xr:uid="{648F16E5-3E68-4846-A03F-C9F0B124CA5E}">
      <text>
        <r>
          <rPr>
            <b/>
            <sz val="9"/>
            <color indexed="81"/>
            <rFont val="Tahoma"/>
            <charset val="1"/>
          </rPr>
          <t>Capivara:</t>
        </r>
        <r>
          <rPr>
            <sz val="9"/>
            <color indexed="81"/>
            <rFont val="Tahoma"/>
            <charset val="1"/>
          </rPr>
          <t xml:space="preserve">
Variação nos últimos 365 dias. </t>
        </r>
      </text>
    </comment>
    <comment ref="G48" authorId="0" shapeId="0" xr:uid="{F8903C20-5B5B-433C-AD14-8AAA23DE33CA}">
      <text>
        <r>
          <rPr>
            <b/>
            <sz val="9"/>
            <color indexed="81"/>
            <rFont val="Tahoma"/>
            <family val="2"/>
          </rPr>
          <t>Capivara:</t>
        </r>
        <r>
          <rPr>
            <sz val="9"/>
            <color indexed="81"/>
            <rFont val="Tahoma"/>
            <family val="2"/>
          </rPr>
          <t xml:space="preserve">
Apesar desta liste só conter ETFs acumuladoras irlandesas, pois eu acho que elas são as melhores opções para a maioria dos brasileiros, nada impede que você adicione outras ETFs ou ações individuais a esta lista.</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Capivara</author>
  </authors>
  <commentList>
    <comment ref="E3" authorId="0" shapeId="0" xr:uid="{50CD0B0E-FD66-4DF2-B4AC-3C635337629A}">
      <text>
        <r>
          <rPr>
            <b/>
            <sz val="9"/>
            <color indexed="81"/>
            <rFont val="Tahoma"/>
            <family val="2"/>
          </rPr>
          <t>Capivara:</t>
        </r>
        <r>
          <rPr>
            <sz val="9"/>
            <color indexed="81"/>
            <rFont val="Tahoma"/>
            <family val="2"/>
          </rPr>
          <t xml:space="preserve">
Este é o rendimento histórico do mercado de ações americano já descontada a inflação do dólar. 
Isso é importante pois assim todos os números que  você ver nessa tabela estão em termos de valor presente. Ou seja, daqui a 30 anos os valores do seu patrimônio e renda passiva na realidade serão maiores do que o apresentado aqui, mas terão um poder de compra equivalente ao que o valor indicado na tabela tem hoje. </t>
        </r>
      </text>
    </comment>
    <comment ref="E6" authorId="0" shapeId="0" xr:uid="{47870AFA-F75B-4F42-95D8-10F4B9DFB29D}">
      <text>
        <r>
          <rPr>
            <b/>
            <sz val="9"/>
            <color indexed="81"/>
            <rFont val="Tahoma"/>
            <charset val="1"/>
          </rPr>
          <t>Capivara:</t>
        </r>
        <r>
          <rPr>
            <sz val="9"/>
            <color indexed="81"/>
            <rFont val="Tahoma"/>
            <charset val="1"/>
          </rPr>
          <t xml:space="preserve">
Importantíssimo!
Este número representa o quanto você poderia sacar do seu patrimônio por ano na sua aposentadoria. 
4% é apenas uma regra geral, e o número que fará mais sentido para a sua situação provavelmente será diferente. 
Tenho vários artigos planejados sobre esse assunto, que publicarei no site capivaradafarialima.com 
Note que pequenas mudanças neste número pode gerar uma grande diferença na previsão do seu futuro.
</t>
        </r>
      </text>
    </comment>
    <comment ref="E20" authorId="0" shapeId="0" xr:uid="{435AA66A-CB78-4D3D-9708-9A001E9185DA}">
      <text>
        <r>
          <rPr>
            <b/>
            <sz val="9"/>
            <color indexed="81"/>
            <rFont val="Tahoma"/>
            <charset val="1"/>
          </rPr>
          <t>Capivara:</t>
        </r>
        <r>
          <rPr>
            <sz val="9"/>
            <color indexed="81"/>
            <rFont val="Tahoma"/>
            <charset val="1"/>
          </rPr>
          <t xml:space="preserve">
Aqui há uma simplificação. Para fins ilustrativos, a planilha desconta esta porcentagem da coluna "renda passiva". 
Na prática o desconto será menor pois o imposto sobre ganho de capital incide apenas sobre o lucro da operação, e não sobre o valor da venda. 
Lembrando que hoje, para brasileiros, existe isenção deste imposto para vendas de até 35 mil reais por mês. 
Se está isenção cair no futuro, mude este valor para 15%. Mas saiba que a planilha estará te dando uma previsão um pouco mais pessimista do que a realidade, pois os 15% incidem apenas sobre o lucro, e não sobre o valor da venda. </t>
        </r>
      </text>
    </comment>
    <comment ref="E23" authorId="0" shapeId="0" xr:uid="{E97FF475-9287-4A5C-BACA-80E215A12B61}">
      <text>
        <r>
          <rPr>
            <b/>
            <sz val="9"/>
            <color indexed="81"/>
            <rFont val="Tahoma"/>
            <family val="2"/>
          </rPr>
          <t>Capivara:</t>
        </r>
        <r>
          <rPr>
            <sz val="9"/>
            <color indexed="81"/>
            <rFont val="Tahoma"/>
            <family val="2"/>
          </rPr>
          <t xml:space="preserve">
Por que dólar, e não reais aqui?
O dólar é a referência da economia mundial. A maioria dos produtos e serviços que você consome têm o seu valor atrelado ao dólar, mesmo que o preço que você vê nas lojas esteja sendo mostrado em reais. 
Para saber mais, busque "capivara o erro mais comum" no seu buscador favorito.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Capivara</author>
  </authors>
  <commentList>
    <comment ref="C3" authorId="0" shapeId="0" xr:uid="{9EBDE7A0-01A0-4313-B079-1BD9663B8EED}">
      <text>
        <r>
          <rPr>
            <b/>
            <sz val="9"/>
            <color indexed="81"/>
            <rFont val="Tahoma"/>
            <charset val="1"/>
          </rPr>
          <t>Capivara:</t>
        </r>
        <r>
          <rPr>
            <sz val="9"/>
            <color indexed="81"/>
            <rFont val="Tahoma"/>
            <charset val="1"/>
          </rPr>
          <t xml:space="preserve">
Preencha apenas o ativo e o último dia do ano anterior que a planilha te dará o texto prontinho para você colar no seu imposto de renda!
Depois ainda tem gente que diz que não investe no exterior porque daria muito trabalho para declarar o imposto de renda.
Com a Planilha da Capivara, no más!
De nada!
 :=) 
PS: Infelizmente, esta parte da planilha usa a função "filter" e provavemente só funcionará com uma assinatura Microsoft 365.</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Capivara</author>
  </authors>
  <commentList>
    <comment ref="B9" authorId="0" shapeId="0" xr:uid="{588B8FC3-A0A0-4F58-A2CD-855BF5AF4557}">
      <text>
        <r>
          <rPr>
            <b/>
            <sz val="9"/>
            <color indexed="81"/>
            <rFont val="Tahoma"/>
            <charset val="1"/>
          </rPr>
          <t>Capivara:</t>
        </r>
        <r>
          <rPr>
            <sz val="9"/>
            <color indexed="81"/>
            <rFont val="Tahoma"/>
            <charset val="1"/>
          </rPr>
          <t xml:space="preserve">
Coloque o valor que você quer converter nesta célula. </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8852">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bk>
      <extLst>
        <ext uri="{3e2802c4-a4d2-4d8b-9148-e3be6c30e623}">
          <xlrd:rvb i="32"/>
        </ext>
      </extLst>
    </bk>
    <bk>
      <extLst>
        <ext uri="{3e2802c4-a4d2-4d8b-9148-e3be6c30e623}">
          <xlrd:rvb i="33"/>
        </ext>
      </extLst>
    </bk>
    <bk>
      <extLst>
        <ext uri="{3e2802c4-a4d2-4d8b-9148-e3be6c30e623}">
          <xlrd:rvb i="34"/>
        </ext>
      </extLst>
    </bk>
    <bk>
      <extLst>
        <ext uri="{3e2802c4-a4d2-4d8b-9148-e3be6c30e623}">
          <xlrd:rvb i="35"/>
        </ext>
      </extLst>
    </bk>
    <bk>
      <extLst>
        <ext uri="{3e2802c4-a4d2-4d8b-9148-e3be6c30e623}">
          <xlrd:rvb i="36"/>
        </ext>
      </extLst>
    </bk>
    <bk>
      <extLst>
        <ext uri="{3e2802c4-a4d2-4d8b-9148-e3be6c30e623}">
          <xlrd:rvb i="37"/>
        </ext>
      </extLst>
    </bk>
    <bk>
      <extLst>
        <ext uri="{3e2802c4-a4d2-4d8b-9148-e3be6c30e623}">
          <xlrd:rvb i="38"/>
        </ext>
      </extLst>
    </bk>
    <bk>
      <extLst>
        <ext uri="{3e2802c4-a4d2-4d8b-9148-e3be6c30e623}">
          <xlrd:rvb i="39"/>
        </ext>
      </extLst>
    </bk>
    <bk>
      <extLst>
        <ext uri="{3e2802c4-a4d2-4d8b-9148-e3be6c30e623}">
          <xlrd:rvb i="40"/>
        </ext>
      </extLst>
    </bk>
    <bk>
      <extLst>
        <ext uri="{3e2802c4-a4d2-4d8b-9148-e3be6c30e623}">
          <xlrd:rvb i="41"/>
        </ext>
      </extLst>
    </bk>
    <bk>
      <extLst>
        <ext uri="{3e2802c4-a4d2-4d8b-9148-e3be6c30e623}">
          <xlrd:rvb i="42"/>
        </ext>
      </extLst>
    </bk>
    <bk>
      <extLst>
        <ext uri="{3e2802c4-a4d2-4d8b-9148-e3be6c30e623}">
          <xlrd:rvb i="43"/>
        </ext>
      </extLst>
    </bk>
    <bk>
      <extLst>
        <ext uri="{3e2802c4-a4d2-4d8b-9148-e3be6c30e623}">
          <xlrd:rvb i="44"/>
        </ext>
      </extLst>
    </bk>
    <bk>
      <extLst>
        <ext uri="{3e2802c4-a4d2-4d8b-9148-e3be6c30e623}">
          <xlrd:rvb i="45"/>
        </ext>
      </extLst>
    </bk>
    <bk>
      <extLst>
        <ext uri="{3e2802c4-a4d2-4d8b-9148-e3be6c30e623}">
          <xlrd:rvb i="46"/>
        </ext>
      </extLst>
    </bk>
    <bk>
      <extLst>
        <ext uri="{3e2802c4-a4d2-4d8b-9148-e3be6c30e623}">
          <xlrd:rvb i="47"/>
        </ext>
      </extLst>
    </bk>
    <bk>
      <extLst>
        <ext uri="{3e2802c4-a4d2-4d8b-9148-e3be6c30e623}">
          <xlrd:rvb i="48"/>
        </ext>
      </extLst>
    </bk>
    <bk>
      <extLst>
        <ext uri="{3e2802c4-a4d2-4d8b-9148-e3be6c30e623}">
          <xlrd:rvb i="49"/>
        </ext>
      </extLst>
    </bk>
    <bk>
      <extLst>
        <ext uri="{3e2802c4-a4d2-4d8b-9148-e3be6c30e623}">
          <xlrd:rvb i="50"/>
        </ext>
      </extLst>
    </bk>
    <bk>
      <extLst>
        <ext uri="{3e2802c4-a4d2-4d8b-9148-e3be6c30e623}">
          <xlrd:rvb i="51"/>
        </ext>
      </extLst>
    </bk>
    <bk>
      <extLst>
        <ext uri="{3e2802c4-a4d2-4d8b-9148-e3be6c30e623}">
          <xlrd:rvb i="52"/>
        </ext>
      </extLst>
    </bk>
    <bk>
      <extLst>
        <ext uri="{3e2802c4-a4d2-4d8b-9148-e3be6c30e623}">
          <xlrd:rvb i="53"/>
        </ext>
      </extLst>
    </bk>
    <bk>
      <extLst>
        <ext uri="{3e2802c4-a4d2-4d8b-9148-e3be6c30e623}">
          <xlrd:rvb i="54"/>
        </ext>
      </extLst>
    </bk>
    <bk>
      <extLst>
        <ext uri="{3e2802c4-a4d2-4d8b-9148-e3be6c30e623}">
          <xlrd:rvb i="55"/>
        </ext>
      </extLst>
    </bk>
    <bk>
      <extLst>
        <ext uri="{3e2802c4-a4d2-4d8b-9148-e3be6c30e623}">
          <xlrd:rvb i="56"/>
        </ext>
      </extLst>
    </bk>
    <bk>
      <extLst>
        <ext uri="{3e2802c4-a4d2-4d8b-9148-e3be6c30e623}">
          <xlrd:rvb i="57"/>
        </ext>
      </extLst>
    </bk>
    <bk>
      <extLst>
        <ext uri="{3e2802c4-a4d2-4d8b-9148-e3be6c30e623}">
          <xlrd:rvb i="58"/>
        </ext>
      </extLst>
    </bk>
    <bk>
      <extLst>
        <ext uri="{3e2802c4-a4d2-4d8b-9148-e3be6c30e623}">
          <xlrd:rvb i="59"/>
        </ext>
      </extLst>
    </bk>
    <bk>
      <extLst>
        <ext uri="{3e2802c4-a4d2-4d8b-9148-e3be6c30e623}">
          <xlrd:rvb i="60"/>
        </ext>
      </extLst>
    </bk>
    <bk>
      <extLst>
        <ext uri="{3e2802c4-a4d2-4d8b-9148-e3be6c30e623}">
          <xlrd:rvb i="61"/>
        </ext>
      </extLst>
    </bk>
    <bk>
      <extLst>
        <ext uri="{3e2802c4-a4d2-4d8b-9148-e3be6c30e623}">
          <xlrd:rvb i="62"/>
        </ext>
      </extLst>
    </bk>
    <bk>
      <extLst>
        <ext uri="{3e2802c4-a4d2-4d8b-9148-e3be6c30e623}">
          <xlrd:rvb i="63"/>
        </ext>
      </extLst>
    </bk>
    <bk>
      <extLst>
        <ext uri="{3e2802c4-a4d2-4d8b-9148-e3be6c30e623}">
          <xlrd:rvb i="64"/>
        </ext>
      </extLst>
    </bk>
    <bk>
      <extLst>
        <ext uri="{3e2802c4-a4d2-4d8b-9148-e3be6c30e623}">
          <xlrd:rvb i="65"/>
        </ext>
      </extLst>
    </bk>
    <bk>
      <extLst>
        <ext uri="{3e2802c4-a4d2-4d8b-9148-e3be6c30e623}">
          <xlrd:rvb i="66"/>
        </ext>
      </extLst>
    </bk>
    <bk>
      <extLst>
        <ext uri="{3e2802c4-a4d2-4d8b-9148-e3be6c30e623}">
          <xlrd:rvb i="67"/>
        </ext>
      </extLst>
    </bk>
    <bk>
      <extLst>
        <ext uri="{3e2802c4-a4d2-4d8b-9148-e3be6c30e623}">
          <xlrd:rvb i="68"/>
        </ext>
      </extLst>
    </bk>
    <bk>
      <extLst>
        <ext uri="{3e2802c4-a4d2-4d8b-9148-e3be6c30e623}">
          <xlrd:rvb i="69"/>
        </ext>
      </extLst>
    </bk>
    <bk>
      <extLst>
        <ext uri="{3e2802c4-a4d2-4d8b-9148-e3be6c30e623}">
          <xlrd:rvb i="70"/>
        </ext>
      </extLst>
    </bk>
    <bk>
      <extLst>
        <ext uri="{3e2802c4-a4d2-4d8b-9148-e3be6c30e623}">
          <xlrd:rvb i="71"/>
        </ext>
      </extLst>
    </bk>
    <bk>
      <extLst>
        <ext uri="{3e2802c4-a4d2-4d8b-9148-e3be6c30e623}">
          <xlrd:rvb i="72"/>
        </ext>
      </extLst>
    </bk>
    <bk>
      <extLst>
        <ext uri="{3e2802c4-a4d2-4d8b-9148-e3be6c30e623}">
          <xlrd:rvb i="73"/>
        </ext>
      </extLst>
    </bk>
    <bk>
      <extLst>
        <ext uri="{3e2802c4-a4d2-4d8b-9148-e3be6c30e623}">
          <xlrd:rvb i="74"/>
        </ext>
      </extLst>
    </bk>
    <bk>
      <extLst>
        <ext uri="{3e2802c4-a4d2-4d8b-9148-e3be6c30e623}">
          <xlrd:rvb i="75"/>
        </ext>
      </extLst>
    </bk>
    <bk>
      <extLst>
        <ext uri="{3e2802c4-a4d2-4d8b-9148-e3be6c30e623}">
          <xlrd:rvb i="76"/>
        </ext>
      </extLst>
    </bk>
    <bk>
      <extLst>
        <ext uri="{3e2802c4-a4d2-4d8b-9148-e3be6c30e623}">
          <xlrd:rvb i="77"/>
        </ext>
      </extLst>
    </bk>
    <bk>
      <extLst>
        <ext uri="{3e2802c4-a4d2-4d8b-9148-e3be6c30e623}">
          <xlrd:rvb i="78"/>
        </ext>
      </extLst>
    </bk>
    <bk>
      <extLst>
        <ext uri="{3e2802c4-a4d2-4d8b-9148-e3be6c30e623}">
          <xlrd:rvb i="79"/>
        </ext>
      </extLst>
    </bk>
    <bk>
      <extLst>
        <ext uri="{3e2802c4-a4d2-4d8b-9148-e3be6c30e623}">
          <xlrd:rvb i="80"/>
        </ext>
      </extLst>
    </bk>
    <bk>
      <extLst>
        <ext uri="{3e2802c4-a4d2-4d8b-9148-e3be6c30e623}">
          <xlrd:rvb i="81"/>
        </ext>
      </extLst>
    </bk>
    <bk>
      <extLst>
        <ext uri="{3e2802c4-a4d2-4d8b-9148-e3be6c30e623}">
          <xlrd:rvb i="82"/>
        </ext>
      </extLst>
    </bk>
    <bk>
      <extLst>
        <ext uri="{3e2802c4-a4d2-4d8b-9148-e3be6c30e623}">
          <xlrd:rvb i="83"/>
        </ext>
      </extLst>
    </bk>
    <bk>
      <extLst>
        <ext uri="{3e2802c4-a4d2-4d8b-9148-e3be6c30e623}">
          <xlrd:rvb i="84"/>
        </ext>
      </extLst>
    </bk>
    <bk>
      <extLst>
        <ext uri="{3e2802c4-a4d2-4d8b-9148-e3be6c30e623}">
          <xlrd:rvb i="85"/>
        </ext>
      </extLst>
    </bk>
    <bk>
      <extLst>
        <ext uri="{3e2802c4-a4d2-4d8b-9148-e3be6c30e623}">
          <xlrd:rvb i="86"/>
        </ext>
      </extLst>
    </bk>
    <bk>
      <extLst>
        <ext uri="{3e2802c4-a4d2-4d8b-9148-e3be6c30e623}">
          <xlrd:rvb i="87"/>
        </ext>
      </extLst>
    </bk>
    <bk>
      <extLst>
        <ext uri="{3e2802c4-a4d2-4d8b-9148-e3be6c30e623}">
          <xlrd:rvb i="88"/>
        </ext>
      </extLst>
    </bk>
    <bk>
      <extLst>
        <ext uri="{3e2802c4-a4d2-4d8b-9148-e3be6c30e623}">
          <xlrd:rvb i="89"/>
        </ext>
      </extLst>
    </bk>
    <bk>
      <extLst>
        <ext uri="{3e2802c4-a4d2-4d8b-9148-e3be6c30e623}">
          <xlrd:rvb i="90"/>
        </ext>
      </extLst>
    </bk>
    <bk>
      <extLst>
        <ext uri="{3e2802c4-a4d2-4d8b-9148-e3be6c30e623}">
          <xlrd:rvb i="91"/>
        </ext>
      </extLst>
    </bk>
    <bk>
      <extLst>
        <ext uri="{3e2802c4-a4d2-4d8b-9148-e3be6c30e623}">
          <xlrd:rvb i="92"/>
        </ext>
      </extLst>
    </bk>
    <bk>
      <extLst>
        <ext uri="{3e2802c4-a4d2-4d8b-9148-e3be6c30e623}">
          <xlrd:rvb i="93"/>
        </ext>
      </extLst>
    </bk>
    <bk>
      <extLst>
        <ext uri="{3e2802c4-a4d2-4d8b-9148-e3be6c30e623}">
          <xlrd:rvb i="94"/>
        </ext>
      </extLst>
    </bk>
    <bk>
      <extLst>
        <ext uri="{3e2802c4-a4d2-4d8b-9148-e3be6c30e623}">
          <xlrd:rvb i="95"/>
        </ext>
      </extLst>
    </bk>
    <bk>
      <extLst>
        <ext uri="{3e2802c4-a4d2-4d8b-9148-e3be6c30e623}">
          <xlrd:rvb i="96"/>
        </ext>
      </extLst>
    </bk>
    <bk>
      <extLst>
        <ext uri="{3e2802c4-a4d2-4d8b-9148-e3be6c30e623}">
          <xlrd:rvb i="97"/>
        </ext>
      </extLst>
    </bk>
    <bk>
      <extLst>
        <ext uri="{3e2802c4-a4d2-4d8b-9148-e3be6c30e623}">
          <xlrd:rvb i="98"/>
        </ext>
      </extLst>
    </bk>
    <bk>
      <extLst>
        <ext uri="{3e2802c4-a4d2-4d8b-9148-e3be6c30e623}">
          <xlrd:rvb i="99"/>
        </ext>
      </extLst>
    </bk>
    <bk>
      <extLst>
        <ext uri="{3e2802c4-a4d2-4d8b-9148-e3be6c30e623}">
          <xlrd:rvb i="100"/>
        </ext>
      </extLst>
    </bk>
    <bk>
      <extLst>
        <ext uri="{3e2802c4-a4d2-4d8b-9148-e3be6c30e623}">
          <xlrd:rvb i="101"/>
        </ext>
      </extLst>
    </bk>
    <bk>
      <extLst>
        <ext uri="{3e2802c4-a4d2-4d8b-9148-e3be6c30e623}">
          <xlrd:rvb i="102"/>
        </ext>
      </extLst>
    </bk>
    <bk>
      <extLst>
        <ext uri="{3e2802c4-a4d2-4d8b-9148-e3be6c30e623}">
          <xlrd:rvb i="103"/>
        </ext>
      </extLst>
    </bk>
    <bk>
      <extLst>
        <ext uri="{3e2802c4-a4d2-4d8b-9148-e3be6c30e623}">
          <xlrd:rvb i="104"/>
        </ext>
      </extLst>
    </bk>
    <bk>
      <extLst>
        <ext uri="{3e2802c4-a4d2-4d8b-9148-e3be6c30e623}">
          <xlrd:rvb i="105"/>
        </ext>
      </extLst>
    </bk>
    <bk>
      <extLst>
        <ext uri="{3e2802c4-a4d2-4d8b-9148-e3be6c30e623}">
          <xlrd:rvb i="106"/>
        </ext>
      </extLst>
    </bk>
    <bk>
      <extLst>
        <ext uri="{3e2802c4-a4d2-4d8b-9148-e3be6c30e623}">
          <xlrd:rvb i="107"/>
        </ext>
      </extLst>
    </bk>
    <bk>
      <extLst>
        <ext uri="{3e2802c4-a4d2-4d8b-9148-e3be6c30e623}">
          <xlrd:rvb i="108"/>
        </ext>
      </extLst>
    </bk>
    <bk>
      <extLst>
        <ext uri="{3e2802c4-a4d2-4d8b-9148-e3be6c30e623}">
          <xlrd:rvb i="109"/>
        </ext>
      </extLst>
    </bk>
    <bk>
      <extLst>
        <ext uri="{3e2802c4-a4d2-4d8b-9148-e3be6c30e623}">
          <xlrd:rvb i="110"/>
        </ext>
      </extLst>
    </bk>
    <bk>
      <extLst>
        <ext uri="{3e2802c4-a4d2-4d8b-9148-e3be6c30e623}">
          <xlrd:rvb i="111"/>
        </ext>
      </extLst>
    </bk>
    <bk>
      <extLst>
        <ext uri="{3e2802c4-a4d2-4d8b-9148-e3be6c30e623}">
          <xlrd:rvb i="112"/>
        </ext>
      </extLst>
    </bk>
    <bk>
      <extLst>
        <ext uri="{3e2802c4-a4d2-4d8b-9148-e3be6c30e623}">
          <xlrd:rvb i="113"/>
        </ext>
      </extLst>
    </bk>
    <bk>
      <extLst>
        <ext uri="{3e2802c4-a4d2-4d8b-9148-e3be6c30e623}">
          <xlrd:rvb i="114"/>
        </ext>
      </extLst>
    </bk>
    <bk>
      <extLst>
        <ext uri="{3e2802c4-a4d2-4d8b-9148-e3be6c30e623}">
          <xlrd:rvb i="115"/>
        </ext>
      </extLst>
    </bk>
    <bk>
      <extLst>
        <ext uri="{3e2802c4-a4d2-4d8b-9148-e3be6c30e623}">
          <xlrd:rvb i="116"/>
        </ext>
      </extLst>
    </bk>
    <bk>
      <extLst>
        <ext uri="{3e2802c4-a4d2-4d8b-9148-e3be6c30e623}">
          <xlrd:rvb i="117"/>
        </ext>
      </extLst>
    </bk>
    <bk>
      <extLst>
        <ext uri="{3e2802c4-a4d2-4d8b-9148-e3be6c30e623}">
          <xlrd:rvb i="118"/>
        </ext>
      </extLst>
    </bk>
    <bk>
      <extLst>
        <ext uri="{3e2802c4-a4d2-4d8b-9148-e3be6c30e623}">
          <xlrd:rvb i="119"/>
        </ext>
      </extLst>
    </bk>
    <bk>
      <extLst>
        <ext uri="{3e2802c4-a4d2-4d8b-9148-e3be6c30e623}">
          <xlrd:rvb i="120"/>
        </ext>
      </extLst>
    </bk>
    <bk>
      <extLst>
        <ext uri="{3e2802c4-a4d2-4d8b-9148-e3be6c30e623}">
          <xlrd:rvb i="121"/>
        </ext>
      </extLst>
    </bk>
    <bk>
      <extLst>
        <ext uri="{3e2802c4-a4d2-4d8b-9148-e3be6c30e623}">
          <xlrd:rvb i="122"/>
        </ext>
      </extLst>
    </bk>
    <bk>
      <extLst>
        <ext uri="{3e2802c4-a4d2-4d8b-9148-e3be6c30e623}">
          <xlrd:rvb i="123"/>
        </ext>
      </extLst>
    </bk>
    <bk>
      <extLst>
        <ext uri="{3e2802c4-a4d2-4d8b-9148-e3be6c30e623}">
          <xlrd:rvb i="124"/>
        </ext>
      </extLst>
    </bk>
    <bk>
      <extLst>
        <ext uri="{3e2802c4-a4d2-4d8b-9148-e3be6c30e623}">
          <xlrd:rvb i="125"/>
        </ext>
      </extLst>
    </bk>
    <bk>
      <extLst>
        <ext uri="{3e2802c4-a4d2-4d8b-9148-e3be6c30e623}">
          <xlrd:rvb i="126"/>
        </ext>
      </extLst>
    </bk>
    <bk>
      <extLst>
        <ext uri="{3e2802c4-a4d2-4d8b-9148-e3be6c30e623}">
          <xlrd:rvb i="127"/>
        </ext>
      </extLst>
    </bk>
    <bk>
      <extLst>
        <ext uri="{3e2802c4-a4d2-4d8b-9148-e3be6c30e623}">
          <xlrd:rvb i="128"/>
        </ext>
      </extLst>
    </bk>
    <bk>
      <extLst>
        <ext uri="{3e2802c4-a4d2-4d8b-9148-e3be6c30e623}">
          <xlrd:rvb i="129"/>
        </ext>
      </extLst>
    </bk>
    <bk>
      <extLst>
        <ext uri="{3e2802c4-a4d2-4d8b-9148-e3be6c30e623}">
          <xlrd:rvb i="130"/>
        </ext>
      </extLst>
    </bk>
    <bk>
      <extLst>
        <ext uri="{3e2802c4-a4d2-4d8b-9148-e3be6c30e623}">
          <xlrd:rvb i="131"/>
        </ext>
      </extLst>
    </bk>
    <bk>
      <extLst>
        <ext uri="{3e2802c4-a4d2-4d8b-9148-e3be6c30e623}">
          <xlrd:rvb i="132"/>
        </ext>
      </extLst>
    </bk>
    <bk>
      <extLst>
        <ext uri="{3e2802c4-a4d2-4d8b-9148-e3be6c30e623}">
          <xlrd:rvb i="133"/>
        </ext>
      </extLst>
    </bk>
    <bk>
      <extLst>
        <ext uri="{3e2802c4-a4d2-4d8b-9148-e3be6c30e623}">
          <xlrd:rvb i="134"/>
        </ext>
      </extLst>
    </bk>
    <bk>
      <extLst>
        <ext uri="{3e2802c4-a4d2-4d8b-9148-e3be6c30e623}">
          <xlrd:rvb i="135"/>
        </ext>
      </extLst>
    </bk>
    <bk>
      <extLst>
        <ext uri="{3e2802c4-a4d2-4d8b-9148-e3be6c30e623}">
          <xlrd:rvb i="136"/>
        </ext>
      </extLst>
    </bk>
    <bk>
      <extLst>
        <ext uri="{3e2802c4-a4d2-4d8b-9148-e3be6c30e623}">
          <xlrd:rvb i="137"/>
        </ext>
      </extLst>
    </bk>
    <bk>
      <extLst>
        <ext uri="{3e2802c4-a4d2-4d8b-9148-e3be6c30e623}">
          <xlrd:rvb i="138"/>
        </ext>
      </extLst>
    </bk>
    <bk>
      <extLst>
        <ext uri="{3e2802c4-a4d2-4d8b-9148-e3be6c30e623}">
          <xlrd:rvb i="139"/>
        </ext>
      </extLst>
    </bk>
    <bk>
      <extLst>
        <ext uri="{3e2802c4-a4d2-4d8b-9148-e3be6c30e623}">
          <xlrd:rvb i="140"/>
        </ext>
      </extLst>
    </bk>
    <bk>
      <extLst>
        <ext uri="{3e2802c4-a4d2-4d8b-9148-e3be6c30e623}">
          <xlrd:rvb i="141"/>
        </ext>
      </extLst>
    </bk>
    <bk>
      <extLst>
        <ext uri="{3e2802c4-a4d2-4d8b-9148-e3be6c30e623}">
          <xlrd:rvb i="142"/>
        </ext>
      </extLst>
    </bk>
    <bk>
      <extLst>
        <ext uri="{3e2802c4-a4d2-4d8b-9148-e3be6c30e623}">
          <xlrd:rvb i="143"/>
        </ext>
      </extLst>
    </bk>
    <bk>
      <extLst>
        <ext uri="{3e2802c4-a4d2-4d8b-9148-e3be6c30e623}">
          <xlrd:rvb i="144"/>
        </ext>
      </extLst>
    </bk>
    <bk>
      <extLst>
        <ext uri="{3e2802c4-a4d2-4d8b-9148-e3be6c30e623}">
          <xlrd:rvb i="145"/>
        </ext>
      </extLst>
    </bk>
    <bk>
      <extLst>
        <ext uri="{3e2802c4-a4d2-4d8b-9148-e3be6c30e623}">
          <xlrd:rvb i="146"/>
        </ext>
      </extLst>
    </bk>
    <bk>
      <extLst>
        <ext uri="{3e2802c4-a4d2-4d8b-9148-e3be6c30e623}">
          <xlrd:rvb i="147"/>
        </ext>
      </extLst>
    </bk>
    <bk>
      <extLst>
        <ext uri="{3e2802c4-a4d2-4d8b-9148-e3be6c30e623}">
          <xlrd:rvb i="148"/>
        </ext>
      </extLst>
    </bk>
    <bk>
      <extLst>
        <ext uri="{3e2802c4-a4d2-4d8b-9148-e3be6c30e623}">
          <xlrd:rvb i="149"/>
        </ext>
      </extLst>
    </bk>
    <bk>
      <extLst>
        <ext uri="{3e2802c4-a4d2-4d8b-9148-e3be6c30e623}">
          <xlrd:rvb i="150"/>
        </ext>
      </extLst>
    </bk>
    <bk>
      <extLst>
        <ext uri="{3e2802c4-a4d2-4d8b-9148-e3be6c30e623}">
          <xlrd:rvb i="151"/>
        </ext>
      </extLst>
    </bk>
    <bk>
      <extLst>
        <ext uri="{3e2802c4-a4d2-4d8b-9148-e3be6c30e623}">
          <xlrd:rvb i="152"/>
        </ext>
      </extLst>
    </bk>
    <bk>
      <extLst>
        <ext uri="{3e2802c4-a4d2-4d8b-9148-e3be6c30e623}">
          <xlrd:rvb i="153"/>
        </ext>
      </extLst>
    </bk>
    <bk>
      <extLst>
        <ext uri="{3e2802c4-a4d2-4d8b-9148-e3be6c30e623}">
          <xlrd:rvb i="154"/>
        </ext>
      </extLst>
    </bk>
    <bk>
      <extLst>
        <ext uri="{3e2802c4-a4d2-4d8b-9148-e3be6c30e623}">
          <xlrd:rvb i="155"/>
        </ext>
      </extLst>
    </bk>
    <bk>
      <extLst>
        <ext uri="{3e2802c4-a4d2-4d8b-9148-e3be6c30e623}">
          <xlrd:rvb i="156"/>
        </ext>
      </extLst>
    </bk>
    <bk>
      <extLst>
        <ext uri="{3e2802c4-a4d2-4d8b-9148-e3be6c30e623}">
          <xlrd:rvb i="157"/>
        </ext>
      </extLst>
    </bk>
    <bk>
      <extLst>
        <ext uri="{3e2802c4-a4d2-4d8b-9148-e3be6c30e623}">
          <xlrd:rvb i="158"/>
        </ext>
      </extLst>
    </bk>
    <bk>
      <extLst>
        <ext uri="{3e2802c4-a4d2-4d8b-9148-e3be6c30e623}">
          <xlrd:rvb i="159"/>
        </ext>
      </extLst>
    </bk>
    <bk>
      <extLst>
        <ext uri="{3e2802c4-a4d2-4d8b-9148-e3be6c30e623}">
          <xlrd:rvb i="160"/>
        </ext>
      </extLst>
    </bk>
    <bk>
      <extLst>
        <ext uri="{3e2802c4-a4d2-4d8b-9148-e3be6c30e623}">
          <xlrd:rvb i="161"/>
        </ext>
      </extLst>
    </bk>
    <bk>
      <extLst>
        <ext uri="{3e2802c4-a4d2-4d8b-9148-e3be6c30e623}">
          <xlrd:rvb i="162"/>
        </ext>
      </extLst>
    </bk>
    <bk>
      <extLst>
        <ext uri="{3e2802c4-a4d2-4d8b-9148-e3be6c30e623}">
          <xlrd:rvb i="163"/>
        </ext>
      </extLst>
    </bk>
    <bk>
      <extLst>
        <ext uri="{3e2802c4-a4d2-4d8b-9148-e3be6c30e623}">
          <xlrd:rvb i="164"/>
        </ext>
      </extLst>
    </bk>
    <bk>
      <extLst>
        <ext uri="{3e2802c4-a4d2-4d8b-9148-e3be6c30e623}">
          <xlrd:rvb i="165"/>
        </ext>
      </extLst>
    </bk>
    <bk>
      <extLst>
        <ext uri="{3e2802c4-a4d2-4d8b-9148-e3be6c30e623}">
          <xlrd:rvb i="166"/>
        </ext>
      </extLst>
    </bk>
    <bk>
      <extLst>
        <ext uri="{3e2802c4-a4d2-4d8b-9148-e3be6c30e623}">
          <xlrd:rvb i="167"/>
        </ext>
      </extLst>
    </bk>
    <bk>
      <extLst>
        <ext uri="{3e2802c4-a4d2-4d8b-9148-e3be6c30e623}">
          <xlrd:rvb i="168"/>
        </ext>
      </extLst>
    </bk>
    <bk>
      <extLst>
        <ext uri="{3e2802c4-a4d2-4d8b-9148-e3be6c30e623}">
          <xlrd:rvb i="169"/>
        </ext>
      </extLst>
    </bk>
    <bk>
      <extLst>
        <ext uri="{3e2802c4-a4d2-4d8b-9148-e3be6c30e623}">
          <xlrd:rvb i="170"/>
        </ext>
      </extLst>
    </bk>
    <bk>
      <extLst>
        <ext uri="{3e2802c4-a4d2-4d8b-9148-e3be6c30e623}">
          <xlrd:rvb i="171"/>
        </ext>
      </extLst>
    </bk>
    <bk>
      <extLst>
        <ext uri="{3e2802c4-a4d2-4d8b-9148-e3be6c30e623}">
          <xlrd:rvb i="172"/>
        </ext>
      </extLst>
    </bk>
    <bk>
      <extLst>
        <ext uri="{3e2802c4-a4d2-4d8b-9148-e3be6c30e623}">
          <xlrd:rvb i="173"/>
        </ext>
      </extLst>
    </bk>
    <bk>
      <extLst>
        <ext uri="{3e2802c4-a4d2-4d8b-9148-e3be6c30e623}">
          <xlrd:rvb i="174"/>
        </ext>
      </extLst>
    </bk>
    <bk>
      <extLst>
        <ext uri="{3e2802c4-a4d2-4d8b-9148-e3be6c30e623}">
          <xlrd:rvb i="175"/>
        </ext>
      </extLst>
    </bk>
    <bk>
      <extLst>
        <ext uri="{3e2802c4-a4d2-4d8b-9148-e3be6c30e623}">
          <xlrd:rvb i="176"/>
        </ext>
      </extLst>
    </bk>
    <bk>
      <extLst>
        <ext uri="{3e2802c4-a4d2-4d8b-9148-e3be6c30e623}">
          <xlrd:rvb i="177"/>
        </ext>
      </extLst>
    </bk>
    <bk>
      <extLst>
        <ext uri="{3e2802c4-a4d2-4d8b-9148-e3be6c30e623}">
          <xlrd:rvb i="178"/>
        </ext>
      </extLst>
    </bk>
    <bk>
      <extLst>
        <ext uri="{3e2802c4-a4d2-4d8b-9148-e3be6c30e623}">
          <xlrd:rvb i="179"/>
        </ext>
      </extLst>
    </bk>
    <bk>
      <extLst>
        <ext uri="{3e2802c4-a4d2-4d8b-9148-e3be6c30e623}">
          <xlrd:rvb i="180"/>
        </ext>
      </extLst>
    </bk>
    <bk>
      <extLst>
        <ext uri="{3e2802c4-a4d2-4d8b-9148-e3be6c30e623}">
          <xlrd:rvb i="181"/>
        </ext>
      </extLst>
    </bk>
    <bk>
      <extLst>
        <ext uri="{3e2802c4-a4d2-4d8b-9148-e3be6c30e623}">
          <xlrd:rvb i="182"/>
        </ext>
      </extLst>
    </bk>
    <bk>
      <extLst>
        <ext uri="{3e2802c4-a4d2-4d8b-9148-e3be6c30e623}">
          <xlrd:rvb i="183"/>
        </ext>
      </extLst>
    </bk>
    <bk>
      <extLst>
        <ext uri="{3e2802c4-a4d2-4d8b-9148-e3be6c30e623}">
          <xlrd:rvb i="184"/>
        </ext>
      </extLst>
    </bk>
    <bk>
      <extLst>
        <ext uri="{3e2802c4-a4d2-4d8b-9148-e3be6c30e623}">
          <xlrd:rvb i="185"/>
        </ext>
      </extLst>
    </bk>
    <bk>
      <extLst>
        <ext uri="{3e2802c4-a4d2-4d8b-9148-e3be6c30e623}">
          <xlrd:rvb i="186"/>
        </ext>
      </extLst>
    </bk>
    <bk>
      <extLst>
        <ext uri="{3e2802c4-a4d2-4d8b-9148-e3be6c30e623}">
          <xlrd:rvb i="187"/>
        </ext>
      </extLst>
    </bk>
    <bk>
      <extLst>
        <ext uri="{3e2802c4-a4d2-4d8b-9148-e3be6c30e623}">
          <xlrd:rvb i="188"/>
        </ext>
      </extLst>
    </bk>
    <bk>
      <extLst>
        <ext uri="{3e2802c4-a4d2-4d8b-9148-e3be6c30e623}">
          <xlrd:rvb i="189"/>
        </ext>
      </extLst>
    </bk>
    <bk>
      <extLst>
        <ext uri="{3e2802c4-a4d2-4d8b-9148-e3be6c30e623}">
          <xlrd:rvb i="190"/>
        </ext>
      </extLst>
    </bk>
    <bk>
      <extLst>
        <ext uri="{3e2802c4-a4d2-4d8b-9148-e3be6c30e623}">
          <xlrd:rvb i="191"/>
        </ext>
      </extLst>
    </bk>
    <bk>
      <extLst>
        <ext uri="{3e2802c4-a4d2-4d8b-9148-e3be6c30e623}">
          <xlrd:rvb i="192"/>
        </ext>
      </extLst>
    </bk>
    <bk>
      <extLst>
        <ext uri="{3e2802c4-a4d2-4d8b-9148-e3be6c30e623}">
          <xlrd:rvb i="193"/>
        </ext>
      </extLst>
    </bk>
    <bk>
      <extLst>
        <ext uri="{3e2802c4-a4d2-4d8b-9148-e3be6c30e623}">
          <xlrd:rvb i="194"/>
        </ext>
      </extLst>
    </bk>
    <bk>
      <extLst>
        <ext uri="{3e2802c4-a4d2-4d8b-9148-e3be6c30e623}">
          <xlrd:rvb i="195"/>
        </ext>
      </extLst>
    </bk>
    <bk>
      <extLst>
        <ext uri="{3e2802c4-a4d2-4d8b-9148-e3be6c30e623}">
          <xlrd:rvb i="196"/>
        </ext>
      </extLst>
    </bk>
    <bk>
      <extLst>
        <ext uri="{3e2802c4-a4d2-4d8b-9148-e3be6c30e623}">
          <xlrd:rvb i="197"/>
        </ext>
      </extLst>
    </bk>
    <bk>
      <extLst>
        <ext uri="{3e2802c4-a4d2-4d8b-9148-e3be6c30e623}">
          <xlrd:rvb i="198"/>
        </ext>
      </extLst>
    </bk>
    <bk>
      <extLst>
        <ext uri="{3e2802c4-a4d2-4d8b-9148-e3be6c30e623}">
          <xlrd:rvb i="199"/>
        </ext>
      </extLst>
    </bk>
    <bk>
      <extLst>
        <ext uri="{3e2802c4-a4d2-4d8b-9148-e3be6c30e623}">
          <xlrd:rvb i="200"/>
        </ext>
      </extLst>
    </bk>
    <bk>
      <extLst>
        <ext uri="{3e2802c4-a4d2-4d8b-9148-e3be6c30e623}">
          <xlrd:rvb i="201"/>
        </ext>
      </extLst>
    </bk>
    <bk>
      <extLst>
        <ext uri="{3e2802c4-a4d2-4d8b-9148-e3be6c30e623}">
          <xlrd:rvb i="202"/>
        </ext>
      </extLst>
    </bk>
    <bk>
      <extLst>
        <ext uri="{3e2802c4-a4d2-4d8b-9148-e3be6c30e623}">
          <xlrd:rvb i="203"/>
        </ext>
      </extLst>
    </bk>
    <bk>
      <extLst>
        <ext uri="{3e2802c4-a4d2-4d8b-9148-e3be6c30e623}">
          <xlrd:rvb i="204"/>
        </ext>
      </extLst>
    </bk>
    <bk>
      <extLst>
        <ext uri="{3e2802c4-a4d2-4d8b-9148-e3be6c30e623}">
          <xlrd:rvb i="205"/>
        </ext>
      </extLst>
    </bk>
    <bk>
      <extLst>
        <ext uri="{3e2802c4-a4d2-4d8b-9148-e3be6c30e623}">
          <xlrd:rvb i="206"/>
        </ext>
      </extLst>
    </bk>
    <bk>
      <extLst>
        <ext uri="{3e2802c4-a4d2-4d8b-9148-e3be6c30e623}">
          <xlrd:rvb i="207"/>
        </ext>
      </extLst>
    </bk>
    <bk>
      <extLst>
        <ext uri="{3e2802c4-a4d2-4d8b-9148-e3be6c30e623}">
          <xlrd:rvb i="208"/>
        </ext>
      </extLst>
    </bk>
    <bk>
      <extLst>
        <ext uri="{3e2802c4-a4d2-4d8b-9148-e3be6c30e623}">
          <xlrd:rvb i="209"/>
        </ext>
      </extLst>
    </bk>
    <bk>
      <extLst>
        <ext uri="{3e2802c4-a4d2-4d8b-9148-e3be6c30e623}">
          <xlrd:rvb i="210"/>
        </ext>
      </extLst>
    </bk>
    <bk>
      <extLst>
        <ext uri="{3e2802c4-a4d2-4d8b-9148-e3be6c30e623}">
          <xlrd:rvb i="211"/>
        </ext>
      </extLst>
    </bk>
    <bk>
      <extLst>
        <ext uri="{3e2802c4-a4d2-4d8b-9148-e3be6c30e623}">
          <xlrd:rvb i="212"/>
        </ext>
      </extLst>
    </bk>
    <bk>
      <extLst>
        <ext uri="{3e2802c4-a4d2-4d8b-9148-e3be6c30e623}">
          <xlrd:rvb i="213"/>
        </ext>
      </extLst>
    </bk>
    <bk>
      <extLst>
        <ext uri="{3e2802c4-a4d2-4d8b-9148-e3be6c30e623}">
          <xlrd:rvb i="214"/>
        </ext>
      </extLst>
    </bk>
    <bk>
      <extLst>
        <ext uri="{3e2802c4-a4d2-4d8b-9148-e3be6c30e623}">
          <xlrd:rvb i="215"/>
        </ext>
      </extLst>
    </bk>
    <bk>
      <extLst>
        <ext uri="{3e2802c4-a4d2-4d8b-9148-e3be6c30e623}">
          <xlrd:rvb i="216"/>
        </ext>
      </extLst>
    </bk>
    <bk>
      <extLst>
        <ext uri="{3e2802c4-a4d2-4d8b-9148-e3be6c30e623}">
          <xlrd:rvb i="217"/>
        </ext>
      </extLst>
    </bk>
    <bk>
      <extLst>
        <ext uri="{3e2802c4-a4d2-4d8b-9148-e3be6c30e623}">
          <xlrd:rvb i="218"/>
        </ext>
      </extLst>
    </bk>
    <bk>
      <extLst>
        <ext uri="{3e2802c4-a4d2-4d8b-9148-e3be6c30e623}">
          <xlrd:rvb i="219"/>
        </ext>
      </extLst>
    </bk>
    <bk>
      <extLst>
        <ext uri="{3e2802c4-a4d2-4d8b-9148-e3be6c30e623}">
          <xlrd:rvb i="220"/>
        </ext>
      </extLst>
    </bk>
    <bk>
      <extLst>
        <ext uri="{3e2802c4-a4d2-4d8b-9148-e3be6c30e623}">
          <xlrd:rvb i="221"/>
        </ext>
      </extLst>
    </bk>
    <bk>
      <extLst>
        <ext uri="{3e2802c4-a4d2-4d8b-9148-e3be6c30e623}">
          <xlrd:rvb i="222"/>
        </ext>
      </extLst>
    </bk>
    <bk>
      <extLst>
        <ext uri="{3e2802c4-a4d2-4d8b-9148-e3be6c30e623}">
          <xlrd:rvb i="223"/>
        </ext>
      </extLst>
    </bk>
    <bk>
      <extLst>
        <ext uri="{3e2802c4-a4d2-4d8b-9148-e3be6c30e623}">
          <xlrd:rvb i="224"/>
        </ext>
      </extLst>
    </bk>
    <bk>
      <extLst>
        <ext uri="{3e2802c4-a4d2-4d8b-9148-e3be6c30e623}">
          <xlrd:rvb i="225"/>
        </ext>
      </extLst>
    </bk>
    <bk>
      <extLst>
        <ext uri="{3e2802c4-a4d2-4d8b-9148-e3be6c30e623}">
          <xlrd:rvb i="226"/>
        </ext>
      </extLst>
    </bk>
    <bk>
      <extLst>
        <ext uri="{3e2802c4-a4d2-4d8b-9148-e3be6c30e623}">
          <xlrd:rvb i="227"/>
        </ext>
      </extLst>
    </bk>
    <bk>
      <extLst>
        <ext uri="{3e2802c4-a4d2-4d8b-9148-e3be6c30e623}">
          <xlrd:rvb i="228"/>
        </ext>
      </extLst>
    </bk>
    <bk>
      <extLst>
        <ext uri="{3e2802c4-a4d2-4d8b-9148-e3be6c30e623}">
          <xlrd:rvb i="229"/>
        </ext>
      </extLst>
    </bk>
    <bk>
      <extLst>
        <ext uri="{3e2802c4-a4d2-4d8b-9148-e3be6c30e623}">
          <xlrd:rvb i="230"/>
        </ext>
      </extLst>
    </bk>
    <bk>
      <extLst>
        <ext uri="{3e2802c4-a4d2-4d8b-9148-e3be6c30e623}">
          <xlrd:rvb i="231"/>
        </ext>
      </extLst>
    </bk>
    <bk>
      <extLst>
        <ext uri="{3e2802c4-a4d2-4d8b-9148-e3be6c30e623}">
          <xlrd:rvb i="232"/>
        </ext>
      </extLst>
    </bk>
    <bk>
      <extLst>
        <ext uri="{3e2802c4-a4d2-4d8b-9148-e3be6c30e623}">
          <xlrd:rvb i="233"/>
        </ext>
      </extLst>
    </bk>
    <bk>
      <extLst>
        <ext uri="{3e2802c4-a4d2-4d8b-9148-e3be6c30e623}">
          <xlrd:rvb i="234"/>
        </ext>
      </extLst>
    </bk>
    <bk>
      <extLst>
        <ext uri="{3e2802c4-a4d2-4d8b-9148-e3be6c30e623}">
          <xlrd:rvb i="235"/>
        </ext>
      </extLst>
    </bk>
    <bk>
      <extLst>
        <ext uri="{3e2802c4-a4d2-4d8b-9148-e3be6c30e623}">
          <xlrd:rvb i="236"/>
        </ext>
      </extLst>
    </bk>
    <bk>
      <extLst>
        <ext uri="{3e2802c4-a4d2-4d8b-9148-e3be6c30e623}">
          <xlrd:rvb i="237"/>
        </ext>
      </extLst>
    </bk>
    <bk>
      <extLst>
        <ext uri="{3e2802c4-a4d2-4d8b-9148-e3be6c30e623}">
          <xlrd:rvb i="238"/>
        </ext>
      </extLst>
    </bk>
    <bk>
      <extLst>
        <ext uri="{3e2802c4-a4d2-4d8b-9148-e3be6c30e623}">
          <xlrd:rvb i="239"/>
        </ext>
      </extLst>
    </bk>
    <bk>
      <extLst>
        <ext uri="{3e2802c4-a4d2-4d8b-9148-e3be6c30e623}">
          <xlrd:rvb i="240"/>
        </ext>
      </extLst>
    </bk>
    <bk>
      <extLst>
        <ext uri="{3e2802c4-a4d2-4d8b-9148-e3be6c30e623}">
          <xlrd:rvb i="241"/>
        </ext>
      </extLst>
    </bk>
    <bk>
      <extLst>
        <ext uri="{3e2802c4-a4d2-4d8b-9148-e3be6c30e623}">
          <xlrd:rvb i="242"/>
        </ext>
      </extLst>
    </bk>
    <bk>
      <extLst>
        <ext uri="{3e2802c4-a4d2-4d8b-9148-e3be6c30e623}">
          <xlrd:rvb i="243"/>
        </ext>
      </extLst>
    </bk>
    <bk>
      <extLst>
        <ext uri="{3e2802c4-a4d2-4d8b-9148-e3be6c30e623}">
          <xlrd:rvb i="244"/>
        </ext>
      </extLst>
    </bk>
    <bk>
      <extLst>
        <ext uri="{3e2802c4-a4d2-4d8b-9148-e3be6c30e623}">
          <xlrd:rvb i="245"/>
        </ext>
      </extLst>
    </bk>
    <bk>
      <extLst>
        <ext uri="{3e2802c4-a4d2-4d8b-9148-e3be6c30e623}">
          <xlrd:rvb i="246"/>
        </ext>
      </extLst>
    </bk>
    <bk>
      <extLst>
        <ext uri="{3e2802c4-a4d2-4d8b-9148-e3be6c30e623}">
          <xlrd:rvb i="247"/>
        </ext>
      </extLst>
    </bk>
    <bk>
      <extLst>
        <ext uri="{3e2802c4-a4d2-4d8b-9148-e3be6c30e623}">
          <xlrd:rvb i="248"/>
        </ext>
      </extLst>
    </bk>
    <bk>
      <extLst>
        <ext uri="{3e2802c4-a4d2-4d8b-9148-e3be6c30e623}">
          <xlrd:rvb i="249"/>
        </ext>
      </extLst>
    </bk>
    <bk>
      <extLst>
        <ext uri="{3e2802c4-a4d2-4d8b-9148-e3be6c30e623}">
          <xlrd:rvb i="250"/>
        </ext>
      </extLst>
    </bk>
    <bk>
      <extLst>
        <ext uri="{3e2802c4-a4d2-4d8b-9148-e3be6c30e623}">
          <xlrd:rvb i="251"/>
        </ext>
      </extLst>
    </bk>
    <bk>
      <extLst>
        <ext uri="{3e2802c4-a4d2-4d8b-9148-e3be6c30e623}">
          <xlrd:rvb i="252"/>
        </ext>
      </extLst>
    </bk>
    <bk>
      <extLst>
        <ext uri="{3e2802c4-a4d2-4d8b-9148-e3be6c30e623}">
          <xlrd:rvb i="253"/>
        </ext>
      </extLst>
    </bk>
    <bk>
      <extLst>
        <ext uri="{3e2802c4-a4d2-4d8b-9148-e3be6c30e623}">
          <xlrd:rvb i="254"/>
        </ext>
      </extLst>
    </bk>
    <bk>
      <extLst>
        <ext uri="{3e2802c4-a4d2-4d8b-9148-e3be6c30e623}">
          <xlrd:rvb i="255"/>
        </ext>
      </extLst>
    </bk>
    <bk>
      <extLst>
        <ext uri="{3e2802c4-a4d2-4d8b-9148-e3be6c30e623}">
          <xlrd:rvb i="256"/>
        </ext>
      </extLst>
    </bk>
    <bk>
      <extLst>
        <ext uri="{3e2802c4-a4d2-4d8b-9148-e3be6c30e623}">
          <xlrd:rvb i="257"/>
        </ext>
      </extLst>
    </bk>
    <bk>
      <extLst>
        <ext uri="{3e2802c4-a4d2-4d8b-9148-e3be6c30e623}">
          <xlrd:rvb i="258"/>
        </ext>
      </extLst>
    </bk>
    <bk>
      <extLst>
        <ext uri="{3e2802c4-a4d2-4d8b-9148-e3be6c30e623}">
          <xlrd:rvb i="259"/>
        </ext>
      </extLst>
    </bk>
    <bk>
      <extLst>
        <ext uri="{3e2802c4-a4d2-4d8b-9148-e3be6c30e623}">
          <xlrd:rvb i="262"/>
        </ext>
      </extLst>
    </bk>
    <bk>
      <extLst>
        <ext uri="{3e2802c4-a4d2-4d8b-9148-e3be6c30e623}">
          <xlrd:rvb i="263"/>
        </ext>
      </extLst>
    </bk>
    <bk>
      <extLst>
        <ext uri="{3e2802c4-a4d2-4d8b-9148-e3be6c30e623}">
          <xlrd:rvb i="264"/>
        </ext>
      </extLst>
    </bk>
    <bk>
      <extLst>
        <ext uri="{3e2802c4-a4d2-4d8b-9148-e3be6c30e623}">
          <xlrd:rvb i="265"/>
        </ext>
      </extLst>
    </bk>
    <bk>
      <extLst>
        <ext uri="{3e2802c4-a4d2-4d8b-9148-e3be6c30e623}">
          <xlrd:rvb i="266"/>
        </ext>
      </extLst>
    </bk>
    <bk>
      <extLst>
        <ext uri="{3e2802c4-a4d2-4d8b-9148-e3be6c30e623}">
          <xlrd:rvb i="267"/>
        </ext>
      </extLst>
    </bk>
    <bk>
      <extLst>
        <ext uri="{3e2802c4-a4d2-4d8b-9148-e3be6c30e623}">
          <xlrd:rvb i="268"/>
        </ext>
      </extLst>
    </bk>
    <bk>
      <extLst>
        <ext uri="{3e2802c4-a4d2-4d8b-9148-e3be6c30e623}">
          <xlrd:rvb i="269"/>
        </ext>
      </extLst>
    </bk>
    <bk>
      <extLst>
        <ext uri="{3e2802c4-a4d2-4d8b-9148-e3be6c30e623}">
          <xlrd:rvb i="270"/>
        </ext>
      </extLst>
    </bk>
    <bk>
      <extLst>
        <ext uri="{3e2802c4-a4d2-4d8b-9148-e3be6c30e623}">
          <xlrd:rvb i="271"/>
        </ext>
      </extLst>
    </bk>
    <bk>
      <extLst>
        <ext uri="{3e2802c4-a4d2-4d8b-9148-e3be6c30e623}">
          <xlrd:rvb i="272"/>
        </ext>
      </extLst>
    </bk>
    <bk>
      <extLst>
        <ext uri="{3e2802c4-a4d2-4d8b-9148-e3be6c30e623}">
          <xlrd:rvb i="273"/>
        </ext>
      </extLst>
    </bk>
    <bk>
      <extLst>
        <ext uri="{3e2802c4-a4d2-4d8b-9148-e3be6c30e623}">
          <xlrd:rvb i="274"/>
        </ext>
      </extLst>
    </bk>
    <bk>
      <extLst>
        <ext uri="{3e2802c4-a4d2-4d8b-9148-e3be6c30e623}">
          <xlrd:rvb i="275"/>
        </ext>
      </extLst>
    </bk>
    <bk>
      <extLst>
        <ext uri="{3e2802c4-a4d2-4d8b-9148-e3be6c30e623}">
          <xlrd:rvb i="276"/>
        </ext>
      </extLst>
    </bk>
    <bk>
      <extLst>
        <ext uri="{3e2802c4-a4d2-4d8b-9148-e3be6c30e623}">
          <xlrd:rvb i="277"/>
        </ext>
      </extLst>
    </bk>
    <bk>
      <extLst>
        <ext uri="{3e2802c4-a4d2-4d8b-9148-e3be6c30e623}">
          <xlrd:rvb i="278"/>
        </ext>
      </extLst>
    </bk>
    <bk>
      <extLst>
        <ext uri="{3e2802c4-a4d2-4d8b-9148-e3be6c30e623}">
          <xlrd:rvb i="279"/>
        </ext>
      </extLst>
    </bk>
    <bk>
      <extLst>
        <ext uri="{3e2802c4-a4d2-4d8b-9148-e3be6c30e623}">
          <xlrd:rvb i="280"/>
        </ext>
      </extLst>
    </bk>
    <bk>
      <extLst>
        <ext uri="{3e2802c4-a4d2-4d8b-9148-e3be6c30e623}">
          <xlrd:rvb i="281"/>
        </ext>
      </extLst>
    </bk>
    <bk>
      <extLst>
        <ext uri="{3e2802c4-a4d2-4d8b-9148-e3be6c30e623}">
          <xlrd:rvb i="282"/>
        </ext>
      </extLst>
    </bk>
    <bk>
      <extLst>
        <ext uri="{3e2802c4-a4d2-4d8b-9148-e3be6c30e623}">
          <xlrd:rvb i="283"/>
        </ext>
      </extLst>
    </bk>
    <bk>
      <extLst>
        <ext uri="{3e2802c4-a4d2-4d8b-9148-e3be6c30e623}">
          <xlrd:rvb i="284"/>
        </ext>
      </extLst>
    </bk>
    <bk>
      <extLst>
        <ext uri="{3e2802c4-a4d2-4d8b-9148-e3be6c30e623}">
          <xlrd:rvb i="285"/>
        </ext>
      </extLst>
    </bk>
    <bk>
      <extLst>
        <ext uri="{3e2802c4-a4d2-4d8b-9148-e3be6c30e623}">
          <xlrd:rvb i="286"/>
        </ext>
      </extLst>
    </bk>
    <bk>
      <extLst>
        <ext uri="{3e2802c4-a4d2-4d8b-9148-e3be6c30e623}">
          <xlrd:rvb i="287"/>
        </ext>
      </extLst>
    </bk>
    <bk>
      <extLst>
        <ext uri="{3e2802c4-a4d2-4d8b-9148-e3be6c30e623}">
          <xlrd:rvb i="288"/>
        </ext>
      </extLst>
    </bk>
    <bk>
      <extLst>
        <ext uri="{3e2802c4-a4d2-4d8b-9148-e3be6c30e623}">
          <xlrd:rvb i="289"/>
        </ext>
      </extLst>
    </bk>
    <bk>
      <extLst>
        <ext uri="{3e2802c4-a4d2-4d8b-9148-e3be6c30e623}">
          <xlrd:rvb i="290"/>
        </ext>
      </extLst>
    </bk>
    <bk>
      <extLst>
        <ext uri="{3e2802c4-a4d2-4d8b-9148-e3be6c30e623}">
          <xlrd:rvb i="291"/>
        </ext>
      </extLst>
    </bk>
    <bk>
      <extLst>
        <ext uri="{3e2802c4-a4d2-4d8b-9148-e3be6c30e623}">
          <xlrd:rvb i="292"/>
        </ext>
      </extLst>
    </bk>
    <bk>
      <extLst>
        <ext uri="{3e2802c4-a4d2-4d8b-9148-e3be6c30e623}">
          <xlrd:rvb i="293"/>
        </ext>
      </extLst>
    </bk>
    <bk>
      <extLst>
        <ext uri="{3e2802c4-a4d2-4d8b-9148-e3be6c30e623}">
          <xlrd:rvb i="294"/>
        </ext>
      </extLst>
    </bk>
    <bk>
      <extLst>
        <ext uri="{3e2802c4-a4d2-4d8b-9148-e3be6c30e623}">
          <xlrd:rvb i="295"/>
        </ext>
      </extLst>
    </bk>
    <bk>
      <extLst>
        <ext uri="{3e2802c4-a4d2-4d8b-9148-e3be6c30e623}">
          <xlrd:rvb i="296"/>
        </ext>
      </extLst>
    </bk>
    <bk>
      <extLst>
        <ext uri="{3e2802c4-a4d2-4d8b-9148-e3be6c30e623}">
          <xlrd:rvb i="297"/>
        </ext>
      </extLst>
    </bk>
    <bk>
      <extLst>
        <ext uri="{3e2802c4-a4d2-4d8b-9148-e3be6c30e623}">
          <xlrd:rvb i="298"/>
        </ext>
      </extLst>
    </bk>
    <bk>
      <extLst>
        <ext uri="{3e2802c4-a4d2-4d8b-9148-e3be6c30e623}">
          <xlrd:rvb i="299"/>
        </ext>
      </extLst>
    </bk>
    <bk>
      <extLst>
        <ext uri="{3e2802c4-a4d2-4d8b-9148-e3be6c30e623}">
          <xlrd:rvb i="300"/>
        </ext>
      </extLst>
    </bk>
    <bk>
      <extLst>
        <ext uri="{3e2802c4-a4d2-4d8b-9148-e3be6c30e623}">
          <xlrd:rvb i="301"/>
        </ext>
      </extLst>
    </bk>
    <bk>
      <extLst>
        <ext uri="{3e2802c4-a4d2-4d8b-9148-e3be6c30e623}">
          <xlrd:rvb i="302"/>
        </ext>
      </extLst>
    </bk>
    <bk>
      <extLst>
        <ext uri="{3e2802c4-a4d2-4d8b-9148-e3be6c30e623}">
          <xlrd:rvb i="303"/>
        </ext>
      </extLst>
    </bk>
    <bk>
      <extLst>
        <ext uri="{3e2802c4-a4d2-4d8b-9148-e3be6c30e623}">
          <xlrd:rvb i="304"/>
        </ext>
      </extLst>
    </bk>
    <bk>
      <extLst>
        <ext uri="{3e2802c4-a4d2-4d8b-9148-e3be6c30e623}">
          <xlrd:rvb i="305"/>
        </ext>
      </extLst>
    </bk>
    <bk>
      <extLst>
        <ext uri="{3e2802c4-a4d2-4d8b-9148-e3be6c30e623}">
          <xlrd:rvb i="306"/>
        </ext>
      </extLst>
    </bk>
    <bk>
      <extLst>
        <ext uri="{3e2802c4-a4d2-4d8b-9148-e3be6c30e623}">
          <xlrd:rvb i="307"/>
        </ext>
      </extLst>
    </bk>
    <bk>
      <extLst>
        <ext uri="{3e2802c4-a4d2-4d8b-9148-e3be6c30e623}">
          <xlrd:rvb i="308"/>
        </ext>
      </extLst>
    </bk>
    <bk>
      <extLst>
        <ext uri="{3e2802c4-a4d2-4d8b-9148-e3be6c30e623}">
          <xlrd:rvb i="309"/>
        </ext>
      </extLst>
    </bk>
    <bk>
      <extLst>
        <ext uri="{3e2802c4-a4d2-4d8b-9148-e3be6c30e623}">
          <xlrd:rvb i="310"/>
        </ext>
      </extLst>
    </bk>
    <bk>
      <extLst>
        <ext uri="{3e2802c4-a4d2-4d8b-9148-e3be6c30e623}">
          <xlrd:rvb i="311"/>
        </ext>
      </extLst>
    </bk>
    <bk>
      <extLst>
        <ext uri="{3e2802c4-a4d2-4d8b-9148-e3be6c30e623}">
          <xlrd:rvb i="312"/>
        </ext>
      </extLst>
    </bk>
    <bk>
      <extLst>
        <ext uri="{3e2802c4-a4d2-4d8b-9148-e3be6c30e623}">
          <xlrd:rvb i="313"/>
        </ext>
      </extLst>
    </bk>
    <bk>
      <extLst>
        <ext uri="{3e2802c4-a4d2-4d8b-9148-e3be6c30e623}">
          <xlrd:rvb i="314"/>
        </ext>
      </extLst>
    </bk>
    <bk>
      <extLst>
        <ext uri="{3e2802c4-a4d2-4d8b-9148-e3be6c30e623}">
          <xlrd:rvb i="315"/>
        </ext>
      </extLst>
    </bk>
    <bk>
      <extLst>
        <ext uri="{3e2802c4-a4d2-4d8b-9148-e3be6c30e623}">
          <xlrd:rvb i="316"/>
        </ext>
      </extLst>
    </bk>
    <bk>
      <extLst>
        <ext uri="{3e2802c4-a4d2-4d8b-9148-e3be6c30e623}">
          <xlrd:rvb i="317"/>
        </ext>
      </extLst>
    </bk>
    <bk>
      <extLst>
        <ext uri="{3e2802c4-a4d2-4d8b-9148-e3be6c30e623}">
          <xlrd:rvb i="318"/>
        </ext>
      </extLst>
    </bk>
    <bk>
      <extLst>
        <ext uri="{3e2802c4-a4d2-4d8b-9148-e3be6c30e623}">
          <xlrd:rvb i="319"/>
        </ext>
      </extLst>
    </bk>
    <bk>
      <extLst>
        <ext uri="{3e2802c4-a4d2-4d8b-9148-e3be6c30e623}">
          <xlrd:rvb i="320"/>
        </ext>
      </extLst>
    </bk>
    <bk>
      <extLst>
        <ext uri="{3e2802c4-a4d2-4d8b-9148-e3be6c30e623}">
          <xlrd:rvb i="321"/>
        </ext>
      </extLst>
    </bk>
    <bk>
      <extLst>
        <ext uri="{3e2802c4-a4d2-4d8b-9148-e3be6c30e623}">
          <xlrd:rvb i="322"/>
        </ext>
      </extLst>
    </bk>
    <bk>
      <extLst>
        <ext uri="{3e2802c4-a4d2-4d8b-9148-e3be6c30e623}">
          <xlrd:rvb i="323"/>
        </ext>
      </extLst>
    </bk>
    <bk>
      <extLst>
        <ext uri="{3e2802c4-a4d2-4d8b-9148-e3be6c30e623}">
          <xlrd:rvb i="324"/>
        </ext>
      </extLst>
    </bk>
    <bk>
      <extLst>
        <ext uri="{3e2802c4-a4d2-4d8b-9148-e3be6c30e623}">
          <xlrd:rvb i="325"/>
        </ext>
      </extLst>
    </bk>
    <bk>
      <extLst>
        <ext uri="{3e2802c4-a4d2-4d8b-9148-e3be6c30e623}">
          <xlrd:rvb i="326"/>
        </ext>
      </extLst>
    </bk>
    <bk>
      <extLst>
        <ext uri="{3e2802c4-a4d2-4d8b-9148-e3be6c30e623}">
          <xlrd:rvb i="327"/>
        </ext>
      </extLst>
    </bk>
    <bk>
      <extLst>
        <ext uri="{3e2802c4-a4d2-4d8b-9148-e3be6c30e623}">
          <xlrd:rvb i="328"/>
        </ext>
      </extLst>
    </bk>
    <bk>
      <extLst>
        <ext uri="{3e2802c4-a4d2-4d8b-9148-e3be6c30e623}">
          <xlrd:rvb i="329"/>
        </ext>
      </extLst>
    </bk>
    <bk>
      <extLst>
        <ext uri="{3e2802c4-a4d2-4d8b-9148-e3be6c30e623}">
          <xlrd:rvb i="330"/>
        </ext>
      </extLst>
    </bk>
    <bk>
      <extLst>
        <ext uri="{3e2802c4-a4d2-4d8b-9148-e3be6c30e623}">
          <xlrd:rvb i="331"/>
        </ext>
      </extLst>
    </bk>
    <bk>
      <extLst>
        <ext uri="{3e2802c4-a4d2-4d8b-9148-e3be6c30e623}">
          <xlrd:rvb i="332"/>
        </ext>
      </extLst>
    </bk>
    <bk>
      <extLst>
        <ext uri="{3e2802c4-a4d2-4d8b-9148-e3be6c30e623}">
          <xlrd:rvb i="333"/>
        </ext>
      </extLst>
    </bk>
    <bk>
      <extLst>
        <ext uri="{3e2802c4-a4d2-4d8b-9148-e3be6c30e623}">
          <xlrd:rvb i="334"/>
        </ext>
      </extLst>
    </bk>
    <bk>
      <extLst>
        <ext uri="{3e2802c4-a4d2-4d8b-9148-e3be6c30e623}">
          <xlrd:rvb i="335"/>
        </ext>
      </extLst>
    </bk>
    <bk>
      <extLst>
        <ext uri="{3e2802c4-a4d2-4d8b-9148-e3be6c30e623}">
          <xlrd:rvb i="336"/>
        </ext>
      </extLst>
    </bk>
    <bk>
      <extLst>
        <ext uri="{3e2802c4-a4d2-4d8b-9148-e3be6c30e623}">
          <xlrd:rvb i="337"/>
        </ext>
      </extLst>
    </bk>
    <bk>
      <extLst>
        <ext uri="{3e2802c4-a4d2-4d8b-9148-e3be6c30e623}">
          <xlrd:rvb i="338"/>
        </ext>
      </extLst>
    </bk>
    <bk>
      <extLst>
        <ext uri="{3e2802c4-a4d2-4d8b-9148-e3be6c30e623}">
          <xlrd:rvb i="339"/>
        </ext>
      </extLst>
    </bk>
    <bk>
      <extLst>
        <ext uri="{3e2802c4-a4d2-4d8b-9148-e3be6c30e623}">
          <xlrd:rvb i="340"/>
        </ext>
      </extLst>
    </bk>
    <bk>
      <extLst>
        <ext uri="{3e2802c4-a4d2-4d8b-9148-e3be6c30e623}">
          <xlrd:rvb i="341"/>
        </ext>
      </extLst>
    </bk>
    <bk>
      <extLst>
        <ext uri="{3e2802c4-a4d2-4d8b-9148-e3be6c30e623}">
          <xlrd:rvb i="342"/>
        </ext>
      </extLst>
    </bk>
    <bk>
      <extLst>
        <ext uri="{3e2802c4-a4d2-4d8b-9148-e3be6c30e623}">
          <xlrd:rvb i="343"/>
        </ext>
      </extLst>
    </bk>
    <bk>
      <extLst>
        <ext uri="{3e2802c4-a4d2-4d8b-9148-e3be6c30e623}">
          <xlrd:rvb i="344"/>
        </ext>
      </extLst>
    </bk>
    <bk>
      <extLst>
        <ext uri="{3e2802c4-a4d2-4d8b-9148-e3be6c30e623}">
          <xlrd:rvb i="345"/>
        </ext>
      </extLst>
    </bk>
    <bk>
      <extLst>
        <ext uri="{3e2802c4-a4d2-4d8b-9148-e3be6c30e623}">
          <xlrd:rvb i="346"/>
        </ext>
      </extLst>
    </bk>
    <bk>
      <extLst>
        <ext uri="{3e2802c4-a4d2-4d8b-9148-e3be6c30e623}">
          <xlrd:rvb i="347"/>
        </ext>
      </extLst>
    </bk>
    <bk>
      <extLst>
        <ext uri="{3e2802c4-a4d2-4d8b-9148-e3be6c30e623}">
          <xlrd:rvb i="348"/>
        </ext>
      </extLst>
    </bk>
    <bk>
      <extLst>
        <ext uri="{3e2802c4-a4d2-4d8b-9148-e3be6c30e623}">
          <xlrd:rvb i="349"/>
        </ext>
      </extLst>
    </bk>
    <bk>
      <extLst>
        <ext uri="{3e2802c4-a4d2-4d8b-9148-e3be6c30e623}">
          <xlrd:rvb i="350"/>
        </ext>
      </extLst>
    </bk>
    <bk>
      <extLst>
        <ext uri="{3e2802c4-a4d2-4d8b-9148-e3be6c30e623}">
          <xlrd:rvb i="351"/>
        </ext>
      </extLst>
    </bk>
    <bk>
      <extLst>
        <ext uri="{3e2802c4-a4d2-4d8b-9148-e3be6c30e623}">
          <xlrd:rvb i="352"/>
        </ext>
      </extLst>
    </bk>
    <bk>
      <extLst>
        <ext uri="{3e2802c4-a4d2-4d8b-9148-e3be6c30e623}">
          <xlrd:rvb i="353"/>
        </ext>
      </extLst>
    </bk>
    <bk>
      <extLst>
        <ext uri="{3e2802c4-a4d2-4d8b-9148-e3be6c30e623}">
          <xlrd:rvb i="354"/>
        </ext>
      </extLst>
    </bk>
    <bk>
      <extLst>
        <ext uri="{3e2802c4-a4d2-4d8b-9148-e3be6c30e623}">
          <xlrd:rvb i="355"/>
        </ext>
      </extLst>
    </bk>
    <bk>
      <extLst>
        <ext uri="{3e2802c4-a4d2-4d8b-9148-e3be6c30e623}">
          <xlrd:rvb i="356"/>
        </ext>
      </extLst>
    </bk>
    <bk>
      <extLst>
        <ext uri="{3e2802c4-a4d2-4d8b-9148-e3be6c30e623}">
          <xlrd:rvb i="357"/>
        </ext>
      </extLst>
    </bk>
    <bk>
      <extLst>
        <ext uri="{3e2802c4-a4d2-4d8b-9148-e3be6c30e623}">
          <xlrd:rvb i="358"/>
        </ext>
      </extLst>
    </bk>
    <bk>
      <extLst>
        <ext uri="{3e2802c4-a4d2-4d8b-9148-e3be6c30e623}">
          <xlrd:rvb i="359"/>
        </ext>
      </extLst>
    </bk>
    <bk>
      <extLst>
        <ext uri="{3e2802c4-a4d2-4d8b-9148-e3be6c30e623}">
          <xlrd:rvb i="360"/>
        </ext>
      </extLst>
    </bk>
    <bk>
      <extLst>
        <ext uri="{3e2802c4-a4d2-4d8b-9148-e3be6c30e623}">
          <xlrd:rvb i="361"/>
        </ext>
      </extLst>
    </bk>
    <bk>
      <extLst>
        <ext uri="{3e2802c4-a4d2-4d8b-9148-e3be6c30e623}">
          <xlrd:rvb i="362"/>
        </ext>
      </extLst>
    </bk>
    <bk>
      <extLst>
        <ext uri="{3e2802c4-a4d2-4d8b-9148-e3be6c30e623}">
          <xlrd:rvb i="363"/>
        </ext>
      </extLst>
    </bk>
    <bk>
      <extLst>
        <ext uri="{3e2802c4-a4d2-4d8b-9148-e3be6c30e623}">
          <xlrd:rvb i="364"/>
        </ext>
      </extLst>
    </bk>
    <bk>
      <extLst>
        <ext uri="{3e2802c4-a4d2-4d8b-9148-e3be6c30e623}">
          <xlrd:rvb i="365"/>
        </ext>
      </extLst>
    </bk>
    <bk>
      <extLst>
        <ext uri="{3e2802c4-a4d2-4d8b-9148-e3be6c30e623}">
          <xlrd:rvb i="366"/>
        </ext>
      </extLst>
    </bk>
    <bk>
      <extLst>
        <ext uri="{3e2802c4-a4d2-4d8b-9148-e3be6c30e623}">
          <xlrd:rvb i="367"/>
        </ext>
      </extLst>
    </bk>
    <bk>
      <extLst>
        <ext uri="{3e2802c4-a4d2-4d8b-9148-e3be6c30e623}">
          <xlrd:rvb i="368"/>
        </ext>
      </extLst>
    </bk>
    <bk>
      <extLst>
        <ext uri="{3e2802c4-a4d2-4d8b-9148-e3be6c30e623}">
          <xlrd:rvb i="369"/>
        </ext>
      </extLst>
    </bk>
    <bk>
      <extLst>
        <ext uri="{3e2802c4-a4d2-4d8b-9148-e3be6c30e623}">
          <xlrd:rvb i="370"/>
        </ext>
      </extLst>
    </bk>
    <bk>
      <extLst>
        <ext uri="{3e2802c4-a4d2-4d8b-9148-e3be6c30e623}">
          <xlrd:rvb i="371"/>
        </ext>
      </extLst>
    </bk>
    <bk>
      <extLst>
        <ext uri="{3e2802c4-a4d2-4d8b-9148-e3be6c30e623}">
          <xlrd:rvb i="372"/>
        </ext>
      </extLst>
    </bk>
    <bk>
      <extLst>
        <ext uri="{3e2802c4-a4d2-4d8b-9148-e3be6c30e623}">
          <xlrd:rvb i="373"/>
        </ext>
      </extLst>
    </bk>
    <bk>
      <extLst>
        <ext uri="{3e2802c4-a4d2-4d8b-9148-e3be6c30e623}">
          <xlrd:rvb i="374"/>
        </ext>
      </extLst>
    </bk>
    <bk>
      <extLst>
        <ext uri="{3e2802c4-a4d2-4d8b-9148-e3be6c30e623}">
          <xlrd:rvb i="375"/>
        </ext>
      </extLst>
    </bk>
    <bk>
      <extLst>
        <ext uri="{3e2802c4-a4d2-4d8b-9148-e3be6c30e623}">
          <xlrd:rvb i="376"/>
        </ext>
      </extLst>
    </bk>
    <bk>
      <extLst>
        <ext uri="{3e2802c4-a4d2-4d8b-9148-e3be6c30e623}">
          <xlrd:rvb i="377"/>
        </ext>
      </extLst>
    </bk>
    <bk>
      <extLst>
        <ext uri="{3e2802c4-a4d2-4d8b-9148-e3be6c30e623}">
          <xlrd:rvb i="378"/>
        </ext>
      </extLst>
    </bk>
    <bk>
      <extLst>
        <ext uri="{3e2802c4-a4d2-4d8b-9148-e3be6c30e623}">
          <xlrd:rvb i="379"/>
        </ext>
      </extLst>
    </bk>
    <bk>
      <extLst>
        <ext uri="{3e2802c4-a4d2-4d8b-9148-e3be6c30e623}">
          <xlrd:rvb i="380"/>
        </ext>
      </extLst>
    </bk>
    <bk>
      <extLst>
        <ext uri="{3e2802c4-a4d2-4d8b-9148-e3be6c30e623}">
          <xlrd:rvb i="381"/>
        </ext>
      </extLst>
    </bk>
    <bk>
      <extLst>
        <ext uri="{3e2802c4-a4d2-4d8b-9148-e3be6c30e623}">
          <xlrd:rvb i="382"/>
        </ext>
      </extLst>
    </bk>
    <bk>
      <extLst>
        <ext uri="{3e2802c4-a4d2-4d8b-9148-e3be6c30e623}">
          <xlrd:rvb i="383"/>
        </ext>
      </extLst>
    </bk>
    <bk>
      <extLst>
        <ext uri="{3e2802c4-a4d2-4d8b-9148-e3be6c30e623}">
          <xlrd:rvb i="384"/>
        </ext>
      </extLst>
    </bk>
    <bk>
      <extLst>
        <ext uri="{3e2802c4-a4d2-4d8b-9148-e3be6c30e623}">
          <xlrd:rvb i="385"/>
        </ext>
      </extLst>
    </bk>
    <bk>
      <extLst>
        <ext uri="{3e2802c4-a4d2-4d8b-9148-e3be6c30e623}">
          <xlrd:rvb i="386"/>
        </ext>
      </extLst>
    </bk>
    <bk>
      <extLst>
        <ext uri="{3e2802c4-a4d2-4d8b-9148-e3be6c30e623}">
          <xlrd:rvb i="387"/>
        </ext>
      </extLst>
    </bk>
    <bk>
      <extLst>
        <ext uri="{3e2802c4-a4d2-4d8b-9148-e3be6c30e623}">
          <xlrd:rvb i="388"/>
        </ext>
      </extLst>
    </bk>
    <bk>
      <extLst>
        <ext uri="{3e2802c4-a4d2-4d8b-9148-e3be6c30e623}">
          <xlrd:rvb i="389"/>
        </ext>
      </extLst>
    </bk>
    <bk>
      <extLst>
        <ext uri="{3e2802c4-a4d2-4d8b-9148-e3be6c30e623}">
          <xlrd:rvb i="390"/>
        </ext>
      </extLst>
    </bk>
    <bk>
      <extLst>
        <ext uri="{3e2802c4-a4d2-4d8b-9148-e3be6c30e623}">
          <xlrd:rvb i="391"/>
        </ext>
      </extLst>
    </bk>
    <bk>
      <extLst>
        <ext uri="{3e2802c4-a4d2-4d8b-9148-e3be6c30e623}">
          <xlrd:rvb i="392"/>
        </ext>
      </extLst>
    </bk>
    <bk>
      <extLst>
        <ext uri="{3e2802c4-a4d2-4d8b-9148-e3be6c30e623}">
          <xlrd:rvb i="393"/>
        </ext>
      </extLst>
    </bk>
    <bk>
      <extLst>
        <ext uri="{3e2802c4-a4d2-4d8b-9148-e3be6c30e623}">
          <xlrd:rvb i="394"/>
        </ext>
      </extLst>
    </bk>
    <bk>
      <extLst>
        <ext uri="{3e2802c4-a4d2-4d8b-9148-e3be6c30e623}">
          <xlrd:rvb i="395"/>
        </ext>
      </extLst>
    </bk>
    <bk>
      <extLst>
        <ext uri="{3e2802c4-a4d2-4d8b-9148-e3be6c30e623}">
          <xlrd:rvb i="396"/>
        </ext>
      </extLst>
    </bk>
    <bk>
      <extLst>
        <ext uri="{3e2802c4-a4d2-4d8b-9148-e3be6c30e623}">
          <xlrd:rvb i="397"/>
        </ext>
      </extLst>
    </bk>
    <bk>
      <extLst>
        <ext uri="{3e2802c4-a4d2-4d8b-9148-e3be6c30e623}">
          <xlrd:rvb i="398"/>
        </ext>
      </extLst>
    </bk>
    <bk>
      <extLst>
        <ext uri="{3e2802c4-a4d2-4d8b-9148-e3be6c30e623}">
          <xlrd:rvb i="399"/>
        </ext>
      </extLst>
    </bk>
    <bk>
      <extLst>
        <ext uri="{3e2802c4-a4d2-4d8b-9148-e3be6c30e623}">
          <xlrd:rvb i="400"/>
        </ext>
      </extLst>
    </bk>
    <bk>
      <extLst>
        <ext uri="{3e2802c4-a4d2-4d8b-9148-e3be6c30e623}">
          <xlrd:rvb i="401"/>
        </ext>
      </extLst>
    </bk>
    <bk>
      <extLst>
        <ext uri="{3e2802c4-a4d2-4d8b-9148-e3be6c30e623}">
          <xlrd:rvb i="402"/>
        </ext>
      </extLst>
    </bk>
    <bk>
      <extLst>
        <ext uri="{3e2802c4-a4d2-4d8b-9148-e3be6c30e623}">
          <xlrd:rvb i="403"/>
        </ext>
      </extLst>
    </bk>
    <bk>
      <extLst>
        <ext uri="{3e2802c4-a4d2-4d8b-9148-e3be6c30e623}">
          <xlrd:rvb i="404"/>
        </ext>
      </extLst>
    </bk>
    <bk>
      <extLst>
        <ext uri="{3e2802c4-a4d2-4d8b-9148-e3be6c30e623}">
          <xlrd:rvb i="405"/>
        </ext>
      </extLst>
    </bk>
    <bk>
      <extLst>
        <ext uri="{3e2802c4-a4d2-4d8b-9148-e3be6c30e623}">
          <xlrd:rvb i="406"/>
        </ext>
      </extLst>
    </bk>
    <bk>
      <extLst>
        <ext uri="{3e2802c4-a4d2-4d8b-9148-e3be6c30e623}">
          <xlrd:rvb i="407"/>
        </ext>
      </extLst>
    </bk>
    <bk>
      <extLst>
        <ext uri="{3e2802c4-a4d2-4d8b-9148-e3be6c30e623}">
          <xlrd:rvb i="408"/>
        </ext>
      </extLst>
    </bk>
    <bk>
      <extLst>
        <ext uri="{3e2802c4-a4d2-4d8b-9148-e3be6c30e623}">
          <xlrd:rvb i="409"/>
        </ext>
      </extLst>
    </bk>
    <bk>
      <extLst>
        <ext uri="{3e2802c4-a4d2-4d8b-9148-e3be6c30e623}">
          <xlrd:rvb i="410"/>
        </ext>
      </extLst>
    </bk>
    <bk>
      <extLst>
        <ext uri="{3e2802c4-a4d2-4d8b-9148-e3be6c30e623}">
          <xlrd:rvb i="411"/>
        </ext>
      </extLst>
    </bk>
    <bk>
      <extLst>
        <ext uri="{3e2802c4-a4d2-4d8b-9148-e3be6c30e623}">
          <xlrd:rvb i="412"/>
        </ext>
      </extLst>
    </bk>
    <bk>
      <extLst>
        <ext uri="{3e2802c4-a4d2-4d8b-9148-e3be6c30e623}">
          <xlrd:rvb i="413"/>
        </ext>
      </extLst>
    </bk>
    <bk>
      <extLst>
        <ext uri="{3e2802c4-a4d2-4d8b-9148-e3be6c30e623}">
          <xlrd:rvb i="414"/>
        </ext>
      </extLst>
    </bk>
    <bk>
      <extLst>
        <ext uri="{3e2802c4-a4d2-4d8b-9148-e3be6c30e623}">
          <xlrd:rvb i="415"/>
        </ext>
      </extLst>
    </bk>
    <bk>
      <extLst>
        <ext uri="{3e2802c4-a4d2-4d8b-9148-e3be6c30e623}">
          <xlrd:rvb i="416"/>
        </ext>
      </extLst>
    </bk>
    <bk>
      <extLst>
        <ext uri="{3e2802c4-a4d2-4d8b-9148-e3be6c30e623}">
          <xlrd:rvb i="417"/>
        </ext>
      </extLst>
    </bk>
    <bk>
      <extLst>
        <ext uri="{3e2802c4-a4d2-4d8b-9148-e3be6c30e623}">
          <xlrd:rvb i="418"/>
        </ext>
      </extLst>
    </bk>
    <bk>
      <extLst>
        <ext uri="{3e2802c4-a4d2-4d8b-9148-e3be6c30e623}">
          <xlrd:rvb i="419"/>
        </ext>
      </extLst>
    </bk>
    <bk>
      <extLst>
        <ext uri="{3e2802c4-a4d2-4d8b-9148-e3be6c30e623}">
          <xlrd:rvb i="420"/>
        </ext>
      </extLst>
    </bk>
    <bk>
      <extLst>
        <ext uri="{3e2802c4-a4d2-4d8b-9148-e3be6c30e623}">
          <xlrd:rvb i="421"/>
        </ext>
      </extLst>
    </bk>
    <bk>
      <extLst>
        <ext uri="{3e2802c4-a4d2-4d8b-9148-e3be6c30e623}">
          <xlrd:rvb i="422"/>
        </ext>
      </extLst>
    </bk>
    <bk>
      <extLst>
        <ext uri="{3e2802c4-a4d2-4d8b-9148-e3be6c30e623}">
          <xlrd:rvb i="423"/>
        </ext>
      </extLst>
    </bk>
    <bk>
      <extLst>
        <ext uri="{3e2802c4-a4d2-4d8b-9148-e3be6c30e623}">
          <xlrd:rvb i="424"/>
        </ext>
      </extLst>
    </bk>
    <bk>
      <extLst>
        <ext uri="{3e2802c4-a4d2-4d8b-9148-e3be6c30e623}">
          <xlrd:rvb i="425"/>
        </ext>
      </extLst>
    </bk>
    <bk>
      <extLst>
        <ext uri="{3e2802c4-a4d2-4d8b-9148-e3be6c30e623}">
          <xlrd:rvb i="426"/>
        </ext>
      </extLst>
    </bk>
    <bk>
      <extLst>
        <ext uri="{3e2802c4-a4d2-4d8b-9148-e3be6c30e623}">
          <xlrd:rvb i="427"/>
        </ext>
      </extLst>
    </bk>
    <bk>
      <extLst>
        <ext uri="{3e2802c4-a4d2-4d8b-9148-e3be6c30e623}">
          <xlrd:rvb i="428"/>
        </ext>
      </extLst>
    </bk>
    <bk>
      <extLst>
        <ext uri="{3e2802c4-a4d2-4d8b-9148-e3be6c30e623}">
          <xlrd:rvb i="429"/>
        </ext>
      </extLst>
    </bk>
    <bk>
      <extLst>
        <ext uri="{3e2802c4-a4d2-4d8b-9148-e3be6c30e623}">
          <xlrd:rvb i="430"/>
        </ext>
      </extLst>
    </bk>
    <bk>
      <extLst>
        <ext uri="{3e2802c4-a4d2-4d8b-9148-e3be6c30e623}">
          <xlrd:rvb i="431"/>
        </ext>
      </extLst>
    </bk>
    <bk>
      <extLst>
        <ext uri="{3e2802c4-a4d2-4d8b-9148-e3be6c30e623}">
          <xlrd:rvb i="432"/>
        </ext>
      </extLst>
    </bk>
    <bk>
      <extLst>
        <ext uri="{3e2802c4-a4d2-4d8b-9148-e3be6c30e623}">
          <xlrd:rvb i="433"/>
        </ext>
      </extLst>
    </bk>
    <bk>
      <extLst>
        <ext uri="{3e2802c4-a4d2-4d8b-9148-e3be6c30e623}">
          <xlrd:rvb i="434"/>
        </ext>
      </extLst>
    </bk>
    <bk>
      <extLst>
        <ext uri="{3e2802c4-a4d2-4d8b-9148-e3be6c30e623}">
          <xlrd:rvb i="435"/>
        </ext>
      </extLst>
    </bk>
    <bk>
      <extLst>
        <ext uri="{3e2802c4-a4d2-4d8b-9148-e3be6c30e623}">
          <xlrd:rvb i="436"/>
        </ext>
      </extLst>
    </bk>
    <bk>
      <extLst>
        <ext uri="{3e2802c4-a4d2-4d8b-9148-e3be6c30e623}">
          <xlrd:rvb i="437"/>
        </ext>
      </extLst>
    </bk>
    <bk>
      <extLst>
        <ext uri="{3e2802c4-a4d2-4d8b-9148-e3be6c30e623}">
          <xlrd:rvb i="438"/>
        </ext>
      </extLst>
    </bk>
    <bk>
      <extLst>
        <ext uri="{3e2802c4-a4d2-4d8b-9148-e3be6c30e623}">
          <xlrd:rvb i="439"/>
        </ext>
      </extLst>
    </bk>
    <bk>
      <extLst>
        <ext uri="{3e2802c4-a4d2-4d8b-9148-e3be6c30e623}">
          <xlrd:rvb i="440"/>
        </ext>
      </extLst>
    </bk>
    <bk>
      <extLst>
        <ext uri="{3e2802c4-a4d2-4d8b-9148-e3be6c30e623}">
          <xlrd:rvb i="441"/>
        </ext>
      </extLst>
    </bk>
    <bk>
      <extLst>
        <ext uri="{3e2802c4-a4d2-4d8b-9148-e3be6c30e623}">
          <xlrd:rvb i="442"/>
        </ext>
      </extLst>
    </bk>
    <bk>
      <extLst>
        <ext uri="{3e2802c4-a4d2-4d8b-9148-e3be6c30e623}">
          <xlrd:rvb i="443"/>
        </ext>
      </extLst>
    </bk>
    <bk>
      <extLst>
        <ext uri="{3e2802c4-a4d2-4d8b-9148-e3be6c30e623}">
          <xlrd:rvb i="444"/>
        </ext>
      </extLst>
    </bk>
    <bk>
      <extLst>
        <ext uri="{3e2802c4-a4d2-4d8b-9148-e3be6c30e623}">
          <xlrd:rvb i="445"/>
        </ext>
      </extLst>
    </bk>
    <bk>
      <extLst>
        <ext uri="{3e2802c4-a4d2-4d8b-9148-e3be6c30e623}">
          <xlrd:rvb i="446"/>
        </ext>
      </extLst>
    </bk>
    <bk>
      <extLst>
        <ext uri="{3e2802c4-a4d2-4d8b-9148-e3be6c30e623}">
          <xlrd:rvb i="447"/>
        </ext>
      </extLst>
    </bk>
    <bk>
      <extLst>
        <ext uri="{3e2802c4-a4d2-4d8b-9148-e3be6c30e623}">
          <xlrd:rvb i="448"/>
        </ext>
      </extLst>
    </bk>
    <bk>
      <extLst>
        <ext uri="{3e2802c4-a4d2-4d8b-9148-e3be6c30e623}">
          <xlrd:rvb i="449"/>
        </ext>
      </extLst>
    </bk>
    <bk>
      <extLst>
        <ext uri="{3e2802c4-a4d2-4d8b-9148-e3be6c30e623}">
          <xlrd:rvb i="450"/>
        </ext>
      </extLst>
    </bk>
    <bk>
      <extLst>
        <ext uri="{3e2802c4-a4d2-4d8b-9148-e3be6c30e623}">
          <xlrd:rvb i="451"/>
        </ext>
      </extLst>
    </bk>
    <bk>
      <extLst>
        <ext uri="{3e2802c4-a4d2-4d8b-9148-e3be6c30e623}">
          <xlrd:rvb i="452"/>
        </ext>
      </extLst>
    </bk>
    <bk>
      <extLst>
        <ext uri="{3e2802c4-a4d2-4d8b-9148-e3be6c30e623}">
          <xlrd:rvb i="453"/>
        </ext>
      </extLst>
    </bk>
    <bk>
      <extLst>
        <ext uri="{3e2802c4-a4d2-4d8b-9148-e3be6c30e623}">
          <xlrd:rvb i="454"/>
        </ext>
      </extLst>
    </bk>
    <bk>
      <extLst>
        <ext uri="{3e2802c4-a4d2-4d8b-9148-e3be6c30e623}">
          <xlrd:rvb i="455"/>
        </ext>
      </extLst>
    </bk>
    <bk>
      <extLst>
        <ext uri="{3e2802c4-a4d2-4d8b-9148-e3be6c30e623}">
          <xlrd:rvb i="456"/>
        </ext>
      </extLst>
    </bk>
    <bk>
      <extLst>
        <ext uri="{3e2802c4-a4d2-4d8b-9148-e3be6c30e623}">
          <xlrd:rvb i="457"/>
        </ext>
      </extLst>
    </bk>
    <bk>
      <extLst>
        <ext uri="{3e2802c4-a4d2-4d8b-9148-e3be6c30e623}">
          <xlrd:rvb i="458"/>
        </ext>
      </extLst>
    </bk>
    <bk>
      <extLst>
        <ext uri="{3e2802c4-a4d2-4d8b-9148-e3be6c30e623}">
          <xlrd:rvb i="459"/>
        </ext>
      </extLst>
    </bk>
    <bk>
      <extLst>
        <ext uri="{3e2802c4-a4d2-4d8b-9148-e3be6c30e623}">
          <xlrd:rvb i="460"/>
        </ext>
      </extLst>
    </bk>
    <bk>
      <extLst>
        <ext uri="{3e2802c4-a4d2-4d8b-9148-e3be6c30e623}">
          <xlrd:rvb i="461"/>
        </ext>
      </extLst>
    </bk>
    <bk>
      <extLst>
        <ext uri="{3e2802c4-a4d2-4d8b-9148-e3be6c30e623}">
          <xlrd:rvb i="462"/>
        </ext>
      </extLst>
    </bk>
    <bk>
      <extLst>
        <ext uri="{3e2802c4-a4d2-4d8b-9148-e3be6c30e623}">
          <xlrd:rvb i="463"/>
        </ext>
      </extLst>
    </bk>
    <bk>
      <extLst>
        <ext uri="{3e2802c4-a4d2-4d8b-9148-e3be6c30e623}">
          <xlrd:rvb i="464"/>
        </ext>
      </extLst>
    </bk>
    <bk>
      <extLst>
        <ext uri="{3e2802c4-a4d2-4d8b-9148-e3be6c30e623}">
          <xlrd:rvb i="465"/>
        </ext>
      </extLst>
    </bk>
    <bk>
      <extLst>
        <ext uri="{3e2802c4-a4d2-4d8b-9148-e3be6c30e623}">
          <xlrd:rvb i="466"/>
        </ext>
      </extLst>
    </bk>
    <bk>
      <extLst>
        <ext uri="{3e2802c4-a4d2-4d8b-9148-e3be6c30e623}">
          <xlrd:rvb i="467"/>
        </ext>
      </extLst>
    </bk>
    <bk>
      <extLst>
        <ext uri="{3e2802c4-a4d2-4d8b-9148-e3be6c30e623}">
          <xlrd:rvb i="468"/>
        </ext>
      </extLst>
    </bk>
    <bk>
      <extLst>
        <ext uri="{3e2802c4-a4d2-4d8b-9148-e3be6c30e623}">
          <xlrd:rvb i="469"/>
        </ext>
      </extLst>
    </bk>
    <bk>
      <extLst>
        <ext uri="{3e2802c4-a4d2-4d8b-9148-e3be6c30e623}">
          <xlrd:rvb i="470"/>
        </ext>
      </extLst>
    </bk>
    <bk>
      <extLst>
        <ext uri="{3e2802c4-a4d2-4d8b-9148-e3be6c30e623}">
          <xlrd:rvb i="471"/>
        </ext>
      </extLst>
    </bk>
    <bk>
      <extLst>
        <ext uri="{3e2802c4-a4d2-4d8b-9148-e3be6c30e623}">
          <xlrd:rvb i="472"/>
        </ext>
      </extLst>
    </bk>
    <bk>
      <extLst>
        <ext uri="{3e2802c4-a4d2-4d8b-9148-e3be6c30e623}">
          <xlrd:rvb i="473"/>
        </ext>
      </extLst>
    </bk>
    <bk>
      <extLst>
        <ext uri="{3e2802c4-a4d2-4d8b-9148-e3be6c30e623}">
          <xlrd:rvb i="474"/>
        </ext>
      </extLst>
    </bk>
    <bk>
      <extLst>
        <ext uri="{3e2802c4-a4d2-4d8b-9148-e3be6c30e623}">
          <xlrd:rvb i="475"/>
        </ext>
      </extLst>
    </bk>
    <bk>
      <extLst>
        <ext uri="{3e2802c4-a4d2-4d8b-9148-e3be6c30e623}">
          <xlrd:rvb i="476"/>
        </ext>
      </extLst>
    </bk>
    <bk>
      <extLst>
        <ext uri="{3e2802c4-a4d2-4d8b-9148-e3be6c30e623}">
          <xlrd:rvb i="477"/>
        </ext>
      </extLst>
    </bk>
    <bk>
      <extLst>
        <ext uri="{3e2802c4-a4d2-4d8b-9148-e3be6c30e623}">
          <xlrd:rvb i="478"/>
        </ext>
      </extLst>
    </bk>
    <bk>
      <extLst>
        <ext uri="{3e2802c4-a4d2-4d8b-9148-e3be6c30e623}">
          <xlrd:rvb i="479"/>
        </ext>
      </extLst>
    </bk>
    <bk>
      <extLst>
        <ext uri="{3e2802c4-a4d2-4d8b-9148-e3be6c30e623}">
          <xlrd:rvb i="480"/>
        </ext>
      </extLst>
    </bk>
    <bk>
      <extLst>
        <ext uri="{3e2802c4-a4d2-4d8b-9148-e3be6c30e623}">
          <xlrd:rvb i="481"/>
        </ext>
      </extLst>
    </bk>
    <bk>
      <extLst>
        <ext uri="{3e2802c4-a4d2-4d8b-9148-e3be6c30e623}">
          <xlrd:rvb i="482"/>
        </ext>
      </extLst>
    </bk>
    <bk>
      <extLst>
        <ext uri="{3e2802c4-a4d2-4d8b-9148-e3be6c30e623}">
          <xlrd:rvb i="483"/>
        </ext>
      </extLst>
    </bk>
    <bk>
      <extLst>
        <ext uri="{3e2802c4-a4d2-4d8b-9148-e3be6c30e623}">
          <xlrd:rvb i="484"/>
        </ext>
      </extLst>
    </bk>
    <bk>
      <extLst>
        <ext uri="{3e2802c4-a4d2-4d8b-9148-e3be6c30e623}">
          <xlrd:rvb i="485"/>
        </ext>
      </extLst>
    </bk>
    <bk>
      <extLst>
        <ext uri="{3e2802c4-a4d2-4d8b-9148-e3be6c30e623}">
          <xlrd:rvb i="486"/>
        </ext>
      </extLst>
    </bk>
    <bk>
      <extLst>
        <ext uri="{3e2802c4-a4d2-4d8b-9148-e3be6c30e623}">
          <xlrd:rvb i="487"/>
        </ext>
      </extLst>
    </bk>
    <bk>
      <extLst>
        <ext uri="{3e2802c4-a4d2-4d8b-9148-e3be6c30e623}">
          <xlrd:rvb i="488"/>
        </ext>
      </extLst>
    </bk>
    <bk>
      <extLst>
        <ext uri="{3e2802c4-a4d2-4d8b-9148-e3be6c30e623}">
          <xlrd:rvb i="489"/>
        </ext>
      </extLst>
    </bk>
    <bk>
      <extLst>
        <ext uri="{3e2802c4-a4d2-4d8b-9148-e3be6c30e623}">
          <xlrd:rvb i="490"/>
        </ext>
      </extLst>
    </bk>
    <bk>
      <extLst>
        <ext uri="{3e2802c4-a4d2-4d8b-9148-e3be6c30e623}">
          <xlrd:rvb i="491"/>
        </ext>
      </extLst>
    </bk>
    <bk>
      <extLst>
        <ext uri="{3e2802c4-a4d2-4d8b-9148-e3be6c30e623}">
          <xlrd:rvb i="492"/>
        </ext>
      </extLst>
    </bk>
    <bk>
      <extLst>
        <ext uri="{3e2802c4-a4d2-4d8b-9148-e3be6c30e623}">
          <xlrd:rvb i="493"/>
        </ext>
      </extLst>
    </bk>
    <bk>
      <extLst>
        <ext uri="{3e2802c4-a4d2-4d8b-9148-e3be6c30e623}">
          <xlrd:rvb i="494"/>
        </ext>
      </extLst>
    </bk>
    <bk>
      <extLst>
        <ext uri="{3e2802c4-a4d2-4d8b-9148-e3be6c30e623}">
          <xlrd:rvb i="495"/>
        </ext>
      </extLst>
    </bk>
    <bk>
      <extLst>
        <ext uri="{3e2802c4-a4d2-4d8b-9148-e3be6c30e623}">
          <xlrd:rvb i="496"/>
        </ext>
      </extLst>
    </bk>
    <bk>
      <extLst>
        <ext uri="{3e2802c4-a4d2-4d8b-9148-e3be6c30e623}">
          <xlrd:rvb i="497"/>
        </ext>
      </extLst>
    </bk>
    <bk>
      <extLst>
        <ext uri="{3e2802c4-a4d2-4d8b-9148-e3be6c30e623}">
          <xlrd:rvb i="498"/>
        </ext>
      </extLst>
    </bk>
    <bk>
      <extLst>
        <ext uri="{3e2802c4-a4d2-4d8b-9148-e3be6c30e623}">
          <xlrd:rvb i="499"/>
        </ext>
      </extLst>
    </bk>
    <bk>
      <extLst>
        <ext uri="{3e2802c4-a4d2-4d8b-9148-e3be6c30e623}">
          <xlrd:rvb i="500"/>
        </ext>
      </extLst>
    </bk>
    <bk>
      <extLst>
        <ext uri="{3e2802c4-a4d2-4d8b-9148-e3be6c30e623}">
          <xlrd:rvb i="501"/>
        </ext>
      </extLst>
    </bk>
    <bk>
      <extLst>
        <ext uri="{3e2802c4-a4d2-4d8b-9148-e3be6c30e623}">
          <xlrd:rvb i="504"/>
        </ext>
      </extLst>
    </bk>
    <bk>
      <extLst>
        <ext uri="{3e2802c4-a4d2-4d8b-9148-e3be6c30e623}">
          <xlrd:rvb i="505"/>
        </ext>
      </extLst>
    </bk>
    <bk>
      <extLst>
        <ext uri="{3e2802c4-a4d2-4d8b-9148-e3be6c30e623}">
          <xlrd:rvb i="506"/>
        </ext>
      </extLst>
    </bk>
    <bk>
      <extLst>
        <ext uri="{3e2802c4-a4d2-4d8b-9148-e3be6c30e623}">
          <xlrd:rvb i="507"/>
        </ext>
      </extLst>
    </bk>
    <bk>
      <extLst>
        <ext uri="{3e2802c4-a4d2-4d8b-9148-e3be6c30e623}">
          <xlrd:rvb i="508"/>
        </ext>
      </extLst>
    </bk>
    <bk>
      <extLst>
        <ext uri="{3e2802c4-a4d2-4d8b-9148-e3be6c30e623}">
          <xlrd:rvb i="509"/>
        </ext>
      </extLst>
    </bk>
    <bk>
      <extLst>
        <ext uri="{3e2802c4-a4d2-4d8b-9148-e3be6c30e623}">
          <xlrd:rvb i="510"/>
        </ext>
      </extLst>
    </bk>
    <bk>
      <extLst>
        <ext uri="{3e2802c4-a4d2-4d8b-9148-e3be6c30e623}">
          <xlrd:rvb i="511"/>
        </ext>
      </extLst>
    </bk>
    <bk>
      <extLst>
        <ext uri="{3e2802c4-a4d2-4d8b-9148-e3be6c30e623}">
          <xlrd:rvb i="512"/>
        </ext>
      </extLst>
    </bk>
    <bk>
      <extLst>
        <ext uri="{3e2802c4-a4d2-4d8b-9148-e3be6c30e623}">
          <xlrd:rvb i="513"/>
        </ext>
      </extLst>
    </bk>
    <bk>
      <extLst>
        <ext uri="{3e2802c4-a4d2-4d8b-9148-e3be6c30e623}">
          <xlrd:rvb i="514"/>
        </ext>
      </extLst>
    </bk>
    <bk>
      <extLst>
        <ext uri="{3e2802c4-a4d2-4d8b-9148-e3be6c30e623}">
          <xlrd:rvb i="515"/>
        </ext>
      </extLst>
    </bk>
    <bk>
      <extLst>
        <ext uri="{3e2802c4-a4d2-4d8b-9148-e3be6c30e623}">
          <xlrd:rvb i="516"/>
        </ext>
      </extLst>
    </bk>
    <bk>
      <extLst>
        <ext uri="{3e2802c4-a4d2-4d8b-9148-e3be6c30e623}">
          <xlrd:rvb i="517"/>
        </ext>
      </extLst>
    </bk>
    <bk>
      <extLst>
        <ext uri="{3e2802c4-a4d2-4d8b-9148-e3be6c30e623}">
          <xlrd:rvb i="518"/>
        </ext>
      </extLst>
    </bk>
    <bk>
      <extLst>
        <ext uri="{3e2802c4-a4d2-4d8b-9148-e3be6c30e623}">
          <xlrd:rvb i="519"/>
        </ext>
      </extLst>
    </bk>
    <bk>
      <extLst>
        <ext uri="{3e2802c4-a4d2-4d8b-9148-e3be6c30e623}">
          <xlrd:rvb i="520"/>
        </ext>
      </extLst>
    </bk>
    <bk>
      <extLst>
        <ext uri="{3e2802c4-a4d2-4d8b-9148-e3be6c30e623}">
          <xlrd:rvb i="521"/>
        </ext>
      </extLst>
    </bk>
    <bk>
      <extLst>
        <ext uri="{3e2802c4-a4d2-4d8b-9148-e3be6c30e623}">
          <xlrd:rvb i="522"/>
        </ext>
      </extLst>
    </bk>
    <bk>
      <extLst>
        <ext uri="{3e2802c4-a4d2-4d8b-9148-e3be6c30e623}">
          <xlrd:rvb i="523"/>
        </ext>
      </extLst>
    </bk>
    <bk>
      <extLst>
        <ext uri="{3e2802c4-a4d2-4d8b-9148-e3be6c30e623}">
          <xlrd:rvb i="524"/>
        </ext>
      </extLst>
    </bk>
    <bk>
      <extLst>
        <ext uri="{3e2802c4-a4d2-4d8b-9148-e3be6c30e623}">
          <xlrd:rvb i="525"/>
        </ext>
      </extLst>
    </bk>
    <bk>
      <extLst>
        <ext uri="{3e2802c4-a4d2-4d8b-9148-e3be6c30e623}">
          <xlrd:rvb i="526"/>
        </ext>
      </extLst>
    </bk>
    <bk>
      <extLst>
        <ext uri="{3e2802c4-a4d2-4d8b-9148-e3be6c30e623}">
          <xlrd:rvb i="527"/>
        </ext>
      </extLst>
    </bk>
    <bk>
      <extLst>
        <ext uri="{3e2802c4-a4d2-4d8b-9148-e3be6c30e623}">
          <xlrd:rvb i="528"/>
        </ext>
      </extLst>
    </bk>
    <bk>
      <extLst>
        <ext uri="{3e2802c4-a4d2-4d8b-9148-e3be6c30e623}">
          <xlrd:rvb i="529"/>
        </ext>
      </extLst>
    </bk>
    <bk>
      <extLst>
        <ext uri="{3e2802c4-a4d2-4d8b-9148-e3be6c30e623}">
          <xlrd:rvb i="530"/>
        </ext>
      </extLst>
    </bk>
    <bk>
      <extLst>
        <ext uri="{3e2802c4-a4d2-4d8b-9148-e3be6c30e623}">
          <xlrd:rvb i="531"/>
        </ext>
      </extLst>
    </bk>
    <bk>
      <extLst>
        <ext uri="{3e2802c4-a4d2-4d8b-9148-e3be6c30e623}">
          <xlrd:rvb i="532"/>
        </ext>
      </extLst>
    </bk>
    <bk>
      <extLst>
        <ext uri="{3e2802c4-a4d2-4d8b-9148-e3be6c30e623}">
          <xlrd:rvb i="533"/>
        </ext>
      </extLst>
    </bk>
    <bk>
      <extLst>
        <ext uri="{3e2802c4-a4d2-4d8b-9148-e3be6c30e623}">
          <xlrd:rvb i="534"/>
        </ext>
      </extLst>
    </bk>
    <bk>
      <extLst>
        <ext uri="{3e2802c4-a4d2-4d8b-9148-e3be6c30e623}">
          <xlrd:rvb i="535"/>
        </ext>
      </extLst>
    </bk>
    <bk>
      <extLst>
        <ext uri="{3e2802c4-a4d2-4d8b-9148-e3be6c30e623}">
          <xlrd:rvb i="536"/>
        </ext>
      </extLst>
    </bk>
    <bk>
      <extLst>
        <ext uri="{3e2802c4-a4d2-4d8b-9148-e3be6c30e623}">
          <xlrd:rvb i="537"/>
        </ext>
      </extLst>
    </bk>
    <bk>
      <extLst>
        <ext uri="{3e2802c4-a4d2-4d8b-9148-e3be6c30e623}">
          <xlrd:rvb i="538"/>
        </ext>
      </extLst>
    </bk>
    <bk>
      <extLst>
        <ext uri="{3e2802c4-a4d2-4d8b-9148-e3be6c30e623}">
          <xlrd:rvb i="539"/>
        </ext>
      </extLst>
    </bk>
    <bk>
      <extLst>
        <ext uri="{3e2802c4-a4d2-4d8b-9148-e3be6c30e623}">
          <xlrd:rvb i="540"/>
        </ext>
      </extLst>
    </bk>
    <bk>
      <extLst>
        <ext uri="{3e2802c4-a4d2-4d8b-9148-e3be6c30e623}">
          <xlrd:rvb i="541"/>
        </ext>
      </extLst>
    </bk>
    <bk>
      <extLst>
        <ext uri="{3e2802c4-a4d2-4d8b-9148-e3be6c30e623}">
          <xlrd:rvb i="542"/>
        </ext>
      </extLst>
    </bk>
    <bk>
      <extLst>
        <ext uri="{3e2802c4-a4d2-4d8b-9148-e3be6c30e623}">
          <xlrd:rvb i="543"/>
        </ext>
      </extLst>
    </bk>
    <bk>
      <extLst>
        <ext uri="{3e2802c4-a4d2-4d8b-9148-e3be6c30e623}">
          <xlrd:rvb i="544"/>
        </ext>
      </extLst>
    </bk>
    <bk>
      <extLst>
        <ext uri="{3e2802c4-a4d2-4d8b-9148-e3be6c30e623}">
          <xlrd:rvb i="545"/>
        </ext>
      </extLst>
    </bk>
    <bk>
      <extLst>
        <ext uri="{3e2802c4-a4d2-4d8b-9148-e3be6c30e623}">
          <xlrd:rvb i="546"/>
        </ext>
      </extLst>
    </bk>
    <bk>
      <extLst>
        <ext uri="{3e2802c4-a4d2-4d8b-9148-e3be6c30e623}">
          <xlrd:rvb i="547"/>
        </ext>
      </extLst>
    </bk>
    <bk>
      <extLst>
        <ext uri="{3e2802c4-a4d2-4d8b-9148-e3be6c30e623}">
          <xlrd:rvb i="548"/>
        </ext>
      </extLst>
    </bk>
    <bk>
      <extLst>
        <ext uri="{3e2802c4-a4d2-4d8b-9148-e3be6c30e623}">
          <xlrd:rvb i="549"/>
        </ext>
      </extLst>
    </bk>
    <bk>
      <extLst>
        <ext uri="{3e2802c4-a4d2-4d8b-9148-e3be6c30e623}">
          <xlrd:rvb i="550"/>
        </ext>
      </extLst>
    </bk>
    <bk>
      <extLst>
        <ext uri="{3e2802c4-a4d2-4d8b-9148-e3be6c30e623}">
          <xlrd:rvb i="551"/>
        </ext>
      </extLst>
    </bk>
    <bk>
      <extLst>
        <ext uri="{3e2802c4-a4d2-4d8b-9148-e3be6c30e623}">
          <xlrd:rvb i="552"/>
        </ext>
      </extLst>
    </bk>
    <bk>
      <extLst>
        <ext uri="{3e2802c4-a4d2-4d8b-9148-e3be6c30e623}">
          <xlrd:rvb i="553"/>
        </ext>
      </extLst>
    </bk>
    <bk>
      <extLst>
        <ext uri="{3e2802c4-a4d2-4d8b-9148-e3be6c30e623}">
          <xlrd:rvb i="554"/>
        </ext>
      </extLst>
    </bk>
    <bk>
      <extLst>
        <ext uri="{3e2802c4-a4d2-4d8b-9148-e3be6c30e623}">
          <xlrd:rvb i="555"/>
        </ext>
      </extLst>
    </bk>
    <bk>
      <extLst>
        <ext uri="{3e2802c4-a4d2-4d8b-9148-e3be6c30e623}">
          <xlrd:rvb i="556"/>
        </ext>
      </extLst>
    </bk>
    <bk>
      <extLst>
        <ext uri="{3e2802c4-a4d2-4d8b-9148-e3be6c30e623}">
          <xlrd:rvb i="557"/>
        </ext>
      </extLst>
    </bk>
    <bk>
      <extLst>
        <ext uri="{3e2802c4-a4d2-4d8b-9148-e3be6c30e623}">
          <xlrd:rvb i="558"/>
        </ext>
      </extLst>
    </bk>
    <bk>
      <extLst>
        <ext uri="{3e2802c4-a4d2-4d8b-9148-e3be6c30e623}">
          <xlrd:rvb i="559"/>
        </ext>
      </extLst>
    </bk>
    <bk>
      <extLst>
        <ext uri="{3e2802c4-a4d2-4d8b-9148-e3be6c30e623}">
          <xlrd:rvb i="560"/>
        </ext>
      </extLst>
    </bk>
    <bk>
      <extLst>
        <ext uri="{3e2802c4-a4d2-4d8b-9148-e3be6c30e623}">
          <xlrd:rvb i="561"/>
        </ext>
      </extLst>
    </bk>
    <bk>
      <extLst>
        <ext uri="{3e2802c4-a4d2-4d8b-9148-e3be6c30e623}">
          <xlrd:rvb i="562"/>
        </ext>
      </extLst>
    </bk>
    <bk>
      <extLst>
        <ext uri="{3e2802c4-a4d2-4d8b-9148-e3be6c30e623}">
          <xlrd:rvb i="563"/>
        </ext>
      </extLst>
    </bk>
    <bk>
      <extLst>
        <ext uri="{3e2802c4-a4d2-4d8b-9148-e3be6c30e623}">
          <xlrd:rvb i="564"/>
        </ext>
      </extLst>
    </bk>
    <bk>
      <extLst>
        <ext uri="{3e2802c4-a4d2-4d8b-9148-e3be6c30e623}">
          <xlrd:rvb i="565"/>
        </ext>
      </extLst>
    </bk>
    <bk>
      <extLst>
        <ext uri="{3e2802c4-a4d2-4d8b-9148-e3be6c30e623}">
          <xlrd:rvb i="566"/>
        </ext>
      </extLst>
    </bk>
    <bk>
      <extLst>
        <ext uri="{3e2802c4-a4d2-4d8b-9148-e3be6c30e623}">
          <xlrd:rvb i="567"/>
        </ext>
      </extLst>
    </bk>
    <bk>
      <extLst>
        <ext uri="{3e2802c4-a4d2-4d8b-9148-e3be6c30e623}">
          <xlrd:rvb i="568"/>
        </ext>
      </extLst>
    </bk>
    <bk>
      <extLst>
        <ext uri="{3e2802c4-a4d2-4d8b-9148-e3be6c30e623}">
          <xlrd:rvb i="569"/>
        </ext>
      </extLst>
    </bk>
    <bk>
      <extLst>
        <ext uri="{3e2802c4-a4d2-4d8b-9148-e3be6c30e623}">
          <xlrd:rvb i="570"/>
        </ext>
      </extLst>
    </bk>
    <bk>
      <extLst>
        <ext uri="{3e2802c4-a4d2-4d8b-9148-e3be6c30e623}">
          <xlrd:rvb i="571"/>
        </ext>
      </extLst>
    </bk>
    <bk>
      <extLst>
        <ext uri="{3e2802c4-a4d2-4d8b-9148-e3be6c30e623}">
          <xlrd:rvb i="572"/>
        </ext>
      </extLst>
    </bk>
    <bk>
      <extLst>
        <ext uri="{3e2802c4-a4d2-4d8b-9148-e3be6c30e623}">
          <xlrd:rvb i="573"/>
        </ext>
      </extLst>
    </bk>
    <bk>
      <extLst>
        <ext uri="{3e2802c4-a4d2-4d8b-9148-e3be6c30e623}">
          <xlrd:rvb i="574"/>
        </ext>
      </extLst>
    </bk>
    <bk>
      <extLst>
        <ext uri="{3e2802c4-a4d2-4d8b-9148-e3be6c30e623}">
          <xlrd:rvb i="575"/>
        </ext>
      </extLst>
    </bk>
    <bk>
      <extLst>
        <ext uri="{3e2802c4-a4d2-4d8b-9148-e3be6c30e623}">
          <xlrd:rvb i="576"/>
        </ext>
      </extLst>
    </bk>
    <bk>
      <extLst>
        <ext uri="{3e2802c4-a4d2-4d8b-9148-e3be6c30e623}">
          <xlrd:rvb i="577"/>
        </ext>
      </extLst>
    </bk>
    <bk>
      <extLst>
        <ext uri="{3e2802c4-a4d2-4d8b-9148-e3be6c30e623}">
          <xlrd:rvb i="578"/>
        </ext>
      </extLst>
    </bk>
    <bk>
      <extLst>
        <ext uri="{3e2802c4-a4d2-4d8b-9148-e3be6c30e623}">
          <xlrd:rvb i="579"/>
        </ext>
      </extLst>
    </bk>
    <bk>
      <extLst>
        <ext uri="{3e2802c4-a4d2-4d8b-9148-e3be6c30e623}">
          <xlrd:rvb i="580"/>
        </ext>
      </extLst>
    </bk>
    <bk>
      <extLst>
        <ext uri="{3e2802c4-a4d2-4d8b-9148-e3be6c30e623}">
          <xlrd:rvb i="581"/>
        </ext>
      </extLst>
    </bk>
    <bk>
      <extLst>
        <ext uri="{3e2802c4-a4d2-4d8b-9148-e3be6c30e623}">
          <xlrd:rvb i="582"/>
        </ext>
      </extLst>
    </bk>
    <bk>
      <extLst>
        <ext uri="{3e2802c4-a4d2-4d8b-9148-e3be6c30e623}">
          <xlrd:rvb i="583"/>
        </ext>
      </extLst>
    </bk>
    <bk>
      <extLst>
        <ext uri="{3e2802c4-a4d2-4d8b-9148-e3be6c30e623}">
          <xlrd:rvb i="584"/>
        </ext>
      </extLst>
    </bk>
    <bk>
      <extLst>
        <ext uri="{3e2802c4-a4d2-4d8b-9148-e3be6c30e623}">
          <xlrd:rvb i="585"/>
        </ext>
      </extLst>
    </bk>
    <bk>
      <extLst>
        <ext uri="{3e2802c4-a4d2-4d8b-9148-e3be6c30e623}">
          <xlrd:rvb i="586"/>
        </ext>
      </extLst>
    </bk>
    <bk>
      <extLst>
        <ext uri="{3e2802c4-a4d2-4d8b-9148-e3be6c30e623}">
          <xlrd:rvb i="587"/>
        </ext>
      </extLst>
    </bk>
    <bk>
      <extLst>
        <ext uri="{3e2802c4-a4d2-4d8b-9148-e3be6c30e623}">
          <xlrd:rvb i="588"/>
        </ext>
      </extLst>
    </bk>
    <bk>
      <extLst>
        <ext uri="{3e2802c4-a4d2-4d8b-9148-e3be6c30e623}">
          <xlrd:rvb i="589"/>
        </ext>
      </extLst>
    </bk>
    <bk>
      <extLst>
        <ext uri="{3e2802c4-a4d2-4d8b-9148-e3be6c30e623}">
          <xlrd:rvb i="590"/>
        </ext>
      </extLst>
    </bk>
    <bk>
      <extLst>
        <ext uri="{3e2802c4-a4d2-4d8b-9148-e3be6c30e623}">
          <xlrd:rvb i="591"/>
        </ext>
      </extLst>
    </bk>
    <bk>
      <extLst>
        <ext uri="{3e2802c4-a4d2-4d8b-9148-e3be6c30e623}">
          <xlrd:rvb i="592"/>
        </ext>
      </extLst>
    </bk>
    <bk>
      <extLst>
        <ext uri="{3e2802c4-a4d2-4d8b-9148-e3be6c30e623}">
          <xlrd:rvb i="593"/>
        </ext>
      </extLst>
    </bk>
    <bk>
      <extLst>
        <ext uri="{3e2802c4-a4d2-4d8b-9148-e3be6c30e623}">
          <xlrd:rvb i="594"/>
        </ext>
      </extLst>
    </bk>
    <bk>
      <extLst>
        <ext uri="{3e2802c4-a4d2-4d8b-9148-e3be6c30e623}">
          <xlrd:rvb i="595"/>
        </ext>
      </extLst>
    </bk>
    <bk>
      <extLst>
        <ext uri="{3e2802c4-a4d2-4d8b-9148-e3be6c30e623}">
          <xlrd:rvb i="596"/>
        </ext>
      </extLst>
    </bk>
    <bk>
      <extLst>
        <ext uri="{3e2802c4-a4d2-4d8b-9148-e3be6c30e623}">
          <xlrd:rvb i="597"/>
        </ext>
      </extLst>
    </bk>
    <bk>
      <extLst>
        <ext uri="{3e2802c4-a4d2-4d8b-9148-e3be6c30e623}">
          <xlrd:rvb i="598"/>
        </ext>
      </extLst>
    </bk>
    <bk>
      <extLst>
        <ext uri="{3e2802c4-a4d2-4d8b-9148-e3be6c30e623}">
          <xlrd:rvb i="599"/>
        </ext>
      </extLst>
    </bk>
    <bk>
      <extLst>
        <ext uri="{3e2802c4-a4d2-4d8b-9148-e3be6c30e623}">
          <xlrd:rvb i="600"/>
        </ext>
      </extLst>
    </bk>
    <bk>
      <extLst>
        <ext uri="{3e2802c4-a4d2-4d8b-9148-e3be6c30e623}">
          <xlrd:rvb i="601"/>
        </ext>
      </extLst>
    </bk>
    <bk>
      <extLst>
        <ext uri="{3e2802c4-a4d2-4d8b-9148-e3be6c30e623}">
          <xlrd:rvb i="602"/>
        </ext>
      </extLst>
    </bk>
    <bk>
      <extLst>
        <ext uri="{3e2802c4-a4d2-4d8b-9148-e3be6c30e623}">
          <xlrd:rvb i="603"/>
        </ext>
      </extLst>
    </bk>
    <bk>
      <extLst>
        <ext uri="{3e2802c4-a4d2-4d8b-9148-e3be6c30e623}">
          <xlrd:rvb i="604"/>
        </ext>
      </extLst>
    </bk>
    <bk>
      <extLst>
        <ext uri="{3e2802c4-a4d2-4d8b-9148-e3be6c30e623}">
          <xlrd:rvb i="605"/>
        </ext>
      </extLst>
    </bk>
    <bk>
      <extLst>
        <ext uri="{3e2802c4-a4d2-4d8b-9148-e3be6c30e623}">
          <xlrd:rvb i="606"/>
        </ext>
      </extLst>
    </bk>
    <bk>
      <extLst>
        <ext uri="{3e2802c4-a4d2-4d8b-9148-e3be6c30e623}">
          <xlrd:rvb i="607"/>
        </ext>
      </extLst>
    </bk>
    <bk>
      <extLst>
        <ext uri="{3e2802c4-a4d2-4d8b-9148-e3be6c30e623}">
          <xlrd:rvb i="608"/>
        </ext>
      </extLst>
    </bk>
    <bk>
      <extLst>
        <ext uri="{3e2802c4-a4d2-4d8b-9148-e3be6c30e623}">
          <xlrd:rvb i="609"/>
        </ext>
      </extLst>
    </bk>
    <bk>
      <extLst>
        <ext uri="{3e2802c4-a4d2-4d8b-9148-e3be6c30e623}">
          <xlrd:rvb i="610"/>
        </ext>
      </extLst>
    </bk>
    <bk>
      <extLst>
        <ext uri="{3e2802c4-a4d2-4d8b-9148-e3be6c30e623}">
          <xlrd:rvb i="611"/>
        </ext>
      </extLst>
    </bk>
    <bk>
      <extLst>
        <ext uri="{3e2802c4-a4d2-4d8b-9148-e3be6c30e623}">
          <xlrd:rvb i="612"/>
        </ext>
      </extLst>
    </bk>
    <bk>
      <extLst>
        <ext uri="{3e2802c4-a4d2-4d8b-9148-e3be6c30e623}">
          <xlrd:rvb i="613"/>
        </ext>
      </extLst>
    </bk>
    <bk>
      <extLst>
        <ext uri="{3e2802c4-a4d2-4d8b-9148-e3be6c30e623}">
          <xlrd:rvb i="614"/>
        </ext>
      </extLst>
    </bk>
    <bk>
      <extLst>
        <ext uri="{3e2802c4-a4d2-4d8b-9148-e3be6c30e623}">
          <xlrd:rvb i="615"/>
        </ext>
      </extLst>
    </bk>
    <bk>
      <extLst>
        <ext uri="{3e2802c4-a4d2-4d8b-9148-e3be6c30e623}">
          <xlrd:rvb i="616"/>
        </ext>
      </extLst>
    </bk>
    <bk>
      <extLst>
        <ext uri="{3e2802c4-a4d2-4d8b-9148-e3be6c30e623}">
          <xlrd:rvb i="617"/>
        </ext>
      </extLst>
    </bk>
    <bk>
      <extLst>
        <ext uri="{3e2802c4-a4d2-4d8b-9148-e3be6c30e623}">
          <xlrd:rvb i="618"/>
        </ext>
      </extLst>
    </bk>
    <bk>
      <extLst>
        <ext uri="{3e2802c4-a4d2-4d8b-9148-e3be6c30e623}">
          <xlrd:rvb i="619"/>
        </ext>
      </extLst>
    </bk>
    <bk>
      <extLst>
        <ext uri="{3e2802c4-a4d2-4d8b-9148-e3be6c30e623}">
          <xlrd:rvb i="620"/>
        </ext>
      </extLst>
    </bk>
    <bk>
      <extLst>
        <ext uri="{3e2802c4-a4d2-4d8b-9148-e3be6c30e623}">
          <xlrd:rvb i="621"/>
        </ext>
      </extLst>
    </bk>
    <bk>
      <extLst>
        <ext uri="{3e2802c4-a4d2-4d8b-9148-e3be6c30e623}">
          <xlrd:rvb i="622"/>
        </ext>
      </extLst>
    </bk>
    <bk>
      <extLst>
        <ext uri="{3e2802c4-a4d2-4d8b-9148-e3be6c30e623}">
          <xlrd:rvb i="623"/>
        </ext>
      </extLst>
    </bk>
    <bk>
      <extLst>
        <ext uri="{3e2802c4-a4d2-4d8b-9148-e3be6c30e623}">
          <xlrd:rvb i="624"/>
        </ext>
      </extLst>
    </bk>
    <bk>
      <extLst>
        <ext uri="{3e2802c4-a4d2-4d8b-9148-e3be6c30e623}">
          <xlrd:rvb i="625"/>
        </ext>
      </extLst>
    </bk>
    <bk>
      <extLst>
        <ext uri="{3e2802c4-a4d2-4d8b-9148-e3be6c30e623}">
          <xlrd:rvb i="626"/>
        </ext>
      </extLst>
    </bk>
    <bk>
      <extLst>
        <ext uri="{3e2802c4-a4d2-4d8b-9148-e3be6c30e623}">
          <xlrd:rvb i="627"/>
        </ext>
      </extLst>
    </bk>
    <bk>
      <extLst>
        <ext uri="{3e2802c4-a4d2-4d8b-9148-e3be6c30e623}">
          <xlrd:rvb i="628"/>
        </ext>
      </extLst>
    </bk>
    <bk>
      <extLst>
        <ext uri="{3e2802c4-a4d2-4d8b-9148-e3be6c30e623}">
          <xlrd:rvb i="629"/>
        </ext>
      </extLst>
    </bk>
    <bk>
      <extLst>
        <ext uri="{3e2802c4-a4d2-4d8b-9148-e3be6c30e623}">
          <xlrd:rvb i="630"/>
        </ext>
      </extLst>
    </bk>
    <bk>
      <extLst>
        <ext uri="{3e2802c4-a4d2-4d8b-9148-e3be6c30e623}">
          <xlrd:rvb i="631"/>
        </ext>
      </extLst>
    </bk>
    <bk>
      <extLst>
        <ext uri="{3e2802c4-a4d2-4d8b-9148-e3be6c30e623}">
          <xlrd:rvb i="632"/>
        </ext>
      </extLst>
    </bk>
    <bk>
      <extLst>
        <ext uri="{3e2802c4-a4d2-4d8b-9148-e3be6c30e623}">
          <xlrd:rvb i="633"/>
        </ext>
      </extLst>
    </bk>
    <bk>
      <extLst>
        <ext uri="{3e2802c4-a4d2-4d8b-9148-e3be6c30e623}">
          <xlrd:rvb i="634"/>
        </ext>
      </extLst>
    </bk>
    <bk>
      <extLst>
        <ext uri="{3e2802c4-a4d2-4d8b-9148-e3be6c30e623}">
          <xlrd:rvb i="635"/>
        </ext>
      </extLst>
    </bk>
    <bk>
      <extLst>
        <ext uri="{3e2802c4-a4d2-4d8b-9148-e3be6c30e623}">
          <xlrd:rvb i="636"/>
        </ext>
      </extLst>
    </bk>
    <bk>
      <extLst>
        <ext uri="{3e2802c4-a4d2-4d8b-9148-e3be6c30e623}">
          <xlrd:rvb i="637"/>
        </ext>
      </extLst>
    </bk>
    <bk>
      <extLst>
        <ext uri="{3e2802c4-a4d2-4d8b-9148-e3be6c30e623}">
          <xlrd:rvb i="638"/>
        </ext>
      </extLst>
    </bk>
    <bk>
      <extLst>
        <ext uri="{3e2802c4-a4d2-4d8b-9148-e3be6c30e623}">
          <xlrd:rvb i="639"/>
        </ext>
      </extLst>
    </bk>
    <bk>
      <extLst>
        <ext uri="{3e2802c4-a4d2-4d8b-9148-e3be6c30e623}">
          <xlrd:rvb i="640"/>
        </ext>
      </extLst>
    </bk>
    <bk>
      <extLst>
        <ext uri="{3e2802c4-a4d2-4d8b-9148-e3be6c30e623}">
          <xlrd:rvb i="641"/>
        </ext>
      </extLst>
    </bk>
    <bk>
      <extLst>
        <ext uri="{3e2802c4-a4d2-4d8b-9148-e3be6c30e623}">
          <xlrd:rvb i="642"/>
        </ext>
      </extLst>
    </bk>
    <bk>
      <extLst>
        <ext uri="{3e2802c4-a4d2-4d8b-9148-e3be6c30e623}">
          <xlrd:rvb i="643"/>
        </ext>
      </extLst>
    </bk>
    <bk>
      <extLst>
        <ext uri="{3e2802c4-a4d2-4d8b-9148-e3be6c30e623}">
          <xlrd:rvb i="644"/>
        </ext>
      </extLst>
    </bk>
    <bk>
      <extLst>
        <ext uri="{3e2802c4-a4d2-4d8b-9148-e3be6c30e623}">
          <xlrd:rvb i="645"/>
        </ext>
      </extLst>
    </bk>
    <bk>
      <extLst>
        <ext uri="{3e2802c4-a4d2-4d8b-9148-e3be6c30e623}">
          <xlrd:rvb i="646"/>
        </ext>
      </extLst>
    </bk>
    <bk>
      <extLst>
        <ext uri="{3e2802c4-a4d2-4d8b-9148-e3be6c30e623}">
          <xlrd:rvb i="647"/>
        </ext>
      </extLst>
    </bk>
    <bk>
      <extLst>
        <ext uri="{3e2802c4-a4d2-4d8b-9148-e3be6c30e623}">
          <xlrd:rvb i="648"/>
        </ext>
      </extLst>
    </bk>
    <bk>
      <extLst>
        <ext uri="{3e2802c4-a4d2-4d8b-9148-e3be6c30e623}">
          <xlrd:rvb i="649"/>
        </ext>
      </extLst>
    </bk>
    <bk>
      <extLst>
        <ext uri="{3e2802c4-a4d2-4d8b-9148-e3be6c30e623}">
          <xlrd:rvb i="650"/>
        </ext>
      </extLst>
    </bk>
    <bk>
      <extLst>
        <ext uri="{3e2802c4-a4d2-4d8b-9148-e3be6c30e623}">
          <xlrd:rvb i="651"/>
        </ext>
      </extLst>
    </bk>
    <bk>
      <extLst>
        <ext uri="{3e2802c4-a4d2-4d8b-9148-e3be6c30e623}">
          <xlrd:rvb i="652"/>
        </ext>
      </extLst>
    </bk>
    <bk>
      <extLst>
        <ext uri="{3e2802c4-a4d2-4d8b-9148-e3be6c30e623}">
          <xlrd:rvb i="653"/>
        </ext>
      </extLst>
    </bk>
    <bk>
      <extLst>
        <ext uri="{3e2802c4-a4d2-4d8b-9148-e3be6c30e623}">
          <xlrd:rvb i="654"/>
        </ext>
      </extLst>
    </bk>
    <bk>
      <extLst>
        <ext uri="{3e2802c4-a4d2-4d8b-9148-e3be6c30e623}">
          <xlrd:rvb i="655"/>
        </ext>
      </extLst>
    </bk>
    <bk>
      <extLst>
        <ext uri="{3e2802c4-a4d2-4d8b-9148-e3be6c30e623}">
          <xlrd:rvb i="656"/>
        </ext>
      </extLst>
    </bk>
    <bk>
      <extLst>
        <ext uri="{3e2802c4-a4d2-4d8b-9148-e3be6c30e623}">
          <xlrd:rvb i="657"/>
        </ext>
      </extLst>
    </bk>
    <bk>
      <extLst>
        <ext uri="{3e2802c4-a4d2-4d8b-9148-e3be6c30e623}">
          <xlrd:rvb i="658"/>
        </ext>
      </extLst>
    </bk>
    <bk>
      <extLst>
        <ext uri="{3e2802c4-a4d2-4d8b-9148-e3be6c30e623}">
          <xlrd:rvb i="659"/>
        </ext>
      </extLst>
    </bk>
    <bk>
      <extLst>
        <ext uri="{3e2802c4-a4d2-4d8b-9148-e3be6c30e623}">
          <xlrd:rvb i="660"/>
        </ext>
      </extLst>
    </bk>
    <bk>
      <extLst>
        <ext uri="{3e2802c4-a4d2-4d8b-9148-e3be6c30e623}">
          <xlrd:rvb i="661"/>
        </ext>
      </extLst>
    </bk>
    <bk>
      <extLst>
        <ext uri="{3e2802c4-a4d2-4d8b-9148-e3be6c30e623}">
          <xlrd:rvb i="662"/>
        </ext>
      </extLst>
    </bk>
    <bk>
      <extLst>
        <ext uri="{3e2802c4-a4d2-4d8b-9148-e3be6c30e623}">
          <xlrd:rvb i="663"/>
        </ext>
      </extLst>
    </bk>
    <bk>
      <extLst>
        <ext uri="{3e2802c4-a4d2-4d8b-9148-e3be6c30e623}">
          <xlrd:rvb i="664"/>
        </ext>
      </extLst>
    </bk>
    <bk>
      <extLst>
        <ext uri="{3e2802c4-a4d2-4d8b-9148-e3be6c30e623}">
          <xlrd:rvb i="665"/>
        </ext>
      </extLst>
    </bk>
    <bk>
      <extLst>
        <ext uri="{3e2802c4-a4d2-4d8b-9148-e3be6c30e623}">
          <xlrd:rvb i="666"/>
        </ext>
      </extLst>
    </bk>
    <bk>
      <extLst>
        <ext uri="{3e2802c4-a4d2-4d8b-9148-e3be6c30e623}">
          <xlrd:rvb i="667"/>
        </ext>
      </extLst>
    </bk>
    <bk>
      <extLst>
        <ext uri="{3e2802c4-a4d2-4d8b-9148-e3be6c30e623}">
          <xlrd:rvb i="668"/>
        </ext>
      </extLst>
    </bk>
    <bk>
      <extLst>
        <ext uri="{3e2802c4-a4d2-4d8b-9148-e3be6c30e623}">
          <xlrd:rvb i="669"/>
        </ext>
      </extLst>
    </bk>
    <bk>
      <extLst>
        <ext uri="{3e2802c4-a4d2-4d8b-9148-e3be6c30e623}">
          <xlrd:rvb i="670"/>
        </ext>
      </extLst>
    </bk>
    <bk>
      <extLst>
        <ext uri="{3e2802c4-a4d2-4d8b-9148-e3be6c30e623}">
          <xlrd:rvb i="671"/>
        </ext>
      </extLst>
    </bk>
    <bk>
      <extLst>
        <ext uri="{3e2802c4-a4d2-4d8b-9148-e3be6c30e623}">
          <xlrd:rvb i="672"/>
        </ext>
      </extLst>
    </bk>
    <bk>
      <extLst>
        <ext uri="{3e2802c4-a4d2-4d8b-9148-e3be6c30e623}">
          <xlrd:rvb i="673"/>
        </ext>
      </extLst>
    </bk>
    <bk>
      <extLst>
        <ext uri="{3e2802c4-a4d2-4d8b-9148-e3be6c30e623}">
          <xlrd:rvb i="674"/>
        </ext>
      </extLst>
    </bk>
    <bk>
      <extLst>
        <ext uri="{3e2802c4-a4d2-4d8b-9148-e3be6c30e623}">
          <xlrd:rvb i="675"/>
        </ext>
      </extLst>
    </bk>
    <bk>
      <extLst>
        <ext uri="{3e2802c4-a4d2-4d8b-9148-e3be6c30e623}">
          <xlrd:rvb i="676"/>
        </ext>
      </extLst>
    </bk>
    <bk>
      <extLst>
        <ext uri="{3e2802c4-a4d2-4d8b-9148-e3be6c30e623}">
          <xlrd:rvb i="677"/>
        </ext>
      </extLst>
    </bk>
    <bk>
      <extLst>
        <ext uri="{3e2802c4-a4d2-4d8b-9148-e3be6c30e623}">
          <xlrd:rvb i="678"/>
        </ext>
      </extLst>
    </bk>
    <bk>
      <extLst>
        <ext uri="{3e2802c4-a4d2-4d8b-9148-e3be6c30e623}">
          <xlrd:rvb i="679"/>
        </ext>
      </extLst>
    </bk>
    <bk>
      <extLst>
        <ext uri="{3e2802c4-a4d2-4d8b-9148-e3be6c30e623}">
          <xlrd:rvb i="680"/>
        </ext>
      </extLst>
    </bk>
    <bk>
      <extLst>
        <ext uri="{3e2802c4-a4d2-4d8b-9148-e3be6c30e623}">
          <xlrd:rvb i="681"/>
        </ext>
      </extLst>
    </bk>
    <bk>
      <extLst>
        <ext uri="{3e2802c4-a4d2-4d8b-9148-e3be6c30e623}">
          <xlrd:rvb i="682"/>
        </ext>
      </extLst>
    </bk>
    <bk>
      <extLst>
        <ext uri="{3e2802c4-a4d2-4d8b-9148-e3be6c30e623}">
          <xlrd:rvb i="683"/>
        </ext>
      </extLst>
    </bk>
    <bk>
      <extLst>
        <ext uri="{3e2802c4-a4d2-4d8b-9148-e3be6c30e623}">
          <xlrd:rvb i="684"/>
        </ext>
      </extLst>
    </bk>
    <bk>
      <extLst>
        <ext uri="{3e2802c4-a4d2-4d8b-9148-e3be6c30e623}">
          <xlrd:rvb i="685"/>
        </ext>
      </extLst>
    </bk>
    <bk>
      <extLst>
        <ext uri="{3e2802c4-a4d2-4d8b-9148-e3be6c30e623}">
          <xlrd:rvb i="686"/>
        </ext>
      </extLst>
    </bk>
    <bk>
      <extLst>
        <ext uri="{3e2802c4-a4d2-4d8b-9148-e3be6c30e623}">
          <xlrd:rvb i="687"/>
        </ext>
      </extLst>
    </bk>
    <bk>
      <extLst>
        <ext uri="{3e2802c4-a4d2-4d8b-9148-e3be6c30e623}">
          <xlrd:rvb i="688"/>
        </ext>
      </extLst>
    </bk>
    <bk>
      <extLst>
        <ext uri="{3e2802c4-a4d2-4d8b-9148-e3be6c30e623}">
          <xlrd:rvb i="689"/>
        </ext>
      </extLst>
    </bk>
    <bk>
      <extLst>
        <ext uri="{3e2802c4-a4d2-4d8b-9148-e3be6c30e623}">
          <xlrd:rvb i="690"/>
        </ext>
      </extLst>
    </bk>
    <bk>
      <extLst>
        <ext uri="{3e2802c4-a4d2-4d8b-9148-e3be6c30e623}">
          <xlrd:rvb i="691"/>
        </ext>
      </extLst>
    </bk>
    <bk>
      <extLst>
        <ext uri="{3e2802c4-a4d2-4d8b-9148-e3be6c30e623}">
          <xlrd:rvb i="692"/>
        </ext>
      </extLst>
    </bk>
    <bk>
      <extLst>
        <ext uri="{3e2802c4-a4d2-4d8b-9148-e3be6c30e623}">
          <xlrd:rvb i="693"/>
        </ext>
      </extLst>
    </bk>
    <bk>
      <extLst>
        <ext uri="{3e2802c4-a4d2-4d8b-9148-e3be6c30e623}">
          <xlrd:rvb i="694"/>
        </ext>
      </extLst>
    </bk>
    <bk>
      <extLst>
        <ext uri="{3e2802c4-a4d2-4d8b-9148-e3be6c30e623}">
          <xlrd:rvb i="695"/>
        </ext>
      </extLst>
    </bk>
    <bk>
      <extLst>
        <ext uri="{3e2802c4-a4d2-4d8b-9148-e3be6c30e623}">
          <xlrd:rvb i="698"/>
        </ext>
      </extLst>
    </bk>
    <bk>
      <extLst>
        <ext uri="{3e2802c4-a4d2-4d8b-9148-e3be6c30e623}">
          <xlrd:rvb i="699"/>
        </ext>
      </extLst>
    </bk>
    <bk>
      <extLst>
        <ext uri="{3e2802c4-a4d2-4d8b-9148-e3be6c30e623}">
          <xlrd:rvb i="700"/>
        </ext>
      </extLst>
    </bk>
    <bk>
      <extLst>
        <ext uri="{3e2802c4-a4d2-4d8b-9148-e3be6c30e623}">
          <xlrd:rvb i="701"/>
        </ext>
      </extLst>
    </bk>
    <bk>
      <extLst>
        <ext uri="{3e2802c4-a4d2-4d8b-9148-e3be6c30e623}">
          <xlrd:rvb i="702"/>
        </ext>
      </extLst>
    </bk>
    <bk>
      <extLst>
        <ext uri="{3e2802c4-a4d2-4d8b-9148-e3be6c30e623}">
          <xlrd:rvb i="703"/>
        </ext>
      </extLst>
    </bk>
    <bk>
      <extLst>
        <ext uri="{3e2802c4-a4d2-4d8b-9148-e3be6c30e623}">
          <xlrd:rvb i="704"/>
        </ext>
      </extLst>
    </bk>
    <bk>
      <extLst>
        <ext uri="{3e2802c4-a4d2-4d8b-9148-e3be6c30e623}">
          <xlrd:rvb i="705"/>
        </ext>
      </extLst>
    </bk>
    <bk>
      <extLst>
        <ext uri="{3e2802c4-a4d2-4d8b-9148-e3be6c30e623}">
          <xlrd:rvb i="706"/>
        </ext>
      </extLst>
    </bk>
    <bk>
      <extLst>
        <ext uri="{3e2802c4-a4d2-4d8b-9148-e3be6c30e623}">
          <xlrd:rvb i="707"/>
        </ext>
      </extLst>
    </bk>
    <bk>
      <extLst>
        <ext uri="{3e2802c4-a4d2-4d8b-9148-e3be6c30e623}">
          <xlrd:rvb i="708"/>
        </ext>
      </extLst>
    </bk>
    <bk>
      <extLst>
        <ext uri="{3e2802c4-a4d2-4d8b-9148-e3be6c30e623}">
          <xlrd:rvb i="709"/>
        </ext>
      </extLst>
    </bk>
    <bk>
      <extLst>
        <ext uri="{3e2802c4-a4d2-4d8b-9148-e3be6c30e623}">
          <xlrd:rvb i="710"/>
        </ext>
      </extLst>
    </bk>
    <bk>
      <extLst>
        <ext uri="{3e2802c4-a4d2-4d8b-9148-e3be6c30e623}">
          <xlrd:rvb i="711"/>
        </ext>
      </extLst>
    </bk>
    <bk>
      <extLst>
        <ext uri="{3e2802c4-a4d2-4d8b-9148-e3be6c30e623}">
          <xlrd:rvb i="712"/>
        </ext>
      </extLst>
    </bk>
    <bk>
      <extLst>
        <ext uri="{3e2802c4-a4d2-4d8b-9148-e3be6c30e623}">
          <xlrd:rvb i="713"/>
        </ext>
      </extLst>
    </bk>
    <bk>
      <extLst>
        <ext uri="{3e2802c4-a4d2-4d8b-9148-e3be6c30e623}">
          <xlrd:rvb i="714"/>
        </ext>
      </extLst>
    </bk>
    <bk>
      <extLst>
        <ext uri="{3e2802c4-a4d2-4d8b-9148-e3be6c30e623}">
          <xlrd:rvb i="715"/>
        </ext>
      </extLst>
    </bk>
    <bk>
      <extLst>
        <ext uri="{3e2802c4-a4d2-4d8b-9148-e3be6c30e623}">
          <xlrd:rvb i="716"/>
        </ext>
      </extLst>
    </bk>
    <bk>
      <extLst>
        <ext uri="{3e2802c4-a4d2-4d8b-9148-e3be6c30e623}">
          <xlrd:rvb i="717"/>
        </ext>
      </extLst>
    </bk>
    <bk>
      <extLst>
        <ext uri="{3e2802c4-a4d2-4d8b-9148-e3be6c30e623}">
          <xlrd:rvb i="718"/>
        </ext>
      </extLst>
    </bk>
    <bk>
      <extLst>
        <ext uri="{3e2802c4-a4d2-4d8b-9148-e3be6c30e623}">
          <xlrd:rvb i="719"/>
        </ext>
      </extLst>
    </bk>
    <bk>
      <extLst>
        <ext uri="{3e2802c4-a4d2-4d8b-9148-e3be6c30e623}">
          <xlrd:rvb i="720"/>
        </ext>
      </extLst>
    </bk>
    <bk>
      <extLst>
        <ext uri="{3e2802c4-a4d2-4d8b-9148-e3be6c30e623}">
          <xlrd:rvb i="721"/>
        </ext>
      </extLst>
    </bk>
    <bk>
      <extLst>
        <ext uri="{3e2802c4-a4d2-4d8b-9148-e3be6c30e623}">
          <xlrd:rvb i="722"/>
        </ext>
      </extLst>
    </bk>
    <bk>
      <extLst>
        <ext uri="{3e2802c4-a4d2-4d8b-9148-e3be6c30e623}">
          <xlrd:rvb i="723"/>
        </ext>
      </extLst>
    </bk>
    <bk>
      <extLst>
        <ext uri="{3e2802c4-a4d2-4d8b-9148-e3be6c30e623}">
          <xlrd:rvb i="724"/>
        </ext>
      </extLst>
    </bk>
    <bk>
      <extLst>
        <ext uri="{3e2802c4-a4d2-4d8b-9148-e3be6c30e623}">
          <xlrd:rvb i="725"/>
        </ext>
      </extLst>
    </bk>
    <bk>
      <extLst>
        <ext uri="{3e2802c4-a4d2-4d8b-9148-e3be6c30e623}">
          <xlrd:rvb i="726"/>
        </ext>
      </extLst>
    </bk>
    <bk>
      <extLst>
        <ext uri="{3e2802c4-a4d2-4d8b-9148-e3be6c30e623}">
          <xlrd:rvb i="727"/>
        </ext>
      </extLst>
    </bk>
    <bk>
      <extLst>
        <ext uri="{3e2802c4-a4d2-4d8b-9148-e3be6c30e623}">
          <xlrd:rvb i="728"/>
        </ext>
      </extLst>
    </bk>
    <bk>
      <extLst>
        <ext uri="{3e2802c4-a4d2-4d8b-9148-e3be6c30e623}">
          <xlrd:rvb i="729"/>
        </ext>
      </extLst>
    </bk>
    <bk>
      <extLst>
        <ext uri="{3e2802c4-a4d2-4d8b-9148-e3be6c30e623}">
          <xlrd:rvb i="730"/>
        </ext>
      </extLst>
    </bk>
    <bk>
      <extLst>
        <ext uri="{3e2802c4-a4d2-4d8b-9148-e3be6c30e623}">
          <xlrd:rvb i="731"/>
        </ext>
      </extLst>
    </bk>
    <bk>
      <extLst>
        <ext uri="{3e2802c4-a4d2-4d8b-9148-e3be6c30e623}">
          <xlrd:rvb i="732"/>
        </ext>
      </extLst>
    </bk>
    <bk>
      <extLst>
        <ext uri="{3e2802c4-a4d2-4d8b-9148-e3be6c30e623}">
          <xlrd:rvb i="733"/>
        </ext>
      </extLst>
    </bk>
    <bk>
      <extLst>
        <ext uri="{3e2802c4-a4d2-4d8b-9148-e3be6c30e623}">
          <xlrd:rvb i="734"/>
        </ext>
      </extLst>
    </bk>
    <bk>
      <extLst>
        <ext uri="{3e2802c4-a4d2-4d8b-9148-e3be6c30e623}">
          <xlrd:rvb i="735"/>
        </ext>
      </extLst>
    </bk>
    <bk>
      <extLst>
        <ext uri="{3e2802c4-a4d2-4d8b-9148-e3be6c30e623}">
          <xlrd:rvb i="736"/>
        </ext>
      </extLst>
    </bk>
    <bk>
      <extLst>
        <ext uri="{3e2802c4-a4d2-4d8b-9148-e3be6c30e623}">
          <xlrd:rvb i="737"/>
        </ext>
      </extLst>
    </bk>
    <bk>
      <extLst>
        <ext uri="{3e2802c4-a4d2-4d8b-9148-e3be6c30e623}">
          <xlrd:rvb i="738"/>
        </ext>
      </extLst>
    </bk>
    <bk>
      <extLst>
        <ext uri="{3e2802c4-a4d2-4d8b-9148-e3be6c30e623}">
          <xlrd:rvb i="739"/>
        </ext>
      </extLst>
    </bk>
    <bk>
      <extLst>
        <ext uri="{3e2802c4-a4d2-4d8b-9148-e3be6c30e623}">
          <xlrd:rvb i="740"/>
        </ext>
      </extLst>
    </bk>
    <bk>
      <extLst>
        <ext uri="{3e2802c4-a4d2-4d8b-9148-e3be6c30e623}">
          <xlrd:rvb i="741"/>
        </ext>
      </extLst>
    </bk>
    <bk>
      <extLst>
        <ext uri="{3e2802c4-a4d2-4d8b-9148-e3be6c30e623}">
          <xlrd:rvb i="742"/>
        </ext>
      </extLst>
    </bk>
    <bk>
      <extLst>
        <ext uri="{3e2802c4-a4d2-4d8b-9148-e3be6c30e623}">
          <xlrd:rvb i="743"/>
        </ext>
      </extLst>
    </bk>
    <bk>
      <extLst>
        <ext uri="{3e2802c4-a4d2-4d8b-9148-e3be6c30e623}">
          <xlrd:rvb i="744"/>
        </ext>
      </extLst>
    </bk>
    <bk>
      <extLst>
        <ext uri="{3e2802c4-a4d2-4d8b-9148-e3be6c30e623}">
          <xlrd:rvb i="745"/>
        </ext>
      </extLst>
    </bk>
    <bk>
      <extLst>
        <ext uri="{3e2802c4-a4d2-4d8b-9148-e3be6c30e623}">
          <xlrd:rvb i="746"/>
        </ext>
      </extLst>
    </bk>
    <bk>
      <extLst>
        <ext uri="{3e2802c4-a4d2-4d8b-9148-e3be6c30e623}">
          <xlrd:rvb i="747"/>
        </ext>
      </extLst>
    </bk>
    <bk>
      <extLst>
        <ext uri="{3e2802c4-a4d2-4d8b-9148-e3be6c30e623}">
          <xlrd:rvb i="748"/>
        </ext>
      </extLst>
    </bk>
    <bk>
      <extLst>
        <ext uri="{3e2802c4-a4d2-4d8b-9148-e3be6c30e623}">
          <xlrd:rvb i="749"/>
        </ext>
      </extLst>
    </bk>
    <bk>
      <extLst>
        <ext uri="{3e2802c4-a4d2-4d8b-9148-e3be6c30e623}">
          <xlrd:rvb i="750"/>
        </ext>
      </extLst>
    </bk>
    <bk>
      <extLst>
        <ext uri="{3e2802c4-a4d2-4d8b-9148-e3be6c30e623}">
          <xlrd:rvb i="751"/>
        </ext>
      </extLst>
    </bk>
    <bk>
      <extLst>
        <ext uri="{3e2802c4-a4d2-4d8b-9148-e3be6c30e623}">
          <xlrd:rvb i="752"/>
        </ext>
      </extLst>
    </bk>
    <bk>
      <extLst>
        <ext uri="{3e2802c4-a4d2-4d8b-9148-e3be6c30e623}">
          <xlrd:rvb i="753"/>
        </ext>
      </extLst>
    </bk>
    <bk>
      <extLst>
        <ext uri="{3e2802c4-a4d2-4d8b-9148-e3be6c30e623}">
          <xlrd:rvb i="754"/>
        </ext>
      </extLst>
    </bk>
    <bk>
      <extLst>
        <ext uri="{3e2802c4-a4d2-4d8b-9148-e3be6c30e623}">
          <xlrd:rvb i="755"/>
        </ext>
      </extLst>
    </bk>
    <bk>
      <extLst>
        <ext uri="{3e2802c4-a4d2-4d8b-9148-e3be6c30e623}">
          <xlrd:rvb i="756"/>
        </ext>
      </extLst>
    </bk>
    <bk>
      <extLst>
        <ext uri="{3e2802c4-a4d2-4d8b-9148-e3be6c30e623}">
          <xlrd:rvb i="757"/>
        </ext>
      </extLst>
    </bk>
    <bk>
      <extLst>
        <ext uri="{3e2802c4-a4d2-4d8b-9148-e3be6c30e623}">
          <xlrd:rvb i="758"/>
        </ext>
      </extLst>
    </bk>
    <bk>
      <extLst>
        <ext uri="{3e2802c4-a4d2-4d8b-9148-e3be6c30e623}">
          <xlrd:rvb i="759"/>
        </ext>
      </extLst>
    </bk>
    <bk>
      <extLst>
        <ext uri="{3e2802c4-a4d2-4d8b-9148-e3be6c30e623}">
          <xlrd:rvb i="760"/>
        </ext>
      </extLst>
    </bk>
    <bk>
      <extLst>
        <ext uri="{3e2802c4-a4d2-4d8b-9148-e3be6c30e623}">
          <xlrd:rvb i="761"/>
        </ext>
      </extLst>
    </bk>
    <bk>
      <extLst>
        <ext uri="{3e2802c4-a4d2-4d8b-9148-e3be6c30e623}">
          <xlrd:rvb i="762"/>
        </ext>
      </extLst>
    </bk>
    <bk>
      <extLst>
        <ext uri="{3e2802c4-a4d2-4d8b-9148-e3be6c30e623}">
          <xlrd:rvb i="763"/>
        </ext>
      </extLst>
    </bk>
    <bk>
      <extLst>
        <ext uri="{3e2802c4-a4d2-4d8b-9148-e3be6c30e623}">
          <xlrd:rvb i="764"/>
        </ext>
      </extLst>
    </bk>
    <bk>
      <extLst>
        <ext uri="{3e2802c4-a4d2-4d8b-9148-e3be6c30e623}">
          <xlrd:rvb i="765"/>
        </ext>
      </extLst>
    </bk>
    <bk>
      <extLst>
        <ext uri="{3e2802c4-a4d2-4d8b-9148-e3be6c30e623}">
          <xlrd:rvb i="766"/>
        </ext>
      </extLst>
    </bk>
    <bk>
      <extLst>
        <ext uri="{3e2802c4-a4d2-4d8b-9148-e3be6c30e623}">
          <xlrd:rvb i="767"/>
        </ext>
      </extLst>
    </bk>
    <bk>
      <extLst>
        <ext uri="{3e2802c4-a4d2-4d8b-9148-e3be6c30e623}">
          <xlrd:rvb i="768"/>
        </ext>
      </extLst>
    </bk>
    <bk>
      <extLst>
        <ext uri="{3e2802c4-a4d2-4d8b-9148-e3be6c30e623}">
          <xlrd:rvb i="769"/>
        </ext>
      </extLst>
    </bk>
    <bk>
      <extLst>
        <ext uri="{3e2802c4-a4d2-4d8b-9148-e3be6c30e623}">
          <xlrd:rvb i="770"/>
        </ext>
      </extLst>
    </bk>
    <bk>
      <extLst>
        <ext uri="{3e2802c4-a4d2-4d8b-9148-e3be6c30e623}">
          <xlrd:rvb i="771"/>
        </ext>
      </extLst>
    </bk>
    <bk>
      <extLst>
        <ext uri="{3e2802c4-a4d2-4d8b-9148-e3be6c30e623}">
          <xlrd:rvb i="772"/>
        </ext>
      </extLst>
    </bk>
    <bk>
      <extLst>
        <ext uri="{3e2802c4-a4d2-4d8b-9148-e3be6c30e623}">
          <xlrd:rvb i="773"/>
        </ext>
      </extLst>
    </bk>
    <bk>
      <extLst>
        <ext uri="{3e2802c4-a4d2-4d8b-9148-e3be6c30e623}">
          <xlrd:rvb i="774"/>
        </ext>
      </extLst>
    </bk>
    <bk>
      <extLst>
        <ext uri="{3e2802c4-a4d2-4d8b-9148-e3be6c30e623}">
          <xlrd:rvb i="775"/>
        </ext>
      </extLst>
    </bk>
    <bk>
      <extLst>
        <ext uri="{3e2802c4-a4d2-4d8b-9148-e3be6c30e623}">
          <xlrd:rvb i="776"/>
        </ext>
      </extLst>
    </bk>
    <bk>
      <extLst>
        <ext uri="{3e2802c4-a4d2-4d8b-9148-e3be6c30e623}">
          <xlrd:rvb i="777"/>
        </ext>
      </extLst>
    </bk>
    <bk>
      <extLst>
        <ext uri="{3e2802c4-a4d2-4d8b-9148-e3be6c30e623}">
          <xlrd:rvb i="778"/>
        </ext>
      </extLst>
    </bk>
    <bk>
      <extLst>
        <ext uri="{3e2802c4-a4d2-4d8b-9148-e3be6c30e623}">
          <xlrd:rvb i="779"/>
        </ext>
      </extLst>
    </bk>
    <bk>
      <extLst>
        <ext uri="{3e2802c4-a4d2-4d8b-9148-e3be6c30e623}">
          <xlrd:rvb i="780"/>
        </ext>
      </extLst>
    </bk>
    <bk>
      <extLst>
        <ext uri="{3e2802c4-a4d2-4d8b-9148-e3be6c30e623}">
          <xlrd:rvb i="781"/>
        </ext>
      </extLst>
    </bk>
    <bk>
      <extLst>
        <ext uri="{3e2802c4-a4d2-4d8b-9148-e3be6c30e623}">
          <xlrd:rvb i="782"/>
        </ext>
      </extLst>
    </bk>
    <bk>
      <extLst>
        <ext uri="{3e2802c4-a4d2-4d8b-9148-e3be6c30e623}">
          <xlrd:rvb i="783"/>
        </ext>
      </extLst>
    </bk>
    <bk>
      <extLst>
        <ext uri="{3e2802c4-a4d2-4d8b-9148-e3be6c30e623}">
          <xlrd:rvb i="784"/>
        </ext>
      </extLst>
    </bk>
    <bk>
      <extLst>
        <ext uri="{3e2802c4-a4d2-4d8b-9148-e3be6c30e623}">
          <xlrd:rvb i="785"/>
        </ext>
      </extLst>
    </bk>
    <bk>
      <extLst>
        <ext uri="{3e2802c4-a4d2-4d8b-9148-e3be6c30e623}">
          <xlrd:rvb i="786"/>
        </ext>
      </extLst>
    </bk>
    <bk>
      <extLst>
        <ext uri="{3e2802c4-a4d2-4d8b-9148-e3be6c30e623}">
          <xlrd:rvb i="787"/>
        </ext>
      </extLst>
    </bk>
    <bk>
      <extLst>
        <ext uri="{3e2802c4-a4d2-4d8b-9148-e3be6c30e623}">
          <xlrd:rvb i="788"/>
        </ext>
      </extLst>
    </bk>
    <bk>
      <extLst>
        <ext uri="{3e2802c4-a4d2-4d8b-9148-e3be6c30e623}">
          <xlrd:rvb i="789"/>
        </ext>
      </extLst>
    </bk>
    <bk>
      <extLst>
        <ext uri="{3e2802c4-a4d2-4d8b-9148-e3be6c30e623}">
          <xlrd:rvb i="790"/>
        </ext>
      </extLst>
    </bk>
    <bk>
      <extLst>
        <ext uri="{3e2802c4-a4d2-4d8b-9148-e3be6c30e623}">
          <xlrd:rvb i="791"/>
        </ext>
      </extLst>
    </bk>
    <bk>
      <extLst>
        <ext uri="{3e2802c4-a4d2-4d8b-9148-e3be6c30e623}">
          <xlrd:rvb i="792"/>
        </ext>
      </extLst>
    </bk>
    <bk>
      <extLst>
        <ext uri="{3e2802c4-a4d2-4d8b-9148-e3be6c30e623}">
          <xlrd:rvb i="793"/>
        </ext>
      </extLst>
    </bk>
    <bk>
      <extLst>
        <ext uri="{3e2802c4-a4d2-4d8b-9148-e3be6c30e623}">
          <xlrd:rvb i="794"/>
        </ext>
      </extLst>
    </bk>
    <bk>
      <extLst>
        <ext uri="{3e2802c4-a4d2-4d8b-9148-e3be6c30e623}">
          <xlrd:rvb i="795"/>
        </ext>
      </extLst>
    </bk>
    <bk>
      <extLst>
        <ext uri="{3e2802c4-a4d2-4d8b-9148-e3be6c30e623}">
          <xlrd:rvb i="796"/>
        </ext>
      </extLst>
    </bk>
    <bk>
      <extLst>
        <ext uri="{3e2802c4-a4d2-4d8b-9148-e3be6c30e623}">
          <xlrd:rvb i="797"/>
        </ext>
      </extLst>
    </bk>
    <bk>
      <extLst>
        <ext uri="{3e2802c4-a4d2-4d8b-9148-e3be6c30e623}">
          <xlrd:rvb i="798"/>
        </ext>
      </extLst>
    </bk>
    <bk>
      <extLst>
        <ext uri="{3e2802c4-a4d2-4d8b-9148-e3be6c30e623}">
          <xlrd:rvb i="799"/>
        </ext>
      </extLst>
    </bk>
    <bk>
      <extLst>
        <ext uri="{3e2802c4-a4d2-4d8b-9148-e3be6c30e623}">
          <xlrd:rvb i="800"/>
        </ext>
      </extLst>
    </bk>
    <bk>
      <extLst>
        <ext uri="{3e2802c4-a4d2-4d8b-9148-e3be6c30e623}">
          <xlrd:rvb i="801"/>
        </ext>
      </extLst>
    </bk>
    <bk>
      <extLst>
        <ext uri="{3e2802c4-a4d2-4d8b-9148-e3be6c30e623}">
          <xlrd:rvb i="802"/>
        </ext>
      </extLst>
    </bk>
    <bk>
      <extLst>
        <ext uri="{3e2802c4-a4d2-4d8b-9148-e3be6c30e623}">
          <xlrd:rvb i="803"/>
        </ext>
      </extLst>
    </bk>
    <bk>
      <extLst>
        <ext uri="{3e2802c4-a4d2-4d8b-9148-e3be6c30e623}">
          <xlrd:rvb i="804"/>
        </ext>
      </extLst>
    </bk>
    <bk>
      <extLst>
        <ext uri="{3e2802c4-a4d2-4d8b-9148-e3be6c30e623}">
          <xlrd:rvb i="805"/>
        </ext>
      </extLst>
    </bk>
    <bk>
      <extLst>
        <ext uri="{3e2802c4-a4d2-4d8b-9148-e3be6c30e623}">
          <xlrd:rvb i="806"/>
        </ext>
      </extLst>
    </bk>
    <bk>
      <extLst>
        <ext uri="{3e2802c4-a4d2-4d8b-9148-e3be6c30e623}">
          <xlrd:rvb i="807"/>
        </ext>
      </extLst>
    </bk>
    <bk>
      <extLst>
        <ext uri="{3e2802c4-a4d2-4d8b-9148-e3be6c30e623}">
          <xlrd:rvb i="808"/>
        </ext>
      </extLst>
    </bk>
    <bk>
      <extLst>
        <ext uri="{3e2802c4-a4d2-4d8b-9148-e3be6c30e623}">
          <xlrd:rvb i="809"/>
        </ext>
      </extLst>
    </bk>
    <bk>
      <extLst>
        <ext uri="{3e2802c4-a4d2-4d8b-9148-e3be6c30e623}">
          <xlrd:rvb i="810"/>
        </ext>
      </extLst>
    </bk>
    <bk>
      <extLst>
        <ext uri="{3e2802c4-a4d2-4d8b-9148-e3be6c30e623}">
          <xlrd:rvb i="811"/>
        </ext>
      </extLst>
    </bk>
    <bk>
      <extLst>
        <ext uri="{3e2802c4-a4d2-4d8b-9148-e3be6c30e623}">
          <xlrd:rvb i="812"/>
        </ext>
      </extLst>
    </bk>
    <bk>
      <extLst>
        <ext uri="{3e2802c4-a4d2-4d8b-9148-e3be6c30e623}">
          <xlrd:rvb i="813"/>
        </ext>
      </extLst>
    </bk>
    <bk>
      <extLst>
        <ext uri="{3e2802c4-a4d2-4d8b-9148-e3be6c30e623}">
          <xlrd:rvb i="814"/>
        </ext>
      </extLst>
    </bk>
    <bk>
      <extLst>
        <ext uri="{3e2802c4-a4d2-4d8b-9148-e3be6c30e623}">
          <xlrd:rvb i="815"/>
        </ext>
      </extLst>
    </bk>
    <bk>
      <extLst>
        <ext uri="{3e2802c4-a4d2-4d8b-9148-e3be6c30e623}">
          <xlrd:rvb i="816"/>
        </ext>
      </extLst>
    </bk>
    <bk>
      <extLst>
        <ext uri="{3e2802c4-a4d2-4d8b-9148-e3be6c30e623}">
          <xlrd:rvb i="817"/>
        </ext>
      </extLst>
    </bk>
    <bk>
      <extLst>
        <ext uri="{3e2802c4-a4d2-4d8b-9148-e3be6c30e623}">
          <xlrd:rvb i="818"/>
        </ext>
      </extLst>
    </bk>
    <bk>
      <extLst>
        <ext uri="{3e2802c4-a4d2-4d8b-9148-e3be6c30e623}">
          <xlrd:rvb i="819"/>
        </ext>
      </extLst>
    </bk>
    <bk>
      <extLst>
        <ext uri="{3e2802c4-a4d2-4d8b-9148-e3be6c30e623}">
          <xlrd:rvb i="820"/>
        </ext>
      </extLst>
    </bk>
    <bk>
      <extLst>
        <ext uri="{3e2802c4-a4d2-4d8b-9148-e3be6c30e623}">
          <xlrd:rvb i="821"/>
        </ext>
      </extLst>
    </bk>
    <bk>
      <extLst>
        <ext uri="{3e2802c4-a4d2-4d8b-9148-e3be6c30e623}">
          <xlrd:rvb i="822"/>
        </ext>
      </extLst>
    </bk>
    <bk>
      <extLst>
        <ext uri="{3e2802c4-a4d2-4d8b-9148-e3be6c30e623}">
          <xlrd:rvb i="823"/>
        </ext>
      </extLst>
    </bk>
    <bk>
      <extLst>
        <ext uri="{3e2802c4-a4d2-4d8b-9148-e3be6c30e623}">
          <xlrd:rvb i="824"/>
        </ext>
      </extLst>
    </bk>
    <bk>
      <extLst>
        <ext uri="{3e2802c4-a4d2-4d8b-9148-e3be6c30e623}">
          <xlrd:rvb i="825"/>
        </ext>
      </extLst>
    </bk>
    <bk>
      <extLst>
        <ext uri="{3e2802c4-a4d2-4d8b-9148-e3be6c30e623}">
          <xlrd:rvb i="826"/>
        </ext>
      </extLst>
    </bk>
    <bk>
      <extLst>
        <ext uri="{3e2802c4-a4d2-4d8b-9148-e3be6c30e623}">
          <xlrd:rvb i="827"/>
        </ext>
      </extLst>
    </bk>
    <bk>
      <extLst>
        <ext uri="{3e2802c4-a4d2-4d8b-9148-e3be6c30e623}">
          <xlrd:rvb i="828"/>
        </ext>
      </extLst>
    </bk>
    <bk>
      <extLst>
        <ext uri="{3e2802c4-a4d2-4d8b-9148-e3be6c30e623}">
          <xlrd:rvb i="829"/>
        </ext>
      </extLst>
    </bk>
    <bk>
      <extLst>
        <ext uri="{3e2802c4-a4d2-4d8b-9148-e3be6c30e623}">
          <xlrd:rvb i="830"/>
        </ext>
      </extLst>
    </bk>
    <bk>
      <extLst>
        <ext uri="{3e2802c4-a4d2-4d8b-9148-e3be6c30e623}">
          <xlrd:rvb i="831"/>
        </ext>
      </extLst>
    </bk>
    <bk>
      <extLst>
        <ext uri="{3e2802c4-a4d2-4d8b-9148-e3be6c30e623}">
          <xlrd:rvb i="832"/>
        </ext>
      </extLst>
    </bk>
    <bk>
      <extLst>
        <ext uri="{3e2802c4-a4d2-4d8b-9148-e3be6c30e623}">
          <xlrd:rvb i="833"/>
        </ext>
      </extLst>
    </bk>
    <bk>
      <extLst>
        <ext uri="{3e2802c4-a4d2-4d8b-9148-e3be6c30e623}">
          <xlrd:rvb i="834"/>
        </ext>
      </extLst>
    </bk>
    <bk>
      <extLst>
        <ext uri="{3e2802c4-a4d2-4d8b-9148-e3be6c30e623}">
          <xlrd:rvb i="835"/>
        </ext>
      </extLst>
    </bk>
    <bk>
      <extLst>
        <ext uri="{3e2802c4-a4d2-4d8b-9148-e3be6c30e623}">
          <xlrd:rvb i="836"/>
        </ext>
      </extLst>
    </bk>
    <bk>
      <extLst>
        <ext uri="{3e2802c4-a4d2-4d8b-9148-e3be6c30e623}">
          <xlrd:rvb i="837"/>
        </ext>
      </extLst>
    </bk>
    <bk>
      <extLst>
        <ext uri="{3e2802c4-a4d2-4d8b-9148-e3be6c30e623}">
          <xlrd:rvb i="838"/>
        </ext>
      </extLst>
    </bk>
    <bk>
      <extLst>
        <ext uri="{3e2802c4-a4d2-4d8b-9148-e3be6c30e623}">
          <xlrd:rvb i="839"/>
        </ext>
      </extLst>
    </bk>
    <bk>
      <extLst>
        <ext uri="{3e2802c4-a4d2-4d8b-9148-e3be6c30e623}">
          <xlrd:rvb i="840"/>
        </ext>
      </extLst>
    </bk>
    <bk>
      <extLst>
        <ext uri="{3e2802c4-a4d2-4d8b-9148-e3be6c30e623}">
          <xlrd:rvb i="841"/>
        </ext>
      </extLst>
    </bk>
    <bk>
      <extLst>
        <ext uri="{3e2802c4-a4d2-4d8b-9148-e3be6c30e623}">
          <xlrd:rvb i="842"/>
        </ext>
      </extLst>
    </bk>
    <bk>
      <extLst>
        <ext uri="{3e2802c4-a4d2-4d8b-9148-e3be6c30e623}">
          <xlrd:rvb i="843"/>
        </ext>
      </extLst>
    </bk>
    <bk>
      <extLst>
        <ext uri="{3e2802c4-a4d2-4d8b-9148-e3be6c30e623}">
          <xlrd:rvb i="844"/>
        </ext>
      </extLst>
    </bk>
    <bk>
      <extLst>
        <ext uri="{3e2802c4-a4d2-4d8b-9148-e3be6c30e623}">
          <xlrd:rvb i="845"/>
        </ext>
      </extLst>
    </bk>
    <bk>
      <extLst>
        <ext uri="{3e2802c4-a4d2-4d8b-9148-e3be6c30e623}">
          <xlrd:rvb i="846"/>
        </ext>
      </extLst>
    </bk>
    <bk>
      <extLst>
        <ext uri="{3e2802c4-a4d2-4d8b-9148-e3be6c30e623}">
          <xlrd:rvb i="847"/>
        </ext>
      </extLst>
    </bk>
    <bk>
      <extLst>
        <ext uri="{3e2802c4-a4d2-4d8b-9148-e3be6c30e623}">
          <xlrd:rvb i="848"/>
        </ext>
      </extLst>
    </bk>
    <bk>
      <extLst>
        <ext uri="{3e2802c4-a4d2-4d8b-9148-e3be6c30e623}">
          <xlrd:rvb i="849"/>
        </ext>
      </extLst>
    </bk>
    <bk>
      <extLst>
        <ext uri="{3e2802c4-a4d2-4d8b-9148-e3be6c30e623}">
          <xlrd:rvb i="850"/>
        </ext>
      </extLst>
    </bk>
    <bk>
      <extLst>
        <ext uri="{3e2802c4-a4d2-4d8b-9148-e3be6c30e623}">
          <xlrd:rvb i="851"/>
        </ext>
      </extLst>
    </bk>
    <bk>
      <extLst>
        <ext uri="{3e2802c4-a4d2-4d8b-9148-e3be6c30e623}">
          <xlrd:rvb i="852"/>
        </ext>
      </extLst>
    </bk>
    <bk>
      <extLst>
        <ext uri="{3e2802c4-a4d2-4d8b-9148-e3be6c30e623}">
          <xlrd:rvb i="853"/>
        </ext>
      </extLst>
    </bk>
    <bk>
      <extLst>
        <ext uri="{3e2802c4-a4d2-4d8b-9148-e3be6c30e623}">
          <xlrd:rvb i="854"/>
        </ext>
      </extLst>
    </bk>
    <bk>
      <extLst>
        <ext uri="{3e2802c4-a4d2-4d8b-9148-e3be6c30e623}">
          <xlrd:rvb i="855"/>
        </ext>
      </extLst>
    </bk>
    <bk>
      <extLst>
        <ext uri="{3e2802c4-a4d2-4d8b-9148-e3be6c30e623}">
          <xlrd:rvb i="856"/>
        </ext>
      </extLst>
    </bk>
    <bk>
      <extLst>
        <ext uri="{3e2802c4-a4d2-4d8b-9148-e3be6c30e623}">
          <xlrd:rvb i="857"/>
        </ext>
      </extLst>
    </bk>
    <bk>
      <extLst>
        <ext uri="{3e2802c4-a4d2-4d8b-9148-e3be6c30e623}">
          <xlrd:rvb i="858"/>
        </ext>
      </extLst>
    </bk>
    <bk>
      <extLst>
        <ext uri="{3e2802c4-a4d2-4d8b-9148-e3be6c30e623}">
          <xlrd:rvb i="859"/>
        </ext>
      </extLst>
    </bk>
    <bk>
      <extLst>
        <ext uri="{3e2802c4-a4d2-4d8b-9148-e3be6c30e623}">
          <xlrd:rvb i="860"/>
        </ext>
      </extLst>
    </bk>
    <bk>
      <extLst>
        <ext uri="{3e2802c4-a4d2-4d8b-9148-e3be6c30e623}">
          <xlrd:rvb i="861"/>
        </ext>
      </extLst>
    </bk>
    <bk>
      <extLst>
        <ext uri="{3e2802c4-a4d2-4d8b-9148-e3be6c30e623}">
          <xlrd:rvb i="862"/>
        </ext>
      </extLst>
    </bk>
    <bk>
      <extLst>
        <ext uri="{3e2802c4-a4d2-4d8b-9148-e3be6c30e623}">
          <xlrd:rvb i="863"/>
        </ext>
      </extLst>
    </bk>
    <bk>
      <extLst>
        <ext uri="{3e2802c4-a4d2-4d8b-9148-e3be6c30e623}">
          <xlrd:rvb i="864"/>
        </ext>
      </extLst>
    </bk>
    <bk>
      <extLst>
        <ext uri="{3e2802c4-a4d2-4d8b-9148-e3be6c30e623}">
          <xlrd:rvb i="865"/>
        </ext>
      </extLst>
    </bk>
    <bk>
      <extLst>
        <ext uri="{3e2802c4-a4d2-4d8b-9148-e3be6c30e623}">
          <xlrd:rvb i="866"/>
        </ext>
      </extLst>
    </bk>
    <bk>
      <extLst>
        <ext uri="{3e2802c4-a4d2-4d8b-9148-e3be6c30e623}">
          <xlrd:rvb i="867"/>
        </ext>
      </extLst>
    </bk>
    <bk>
      <extLst>
        <ext uri="{3e2802c4-a4d2-4d8b-9148-e3be6c30e623}">
          <xlrd:rvb i="868"/>
        </ext>
      </extLst>
    </bk>
    <bk>
      <extLst>
        <ext uri="{3e2802c4-a4d2-4d8b-9148-e3be6c30e623}">
          <xlrd:rvb i="869"/>
        </ext>
      </extLst>
    </bk>
    <bk>
      <extLst>
        <ext uri="{3e2802c4-a4d2-4d8b-9148-e3be6c30e623}">
          <xlrd:rvb i="870"/>
        </ext>
      </extLst>
    </bk>
    <bk>
      <extLst>
        <ext uri="{3e2802c4-a4d2-4d8b-9148-e3be6c30e623}">
          <xlrd:rvb i="871"/>
        </ext>
      </extLst>
    </bk>
    <bk>
      <extLst>
        <ext uri="{3e2802c4-a4d2-4d8b-9148-e3be6c30e623}">
          <xlrd:rvb i="872"/>
        </ext>
      </extLst>
    </bk>
    <bk>
      <extLst>
        <ext uri="{3e2802c4-a4d2-4d8b-9148-e3be6c30e623}">
          <xlrd:rvb i="873"/>
        </ext>
      </extLst>
    </bk>
    <bk>
      <extLst>
        <ext uri="{3e2802c4-a4d2-4d8b-9148-e3be6c30e623}">
          <xlrd:rvb i="874"/>
        </ext>
      </extLst>
    </bk>
    <bk>
      <extLst>
        <ext uri="{3e2802c4-a4d2-4d8b-9148-e3be6c30e623}">
          <xlrd:rvb i="875"/>
        </ext>
      </extLst>
    </bk>
    <bk>
      <extLst>
        <ext uri="{3e2802c4-a4d2-4d8b-9148-e3be6c30e623}">
          <xlrd:rvb i="876"/>
        </ext>
      </extLst>
    </bk>
    <bk>
      <extLst>
        <ext uri="{3e2802c4-a4d2-4d8b-9148-e3be6c30e623}">
          <xlrd:rvb i="877"/>
        </ext>
      </extLst>
    </bk>
    <bk>
      <extLst>
        <ext uri="{3e2802c4-a4d2-4d8b-9148-e3be6c30e623}">
          <xlrd:rvb i="878"/>
        </ext>
      </extLst>
    </bk>
    <bk>
      <extLst>
        <ext uri="{3e2802c4-a4d2-4d8b-9148-e3be6c30e623}">
          <xlrd:rvb i="879"/>
        </ext>
      </extLst>
    </bk>
    <bk>
      <extLst>
        <ext uri="{3e2802c4-a4d2-4d8b-9148-e3be6c30e623}">
          <xlrd:rvb i="880"/>
        </ext>
      </extLst>
    </bk>
    <bk>
      <extLst>
        <ext uri="{3e2802c4-a4d2-4d8b-9148-e3be6c30e623}">
          <xlrd:rvb i="881"/>
        </ext>
      </extLst>
    </bk>
    <bk>
      <extLst>
        <ext uri="{3e2802c4-a4d2-4d8b-9148-e3be6c30e623}">
          <xlrd:rvb i="882"/>
        </ext>
      </extLst>
    </bk>
    <bk>
      <extLst>
        <ext uri="{3e2802c4-a4d2-4d8b-9148-e3be6c30e623}">
          <xlrd:rvb i="883"/>
        </ext>
      </extLst>
    </bk>
    <bk>
      <extLst>
        <ext uri="{3e2802c4-a4d2-4d8b-9148-e3be6c30e623}">
          <xlrd:rvb i="884"/>
        </ext>
      </extLst>
    </bk>
    <bk>
      <extLst>
        <ext uri="{3e2802c4-a4d2-4d8b-9148-e3be6c30e623}">
          <xlrd:rvb i="885"/>
        </ext>
      </extLst>
    </bk>
    <bk>
      <extLst>
        <ext uri="{3e2802c4-a4d2-4d8b-9148-e3be6c30e623}">
          <xlrd:rvb i="886"/>
        </ext>
      </extLst>
    </bk>
    <bk>
      <extLst>
        <ext uri="{3e2802c4-a4d2-4d8b-9148-e3be6c30e623}">
          <xlrd:rvb i="887"/>
        </ext>
      </extLst>
    </bk>
    <bk>
      <extLst>
        <ext uri="{3e2802c4-a4d2-4d8b-9148-e3be6c30e623}">
          <xlrd:rvb i="888"/>
        </ext>
      </extLst>
    </bk>
    <bk>
      <extLst>
        <ext uri="{3e2802c4-a4d2-4d8b-9148-e3be6c30e623}">
          <xlrd:rvb i="889"/>
        </ext>
      </extLst>
    </bk>
    <bk>
      <extLst>
        <ext uri="{3e2802c4-a4d2-4d8b-9148-e3be6c30e623}">
          <xlrd:rvb i="890"/>
        </ext>
      </extLst>
    </bk>
    <bk>
      <extLst>
        <ext uri="{3e2802c4-a4d2-4d8b-9148-e3be6c30e623}">
          <xlrd:rvb i="891"/>
        </ext>
      </extLst>
    </bk>
    <bk>
      <extLst>
        <ext uri="{3e2802c4-a4d2-4d8b-9148-e3be6c30e623}">
          <xlrd:rvb i="892"/>
        </ext>
      </extLst>
    </bk>
    <bk>
      <extLst>
        <ext uri="{3e2802c4-a4d2-4d8b-9148-e3be6c30e623}">
          <xlrd:rvb i="893"/>
        </ext>
      </extLst>
    </bk>
    <bk>
      <extLst>
        <ext uri="{3e2802c4-a4d2-4d8b-9148-e3be6c30e623}">
          <xlrd:rvb i="894"/>
        </ext>
      </extLst>
    </bk>
    <bk>
      <extLst>
        <ext uri="{3e2802c4-a4d2-4d8b-9148-e3be6c30e623}">
          <xlrd:rvb i="895"/>
        </ext>
      </extLst>
    </bk>
    <bk>
      <extLst>
        <ext uri="{3e2802c4-a4d2-4d8b-9148-e3be6c30e623}">
          <xlrd:rvb i="896"/>
        </ext>
      </extLst>
    </bk>
    <bk>
      <extLst>
        <ext uri="{3e2802c4-a4d2-4d8b-9148-e3be6c30e623}">
          <xlrd:rvb i="897"/>
        </ext>
      </extLst>
    </bk>
    <bk>
      <extLst>
        <ext uri="{3e2802c4-a4d2-4d8b-9148-e3be6c30e623}">
          <xlrd:rvb i="898"/>
        </ext>
      </extLst>
    </bk>
    <bk>
      <extLst>
        <ext uri="{3e2802c4-a4d2-4d8b-9148-e3be6c30e623}">
          <xlrd:rvb i="899"/>
        </ext>
      </extLst>
    </bk>
    <bk>
      <extLst>
        <ext uri="{3e2802c4-a4d2-4d8b-9148-e3be6c30e623}">
          <xlrd:rvb i="900"/>
        </ext>
      </extLst>
    </bk>
    <bk>
      <extLst>
        <ext uri="{3e2802c4-a4d2-4d8b-9148-e3be6c30e623}">
          <xlrd:rvb i="901"/>
        </ext>
      </extLst>
    </bk>
    <bk>
      <extLst>
        <ext uri="{3e2802c4-a4d2-4d8b-9148-e3be6c30e623}">
          <xlrd:rvb i="902"/>
        </ext>
      </extLst>
    </bk>
    <bk>
      <extLst>
        <ext uri="{3e2802c4-a4d2-4d8b-9148-e3be6c30e623}">
          <xlrd:rvb i="903"/>
        </ext>
      </extLst>
    </bk>
    <bk>
      <extLst>
        <ext uri="{3e2802c4-a4d2-4d8b-9148-e3be6c30e623}">
          <xlrd:rvb i="904"/>
        </ext>
      </extLst>
    </bk>
    <bk>
      <extLst>
        <ext uri="{3e2802c4-a4d2-4d8b-9148-e3be6c30e623}">
          <xlrd:rvb i="905"/>
        </ext>
      </extLst>
    </bk>
    <bk>
      <extLst>
        <ext uri="{3e2802c4-a4d2-4d8b-9148-e3be6c30e623}">
          <xlrd:rvb i="906"/>
        </ext>
      </extLst>
    </bk>
    <bk>
      <extLst>
        <ext uri="{3e2802c4-a4d2-4d8b-9148-e3be6c30e623}">
          <xlrd:rvb i="907"/>
        </ext>
      </extLst>
    </bk>
    <bk>
      <extLst>
        <ext uri="{3e2802c4-a4d2-4d8b-9148-e3be6c30e623}">
          <xlrd:rvb i="908"/>
        </ext>
      </extLst>
    </bk>
    <bk>
      <extLst>
        <ext uri="{3e2802c4-a4d2-4d8b-9148-e3be6c30e623}">
          <xlrd:rvb i="909"/>
        </ext>
      </extLst>
    </bk>
    <bk>
      <extLst>
        <ext uri="{3e2802c4-a4d2-4d8b-9148-e3be6c30e623}">
          <xlrd:rvb i="910"/>
        </ext>
      </extLst>
    </bk>
    <bk>
      <extLst>
        <ext uri="{3e2802c4-a4d2-4d8b-9148-e3be6c30e623}">
          <xlrd:rvb i="911"/>
        </ext>
      </extLst>
    </bk>
    <bk>
      <extLst>
        <ext uri="{3e2802c4-a4d2-4d8b-9148-e3be6c30e623}">
          <xlrd:rvb i="912"/>
        </ext>
      </extLst>
    </bk>
    <bk>
      <extLst>
        <ext uri="{3e2802c4-a4d2-4d8b-9148-e3be6c30e623}">
          <xlrd:rvb i="913"/>
        </ext>
      </extLst>
    </bk>
    <bk>
      <extLst>
        <ext uri="{3e2802c4-a4d2-4d8b-9148-e3be6c30e623}">
          <xlrd:rvb i="914"/>
        </ext>
      </extLst>
    </bk>
    <bk>
      <extLst>
        <ext uri="{3e2802c4-a4d2-4d8b-9148-e3be6c30e623}">
          <xlrd:rvb i="915"/>
        </ext>
      </extLst>
    </bk>
    <bk>
      <extLst>
        <ext uri="{3e2802c4-a4d2-4d8b-9148-e3be6c30e623}">
          <xlrd:rvb i="916"/>
        </ext>
      </extLst>
    </bk>
    <bk>
      <extLst>
        <ext uri="{3e2802c4-a4d2-4d8b-9148-e3be6c30e623}">
          <xlrd:rvb i="917"/>
        </ext>
      </extLst>
    </bk>
    <bk>
      <extLst>
        <ext uri="{3e2802c4-a4d2-4d8b-9148-e3be6c30e623}">
          <xlrd:rvb i="918"/>
        </ext>
      </extLst>
    </bk>
    <bk>
      <extLst>
        <ext uri="{3e2802c4-a4d2-4d8b-9148-e3be6c30e623}">
          <xlrd:rvb i="919"/>
        </ext>
      </extLst>
    </bk>
    <bk>
      <extLst>
        <ext uri="{3e2802c4-a4d2-4d8b-9148-e3be6c30e623}">
          <xlrd:rvb i="920"/>
        </ext>
      </extLst>
    </bk>
    <bk>
      <extLst>
        <ext uri="{3e2802c4-a4d2-4d8b-9148-e3be6c30e623}">
          <xlrd:rvb i="921"/>
        </ext>
      </extLst>
    </bk>
    <bk>
      <extLst>
        <ext uri="{3e2802c4-a4d2-4d8b-9148-e3be6c30e623}">
          <xlrd:rvb i="922"/>
        </ext>
      </extLst>
    </bk>
    <bk>
      <extLst>
        <ext uri="{3e2802c4-a4d2-4d8b-9148-e3be6c30e623}">
          <xlrd:rvb i="923"/>
        </ext>
      </extLst>
    </bk>
    <bk>
      <extLst>
        <ext uri="{3e2802c4-a4d2-4d8b-9148-e3be6c30e623}">
          <xlrd:rvb i="924"/>
        </ext>
      </extLst>
    </bk>
    <bk>
      <extLst>
        <ext uri="{3e2802c4-a4d2-4d8b-9148-e3be6c30e623}">
          <xlrd:rvb i="925"/>
        </ext>
      </extLst>
    </bk>
    <bk>
      <extLst>
        <ext uri="{3e2802c4-a4d2-4d8b-9148-e3be6c30e623}">
          <xlrd:rvb i="926"/>
        </ext>
      </extLst>
    </bk>
    <bk>
      <extLst>
        <ext uri="{3e2802c4-a4d2-4d8b-9148-e3be6c30e623}">
          <xlrd:rvb i="927"/>
        </ext>
      </extLst>
    </bk>
    <bk>
      <extLst>
        <ext uri="{3e2802c4-a4d2-4d8b-9148-e3be6c30e623}">
          <xlrd:rvb i="928"/>
        </ext>
      </extLst>
    </bk>
    <bk>
      <extLst>
        <ext uri="{3e2802c4-a4d2-4d8b-9148-e3be6c30e623}">
          <xlrd:rvb i="929"/>
        </ext>
      </extLst>
    </bk>
    <bk>
      <extLst>
        <ext uri="{3e2802c4-a4d2-4d8b-9148-e3be6c30e623}">
          <xlrd:rvb i="930"/>
        </ext>
      </extLst>
    </bk>
    <bk>
      <extLst>
        <ext uri="{3e2802c4-a4d2-4d8b-9148-e3be6c30e623}">
          <xlrd:rvb i="931"/>
        </ext>
      </extLst>
    </bk>
    <bk>
      <extLst>
        <ext uri="{3e2802c4-a4d2-4d8b-9148-e3be6c30e623}">
          <xlrd:rvb i="932"/>
        </ext>
      </extLst>
    </bk>
    <bk>
      <extLst>
        <ext uri="{3e2802c4-a4d2-4d8b-9148-e3be6c30e623}">
          <xlrd:rvb i="933"/>
        </ext>
      </extLst>
    </bk>
    <bk>
      <extLst>
        <ext uri="{3e2802c4-a4d2-4d8b-9148-e3be6c30e623}">
          <xlrd:rvb i="934"/>
        </ext>
      </extLst>
    </bk>
    <bk>
      <extLst>
        <ext uri="{3e2802c4-a4d2-4d8b-9148-e3be6c30e623}">
          <xlrd:rvb i="935"/>
        </ext>
      </extLst>
    </bk>
    <bk>
      <extLst>
        <ext uri="{3e2802c4-a4d2-4d8b-9148-e3be6c30e623}">
          <xlrd:rvb i="936"/>
        </ext>
      </extLst>
    </bk>
    <bk>
      <extLst>
        <ext uri="{3e2802c4-a4d2-4d8b-9148-e3be6c30e623}">
          <xlrd:rvb i="937"/>
        </ext>
      </extLst>
    </bk>
    <bk>
      <extLst>
        <ext uri="{3e2802c4-a4d2-4d8b-9148-e3be6c30e623}">
          <xlrd:rvb i="938"/>
        </ext>
      </extLst>
    </bk>
    <bk>
      <extLst>
        <ext uri="{3e2802c4-a4d2-4d8b-9148-e3be6c30e623}">
          <xlrd:rvb i="939"/>
        </ext>
      </extLst>
    </bk>
    <bk>
      <extLst>
        <ext uri="{3e2802c4-a4d2-4d8b-9148-e3be6c30e623}">
          <xlrd:rvb i="940"/>
        </ext>
      </extLst>
    </bk>
    <bk>
      <extLst>
        <ext uri="{3e2802c4-a4d2-4d8b-9148-e3be6c30e623}">
          <xlrd:rvb i="941"/>
        </ext>
      </extLst>
    </bk>
    <bk>
      <extLst>
        <ext uri="{3e2802c4-a4d2-4d8b-9148-e3be6c30e623}">
          <xlrd:rvb i="942"/>
        </ext>
      </extLst>
    </bk>
    <bk>
      <extLst>
        <ext uri="{3e2802c4-a4d2-4d8b-9148-e3be6c30e623}">
          <xlrd:rvb i="943"/>
        </ext>
      </extLst>
    </bk>
    <bk>
      <extLst>
        <ext uri="{3e2802c4-a4d2-4d8b-9148-e3be6c30e623}">
          <xlrd:rvb i="944"/>
        </ext>
      </extLst>
    </bk>
    <bk>
      <extLst>
        <ext uri="{3e2802c4-a4d2-4d8b-9148-e3be6c30e623}">
          <xlrd:rvb i="945"/>
        </ext>
      </extLst>
    </bk>
    <bk>
      <extLst>
        <ext uri="{3e2802c4-a4d2-4d8b-9148-e3be6c30e623}">
          <xlrd:rvb i="946"/>
        </ext>
      </extLst>
    </bk>
    <bk>
      <extLst>
        <ext uri="{3e2802c4-a4d2-4d8b-9148-e3be6c30e623}">
          <xlrd:rvb i="947"/>
        </ext>
      </extLst>
    </bk>
    <bk>
      <extLst>
        <ext uri="{3e2802c4-a4d2-4d8b-9148-e3be6c30e623}">
          <xlrd:rvb i="948"/>
        </ext>
      </extLst>
    </bk>
    <bk>
      <extLst>
        <ext uri="{3e2802c4-a4d2-4d8b-9148-e3be6c30e623}">
          <xlrd:rvb i="949"/>
        </ext>
      </extLst>
    </bk>
    <bk>
      <extLst>
        <ext uri="{3e2802c4-a4d2-4d8b-9148-e3be6c30e623}">
          <xlrd:rvb i="950"/>
        </ext>
      </extLst>
    </bk>
    <bk>
      <extLst>
        <ext uri="{3e2802c4-a4d2-4d8b-9148-e3be6c30e623}">
          <xlrd:rvb i="953"/>
        </ext>
      </extLst>
    </bk>
    <bk>
      <extLst>
        <ext uri="{3e2802c4-a4d2-4d8b-9148-e3be6c30e623}">
          <xlrd:rvb i="954"/>
        </ext>
      </extLst>
    </bk>
    <bk>
      <extLst>
        <ext uri="{3e2802c4-a4d2-4d8b-9148-e3be6c30e623}">
          <xlrd:rvb i="955"/>
        </ext>
      </extLst>
    </bk>
    <bk>
      <extLst>
        <ext uri="{3e2802c4-a4d2-4d8b-9148-e3be6c30e623}">
          <xlrd:rvb i="956"/>
        </ext>
      </extLst>
    </bk>
    <bk>
      <extLst>
        <ext uri="{3e2802c4-a4d2-4d8b-9148-e3be6c30e623}">
          <xlrd:rvb i="957"/>
        </ext>
      </extLst>
    </bk>
    <bk>
      <extLst>
        <ext uri="{3e2802c4-a4d2-4d8b-9148-e3be6c30e623}">
          <xlrd:rvb i="958"/>
        </ext>
      </extLst>
    </bk>
    <bk>
      <extLst>
        <ext uri="{3e2802c4-a4d2-4d8b-9148-e3be6c30e623}">
          <xlrd:rvb i="959"/>
        </ext>
      </extLst>
    </bk>
    <bk>
      <extLst>
        <ext uri="{3e2802c4-a4d2-4d8b-9148-e3be6c30e623}">
          <xlrd:rvb i="960"/>
        </ext>
      </extLst>
    </bk>
    <bk>
      <extLst>
        <ext uri="{3e2802c4-a4d2-4d8b-9148-e3be6c30e623}">
          <xlrd:rvb i="961"/>
        </ext>
      </extLst>
    </bk>
    <bk>
      <extLst>
        <ext uri="{3e2802c4-a4d2-4d8b-9148-e3be6c30e623}">
          <xlrd:rvb i="962"/>
        </ext>
      </extLst>
    </bk>
    <bk>
      <extLst>
        <ext uri="{3e2802c4-a4d2-4d8b-9148-e3be6c30e623}">
          <xlrd:rvb i="963"/>
        </ext>
      </extLst>
    </bk>
    <bk>
      <extLst>
        <ext uri="{3e2802c4-a4d2-4d8b-9148-e3be6c30e623}">
          <xlrd:rvb i="964"/>
        </ext>
      </extLst>
    </bk>
    <bk>
      <extLst>
        <ext uri="{3e2802c4-a4d2-4d8b-9148-e3be6c30e623}">
          <xlrd:rvb i="965"/>
        </ext>
      </extLst>
    </bk>
    <bk>
      <extLst>
        <ext uri="{3e2802c4-a4d2-4d8b-9148-e3be6c30e623}">
          <xlrd:rvb i="966"/>
        </ext>
      </extLst>
    </bk>
    <bk>
      <extLst>
        <ext uri="{3e2802c4-a4d2-4d8b-9148-e3be6c30e623}">
          <xlrd:rvb i="967"/>
        </ext>
      </extLst>
    </bk>
    <bk>
      <extLst>
        <ext uri="{3e2802c4-a4d2-4d8b-9148-e3be6c30e623}">
          <xlrd:rvb i="968"/>
        </ext>
      </extLst>
    </bk>
    <bk>
      <extLst>
        <ext uri="{3e2802c4-a4d2-4d8b-9148-e3be6c30e623}">
          <xlrd:rvb i="969"/>
        </ext>
      </extLst>
    </bk>
    <bk>
      <extLst>
        <ext uri="{3e2802c4-a4d2-4d8b-9148-e3be6c30e623}">
          <xlrd:rvb i="970"/>
        </ext>
      </extLst>
    </bk>
    <bk>
      <extLst>
        <ext uri="{3e2802c4-a4d2-4d8b-9148-e3be6c30e623}">
          <xlrd:rvb i="971"/>
        </ext>
      </extLst>
    </bk>
    <bk>
      <extLst>
        <ext uri="{3e2802c4-a4d2-4d8b-9148-e3be6c30e623}">
          <xlrd:rvb i="972"/>
        </ext>
      </extLst>
    </bk>
    <bk>
      <extLst>
        <ext uri="{3e2802c4-a4d2-4d8b-9148-e3be6c30e623}">
          <xlrd:rvb i="973"/>
        </ext>
      </extLst>
    </bk>
    <bk>
      <extLst>
        <ext uri="{3e2802c4-a4d2-4d8b-9148-e3be6c30e623}">
          <xlrd:rvb i="974"/>
        </ext>
      </extLst>
    </bk>
    <bk>
      <extLst>
        <ext uri="{3e2802c4-a4d2-4d8b-9148-e3be6c30e623}">
          <xlrd:rvb i="975"/>
        </ext>
      </extLst>
    </bk>
    <bk>
      <extLst>
        <ext uri="{3e2802c4-a4d2-4d8b-9148-e3be6c30e623}">
          <xlrd:rvb i="976"/>
        </ext>
      </extLst>
    </bk>
    <bk>
      <extLst>
        <ext uri="{3e2802c4-a4d2-4d8b-9148-e3be6c30e623}">
          <xlrd:rvb i="977"/>
        </ext>
      </extLst>
    </bk>
    <bk>
      <extLst>
        <ext uri="{3e2802c4-a4d2-4d8b-9148-e3be6c30e623}">
          <xlrd:rvb i="978"/>
        </ext>
      </extLst>
    </bk>
    <bk>
      <extLst>
        <ext uri="{3e2802c4-a4d2-4d8b-9148-e3be6c30e623}">
          <xlrd:rvb i="979"/>
        </ext>
      </extLst>
    </bk>
    <bk>
      <extLst>
        <ext uri="{3e2802c4-a4d2-4d8b-9148-e3be6c30e623}">
          <xlrd:rvb i="980"/>
        </ext>
      </extLst>
    </bk>
    <bk>
      <extLst>
        <ext uri="{3e2802c4-a4d2-4d8b-9148-e3be6c30e623}">
          <xlrd:rvb i="981"/>
        </ext>
      </extLst>
    </bk>
    <bk>
      <extLst>
        <ext uri="{3e2802c4-a4d2-4d8b-9148-e3be6c30e623}">
          <xlrd:rvb i="982"/>
        </ext>
      </extLst>
    </bk>
    <bk>
      <extLst>
        <ext uri="{3e2802c4-a4d2-4d8b-9148-e3be6c30e623}">
          <xlrd:rvb i="983"/>
        </ext>
      </extLst>
    </bk>
    <bk>
      <extLst>
        <ext uri="{3e2802c4-a4d2-4d8b-9148-e3be6c30e623}">
          <xlrd:rvb i="984"/>
        </ext>
      </extLst>
    </bk>
    <bk>
      <extLst>
        <ext uri="{3e2802c4-a4d2-4d8b-9148-e3be6c30e623}">
          <xlrd:rvb i="985"/>
        </ext>
      </extLst>
    </bk>
    <bk>
      <extLst>
        <ext uri="{3e2802c4-a4d2-4d8b-9148-e3be6c30e623}">
          <xlrd:rvb i="986"/>
        </ext>
      </extLst>
    </bk>
    <bk>
      <extLst>
        <ext uri="{3e2802c4-a4d2-4d8b-9148-e3be6c30e623}">
          <xlrd:rvb i="987"/>
        </ext>
      </extLst>
    </bk>
    <bk>
      <extLst>
        <ext uri="{3e2802c4-a4d2-4d8b-9148-e3be6c30e623}">
          <xlrd:rvb i="988"/>
        </ext>
      </extLst>
    </bk>
    <bk>
      <extLst>
        <ext uri="{3e2802c4-a4d2-4d8b-9148-e3be6c30e623}">
          <xlrd:rvb i="989"/>
        </ext>
      </extLst>
    </bk>
    <bk>
      <extLst>
        <ext uri="{3e2802c4-a4d2-4d8b-9148-e3be6c30e623}">
          <xlrd:rvb i="990"/>
        </ext>
      </extLst>
    </bk>
    <bk>
      <extLst>
        <ext uri="{3e2802c4-a4d2-4d8b-9148-e3be6c30e623}">
          <xlrd:rvb i="991"/>
        </ext>
      </extLst>
    </bk>
    <bk>
      <extLst>
        <ext uri="{3e2802c4-a4d2-4d8b-9148-e3be6c30e623}">
          <xlrd:rvb i="992"/>
        </ext>
      </extLst>
    </bk>
    <bk>
      <extLst>
        <ext uri="{3e2802c4-a4d2-4d8b-9148-e3be6c30e623}">
          <xlrd:rvb i="993"/>
        </ext>
      </extLst>
    </bk>
    <bk>
      <extLst>
        <ext uri="{3e2802c4-a4d2-4d8b-9148-e3be6c30e623}">
          <xlrd:rvb i="994"/>
        </ext>
      </extLst>
    </bk>
    <bk>
      <extLst>
        <ext uri="{3e2802c4-a4d2-4d8b-9148-e3be6c30e623}">
          <xlrd:rvb i="995"/>
        </ext>
      </extLst>
    </bk>
    <bk>
      <extLst>
        <ext uri="{3e2802c4-a4d2-4d8b-9148-e3be6c30e623}">
          <xlrd:rvb i="996"/>
        </ext>
      </extLst>
    </bk>
    <bk>
      <extLst>
        <ext uri="{3e2802c4-a4d2-4d8b-9148-e3be6c30e623}">
          <xlrd:rvb i="997"/>
        </ext>
      </extLst>
    </bk>
    <bk>
      <extLst>
        <ext uri="{3e2802c4-a4d2-4d8b-9148-e3be6c30e623}">
          <xlrd:rvb i="998"/>
        </ext>
      </extLst>
    </bk>
    <bk>
      <extLst>
        <ext uri="{3e2802c4-a4d2-4d8b-9148-e3be6c30e623}">
          <xlrd:rvb i="999"/>
        </ext>
      </extLst>
    </bk>
    <bk>
      <extLst>
        <ext uri="{3e2802c4-a4d2-4d8b-9148-e3be6c30e623}">
          <xlrd:rvb i="1000"/>
        </ext>
      </extLst>
    </bk>
    <bk>
      <extLst>
        <ext uri="{3e2802c4-a4d2-4d8b-9148-e3be6c30e623}">
          <xlrd:rvb i="1001"/>
        </ext>
      </extLst>
    </bk>
    <bk>
      <extLst>
        <ext uri="{3e2802c4-a4d2-4d8b-9148-e3be6c30e623}">
          <xlrd:rvb i="1002"/>
        </ext>
      </extLst>
    </bk>
    <bk>
      <extLst>
        <ext uri="{3e2802c4-a4d2-4d8b-9148-e3be6c30e623}">
          <xlrd:rvb i="1003"/>
        </ext>
      </extLst>
    </bk>
    <bk>
      <extLst>
        <ext uri="{3e2802c4-a4d2-4d8b-9148-e3be6c30e623}">
          <xlrd:rvb i="1004"/>
        </ext>
      </extLst>
    </bk>
    <bk>
      <extLst>
        <ext uri="{3e2802c4-a4d2-4d8b-9148-e3be6c30e623}">
          <xlrd:rvb i="1005"/>
        </ext>
      </extLst>
    </bk>
    <bk>
      <extLst>
        <ext uri="{3e2802c4-a4d2-4d8b-9148-e3be6c30e623}">
          <xlrd:rvb i="1006"/>
        </ext>
      </extLst>
    </bk>
    <bk>
      <extLst>
        <ext uri="{3e2802c4-a4d2-4d8b-9148-e3be6c30e623}">
          <xlrd:rvb i="1007"/>
        </ext>
      </extLst>
    </bk>
    <bk>
      <extLst>
        <ext uri="{3e2802c4-a4d2-4d8b-9148-e3be6c30e623}">
          <xlrd:rvb i="1008"/>
        </ext>
      </extLst>
    </bk>
    <bk>
      <extLst>
        <ext uri="{3e2802c4-a4d2-4d8b-9148-e3be6c30e623}">
          <xlrd:rvb i="1009"/>
        </ext>
      </extLst>
    </bk>
    <bk>
      <extLst>
        <ext uri="{3e2802c4-a4d2-4d8b-9148-e3be6c30e623}">
          <xlrd:rvb i="1010"/>
        </ext>
      </extLst>
    </bk>
    <bk>
      <extLst>
        <ext uri="{3e2802c4-a4d2-4d8b-9148-e3be6c30e623}">
          <xlrd:rvb i="1011"/>
        </ext>
      </extLst>
    </bk>
    <bk>
      <extLst>
        <ext uri="{3e2802c4-a4d2-4d8b-9148-e3be6c30e623}">
          <xlrd:rvb i="1012"/>
        </ext>
      </extLst>
    </bk>
    <bk>
      <extLst>
        <ext uri="{3e2802c4-a4d2-4d8b-9148-e3be6c30e623}">
          <xlrd:rvb i="1013"/>
        </ext>
      </extLst>
    </bk>
    <bk>
      <extLst>
        <ext uri="{3e2802c4-a4d2-4d8b-9148-e3be6c30e623}">
          <xlrd:rvb i="1014"/>
        </ext>
      </extLst>
    </bk>
    <bk>
      <extLst>
        <ext uri="{3e2802c4-a4d2-4d8b-9148-e3be6c30e623}">
          <xlrd:rvb i="1015"/>
        </ext>
      </extLst>
    </bk>
    <bk>
      <extLst>
        <ext uri="{3e2802c4-a4d2-4d8b-9148-e3be6c30e623}">
          <xlrd:rvb i="1016"/>
        </ext>
      </extLst>
    </bk>
    <bk>
      <extLst>
        <ext uri="{3e2802c4-a4d2-4d8b-9148-e3be6c30e623}">
          <xlrd:rvb i="1017"/>
        </ext>
      </extLst>
    </bk>
    <bk>
      <extLst>
        <ext uri="{3e2802c4-a4d2-4d8b-9148-e3be6c30e623}">
          <xlrd:rvb i="1018"/>
        </ext>
      </extLst>
    </bk>
    <bk>
      <extLst>
        <ext uri="{3e2802c4-a4d2-4d8b-9148-e3be6c30e623}">
          <xlrd:rvb i="1019"/>
        </ext>
      </extLst>
    </bk>
    <bk>
      <extLst>
        <ext uri="{3e2802c4-a4d2-4d8b-9148-e3be6c30e623}">
          <xlrd:rvb i="1020"/>
        </ext>
      </extLst>
    </bk>
    <bk>
      <extLst>
        <ext uri="{3e2802c4-a4d2-4d8b-9148-e3be6c30e623}">
          <xlrd:rvb i="1021"/>
        </ext>
      </extLst>
    </bk>
    <bk>
      <extLst>
        <ext uri="{3e2802c4-a4d2-4d8b-9148-e3be6c30e623}">
          <xlrd:rvb i="1022"/>
        </ext>
      </extLst>
    </bk>
    <bk>
      <extLst>
        <ext uri="{3e2802c4-a4d2-4d8b-9148-e3be6c30e623}">
          <xlrd:rvb i="1023"/>
        </ext>
      </extLst>
    </bk>
    <bk>
      <extLst>
        <ext uri="{3e2802c4-a4d2-4d8b-9148-e3be6c30e623}">
          <xlrd:rvb i="1024"/>
        </ext>
      </extLst>
    </bk>
    <bk>
      <extLst>
        <ext uri="{3e2802c4-a4d2-4d8b-9148-e3be6c30e623}">
          <xlrd:rvb i="1025"/>
        </ext>
      </extLst>
    </bk>
    <bk>
      <extLst>
        <ext uri="{3e2802c4-a4d2-4d8b-9148-e3be6c30e623}">
          <xlrd:rvb i="1026"/>
        </ext>
      </extLst>
    </bk>
    <bk>
      <extLst>
        <ext uri="{3e2802c4-a4d2-4d8b-9148-e3be6c30e623}">
          <xlrd:rvb i="1027"/>
        </ext>
      </extLst>
    </bk>
    <bk>
      <extLst>
        <ext uri="{3e2802c4-a4d2-4d8b-9148-e3be6c30e623}">
          <xlrd:rvb i="1028"/>
        </ext>
      </extLst>
    </bk>
    <bk>
      <extLst>
        <ext uri="{3e2802c4-a4d2-4d8b-9148-e3be6c30e623}">
          <xlrd:rvb i="1029"/>
        </ext>
      </extLst>
    </bk>
    <bk>
      <extLst>
        <ext uri="{3e2802c4-a4d2-4d8b-9148-e3be6c30e623}">
          <xlrd:rvb i="1030"/>
        </ext>
      </extLst>
    </bk>
    <bk>
      <extLst>
        <ext uri="{3e2802c4-a4d2-4d8b-9148-e3be6c30e623}">
          <xlrd:rvb i="1031"/>
        </ext>
      </extLst>
    </bk>
    <bk>
      <extLst>
        <ext uri="{3e2802c4-a4d2-4d8b-9148-e3be6c30e623}">
          <xlrd:rvb i="1032"/>
        </ext>
      </extLst>
    </bk>
    <bk>
      <extLst>
        <ext uri="{3e2802c4-a4d2-4d8b-9148-e3be6c30e623}">
          <xlrd:rvb i="1033"/>
        </ext>
      </extLst>
    </bk>
    <bk>
      <extLst>
        <ext uri="{3e2802c4-a4d2-4d8b-9148-e3be6c30e623}">
          <xlrd:rvb i="1034"/>
        </ext>
      </extLst>
    </bk>
    <bk>
      <extLst>
        <ext uri="{3e2802c4-a4d2-4d8b-9148-e3be6c30e623}">
          <xlrd:rvb i="1035"/>
        </ext>
      </extLst>
    </bk>
    <bk>
      <extLst>
        <ext uri="{3e2802c4-a4d2-4d8b-9148-e3be6c30e623}">
          <xlrd:rvb i="1036"/>
        </ext>
      </extLst>
    </bk>
    <bk>
      <extLst>
        <ext uri="{3e2802c4-a4d2-4d8b-9148-e3be6c30e623}">
          <xlrd:rvb i="1037"/>
        </ext>
      </extLst>
    </bk>
    <bk>
      <extLst>
        <ext uri="{3e2802c4-a4d2-4d8b-9148-e3be6c30e623}">
          <xlrd:rvb i="1038"/>
        </ext>
      </extLst>
    </bk>
    <bk>
      <extLst>
        <ext uri="{3e2802c4-a4d2-4d8b-9148-e3be6c30e623}">
          <xlrd:rvb i="1039"/>
        </ext>
      </extLst>
    </bk>
    <bk>
      <extLst>
        <ext uri="{3e2802c4-a4d2-4d8b-9148-e3be6c30e623}">
          <xlrd:rvb i="1040"/>
        </ext>
      </extLst>
    </bk>
    <bk>
      <extLst>
        <ext uri="{3e2802c4-a4d2-4d8b-9148-e3be6c30e623}">
          <xlrd:rvb i="1041"/>
        </ext>
      </extLst>
    </bk>
    <bk>
      <extLst>
        <ext uri="{3e2802c4-a4d2-4d8b-9148-e3be6c30e623}">
          <xlrd:rvb i="1042"/>
        </ext>
      </extLst>
    </bk>
    <bk>
      <extLst>
        <ext uri="{3e2802c4-a4d2-4d8b-9148-e3be6c30e623}">
          <xlrd:rvb i="1043"/>
        </ext>
      </extLst>
    </bk>
    <bk>
      <extLst>
        <ext uri="{3e2802c4-a4d2-4d8b-9148-e3be6c30e623}">
          <xlrd:rvb i="1044"/>
        </ext>
      </extLst>
    </bk>
    <bk>
      <extLst>
        <ext uri="{3e2802c4-a4d2-4d8b-9148-e3be6c30e623}">
          <xlrd:rvb i="1045"/>
        </ext>
      </extLst>
    </bk>
    <bk>
      <extLst>
        <ext uri="{3e2802c4-a4d2-4d8b-9148-e3be6c30e623}">
          <xlrd:rvb i="1046"/>
        </ext>
      </extLst>
    </bk>
    <bk>
      <extLst>
        <ext uri="{3e2802c4-a4d2-4d8b-9148-e3be6c30e623}">
          <xlrd:rvb i="1047"/>
        </ext>
      </extLst>
    </bk>
    <bk>
      <extLst>
        <ext uri="{3e2802c4-a4d2-4d8b-9148-e3be6c30e623}">
          <xlrd:rvb i="1048"/>
        </ext>
      </extLst>
    </bk>
    <bk>
      <extLst>
        <ext uri="{3e2802c4-a4d2-4d8b-9148-e3be6c30e623}">
          <xlrd:rvb i="1049"/>
        </ext>
      </extLst>
    </bk>
    <bk>
      <extLst>
        <ext uri="{3e2802c4-a4d2-4d8b-9148-e3be6c30e623}">
          <xlrd:rvb i="1050"/>
        </ext>
      </extLst>
    </bk>
    <bk>
      <extLst>
        <ext uri="{3e2802c4-a4d2-4d8b-9148-e3be6c30e623}">
          <xlrd:rvb i="1051"/>
        </ext>
      </extLst>
    </bk>
    <bk>
      <extLst>
        <ext uri="{3e2802c4-a4d2-4d8b-9148-e3be6c30e623}">
          <xlrd:rvb i="1052"/>
        </ext>
      </extLst>
    </bk>
    <bk>
      <extLst>
        <ext uri="{3e2802c4-a4d2-4d8b-9148-e3be6c30e623}">
          <xlrd:rvb i="1053"/>
        </ext>
      </extLst>
    </bk>
    <bk>
      <extLst>
        <ext uri="{3e2802c4-a4d2-4d8b-9148-e3be6c30e623}">
          <xlrd:rvb i="1054"/>
        </ext>
      </extLst>
    </bk>
    <bk>
      <extLst>
        <ext uri="{3e2802c4-a4d2-4d8b-9148-e3be6c30e623}">
          <xlrd:rvb i="1055"/>
        </ext>
      </extLst>
    </bk>
    <bk>
      <extLst>
        <ext uri="{3e2802c4-a4d2-4d8b-9148-e3be6c30e623}">
          <xlrd:rvb i="1056"/>
        </ext>
      </extLst>
    </bk>
    <bk>
      <extLst>
        <ext uri="{3e2802c4-a4d2-4d8b-9148-e3be6c30e623}">
          <xlrd:rvb i="1057"/>
        </ext>
      </extLst>
    </bk>
    <bk>
      <extLst>
        <ext uri="{3e2802c4-a4d2-4d8b-9148-e3be6c30e623}">
          <xlrd:rvb i="1058"/>
        </ext>
      </extLst>
    </bk>
    <bk>
      <extLst>
        <ext uri="{3e2802c4-a4d2-4d8b-9148-e3be6c30e623}">
          <xlrd:rvb i="1059"/>
        </ext>
      </extLst>
    </bk>
    <bk>
      <extLst>
        <ext uri="{3e2802c4-a4d2-4d8b-9148-e3be6c30e623}">
          <xlrd:rvb i="1060"/>
        </ext>
      </extLst>
    </bk>
    <bk>
      <extLst>
        <ext uri="{3e2802c4-a4d2-4d8b-9148-e3be6c30e623}">
          <xlrd:rvb i="1061"/>
        </ext>
      </extLst>
    </bk>
    <bk>
      <extLst>
        <ext uri="{3e2802c4-a4d2-4d8b-9148-e3be6c30e623}">
          <xlrd:rvb i="1062"/>
        </ext>
      </extLst>
    </bk>
    <bk>
      <extLst>
        <ext uri="{3e2802c4-a4d2-4d8b-9148-e3be6c30e623}">
          <xlrd:rvb i="1063"/>
        </ext>
      </extLst>
    </bk>
    <bk>
      <extLst>
        <ext uri="{3e2802c4-a4d2-4d8b-9148-e3be6c30e623}">
          <xlrd:rvb i="1064"/>
        </ext>
      </extLst>
    </bk>
    <bk>
      <extLst>
        <ext uri="{3e2802c4-a4d2-4d8b-9148-e3be6c30e623}">
          <xlrd:rvb i="1065"/>
        </ext>
      </extLst>
    </bk>
    <bk>
      <extLst>
        <ext uri="{3e2802c4-a4d2-4d8b-9148-e3be6c30e623}">
          <xlrd:rvb i="1066"/>
        </ext>
      </extLst>
    </bk>
    <bk>
      <extLst>
        <ext uri="{3e2802c4-a4d2-4d8b-9148-e3be6c30e623}">
          <xlrd:rvb i="1067"/>
        </ext>
      </extLst>
    </bk>
    <bk>
      <extLst>
        <ext uri="{3e2802c4-a4d2-4d8b-9148-e3be6c30e623}">
          <xlrd:rvb i="1068"/>
        </ext>
      </extLst>
    </bk>
    <bk>
      <extLst>
        <ext uri="{3e2802c4-a4d2-4d8b-9148-e3be6c30e623}">
          <xlrd:rvb i="1069"/>
        </ext>
      </extLst>
    </bk>
    <bk>
      <extLst>
        <ext uri="{3e2802c4-a4d2-4d8b-9148-e3be6c30e623}">
          <xlrd:rvb i="1070"/>
        </ext>
      </extLst>
    </bk>
    <bk>
      <extLst>
        <ext uri="{3e2802c4-a4d2-4d8b-9148-e3be6c30e623}">
          <xlrd:rvb i="1071"/>
        </ext>
      </extLst>
    </bk>
    <bk>
      <extLst>
        <ext uri="{3e2802c4-a4d2-4d8b-9148-e3be6c30e623}">
          <xlrd:rvb i="1072"/>
        </ext>
      </extLst>
    </bk>
    <bk>
      <extLst>
        <ext uri="{3e2802c4-a4d2-4d8b-9148-e3be6c30e623}">
          <xlrd:rvb i="1073"/>
        </ext>
      </extLst>
    </bk>
    <bk>
      <extLst>
        <ext uri="{3e2802c4-a4d2-4d8b-9148-e3be6c30e623}">
          <xlrd:rvb i="1074"/>
        </ext>
      </extLst>
    </bk>
    <bk>
      <extLst>
        <ext uri="{3e2802c4-a4d2-4d8b-9148-e3be6c30e623}">
          <xlrd:rvb i="1075"/>
        </ext>
      </extLst>
    </bk>
    <bk>
      <extLst>
        <ext uri="{3e2802c4-a4d2-4d8b-9148-e3be6c30e623}">
          <xlrd:rvb i="1076"/>
        </ext>
      </extLst>
    </bk>
    <bk>
      <extLst>
        <ext uri="{3e2802c4-a4d2-4d8b-9148-e3be6c30e623}">
          <xlrd:rvb i="1077"/>
        </ext>
      </extLst>
    </bk>
    <bk>
      <extLst>
        <ext uri="{3e2802c4-a4d2-4d8b-9148-e3be6c30e623}">
          <xlrd:rvb i="1078"/>
        </ext>
      </extLst>
    </bk>
    <bk>
      <extLst>
        <ext uri="{3e2802c4-a4d2-4d8b-9148-e3be6c30e623}">
          <xlrd:rvb i="1079"/>
        </ext>
      </extLst>
    </bk>
    <bk>
      <extLst>
        <ext uri="{3e2802c4-a4d2-4d8b-9148-e3be6c30e623}">
          <xlrd:rvb i="1080"/>
        </ext>
      </extLst>
    </bk>
    <bk>
      <extLst>
        <ext uri="{3e2802c4-a4d2-4d8b-9148-e3be6c30e623}">
          <xlrd:rvb i="1081"/>
        </ext>
      </extLst>
    </bk>
    <bk>
      <extLst>
        <ext uri="{3e2802c4-a4d2-4d8b-9148-e3be6c30e623}">
          <xlrd:rvb i="1082"/>
        </ext>
      </extLst>
    </bk>
    <bk>
      <extLst>
        <ext uri="{3e2802c4-a4d2-4d8b-9148-e3be6c30e623}">
          <xlrd:rvb i="1083"/>
        </ext>
      </extLst>
    </bk>
    <bk>
      <extLst>
        <ext uri="{3e2802c4-a4d2-4d8b-9148-e3be6c30e623}">
          <xlrd:rvb i="1084"/>
        </ext>
      </extLst>
    </bk>
    <bk>
      <extLst>
        <ext uri="{3e2802c4-a4d2-4d8b-9148-e3be6c30e623}">
          <xlrd:rvb i="1085"/>
        </ext>
      </extLst>
    </bk>
    <bk>
      <extLst>
        <ext uri="{3e2802c4-a4d2-4d8b-9148-e3be6c30e623}">
          <xlrd:rvb i="1086"/>
        </ext>
      </extLst>
    </bk>
    <bk>
      <extLst>
        <ext uri="{3e2802c4-a4d2-4d8b-9148-e3be6c30e623}">
          <xlrd:rvb i="1087"/>
        </ext>
      </extLst>
    </bk>
    <bk>
      <extLst>
        <ext uri="{3e2802c4-a4d2-4d8b-9148-e3be6c30e623}">
          <xlrd:rvb i="1088"/>
        </ext>
      </extLst>
    </bk>
    <bk>
      <extLst>
        <ext uri="{3e2802c4-a4d2-4d8b-9148-e3be6c30e623}">
          <xlrd:rvb i="1089"/>
        </ext>
      </extLst>
    </bk>
    <bk>
      <extLst>
        <ext uri="{3e2802c4-a4d2-4d8b-9148-e3be6c30e623}">
          <xlrd:rvb i="1090"/>
        </ext>
      </extLst>
    </bk>
    <bk>
      <extLst>
        <ext uri="{3e2802c4-a4d2-4d8b-9148-e3be6c30e623}">
          <xlrd:rvb i="1091"/>
        </ext>
      </extLst>
    </bk>
    <bk>
      <extLst>
        <ext uri="{3e2802c4-a4d2-4d8b-9148-e3be6c30e623}">
          <xlrd:rvb i="1092"/>
        </ext>
      </extLst>
    </bk>
    <bk>
      <extLst>
        <ext uri="{3e2802c4-a4d2-4d8b-9148-e3be6c30e623}">
          <xlrd:rvb i="1093"/>
        </ext>
      </extLst>
    </bk>
    <bk>
      <extLst>
        <ext uri="{3e2802c4-a4d2-4d8b-9148-e3be6c30e623}">
          <xlrd:rvb i="1094"/>
        </ext>
      </extLst>
    </bk>
    <bk>
      <extLst>
        <ext uri="{3e2802c4-a4d2-4d8b-9148-e3be6c30e623}">
          <xlrd:rvb i="1095"/>
        </ext>
      </extLst>
    </bk>
    <bk>
      <extLst>
        <ext uri="{3e2802c4-a4d2-4d8b-9148-e3be6c30e623}">
          <xlrd:rvb i="1096"/>
        </ext>
      </extLst>
    </bk>
    <bk>
      <extLst>
        <ext uri="{3e2802c4-a4d2-4d8b-9148-e3be6c30e623}">
          <xlrd:rvb i="1097"/>
        </ext>
      </extLst>
    </bk>
    <bk>
      <extLst>
        <ext uri="{3e2802c4-a4d2-4d8b-9148-e3be6c30e623}">
          <xlrd:rvb i="1098"/>
        </ext>
      </extLst>
    </bk>
    <bk>
      <extLst>
        <ext uri="{3e2802c4-a4d2-4d8b-9148-e3be6c30e623}">
          <xlrd:rvb i="1099"/>
        </ext>
      </extLst>
    </bk>
    <bk>
      <extLst>
        <ext uri="{3e2802c4-a4d2-4d8b-9148-e3be6c30e623}">
          <xlrd:rvb i="1100"/>
        </ext>
      </extLst>
    </bk>
    <bk>
      <extLst>
        <ext uri="{3e2802c4-a4d2-4d8b-9148-e3be6c30e623}">
          <xlrd:rvb i="1101"/>
        </ext>
      </extLst>
    </bk>
    <bk>
      <extLst>
        <ext uri="{3e2802c4-a4d2-4d8b-9148-e3be6c30e623}">
          <xlrd:rvb i="1102"/>
        </ext>
      </extLst>
    </bk>
    <bk>
      <extLst>
        <ext uri="{3e2802c4-a4d2-4d8b-9148-e3be6c30e623}">
          <xlrd:rvb i="1103"/>
        </ext>
      </extLst>
    </bk>
    <bk>
      <extLst>
        <ext uri="{3e2802c4-a4d2-4d8b-9148-e3be6c30e623}">
          <xlrd:rvb i="1104"/>
        </ext>
      </extLst>
    </bk>
    <bk>
      <extLst>
        <ext uri="{3e2802c4-a4d2-4d8b-9148-e3be6c30e623}">
          <xlrd:rvb i="1105"/>
        </ext>
      </extLst>
    </bk>
    <bk>
      <extLst>
        <ext uri="{3e2802c4-a4d2-4d8b-9148-e3be6c30e623}">
          <xlrd:rvb i="1106"/>
        </ext>
      </extLst>
    </bk>
    <bk>
      <extLst>
        <ext uri="{3e2802c4-a4d2-4d8b-9148-e3be6c30e623}">
          <xlrd:rvb i="1107"/>
        </ext>
      </extLst>
    </bk>
    <bk>
      <extLst>
        <ext uri="{3e2802c4-a4d2-4d8b-9148-e3be6c30e623}">
          <xlrd:rvb i="1108"/>
        </ext>
      </extLst>
    </bk>
    <bk>
      <extLst>
        <ext uri="{3e2802c4-a4d2-4d8b-9148-e3be6c30e623}">
          <xlrd:rvb i="1109"/>
        </ext>
      </extLst>
    </bk>
    <bk>
      <extLst>
        <ext uri="{3e2802c4-a4d2-4d8b-9148-e3be6c30e623}">
          <xlrd:rvb i="1110"/>
        </ext>
      </extLst>
    </bk>
    <bk>
      <extLst>
        <ext uri="{3e2802c4-a4d2-4d8b-9148-e3be6c30e623}">
          <xlrd:rvb i="1111"/>
        </ext>
      </extLst>
    </bk>
    <bk>
      <extLst>
        <ext uri="{3e2802c4-a4d2-4d8b-9148-e3be6c30e623}">
          <xlrd:rvb i="1112"/>
        </ext>
      </extLst>
    </bk>
    <bk>
      <extLst>
        <ext uri="{3e2802c4-a4d2-4d8b-9148-e3be6c30e623}">
          <xlrd:rvb i="1113"/>
        </ext>
      </extLst>
    </bk>
    <bk>
      <extLst>
        <ext uri="{3e2802c4-a4d2-4d8b-9148-e3be6c30e623}">
          <xlrd:rvb i="1114"/>
        </ext>
      </extLst>
    </bk>
    <bk>
      <extLst>
        <ext uri="{3e2802c4-a4d2-4d8b-9148-e3be6c30e623}">
          <xlrd:rvb i="1115"/>
        </ext>
      </extLst>
    </bk>
    <bk>
      <extLst>
        <ext uri="{3e2802c4-a4d2-4d8b-9148-e3be6c30e623}">
          <xlrd:rvb i="1116"/>
        </ext>
      </extLst>
    </bk>
    <bk>
      <extLst>
        <ext uri="{3e2802c4-a4d2-4d8b-9148-e3be6c30e623}">
          <xlrd:rvb i="1117"/>
        </ext>
      </extLst>
    </bk>
    <bk>
      <extLst>
        <ext uri="{3e2802c4-a4d2-4d8b-9148-e3be6c30e623}">
          <xlrd:rvb i="1118"/>
        </ext>
      </extLst>
    </bk>
    <bk>
      <extLst>
        <ext uri="{3e2802c4-a4d2-4d8b-9148-e3be6c30e623}">
          <xlrd:rvb i="1119"/>
        </ext>
      </extLst>
    </bk>
    <bk>
      <extLst>
        <ext uri="{3e2802c4-a4d2-4d8b-9148-e3be6c30e623}">
          <xlrd:rvb i="1120"/>
        </ext>
      </extLst>
    </bk>
    <bk>
      <extLst>
        <ext uri="{3e2802c4-a4d2-4d8b-9148-e3be6c30e623}">
          <xlrd:rvb i="1121"/>
        </ext>
      </extLst>
    </bk>
    <bk>
      <extLst>
        <ext uri="{3e2802c4-a4d2-4d8b-9148-e3be6c30e623}">
          <xlrd:rvb i="1122"/>
        </ext>
      </extLst>
    </bk>
    <bk>
      <extLst>
        <ext uri="{3e2802c4-a4d2-4d8b-9148-e3be6c30e623}">
          <xlrd:rvb i="1123"/>
        </ext>
      </extLst>
    </bk>
    <bk>
      <extLst>
        <ext uri="{3e2802c4-a4d2-4d8b-9148-e3be6c30e623}">
          <xlrd:rvb i="1124"/>
        </ext>
      </extLst>
    </bk>
    <bk>
      <extLst>
        <ext uri="{3e2802c4-a4d2-4d8b-9148-e3be6c30e623}">
          <xlrd:rvb i="1125"/>
        </ext>
      </extLst>
    </bk>
    <bk>
      <extLst>
        <ext uri="{3e2802c4-a4d2-4d8b-9148-e3be6c30e623}">
          <xlrd:rvb i="1126"/>
        </ext>
      </extLst>
    </bk>
    <bk>
      <extLst>
        <ext uri="{3e2802c4-a4d2-4d8b-9148-e3be6c30e623}">
          <xlrd:rvb i="1127"/>
        </ext>
      </extLst>
    </bk>
    <bk>
      <extLst>
        <ext uri="{3e2802c4-a4d2-4d8b-9148-e3be6c30e623}">
          <xlrd:rvb i="1128"/>
        </ext>
      </extLst>
    </bk>
    <bk>
      <extLst>
        <ext uri="{3e2802c4-a4d2-4d8b-9148-e3be6c30e623}">
          <xlrd:rvb i="1129"/>
        </ext>
      </extLst>
    </bk>
    <bk>
      <extLst>
        <ext uri="{3e2802c4-a4d2-4d8b-9148-e3be6c30e623}">
          <xlrd:rvb i="1130"/>
        </ext>
      </extLst>
    </bk>
    <bk>
      <extLst>
        <ext uri="{3e2802c4-a4d2-4d8b-9148-e3be6c30e623}">
          <xlrd:rvb i="1131"/>
        </ext>
      </extLst>
    </bk>
    <bk>
      <extLst>
        <ext uri="{3e2802c4-a4d2-4d8b-9148-e3be6c30e623}">
          <xlrd:rvb i="1132"/>
        </ext>
      </extLst>
    </bk>
    <bk>
      <extLst>
        <ext uri="{3e2802c4-a4d2-4d8b-9148-e3be6c30e623}">
          <xlrd:rvb i="1133"/>
        </ext>
      </extLst>
    </bk>
    <bk>
      <extLst>
        <ext uri="{3e2802c4-a4d2-4d8b-9148-e3be6c30e623}">
          <xlrd:rvb i="1134"/>
        </ext>
      </extLst>
    </bk>
    <bk>
      <extLst>
        <ext uri="{3e2802c4-a4d2-4d8b-9148-e3be6c30e623}">
          <xlrd:rvb i="1135"/>
        </ext>
      </extLst>
    </bk>
    <bk>
      <extLst>
        <ext uri="{3e2802c4-a4d2-4d8b-9148-e3be6c30e623}">
          <xlrd:rvb i="1136"/>
        </ext>
      </extLst>
    </bk>
    <bk>
      <extLst>
        <ext uri="{3e2802c4-a4d2-4d8b-9148-e3be6c30e623}">
          <xlrd:rvb i="1137"/>
        </ext>
      </extLst>
    </bk>
    <bk>
      <extLst>
        <ext uri="{3e2802c4-a4d2-4d8b-9148-e3be6c30e623}">
          <xlrd:rvb i="1138"/>
        </ext>
      </extLst>
    </bk>
    <bk>
      <extLst>
        <ext uri="{3e2802c4-a4d2-4d8b-9148-e3be6c30e623}">
          <xlrd:rvb i="1139"/>
        </ext>
      </extLst>
    </bk>
    <bk>
      <extLst>
        <ext uri="{3e2802c4-a4d2-4d8b-9148-e3be6c30e623}">
          <xlrd:rvb i="1140"/>
        </ext>
      </extLst>
    </bk>
    <bk>
      <extLst>
        <ext uri="{3e2802c4-a4d2-4d8b-9148-e3be6c30e623}">
          <xlrd:rvb i="1141"/>
        </ext>
      </extLst>
    </bk>
    <bk>
      <extLst>
        <ext uri="{3e2802c4-a4d2-4d8b-9148-e3be6c30e623}">
          <xlrd:rvb i="1142"/>
        </ext>
      </extLst>
    </bk>
    <bk>
      <extLst>
        <ext uri="{3e2802c4-a4d2-4d8b-9148-e3be6c30e623}">
          <xlrd:rvb i="1143"/>
        </ext>
      </extLst>
    </bk>
    <bk>
      <extLst>
        <ext uri="{3e2802c4-a4d2-4d8b-9148-e3be6c30e623}">
          <xlrd:rvb i="1144"/>
        </ext>
      </extLst>
    </bk>
    <bk>
      <extLst>
        <ext uri="{3e2802c4-a4d2-4d8b-9148-e3be6c30e623}">
          <xlrd:rvb i="1145"/>
        </ext>
      </extLst>
    </bk>
    <bk>
      <extLst>
        <ext uri="{3e2802c4-a4d2-4d8b-9148-e3be6c30e623}">
          <xlrd:rvb i="1146"/>
        </ext>
      </extLst>
    </bk>
    <bk>
      <extLst>
        <ext uri="{3e2802c4-a4d2-4d8b-9148-e3be6c30e623}">
          <xlrd:rvb i="1147"/>
        </ext>
      </extLst>
    </bk>
    <bk>
      <extLst>
        <ext uri="{3e2802c4-a4d2-4d8b-9148-e3be6c30e623}">
          <xlrd:rvb i="1148"/>
        </ext>
      </extLst>
    </bk>
    <bk>
      <extLst>
        <ext uri="{3e2802c4-a4d2-4d8b-9148-e3be6c30e623}">
          <xlrd:rvb i="1149"/>
        </ext>
      </extLst>
    </bk>
    <bk>
      <extLst>
        <ext uri="{3e2802c4-a4d2-4d8b-9148-e3be6c30e623}">
          <xlrd:rvb i="1150"/>
        </ext>
      </extLst>
    </bk>
    <bk>
      <extLst>
        <ext uri="{3e2802c4-a4d2-4d8b-9148-e3be6c30e623}">
          <xlrd:rvb i="1151"/>
        </ext>
      </extLst>
    </bk>
    <bk>
      <extLst>
        <ext uri="{3e2802c4-a4d2-4d8b-9148-e3be6c30e623}">
          <xlrd:rvb i="1152"/>
        </ext>
      </extLst>
    </bk>
    <bk>
      <extLst>
        <ext uri="{3e2802c4-a4d2-4d8b-9148-e3be6c30e623}">
          <xlrd:rvb i="1153"/>
        </ext>
      </extLst>
    </bk>
    <bk>
      <extLst>
        <ext uri="{3e2802c4-a4d2-4d8b-9148-e3be6c30e623}">
          <xlrd:rvb i="1154"/>
        </ext>
      </extLst>
    </bk>
    <bk>
      <extLst>
        <ext uri="{3e2802c4-a4d2-4d8b-9148-e3be6c30e623}">
          <xlrd:rvb i="1155"/>
        </ext>
      </extLst>
    </bk>
    <bk>
      <extLst>
        <ext uri="{3e2802c4-a4d2-4d8b-9148-e3be6c30e623}">
          <xlrd:rvb i="1156"/>
        </ext>
      </extLst>
    </bk>
    <bk>
      <extLst>
        <ext uri="{3e2802c4-a4d2-4d8b-9148-e3be6c30e623}">
          <xlrd:rvb i="1157"/>
        </ext>
      </extLst>
    </bk>
    <bk>
      <extLst>
        <ext uri="{3e2802c4-a4d2-4d8b-9148-e3be6c30e623}">
          <xlrd:rvb i="1158"/>
        </ext>
      </extLst>
    </bk>
    <bk>
      <extLst>
        <ext uri="{3e2802c4-a4d2-4d8b-9148-e3be6c30e623}">
          <xlrd:rvb i="1159"/>
        </ext>
      </extLst>
    </bk>
    <bk>
      <extLst>
        <ext uri="{3e2802c4-a4d2-4d8b-9148-e3be6c30e623}">
          <xlrd:rvb i="1160"/>
        </ext>
      </extLst>
    </bk>
    <bk>
      <extLst>
        <ext uri="{3e2802c4-a4d2-4d8b-9148-e3be6c30e623}">
          <xlrd:rvb i="1161"/>
        </ext>
      </extLst>
    </bk>
    <bk>
      <extLst>
        <ext uri="{3e2802c4-a4d2-4d8b-9148-e3be6c30e623}">
          <xlrd:rvb i="1162"/>
        </ext>
      </extLst>
    </bk>
    <bk>
      <extLst>
        <ext uri="{3e2802c4-a4d2-4d8b-9148-e3be6c30e623}">
          <xlrd:rvb i="1163"/>
        </ext>
      </extLst>
    </bk>
    <bk>
      <extLst>
        <ext uri="{3e2802c4-a4d2-4d8b-9148-e3be6c30e623}">
          <xlrd:rvb i="1164"/>
        </ext>
      </extLst>
    </bk>
    <bk>
      <extLst>
        <ext uri="{3e2802c4-a4d2-4d8b-9148-e3be6c30e623}">
          <xlrd:rvb i="1165"/>
        </ext>
      </extLst>
    </bk>
    <bk>
      <extLst>
        <ext uri="{3e2802c4-a4d2-4d8b-9148-e3be6c30e623}">
          <xlrd:rvb i="1166"/>
        </ext>
      </extLst>
    </bk>
    <bk>
      <extLst>
        <ext uri="{3e2802c4-a4d2-4d8b-9148-e3be6c30e623}">
          <xlrd:rvb i="1167"/>
        </ext>
      </extLst>
    </bk>
    <bk>
      <extLst>
        <ext uri="{3e2802c4-a4d2-4d8b-9148-e3be6c30e623}">
          <xlrd:rvb i="1168"/>
        </ext>
      </extLst>
    </bk>
    <bk>
      <extLst>
        <ext uri="{3e2802c4-a4d2-4d8b-9148-e3be6c30e623}">
          <xlrd:rvb i="1169"/>
        </ext>
      </extLst>
    </bk>
    <bk>
      <extLst>
        <ext uri="{3e2802c4-a4d2-4d8b-9148-e3be6c30e623}">
          <xlrd:rvb i="1170"/>
        </ext>
      </extLst>
    </bk>
    <bk>
      <extLst>
        <ext uri="{3e2802c4-a4d2-4d8b-9148-e3be6c30e623}">
          <xlrd:rvb i="1171"/>
        </ext>
      </extLst>
    </bk>
    <bk>
      <extLst>
        <ext uri="{3e2802c4-a4d2-4d8b-9148-e3be6c30e623}">
          <xlrd:rvb i="1172"/>
        </ext>
      </extLst>
    </bk>
    <bk>
      <extLst>
        <ext uri="{3e2802c4-a4d2-4d8b-9148-e3be6c30e623}">
          <xlrd:rvb i="1173"/>
        </ext>
      </extLst>
    </bk>
    <bk>
      <extLst>
        <ext uri="{3e2802c4-a4d2-4d8b-9148-e3be6c30e623}">
          <xlrd:rvb i="1174"/>
        </ext>
      </extLst>
    </bk>
    <bk>
      <extLst>
        <ext uri="{3e2802c4-a4d2-4d8b-9148-e3be6c30e623}">
          <xlrd:rvb i="1175"/>
        </ext>
      </extLst>
    </bk>
    <bk>
      <extLst>
        <ext uri="{3e2802c4-a4d2-4d8b-9148-e3be6c30e623}">
          <xlrd:rvb i="1176"/>
        </ext>
      </extLst>
    </bk>
    <bk>
      <extLst>
        <ext uri="{3e2802c4-a4d2-4d8b-9148-e3be6c30e623}">
          <xlrd:rvb i="1177"/>
        </ext>
      </extLst>
    </bk>
    <bk>
      <extLst>
        <ext uri="{3e2802c4-a4d2-4d8b-9148-e3be6c30e623}">
          <xlrd:rvb i="1178"/>
        </ext>
      </extLst>
    </bk>
    <bk>
      <extLst>
        <ext uri="{3e2802c4-a4d2-4d8b-9148-e3be6c30e623}">
          <xlrd:rvb i="1179"/>
        </ext>
      </extLst>
    </bk>
    <bk>
      <extLst>
        <ext uri="{3e2802c4-a4d2-4d8b-9148-e3be6c30e623}">
          <xlrd:rvb i="1180"/>
        </ext>
      </extLst>
    </bk>
    <bk>
      <extLst>
        <ext uri="{3e2802c4-a4d2-4d8b-9148-e3be6c30e623}">
          <xlrd:rvb i="1181"/>
        </ext>
      </extLst>
    </bk>
    <bk>
      <extLst>
        <ext uri="{3e2802c4-a4d2-4d8b-9148-e3be6c30e623}">
          <xlrd:rvb i="1182"/>
        </ext>
      </extLst>
    </bk>
    <bk>
      <extLst>
        <ext uri="{3e2802c4-a4d2-4d8b-9148-e3be6c30e623}">
          <xlrd:rvb i="1183"/>
        </ext>
      </extLst>
    </bk>
    <bk>
      <extLst>
        <ext uri="{3e2802c4-a4d2-4d8b-9148-e3be6c30e623}">
          <xlrd:rvb i="1184"/>
        </ext>
      </extLst>
    </bk>
    <bk>
      <extLst>
        <ext uri="{3e2802c4-a4d2-4d8b-9148-e3be6c30e623}">
          <xlrd:rvb i="1185"/>
        </ext>
      </extLst>
    </bk>
    <bk>
      <extLst>
        <ext uri="{3e2802c4-a4d2-4d8b-9148-e3be6c30e623}">
          <xlrd:rvb i="1186"/>
        </ext>
      </extLst>
    </bk>
    <bk>
      <extLst>
        <ext uri="{3e2802c4-a4d2-4d8b-9148-e3be6c30e623}">
          <xlrd:rvb i="1189"/>
        </ext>
      </extLst>
    </bk>
    <bk>
      <extLst>
        <ext uri="{3e2802c4-a4d2-4d8b-9148-e3be6c30e623}">
          <xlrd:rvb i="1190"/>
        </ext>
      </extLst>
    </bk>
    <bk>
      <extLst>
        <ext uri="{3e2802c4-a4d2-4d8b-9148-e3be6c30e623}">
          <xlrd:rvb i="1191"/>
        </ext>
      </extLst>
    </bk>
    <bk>
      <extLst>
        <ext uri="{3e2802c4-a4d2-4d8b-9148-e3be6c30e623}">
          <xlrd:rvb i="1192"/>
        </ext>
      </extLst>
    </bk>
    <bk>
      <extLst>
        <ext uri="{3e2802c4-a4d2-4d8b-9148-e3be6c30e623}">
          <xlrd:rvb i="1193"/>
        </ext>
      </extLst>
    </bk>
    <bk>
      <extLst>
        <ext uri="{3e2802c4-a4d2-4d8b-9148-e3be6c30e623}">
          <xlrd:rvb i="1194"/>
        </ext>
      </extLst>
    </bk>
    <bk>
      <extLst>
        <ext uri="{3e2802c4-a4d2-4d8b-9148-e3be6c30e623}">
          <xlrd:rvb i="1195"/>
        </ext>
      </extLst>
    </bk>
    <bk>
      <extLst>
        <ext uri="{3e2802c4-a4d2-4d8b-9148-e3be6c30e623}">
          <xlrd:rvb i="1196"/>
        </ext>
      </extLst>
    </bk>
    <bk>
      <extLst>
        <ext uri="{3e2802c4-a4d2-4d8b-9148-e3be6c30e623}">
          <xlrd:rvb i="1197"/>
        </ext>
      </extLst>
    </bk>
    <bk>
      <extLst>
        <ext uri="{3e2802c4-a4d2-4d8b-9148-e3be6c30e623}">
          <xlrd:rvb i="1198"/>
        </ext>
      </extLst>
    </bk>
    <bk>
      <extLst>
        <ext uri="{3e2802c4-a4d2-4d8b-9148-e3be6c30e623}">
          <xlrd:rvb i="1199"/>
        </ext>
      </extLst>
    </bk>
    <bk>
      <extLst>
        <ext uri="{3e2802c4-a4d2-4d8b-9148-e3be6c30e623}">
          <xlrd:rvb i="1200"/>
        </ext>
      </extLst>
    </bk>
    <bk>
      <extLst>
        <ext uri="{3e2802c4-a4d2-4d8b-9148-e3be6c30e623}">
          <xlrd:rvb i="1201"/>
        </ext>
      </extLst>
    </bk>
    <bk>
      <extLst>
        <ext uri="{3e2802c4-a4d2-4d8b-9148-e3be6c30e623}">
          <xlrd:rvb i="1202"/>
        </ext>
      </extLst>
    </bk>
    <bk>
      <extLst>
        <ext uri="{3e2802c4-a4d2-4d8b-9148-e3be6c30e623}">
          <xlrd:rvb i="1203"/>
        </ext>
      </extLst>
    </bk>
    <bk>
      <extLst>
        <ext uri="{3e2802c4-a4d2-4d8b-9148-e3be6c30e623}">
          <xlrd:rvb i="1204"/>
        </ext>
      </extLst>
    </bk>
    <bk>
      <extLst>
        <ext uri="{3e2802c4-a4d2-4d8b-9148-e3be6c30e623}">
          <xlrd:rvb i="1205"/>
        </ext>
      </extLst>
    </bk>
    <bk>
      <extLst>
        <ext uri="{3e2802c4-a4d2-4d8b-9148-e3be6c30e623}">
          <xlrd:rvb i="1206"/>
        </ext>
      </extLst>
    </bk>
    <bk>
      <extLst>
        <ext uri="{3e2802c4-a4d2-4d8b-9148-e3be6c30e623}">
          <xlrd:rvb i="1207"/>
        </ext>
      </extLst>
    </bk>
    <bk>
      <extLst>
        <ext uri="{3e2802c4-a4d2-4d8b-9148-e3be6c30e623}">
          <xlrd:rvb i="1208"/>
        </ext>
      </extLst>
    </bk>
    <bk>
      <extLst>
        <ext uri="{3e2802c4-a4d2-4d8b-9148-e3be6c30e623}">
          <xlrd:rvb i="1209"/>
        </ext>
      </extLst>
    </bk>
    <bk>
      <extLst>
        <ext uri="{3e2802c4-a4d2-4d8b-9148-e3be6c30e623}">
          <xlrd:rvb i="1210"/>
        </ext>
      </extLst>
    </bk>
    <bk>
      <extLst>
        <ext uri="{3e2802c4-a4d2-4d8b-9148-e3be6c30e623}">
          <xlrd:rvb i="1211"/>
        </ext>
      </extLst>
    </bk>
    <bk>
      <extLst>
        <ext uri="{3e2802c4-a4d2-4d8b-9148-e3be6c30e623}">
          <xlrd:rvb i="1212"/>
        </ext>
      </extLst>
    </bk>
    <bk>
      <extLst>
        <ext uri="{3e2802c4-a4d2-4d8b-9148-e3be6c30e623}">
          <xlrd:rvb i="1213"/>
        </ext>
      </extLst>
    </bk>
    <bk>
      <extLst>
        <ext uri="{3e2802c4-a4d2-4d8b-9148-e3be6c30e623}">
          <xlrd:rvb i="1214"/>
        </ext>
      </extLst>
    </bk>
    <bk>
      <extLst>
        <ext uri="{3e2802c4-a4d2-4d8b-9148-e3be6c30e623}">
          <xlrd:rvb i="1215"/>
        </ext>
      </extLst>
    </bk>
    <bk>
      <extLst>
        <ext uri="{3e2802c4-a4d2-4d8b-9148-e3be6c30e623}">
          <xlrd:rvb i="1216"/>
        </ext>
      </extLst>
    </bk>
    <bk>
      <extLst>
        <ext uri="{3e2802c4-a4d2-4d8b-9148-e3be6c30e623}">
          <xlrd:rvb i="1217"/>
        </ext>
      </extLst>
    </bk>
    <bk>
      <extLst>
        <ext uri="{3e2802c4-a4d2-4d8b-9148-e3be6c30e623}">
          <xlrd:rvb i="1218"/>
        </ext>
      </extLst>
    </bk>
    <bk>
      <extLst>
        <ext uri="{3e2802c4-a4d2-4d8b-9148-e3be6c30e623}">
          <xlrd:rvb i="1219"/>
        </ext>
      </extLst>
    </bk>
    <bk>
      <extLst>
        <ext uri="{3e2802c4-a4d2-4d8b-9148-e3be6c30e623}">
          <xlrd:rvb i="1220"/>
        </ext>
      </extLst>
    </bk>
    <bk>
      <extLst>
        <ext uri="{3e2802c4-a4d2-4d8b-9148-e3be6c30e623}">
          <xlrd:rvb i="1221"/>
        </ext>
      </extLst>
    </bk>
    <bk>
      <extLst>
        <ext uri="{3e2802c4-a4d2-4d8b-9148-e3be6c30e623}">
          <xlrd:rvb i="1222"/>
        </ext>
      </extLst>
    </bk>
    <bk>
      <extLst>
        <ext uri="{3e2802c4-a4d2-4d8b-9148-e3be6c30e623}">
          <xlrd:rvb i="1223"/>
        </ext>
      </extLst>
    </bk>
    <bk>
      <extLst>
        <ext uri="{3e2802c4-a4d2-4d8b-9148-e3be6c30e623}">
          <xlrd:rvb i="1224"/>
        </ext>
      </extLst>
    </bk>
    <bk>
      <extLst>
        <ext uri="{3e2802c4-a4d2-4d8b-9148-e3be6c30e623}">
          <xlrd:rvb i="1225"/>
        </ext>
      </extLst>
    </bk>
    <bk>
      <extLst>
        <ext uri="{3e2802c4-a4d2-4d8b-9148-e3be6c30e623}">
          <xlrd:rvb i="1226"/>
        </ext>
      </extLst>
    </bk>
    <bk>
      <extLst>
        <ext uri="{3e2802c4-a4d2-4d8b-9148-e3be6c30e623}">
          <xlrd:rvb i="1227"/>
        </ext>
      </extLst>
    </bk>
    <bk>
      <extLst>
        <ext uri="{3e2802c4-a4d2-4d8b-9148-e3be6c30e623}">
          <xlrd:rvb i="1228"/>
        </ext>
      </extLst>
    </bk>
    <bk>
      <extLst>
        <ext uri="{3e2802c4-a4d2-4d8b-9148-e3be6c30e623}">
          <xlrd:rvb i="1229"/>
        </ext>
      </extLst>
    </bk>
    <bk>
      <extLst>
        <ext uri="{3e2802c4-a4d2-4d8b-9148-e3be6c30e623}">
          <xlrd:rvb i="1230"/>
        </ext>
      </extLst>
    </bk>
    <bk>
      <extLst>
        <ext uri="{3e2802c4-a4d2-4d8b-9148-e3be6c30e623}">
          <xlrd:rvb i="1231"/>
        </ext>
      </extLst>
    </bk>
    <bk>
      <extLst>
        <ext uri="{3e2802c4-a4d2-4d8b-9148-e3be6c30e623}">
          <xlrd:rvb i="1232"/>
        </ext>
      </extLst>
    </bk>
    <bk>
      <extLst>
        <ext uri="{3e2802c4-a4d2-4d8b-9148-e3be6c30e623}">
          <xlrd:rvb i="1233"/>
        </ext>
      </extLst>
    </bk>
    <bk>
      <extLst>
        <ext uri="{3e2802c4-a4d2-4d8b-9148-e3be6c30e623}">
          <xlrd:rvb i="1234"/>
        </ext>
      </extLst>
    </bk>
    <bk>
      <extLst>
        <ext uri="{3e2802c4-a4d2-4d8b-9148-e3be6c30e623}">
          <xlrd:rvb i="1235"/>
        </ext>
      </extLst>
    </bk>
    <bk>
      <extLst>
        <ext uri="{3e2802c4-a4d2-4d8b-9148-e3be6c30e623}">
          <xlrd:rvb i="1236"/>
        </ext>
      </extLst>
    </bk>
    <bk>
      <extLst>
        <ext uri="{3e2802c4-a4d2-4d8b-9148-e3be6c30e623}">
          <xlrd:rvb i="1237"/>
        </ext>
      </extLst>
    </bk>
    <bk>
      <extLst>
        <ext uri="{3e2802c4-a4d2-4d8b-9148-e3be6c30e623}">
          <xlrd:rvb i="1238"/>
        </ext>
      </extLst>
    </bk>
    <bk>
      <extLst>
        <ext uri="{3e2802c4-a4d2-4d8b-9148-e3be6c30e623}">
          <xlrd:rvb i="1239"/>
        </ext>
      </extLst>
    </bk>
    <bk>
      <extLst>
        <ext uri="{3e2802c4-a4d2-4d8b-9148-e3be6c30e623}">
          <xlrd:rvb i="1240"/>
        </ext>
      </extLst>
    </bk>
    <bk>
      <extLst>
        <ext uri="{3e2802c4-a4d2-4d8b-9148-e3be6c30e623}">
          <xlrd:rvb i="1241"/>
        </ext>
      </extLst>
    </bk>
    <bk>
      <extLst>
        <ext uri="{3e2802c4-a4d2-4d8b-9148-e3be6c30e623}">
          <xlrd:rvb i="1242"/>
        </ext>
      </extLst>
    </bk>
    <bk>
      <extLst>
        <ext uri="{3e2802c4-a4d2-4d8b-9148-e3be6c30e623}">
          <xlrd:rvb i="1243"/>
        </ext>
      </extLst>
    </bk>
    <bk>
      <extLst>
        <ext uri="{3e2802c4-a4d2-4d8b-9148-e3be6c30e623}">
          <xlrd:rvb i="1244"/>
        </ext>
      </extLst>
    </bk>
    <bk>
      <extLst>
        <ext uri="{3e2802c4-a4d2-4d8b-9148-e3be6c30e623}">
          <xlrd:rvb i="1245"/>
        </ext>
      </extLst>
    </bk>
    <bk>
      <extLst>
        <ext uri="{3e2802c4-a4d2-4d8b-9148-e3be6c30e623}">
          <xlrd:rvb i="1246"/>
        </ext>
      </extLst>
    </bk>
    <bk>
      <extLst>
        <ext uri="{3e2802c4-a4d2-4d8b-9148-e3be6c30e623}">
          <xlrd:rvb i="1247"/>
        </ext>
      </extLst>
    </bk>
    <bk>
      <extLst>
        <ext uri="{3e2802c4-a4d2-4d8b-9148-e3be6c30e623}">
          <xlrd:rvb i="1248"/>
        </ext>
      </extLst>
    </bk>
    <bk>
      <extLst>
        <ext uri="{3e2802c4-a4d2-4d8b-9148-e3be6c30e623}">
          <xlrd:rvb i="1249"/>
        </ext>
      </extLst>
    </bk>
    <bk>
      <extLst>
        <ext uri="{3e2802c4-a4d2-4d8b-9148-e3be6c30e623}">
          <xlrd:rvb i="1250"/>
        </ext>
      </extLst>
    </bk>
    <bk>
      <extLst>
        <ext uri="{3e2802c4-a4d2-4d8b-9148-e3be6c30e623}">
          <xlrd:rvb i="1251"/>
        </ext>
      </extLst>
    </bk>
    <bk>
      <extLst>
        <ext uri="{3e2802c4-a4d2-4d8b-9148-e3be6c30e623}">
          <xlrd:rvb i="1252"/>
        </ext>
      </extLst>
    </bk>
    <bk>
      <extLst>
        <ext uri="{3e2802c4-a4d2-4d8b-9148-e3be6c30e623}">
          <xlrd:rvb i="1253"/>
        </ext>
      </extLst>
    </bk>
    <bk>
      <extLst>
        <ext uri="{3e2802c4-a4d2-4d8b-9148-e3be6c30e623}">
          <xlrd:rvb i="1254"/>
        </ext>
      </extLst>
    </bk>
    <bk>
      <extLst>
        <ext uri="{3e2802c4-a4d2-4d8b-9148-e3be6c30e623}">
          <xlrd:rvb i="1255"/>
        </ext>
      </extLst>
    </bk>
    <bk>
      <extLst>
        <ext uri="{3e2802c4-a4d2-4d8b-9148-e3be6c30e623}">
          <xlrd:rvb i="1256"/>
        </ext>
      </extLst>
    </bk>
    <bk>
      <extLst>
        <ext uri="{3e2802c4-a4d2-4d8b-9148-e3be6c30e623}">
          <xlrd:rvb i="1257"/>
        </ext>
      </extLst>
    </bk>
    <bk>
      <extLst>
        <ext uri="{3e2802c4-a4d2-4d8b-9148-e3be6c30e623}">
          <xlrd:rvb i="1258"/>
        </ext>
      </extLst>
    </bk>
    <bk>
      <extLst>
        <ext uri="{3e2802c4-a4d2-4d8b-9148-e3be6c30e623}">
          <xlrd:rvb i="1259"/>
        </ext>
      </extLst>
    </bk>
    <bk>
      <extLst>
        <ext uri="{3e2802c4-a4d2-4d8b-9148-e3be6c30e623}">
          <xlrd:rvb i="1260"/>
        </ext>
      </extLst>
    </bk>
    <bk>
      <extLst>
        <ext uri="{3e2802c4-a4d2-4d8b-9148-e3be6c30e623}">
          <xlrd:rvb i="1261"/>
        </ext>
      </extLst>
    </bk>
    <bk>
      <extLst>
        <ext uri="{3e2802c4-a4d2-4d8b-9148-e3be6c30e623}">
          <xlrd:rvb i="1262"/>
        </ext>
      </extLst>
    </bk>
    <bk>
      <extLst>
        <ext uri="{3e2802c4-a4d2-4d8b-9148-e3be6c30e623}">
          <xlrd:rvb i="1263"/>
        </ext>
      </extLst>
    </bk>
    <bk>
      <extLst>
        <ext uri="{3e2802c4-a4d2-4d8b-9148-e3be6c30e623}">
          <xlrd:rvb i="1264"/>
        </ext>
      </extLst>
    </bk>
    <bk>
      <extLst>
        <ext uri="{3e2802c4-a4d2-4d8b-9148-e3be6c30e623}">
          <xlrd:rvb i="1265"/>
        </ext>
      </extLst>
    </bk>
    <bk>
      <extLst>
        <ext uri="{3e2802c4-a4d2-4d8b-9148-e3be6c30e623}">
          <xlrd:rvb i="1266"/>
        </ext>
      </extLst>
    </bk>
    <bk>
      <extLst>
        <ext uri="{3e2802c4-a4d2-4d8b-9148-e3be6c30e623}">
          <xlrd:rvb i="1267"/>
        </ext>
      </extLst>
    </bk>
    <bk>
      <extLst>
        <ext uri="{3e2802c4-a4d2-4d8b-9148-e3be6c30e623}">
          <xlrd:rvb i="1268"/>
        </ext>
      </extLst>
    </bk>
    <bk>
      <extLst>
        <ext uri="{3e2802c4-a4d2-4d8b-9148-e3be6c30e623}">
          <xlrd:rvb i="1269"/>
        </ext>
      </extLst>
    </bk>
    <bk>
      <extLst>
        <ext uri="{3e2802c4-a4d2-4d8b-9148-e3be6c30e623}">
          <xlrd:rvb i="1270"/>
        </ext>
      </extLst>
    </bk>
    <bk>
      <extLst>
        <ext uri="{3e2802c4-a4d2-4d8b-9148-e3be6c30e623}">
          <xlrd:rvb i="1271"/>
        </ext>
      </extLst>
    </bk>
    <bk>
      <extLst>
        <ext uri="{3e2802c4-a4d2-4d8b-9148-e3be6c30e623}">
          <xlrd:rvb i="1272"/>
        </ext>
      </extLst>
    </bk>
    <bk>
      <extLst>
        <ext uri="{3e2802c4-a4d2-4d8b-9148-e3be6c30e623}">
          <xlrd:rvb i="1273"/>
        </ext>
      </extLst>
    </bk>
    <bk>
      <extLst>
        <ext uri="{3e2802c4-a4d2-4d8b-9148-e3be6c30e623}">
          <xlrd:rvb i="1274"/>
        </ext>
      </extLst>
    </bk>
    <bk>
      <extLst>
        <ext uri="{3e2802c4-a4d2-4d8b-9148-e3be6c30e623}">
          <xlrd:rvb i="1275"/>
        </ext>
      </extLst>
    </bk>
    <bk>
      <extLst>
        <ext uri="{3e2802c4-a4d2-4d8b-9148-e3be6c30e623}">
          <xlrd:rvb i="1276"/>
        </ext>
      </extLst>
    </bk>
    <bk>
      <extLst>
        <ext uri="{3e2802c4-a4d2-4d8b-9148-e3be6c30e623}">
          <xlrd:rvb i="1277"/>
        </ext>
      </extLst>
    </bk>
    <bk>
      <extLst>
        <ext uri="{3e2802c4-a4d2-4d8b-9148-e3be6c30e623}">
          <xlrd:rvb i="1278"/>
        </ext>
      </extLst>
    </bk>
    <bk>
      <extLst>
        <ext uri="{3e2802c4-a4d2-4d8b-9148-e3be6c30e623}">
          <xlrd:rvb i="1279"/>
        </ext>
      </extLst>
    </bk>
    <bk>
      <extLst>
        <ext uri="{3e2802c4-a4d2-4d8b-9148-e3be6c30e623}">
          <xlrd:rvb i="1280"/>
        </ext>
      </extLst>
    </bk>
    <bk>
      <extLst>
        <ext uri="{3e2802c4-a4d2-4d8b-9148-e3be6c30e623}">
          <xlrd:rvb i="1281"/>
        </ext>
      </extLst>
    </bk>
    <bk>
      <extLst>
        <ext uri="{3e2802c4-a4d2-4d8b-9148-e3be6c30e623}">
          <xlrd:rvb i="1282"/>
        </ext>
      </extLst>
    </bk>
    <bk>
      <extLst>
        <ext uri="{3e2802c4-a4d2-4d8b-9148-e3be6c30e623}">
          <xlrd:rvb i="1283"/>
        </ext>
      </extLst>
    </bk>
    <bk>
      <extLst>
        <ext uri="{3e2802c4-a4d2-4d8b-9148-e3be6c30e623}">
          <xlrd:rvb i="1284"/>
        </ext>
      </extLst>
    </bk>
    <bk>
      <extLst>
        <ext uri="{3e2802c4-a4d2-4d8b-9148-e3be6c30e623}">
          <xlrd:rvb i="1285"/>
        </ext>
      </extLst>
    </bk>
    <bk>
      <extLst>
        <ext uri="{3e2802c4-a4d2-4d8b-9148-e3be6c30e623}">
          <xlrd:rvb i="1286"/>
        </ext>
      </extLst>
    </bk>
    <bk>
      <extLst>
        <ext uri="{3e2802c4-a4d2-4d8b-9148-e3be6c30e623}">
          <xlrd:rvb i="1287"/>
        </ext>
      </extLst>
    </bk>
    <bk>
      <extLst>
        <ext uri="{3e2802c4-a4d2-4d8b-9148-e3be6c30e623}">
          <xlrd:rvb i="1288"/>
        </ext>
      </extLst>
    </bk>
    <bk>
      <extLst>
        <ext uri="{3e2802c4-a4d2-4d8b-9148-e3be6c30e623}">
          <xlrd:rvb i="1289"/>
        </ext>
      </extLst>
    </bk>
    <bk>
      <extLst>
        <ext uri="{3e2802c4-a4d2-4d8b-9148-e3be6c30e623}">
          <xlrd:rvb i="1290"/>
        </ext>
      </extLst>
    </bk>
    <bk>
      <extLst>
        <ext uri="{3e2802c4-a4d2-4d8b-9148-e3be6c30e623}">
          <xlrd:rvb i="1291"/>
        </ext>
      </extLst>
    </bk>
    <bk>
      <extLst>
        <ext uri="{3e2802c4-a4d2-4d8b-9148-e3be6c30e623}">
          <xlrd:rvb i="1292"/>
        </ext>
      </extLst>
    </bk>
    <bk>
      <extLst>
        <ext uri="{3e2802c4-a4d2-4d8b-9148-e3be6c30e623}">
          <xlrd:rvb i="1293"/>
        </ext>
      </extLst>
    </bk>
    <bk>
      <extLst>
        <ext uri="{3e2802c4-a4d2-4d8b-9148-e3be6c30e623}">
          <xlrd:rvb i="1294"/>
        </ext>
      </extLst>
    </bk>
    <bk>
      <extLst>
        <ext uri="{3e2802c4-a4d2-4d8b-9148-e3be6c30e623}">
          <xlrd:rvb i="1295"/>
        </ext>
      </extLst>
    </bk>
    <bk>
      <extLst>
        <ext uri="{3e2802c4-a4d2-4d8b-9148-e3be6c30e623}">
          <xlrd:rvb i="1296"/>
        </ext>
      </extLst>
    </bk>
    <bk>
      <extLst>
        <ext uri="{3e2802c4-a4d2-4d8b-9148-e3be6c30e623}">
          <xlrd:rvb i="1297"/>
        </ext>
      </extLst>
    </bk>
    <bk>
      <extLst>
        <ext uri="{3e2802c4-a4d2-4d8b-9148-e3be6c30e623}">
          <xlrd:rvb i="1298"/>
        </ext>
      </extLst>
    </bk>
    <bk>
      <extLst>
        <ext uri="{3e2802c4-a4d2-4d8b-9148-e3be6c30e623}">
          <xlrd:rvb i="1299"/>
        </ext>
      </extLst>
    </bk>
    <bk>
      <extLst>
        <ext uri="{3e2802c4-a4d2-4d8b-9148-e3be6c30e623}">
          <xlrd:rvb i="1300"/>
        </ext>
      </extLst>
    </bk>
    <bk>
      <extLst>
        <ext uri="{3e2802c4-a4d2-4d8b-9148-e3be6c30e623}">
          <xlrd:rvb i="1301"/>
        </ext>
      </extLst>
    </bk>
    <bk>
      <extLst>
        <ext uri="{3e2802c4-a4d2-4d8b-9148-e3be6c30e623}">
          <xlrd:rvb i="1302"/>
        </ext>
      </extLst>
    </bk>
    <bk>
      <extLst>
        <ext uri="{3e2802c4-a4d2-4d8b-9148-e3be6c30e623}">
          <xlrd:rvb i="1303"/>
        </ext>
      </extLst>
    </bk>
    <bk>
      <extLst>
        <ext uri="{3e2802c4-a4d2-4d8b-9148-e3be6c30e623}">
          <xlrd:rvb i="1304"/>
        </ext>
      </extLst>
    </bk>
    <bk>
      <extLst>
        <ext uri="{3e2802c4-a4d2-4d8b-9148-e3be6c30e623}">
          <xlrd:rvb i="1305"/>
        </ext>
      </extLst>
    </bk>
    <bk>
      <extLst>
        <ext uri="{3e2802c4-a4d2-4d8b-9148-e3be6c30e623}">
          <xlrd:rvb i="1306"/>
        </ext>
      </extLst>
    </bk>
    <bk>
      <extLst>
        <ext uri="{3e2802c4-a4d2-4d8b-9148-e3be6c30e623}">
          <xlrd:rvb i="1307"/>
        </ext>
      </extLst>
    </bk>
    <bk>
      <extLst>
        <ext uri="{3e2802c4-a4d2-4d8b-9148-e3be6c30e623}">
          <xlrd:rvb i="1308"/>
        </ext>
      </extLst>
    </bk>
    <bk>
      <extLst>
        <ext uri="{3e2802c4-a4d2-4d8b-9148-e3be6c30e623}">
          <xlrd:rvb i="1309"/>
        </ext>
      </extLst>
    </bk>
    <bk>
      <extLst>
        <ext uri="{3e2802c4-a4d2-4d8b-9148-e3be6c30e623}">
          <xlrd:rvb i="1310"/>
        </ext>
      </extLst>
    </bk>
    <bk>
      <extLst>
        <ext uri="{3e2802c4-a4d2-4d8b-9148-e3be6c30e623}">
          <xlrd:rvb i="1311"/>
        </ext>
      </extLst>
    </bk>
    <bk>
      <extLst>
        <ext uri="{3e2802c4-a4d2-4d8b-9148-e3be6c30e623}">
          <xlrd:rvb i="1312"/>
        </ext>
      </extLst>
    </bk>
    <bk>
      <extLst>
        <ext uri="{3e2802c4-a4d2-4d8b-9148-e3be6c30e623}">
          <xlrd:rvb i="1313"/>
        </ext>
      </extLst>
    </bk>
    <bk>
      <extLst>
        <ext uri="{3e2802c4-a4d2-4d8b-9148-e3be6c30e623}">
          <xlrd:rvb i="1314"/>
        </ext>
      </extLst>
    </bk>
    <bk>
      <extLst>
        <ext uri="{3e2802c4-a4d2-4d8b-9148-e3be6c30e623}">
          <xlrd:rvb i="1315"/>
        </ext>
      </extLst>
    </bk>
    <bk>
      <extLst>
        <ext uri="{3e2802c4-a4d2-4d8b-9148-e3be6c30e623}">
          <xlrd:rvb i="1316"/>
        </ext>
      </extLst>
    </bk>
    <bk>
      <extLst>
        <ext uri="{3e2802c4-a4d2-4d8b-9148-e3be6c30e623}">
          <xlrd:rvb i="1317"/>
        </ext>
      </extLst>
    </bk>
    <bk>
      <extLst>
        <ext uri="{3e2802c4-a4d2-4d8b-9148-e3be6c30e623}">
          <xlrd:rvb i="1318"/>
        </ext>
      </extLst>
    </bk>
    <bk>
      <extLst>
        <ext uri="{3e2802c4-a4d2-4d8b-9148-e3be6c30e623}">
          <xlrd:rvb i="1319"/>
        </ext>
      </extLst>
    </bk>
    <bk>
      <extLst>
        <ext uri="{3e2802c4-a4d2-4d8b-9148-e3be6c30e623}">
          <xlrd:rvb i="1320"/>
        </ext>
      </extLst>
    </bk>
    <bk>
      <extLst>
        <ext uri="{3e2802c4-a4d2-4d8b-9148-e3be6c30e623}">
          <xlrd:rvb i="1321"/>
        </ext>
      </extLst>
    </bk>
    <bk>
      <extLst>
        <ext uri="{3e2802c4-a4d2-4d8b-9148-e3be6c30e623}">
          <xlrd:rvb i="1322"/>
        </ext>
      </extLst>
    </bk>
    <bk>
      <extLst>
        <ext uri="{3e2802c4-a4d2-4d8b-9148-e3be6c30e623}">
          <xlrd:rvb i="1323"/>
        </ext>
      </extLst>
    </bk>
    <bk>
      <extLst>
        <ext uri="{3e2802c4-a4d2-4d8b-9148-e3be6c30e623}">
          <xlrd:rvb i="1324"/>
        </ext>
      </extLst>
    </bk>
    <bk>
      <extLst>
        <ext uri="{3e2802c4-a4d2-4d8b-9148-e3be6c30e623}">
          <xlrd:rvb i="1325"/>
        </ext>
      </extLst>
    </bk>
    <bk>
      <extLst>
        <ext uri="{3e2802c4-a4d2-4d8b-9148-e3be6c30e623}">
          <xlrd:rvb i="1326"/>
        </ext>
      </extLst>
    </bk>
    <bk>
      <extLst>
        <ext uri="{3e2802c4-a4d2-4d8b-9148-e3be6c30e623}">
          <xlrd:rvb i="1327"/>
        </ext>
      </extLst>
    </bk>
    <bk>
      <extLst>
        <ext uri="{3e2802c4-a4d2-4d8b-9148-e3be6c30e623}">
          <xlrd:rvb i="1328"/>
        </ext>
      </extLst>
    </bk>
    <bk>
      <extLst>
        <ext uri="{3e2802c4-a4d2-4d8b-9148-e3be6c30e623}">
          <xlrd:rvb i="1329"/>
        </ext>
      </extLst>
    </bk>
    <bk>
      <extLst>
        <ext uri="{3e2802c4-a4d2-4d8b-9148-e3be6c30e623}">
          <xlrd:rvb i="1330"/>
        </ext>
      </extLst>
    </bk>
    <bk>
      <extLst>
        <ext uri="{3e2802c4-a4d2-4d8b-9148-e3be6c30e623}">
          <xlrd:rvb i="1331"/>
        </ext>
      </extLst>
    </bk>
    <bk>
      <extLst>
        <ext uri="{3e2802c4-a4d2-4d8b-9148-e3be6c30e623}">
          <xlrd:rvb i="1332"/>
        </ext>
      </extLst>
    </bk>
    <bk>
      <extLst>
        <ext uri="{3e2802c4-a4d2-4d8b-9148-e3be6c30e623}">
          <xlrd:rvb i="1333"/>
        </ext>
      </extLst>
    </bk>
    <bk>
      <extLst>
        <ext uri="{3e2802c4-a4d2-4d8b-9148-e3be6c30e623}">
          <xlrd:rvb i="1334"/>
        </ext>
      </extLst>
    </bk>
    <bk>
      <extLst>
        <ext uri="{3e2802c4-a4d2-4d8b-9148-e3be6c30e623}">
          <xlrd:rvb i="1335"/>
        </ext>
      </extLst>
    </bk>
    <bk>
      <extLst>
        <ext uri="{3e2802c4-a4d2-4d8b-9148-e3be6c30e623}">
          <xlrd:rvb i="1336"/>
        </ext>
      </extLst>
    </bk>
    <bk>
      <extLst>
        <ext uri="{3e2802c4-a4d2-4d8b-9148-e3be6c30e623}">
          <xlrd:rvb i="1337"/>
        </ext>
      </extLst>
    </bk>
    <bk>
      <extLst>
        <ext uri="{3e2802c4-a4d2-4d8b-9148-e3be6c30e623}">
          <xlrd:rvb i="1338"/>
        </ext>
      </extLst>
    </bk>
    <bk>
      <extLst>
        <ext uri="{3e2802c4-a4d2-4d8b-9148-e3be6c30e623}">
          <xlrd:rvb i="1339"/>
        </ext>
      </extLst>
    </bk>
    <bk>
      <extLst>
        <ext uri="{3e2802c4-a4d2-4d8b-9148-e3be6c30e623}">
          <xlrd:rvb i="1340"/>
        </ext>
      </extLst>
    </bk>
    <bk>
      <extLst>
        <ext uri="{3e2802c4-a4d2-4d8b-9148-e3be6c30e623}">
          <xlrd:rvb i="1341"/>
        </ext>
      </extLst>
    </bk>
    <bk>
      <extLst>
        <ext uri="{3e2802c4-a4d2-4d8b-9148-e3be6c30e623}">
          <xlrd:rvb i="1342"/>
        </ext>
      </extLst>
    </bk>
    <bk>
      <extLst>
        <ext uri="{3e2802c4-a4d2-4d8b-9148-e3be6c30e623}">
          <xlrd:rvb i="1343"/>
        </ext>
      </extLst>
    </bk>
    <bk>
      <extLst>
        <ext uri="{3e2802c4-a4d2-4d8b-9148-e3be6c30e623}">
          <xlrd:rvb i="1344"/>
        </ext>
      </extLst>
    </bk>
    <bk>
      <extLst>
        <ext uri="{3e2802c4-a4d2-4d8b-9148-e3be6c30e623}">
          <xlrd:rvb i="1345"/>
        </ext>
      </extLst>
    </bk>
    <bk>
      <extLst>
        <ext uri="{3e2802c4-a4d2-4d8b-9148-e3be6c30e623}">
          <xlrd:rvb i="1346"/>
        </ext>
      </extLst>
    </bk>
    <bk>
      <extLst>
        <ext uri="{3e2802c4-a4d2-4d8b-9148-e3be6c30e623}">
          <xlrd:rvb i="1347"/>
        </ext>
      </extLst>
    </bk>
    <bk>
      <extLst>
        <ext uri="{3e2802c4-a4d2-4d8b-9148-e3be6c30e623}">
          <xlrd:rvb i="1348"/>
        </ext>
      </extLst>
    </bk>
    <bk>
      <extLst>
        <ext uri="{3e2802c4-a4d2-4d8b-9148-e3be6c30e623}">
          <xlrd:rvb i="1349"/>
        </ext>
      </extLst>
    </bk>
    <bk>
      <extLst>
        <ext uri="{3e2802c4-a4d2-4d8b-9148-e3be6c30e623}">
          <xlrd:rvb i="1350"/>
        </ext>
      </extLst>
    </bk>
    <bk>
      <extLst>
        <ext uri="{3e2802c4-a4d2-4d8b-9148-e3be6c30e623}">
          <xlrd:rvb i="1351"/>
        </ext>
      </extLst>
    </bk>
    <bk>
      <extLst>
        <ext uri="{3e2802c4-a4d2-4d8b-9148-e3be6c30e623}">
          <xlrd:rvb i="1352"/>
        </ext>
      </extLst>
    </bk>
    <bk>
      <extLst>
        <ext uri="{3e2802c4-a4d2-4d8b-9148-e3be6c30e623}">
          <xlrd:rvb i="1353"/>
        </ext>
      </extLst>
    </bk>
    <bk>
      <extLst>
        <ext uri="{3e2802c4-a4d2-4d8b-9148-e3be6c30e623}">
          <xlrd:rvb i="1354"/>
        </ext>
      </extLst>
    </bk>
    <bk>
      <extLst>
        <ext uri="{3e2802c4-a4d2-4d8b-9148-e3be6c30e623}">
          <xlrd:rvb i="1355"/>
        </ext>
      </extLst>
    </bk>
    <bk>
      <extLst>
        <ext uri="{3e2802c4-a4d2-4d8b-9148-e3be6c30e623}">
          <xlrd:rvb i="1356"/>
        </ext>
      </extLst>
    </bk>
    <bk>
      <extLst>
        <ext uri="{3e2802c4-a4d2-4d8b-9148-e3be6c30e623}">
          <xlrd:rvb i="1357"/>
        </ext>
      </extLst>
    </bk>
    <bk>
      <extLst>
        <ext uri="{3e2802c4-a4d2-4d8b-9148-e3be6c30e623}">
          <xlrd:rvb i="1358"/>
        </ext>
      </extLst>
    </bk>
    <bk>
      <extLst>
        <ext uri="{3e2802c4-a4d2-4d8b-9148-e3be6c30e623}">
          <xlrd:rvb i="1359"/>
        </ext>
      </extLst>
    </bk>
    <bk>
      <extLst>
        <ext uri="{3e2802c4-a4d2-4d8b-9148-e3be6c30e623}">
          <xlrd:rvb i="1360"/>
        </ext>
      </extLst>
    </bk>
    <bk>
      <extLst>
        <ext uri="{3e2802c4-a4d2-4d8b-9148-e3be6c30e623}">
          <xlrd:rvb i="1361"/>
        </ext>
      </extLst>
    </bk>
    <bk>
      <extLst>
        <ext uri="{3e2802c4-a4d2-4d8b-9148-e3be6c30e623}">
          <xlrd:rvb i="1362"/>
        </ext>
      </extLst>
    </bk>
    <bk>
      <extLst>
        <ext uri="{3e2802c4-a4d2-4d8b-9148-e3be6c30e623}">
          <xlrd:rvb i="1363"/>
        </ext>
      </extLst>
    </bk>
    <bk>
      <extLst>
        <ext uri="{3e2802c4-a4d2-4d8b-9148-e3be6c30e623}">
          <xlrd:rvb i="1364"/>
        </ext>
      </extLst>
    </bk>
    <bk>
      <extLst>
        <ext uri="{3e2802c4-a4d2-4d8b-9148-e3be6c30e623}">
          <xlrd:rvb i="1365"/>
        </ext>
      </extLst>
    </bk>
    <bk>
      <extLst>
        <ext uri="{3e2802c4-a4d2-4d8b-9148-e3be6c30e623}">
          <xlrd:rvb i="1366"/>
        </ext>
      </extLst>
    </bk>
    <bk>
      <extLst>
        <ext uri="{3e2802c4-a4d2-4d8b-9148-e3be6c30e623}">
          <xlrd:rvb i="1367"/>
        </ext>
      </extLst>
    </bk>
    <bk>
      <extLst>
        <ext uri="{3e2802c4-a4d2-4d8b-9148-e3be6c30e623}">
          <xlrd:rvb i="1368"/>
        </ext>
      </extLst>
    </bk>
    <bk>
      <extLst>
        <ext uri="{3e2802c4-a4d2-4d8b-9148-e3be6c30e623}">
          <xlrd:rvb i="1369"/>
        </ext>
      </extLst>
    </bk>
    <bk>
      <extLst>
        <ext uri="{3e2802c4-a4d2-4d8b-9148-e3be6c30e623}">
          <xlrd:rvb i="1370"/>
        </ext>
      </extLst>
    </bk>
    <bk>
      <extLst>
        <ext uri="{3e2802c4-a4d2-4d8b-9148-e3be6c30e623}">
          <xlrd:rvb i="1371"/>
        </ext>
      </extLst>
    </bk>
    <bk>
      <extLst>
        <ext uri="{3e2802c4-a4d2-4d8b-9148-e3be6c30e623}">
          <xlrd:rvb i="1372"/>
        </ext>
      </extLst>
    </bk>
    <bk>
      <extLst>
        <ext uri="{3e2802c4-a4d2-4d8b-9148-e3be6c30e623}">
          <xlrd:rvb i="1373"/>
        </ext>
      </extLst>
    </bk>
    <bk>
      <extLst>
        <ext uri="{3e2802c4-a4d2-4d8b-9148-e3be6c30e623}">
          <xlrd:rvb i="1374"/>
        </ext>
      </extLst>
    </bk>
    <bk>
      <extLst>
        <ext uri="{3e2802c4-a4d2-4d8b-9148-e3be6c30e623}">
          <xlrd:rvb i="1375"/>
        </ext>
      </extLst>
    </bk>
    <bk>
      <extLst>
        <ext uri="{3e2802c4-a4d2-4d8b-9148-e3be6c30e623}">
          <xlrd:rvb i="1376"/>
        </ext>
      </extLst>
    </bk>
    <bk>
      <extLst>
        <ext uri="{3e2802c4-a4d2-4d8b-9148-e3be6c30e623}">
          <xlrd:rvb i="1377"/>
        </ext>
      </extLst>
    </bk>
    <bk>
      <extLst>
        <ext uri="{3e2802c4-a4d2-4d8b-9148-e3be6c30e623}">
          <xlrd:rvb i="1378"/>
        </ext>
      </extLst>
    </bk>
    <bk>
      <extLst>
        <ext uri="{3e2802c4-a4d2-4d8b-9148-e3be6c30e623}">
          <xlrd:rvb i="1379"/>
        </ext>
      </extLst>
    </bk>
    <bk>
      <extLst>
        <ext uri="{3e2802c4-a4d2-4d8b-9148-e3be6c30e623}">
          <xlrd:rvb i="1380"/>
        </ext>
      </extLst>
    </bk>
    <bk>
      <extLst>
        <ext uri="{3e2802c4-a4d2-4d8b-9148-e3be6c30e623}">
          <xlrd:rvb i="1381"/>
        </ext>
      </extLst>
    </bk>
    <bk>
      <extLst>
        <ext uri="{3e2802c4-a4d2-4d8b-9148-e3be6c30e623}">
          <xlrd:rvb i="1382"/>
        </ext>
      </extLst>
    </bk>
    <bk>
      <extLst>
        <ext uri="{3e2802c4-a4d2-4d8b-9148-e3be6c30e623}">
          <xlrd:rvb i="1383"/>
        </ext>
      </extLst>
    </bk>
    <bk>
      <extLst>
        <ext uri="{3e2802c4-a4d2-4d8b-9148-e3be6c30e623}">
          <xlrd:rvb i="1384"/>
        </ext>
      </extLst>
    </bk>
    <bk>
      <extLst>
        <ext uri="{3e2802c4-a4d2-4d8b-9148-e3be6c30e623}">
          <xlrd:rvb i="1385"/>
        </ext>
      </extLst>
    </bk>
    <bk>
      <extLst>
        <ext uri="{3e2802c4-a4d2-4d8b-9148-e3be6c30e623}">
          <xlrd:rvb i="1386"/>
        </ext>
      </extLst>
    </bk>
    <bk>
      <extLst>
        <ext uri="{3e2802c4-a4d2-4d8b-9148-e3be6c30e623}">
          <xlrd:rvb i="1387"/>
        </ext>
      </extLst>
    </bk>
    <bk>
      <extLst>
        <ext uri="{3e2802c4-a4d2-4d8b-9148-e3be6c30e623}">
          <xlrd:rvb i="1388"/>
        </ext>
      </extLst>
    </bk>
    <bk>
      <extLst>
        <ext uri="{3e2802c4-a4d2-4d8b-9148-e3be6c30e623}">
          <xlrd:rvb i="1389"/>
        </ext>
      </extLst>
    </bk>
    <bk>
      <extLst>
        <ext uri="{3e2802c4-a4d2-4d8b-9148-e3be6c30e623}">
          <xlrd:rvb i="1390"/>
        </ext>
      </extLst>
    </bk>
    <bk>
      <extLst>
        <ext uri="{3e2802c4-a4d2-4d8b-9148-e3be6c30e623}">
          <xlrd:rvb i="1391"/>
        </ext>
      </extLst>
    </bk>
    <bk>
      <extLst>
        <ext uri="{3e2802c4-a4d2-4d8b-9148-e3be6c30e623}">
          <xlrd:rvb i="1392"/>
        </ext>
      </extLst>
    </bk>
    <bk>
      <extLst>
        <ext uri="{3e2802c4-a4d2-4d8b-9148-e3be6c30e623}">
          <xlrd:rvb i="1393"/>
        </ext>
      </extLst>
    </bk>
    <bk>
      <extLst>
        <ext uri="{3e2802c4-a4d2-4d8b-9148-e3be6c30e623}">
          <xlrd:rvb i="1394"/>
        </ext>
      </extLst>
    </bk>
    <bk>
      <extLst>
        <ext uri="{3e2802c4-a4d2-4d8b-9148-e3be6c30e623}">
          <xlrd:rvb i="1395"/>
        </ext>
      </extLst>
    </bk>
    <bk>
      <extLst>
        <ext uri="{3e2802c4-a4d2-4d8b-9148-e3be6c30e623}">
          <xlrd:rvb i="1396"/>
        </ext>
      </extLst>
    </bk>
    <bk>
      <extLst>
        <ext uri="{3e2802c4-a4d2-4d8b-9148-e3be6c30e623}">
          <xlrd:rvb i="1397"/>
        </ext>
      </extLst>
    </bk>
    <bk>
      <extLst>
        <ext uri="{3e2802c4-a4d2-4d8b-9148-e3be6c30e623}">
          <xlrd:rvb i="1398"/>
        </ext>
      </extLst>
    </bk>
    <bk>
      <extLst>
        <ext uri="{3e2802c4-a4d2-4d8b-9148-e3be6c30e623}">
          <xlrd:rvb i="1399"/>
        </ext>
      </extLst>
    </bk>
    <bk>
      <extLst>
        <ext uri="{3e2802c4-a4d2-4d8b-9148-e3be6c30e623}">
          <xlrd:rvb i="1400"/>
        </ext>
      </extLst>
    </bk>
    <bk>
      <extLst>
        <ext uri="{3e2802c4-a4d2-4d8b-9148-e3be6c30e623}">
          <xlrd:rvb i="1401"/>
        </ext>
      </extLst>
    </bk>
    <bk>
      <extLst>
        <ext uri="{3e2802c4-a4d2-4d8b-9148-e3be6c30e623}">
          <xlrd:rvb i="1402"/>
        </ext>
      </extLst>
    </bk>
    <bk>
      <extLst>
        <ext uri="{3e2802c4-a4d2-4d8b-9148-e3be6c30e623}">
          <xlrd:rvb i="1403"/>
        </ext>
      </extLst>
    </bk>
    <bk>
      <extLst>
        <ext uri="{3e2802c4-a4d2-4d8b-9148-e3be6c30e623}">
          <xlrd:rvb i="1404"/>
        </ext>
      </extLst>
    </bk>
    <bk>
      <extLst>
        <ext uri="{3e2802c4-a4d2-4d8b-9148-e3be6c30e623}">
          <xlrd:rvb i="1405"/>
        </ext>
      </extLst>
    </bk>
    <bk>
      <extLst>
        <ext uri="{3e2802c4-a4d2-4d8b-9148-e3be6c30e623}">
          <xlrd:rvb i="1406"/>
        </ext>
      </extLst>
    </bk>
    <bk>
      <extLst>
        <ext uri="{3e2802c4-a4d2-4d8b-9148-e3be6c30e623}">
          <xlrd:rvb i="1407"/>
        </ext>
      </extLst>
    </bk>
    <bk>
      <extLst>
        <ext uri="{3e2802c4-a4d2-4d8b-9148-e3be6c30e623}">
          <xlrd:rvb i="1408"/>
        </ext>
      </extLst>
    </bk>
    <bk>
      <extLst>
        <ext uri="{3e2802c4-a4d2-4d8b-9148-e3be6c30e623}">
          <xlrd:rvb i="1409"/>
        </ext>
      </extLst>
    </bk>
    <bk>
      <extLst>
        <ext uri="{3e2802c4-a4d2-4d8b-9148-e3be6c30e623}">
          <xlrd:rvb i="1410"/>
        </ext>
      </extLst>
    </bk>
    <bk>
      <extLst>
        <ext uri="{3e2802c4-a4d2-4d8b-9148-e3be6c30e623}">
          <xlrd:rvb i="1411"/>
        </ext>
      </extLst>
    </bk>
    <bk>
      <extLst>
        <ext uri="{3e2802c4-a4d2-4d8b-9148-e3be6c30e623}">
          <xlrd:rvb i="1412"/>
        </ext>
      </extLst>
    </bk>
    <bk>
      <extLst>
        <ext uri="{3e2802c4-a4d2-4d8b-9148-e3be6c30e623}">
          <xlrd:rvb i="1413"/>
        </ext>
      </extLst>
    </bk>
    <bk>
      <extLst>
        <ext uri="{3e2802c4-a4d2-4d8b-9148-e3be6c30e623}">
          <xlrd:rvb i="1414"/>
        </ext>
      </extLst>
    </bk>
    <bk>
      <extLst>
        <ext uri="{3e2802c4-a4d2-4d8b-9148-e3be6c30e623}">
          <xlrd:rvb i="1415"/>
        </ext>
      </extLst>
    </bk>
    <bk>
      <extLst>
        <ext uri="{3e2802c4-a4d2-4d8b-9148-e3be6c30e623}">
          <xlrd:rvb i="1416"/>
        </ext>
      </extLst>
    </bk>
    <bk>
      <extLst>
        <ext uri="{3e2802c4-a4d2-4d8b-9148-e3be6c30e623}">
          <xlrd:rvb i="1417"/>
        </ext>
      </extLst>
    </bk>
    <bk>
      <extLst>
        <ext uri="{3e2802c4-a4d2-4d8b-9148-e3be6c30e623}">
          <xlrd:rvb i="1418"/>
        </ext>
      </extLst>
    </bk>
    <bk>
      <extLst>
        <ext uri="{3e2802c4-a4d2-4d8b-9148-e3be6c30e623}">
          <xlrd:rvb i="1419"/>
        </ext>
      </extLst>
    </bk>
    <bk>
      <extLst>
        <ext uri="{3e2802c4-a4d2-4d8b-9148-e3be6c30e623}">
          <xlrd:rvb i="1420"/>
        </ext>
      </extLst>
    </bk>
    <bk>
      <extLst>
        <ext uri="{3e2802c4-a4d2-4d8b-9148-e3be6c30e623}">
          <xlrd:rvb i="1421"/>
        </ext>
      </extLst>
    </bk>
    <bk>
      <extLst>
        <ext uri="{3e2802c4-a4d2-4d8b-9148-e3be6c30e623}">
          <xlrd:rvb i="1422"/>
        </ext>
      </extLst>
    </bk>
    <bk>
      <extLst>
        <ext uri="{3e2802c4-a4d2-4d8b-9148-e3be6c30e623}">
          <xlrd:rvb i="1423"/>
        </ext>
      </extLst>
    </bk>
    <bk>
      <extLst>
        <ext uri="{3e2802c4-a4d2-4d8b-9148-e3be6c30e623}">
          <xlrd:rvb i="1424"/>
        </ext>
      </extLst>
    </bk>
    <bk>
      <extLst>
        <ext uri="{3e2802c4-a4d2-4d8b-9148-e3be6c30e623}">
          <xlrd:rvb i="1425"/>
        </ext>
      </extLst>
    </bk>
    <bk>
      <extLst>
        <ext uri="{3e2802c4-a4d2-4d8b-9148-e3be6c30e623}">
          <xlrd:rvb i="1426"/>
        </ext>
      </extLst>
    </bk>
    <bk>
      <extLst>
        <ext uri="{3e2802c4-a4d2-4d8b-9148-e3be6c30e623}">
          <xlrd:rvb i="1427"/>
        </ext>
      </extLst>
    </bk>
    <bk>
      <extLst>
        <ext uri="{3e2802c4-a4d2-4d8b-9148-e3be6c30e623}">
          <xlrd:rvb i="1428"/>
        </ext>
      </extLst>
    </bk>
    <bk>
      <extLst>
        <ext uri="{3e2802c4-a4d2-4d8b-9148-e3be6c30e623}">
          <xlrd:rvb i="1429"/>
        </ext>
      </extLst>
    </bk>
    <bk>
      <extLst>
        <ext uri="{3e2802c4-a4d2-4d8b-9148-e3be6c30e623}">
          <xlrd:rvb i="1430"/>
        </ext>
      </extLst>
    </bk>
    <bk>
      <extLst>
        <ext uri="{3e2802c4-a4d2-4d8b-9148-e3be6c30e623}">
          <xlrd:rvb i="1431"/>
        </ext>
      </extLst>
    </bk>
    <bk>
      <extLst>
        <ext uri="{3e2802c4-a4d2-4d8b-9148-e3be6c30e623}">
          <xlrd:rvb i="1432"/>
        </ext>
      </extLst>
    </bk>
    <bk>
      <extLst>
        <ext uri="{3e2802c4-a4d2-4d8b-9148-e3be6c30e623}">
          <xlrd:rvb i="1433"/>
        </ext>
      </extLst>
    </bk>
    <bk>
      <extLst>
        <ext uri="{3e2802c4-a4d2-4d8b-9148-e3be6c30e623}">
          <xlrd:rvb i="1434"/>
        </ext>
      </extLst>
    </bk>
    <bk>
      <extLst>
        <ext uri="{3e2802c4-a4d2-4d8b-9148-e3be6c30e623}">
          <xlrd:rvb i="1435"/>
        </ext>
      </extLst>
    </bk>
    <bk>
      <extLst>
        <ext uri="{3e2802c4-a4d2-4d8b-9148-e3be6c30e623}">
          <xlrd:rvb i="1436"/>
        </ext>
      </extLst>
    </bk>
    <bk>
      <extLst>
        <ext uri="{3e2802c4-a4d2-4d8b-9148-e3be6c30e623}">
          <xlrd:rvb i="1437"/>
        </ext>
      </extLst>
    </bk>
    <bk>
      <extLst>
        <ext uri="{3e2802c4-a4d2-4d8b-9148-e3be6c30e623}">
          <xlrd:rvb i="1438"/>
        </ext>
      </extLst>
    </bk>
    <bk>
      <extLst>
        <ext uri="{3e2802c4-a4d2-4d8b-9148-e3be6c30e623}">
          <xlrd:rvb i="1439"/>
        </ext>
      </extLst>
    </bk>
    <bk>
      <extLst>
        <ext uri="{3e2802c4-a4d2-4d8b-9148-e3be6c30e623}">
          <xlrd:rvb i="1442"/>
        </ext>
      </extLst>
    </bk>
    <bk>
      <extLst>
        <ext uri="{3e2802c4-a4d2-4d8b-9148-e3be6c30e623}">
          <xlrd:rvb i="1443"/>
        </ext>
      </extLst>
    </bk>
    <bk>
      <extLst>
        <ext uri="{3e2802c4-a4d2-4d8b-9148-e3be6c30e623}">
          <xlrd:rvb i="1444"/>
        </ext>
      </extLst>
    </bk>
    <bk>
      <extLst>
        <ext uri="{3e2802c4-a4d2-4d8b-9148-e3be6c30e623}">
          <xlrd:rvb i="1445"/>
        </ext>
      </extLst>
    </bk>
    <bk>
      <extLst>
        <ext uri="{3e2802c4-a4d2-4d8b-9148-e3be6c30e623}">
          <xlrd:rvb i="1446"/>
        </ext>
      </extLst>
    </bk>
    <bk>
      <extLst>
        <ext uri="{3e2802c4-a4d2-4d8b-9148-e3be6c30e623}">
          <xlrd:rvb i="1447"/>
        </ext>
      </extLst>
    </bk>
    <bk>
      <extLst>
        <ext uri="{3e2802c4-a4d2-4d8b-9148-e3be6c30e623}">
          <xlrd:rvb i="1448"/>
        </ext>
      </extLst>
    </bk>
    <bk>
      <extLst>
        <ext uri="{3e2802c4-a4d2-4d8b-9148-e3be6c30e623}">
          <xlrd:rvb i="1449"/>
        </ext>
      </extLst>
    </bk>
    <bk>
      <extLst>
        <ext uri="{3e2802c4-a4d2-4d8b-9148-e3be6c30e623}">
          <xlrd:rvb i="1450"/>
        </ext>
      </extLst>
    </bk>
    <bk>
      <extLst>
        <ext uri="{3e2802c4-a4d2-4d8b-9148-e3be6c30e623}">
          <xlrd:rvb i="1451"/>
        </ext>
      </extLst>
    </bk>
    <bk>
      <extLst>
        <ext uri="{3e2802c4-a4d2-4d8b-9148-e3be6c30e623}">
          <xlrd:rvb i="1452"/>
        </ext>
      </extLst>
    </bk>
    <bk>
      <extLst>
        <ext uri="{3e2802c4-a4d2-4d8b-9148-e3be6c30e623}">
          <xlrd:rvb i="1453"/>
        </ext>
      </extLst>
    </bk>
    <bk>
      <extLst>
        <ext uri="{3e2802c4-a4d2-4d8b-9148-e3be6c30e623}">
          <xlrd:rvb i="1454"/>
        </ext>
      </extLst>
    </bk>
    <bk>
      <extLst>
        <ext uri="{3e2802c4-a4d2-4d8b-9148-e3be6c30e623}">
          <xlrd:rvb i="1455"/>
        </ext>
      </extLst>
    </bk>
    <bk>
      <extLst>
        <ext uri="{3e2802c4-a4d2-4d8b-9148-e3be6c30e623}">
          <xlrd:rvb i="1456"/>
        </ext>
      </extLst>
    </bk>
    <bk>
      <extLst>
        <ext uri="{3e2802c4-a4d2-4d8b-9148-e3be6c30e623}">
          <xlrd:rvb i="1457"/>
        </ext>
      </extLst>
    </bk>
    <bk>
      <extLst>
        <ext uri="{3e2802c4-a4d2-4d8b-9148-e3be6c30e623}">
          <xlrd:rvb i="1458"/>
        </ext>
      </extLst>
    </bk>
    <bk>
      <extLst>
        <ext uri="{3e2802c4-a4d2-4d8b-9148-e3be6c30e623}">
          <xlrd:rvb i="1459"/>
        </ext>
      </extLst>
    </bk>
    <bk>
      <extLst>
        <ext uri="{3e2802c4-a4d2-4d8b-9148-e3be6c30e623}">
          <xlrd:rvb i="1460"/>
        </ext>
      </extLst>
    </bk>
    <bk>
      <extLst>
        <ext uri="{3e2802c4-a4d2-4d8b-9148-e3be6c30e623}">
          <xlrd:rvb i="1461"/>
        </ext>
      </extLst>
    </bk>
    <bk>
      <extLst>
        <ext uri="{3e2802c4-a4d2-4d8b-9148-e3be6c30e623}">
          <xlrd:rvb i="1462"/>
        </ext>
      </extLst>
    </bk>
    <bk>
      <extLst>
        <ext uri="{3e2802c4-a4d2-4d8b-9148-e3be6c30e623}">
          <xlrd:rvb i="1463"/>
        </ext>
      </extLst>
    </bk>
    <bk>
      <extLst>
        <ext uri="{3e2802c4-a4d2-4d8b-9148-e3be6c30e623}">
          <xlrd:rvb i="1464"/>
        </ext>
      </extLst>
    </bk>
    <bk>
      <extLst>
        <ext uri="{3e2802c4-a4d2-4d8b-9148-e3be6c30e623}">
          <xlrd:rvb i="1465"/>
        </ext>
      </extLst>
    </bk>
    <bk>
      <extLst>
        <ext uri="{3e2802c4-a4d2-4d8b-9148-e3be6c30e623}">
          <xlrd:rvb i="1466"/>
        </ext>
      </extLst>
    </bk>
    <bk>
      <extLst>
        <ext uri="{3e2802c4-a4d2-4d8b-9148-e3be6c30e623}">
          <xlrd:rvb i="1467"/>
        </ext>
      </extLst>
    </bk>
    <bk>
      <extLst>
        <ext uri="{3e2802c4-a4d2-4d8b-9148-e3be6c30e623}">
          <xlrd:rvb i="1468"/>
        </ext>
      </extLst>
    </bk>
    <bk>
      <extLst>
        <ext uri="{3e2802c4-a4d2-4d8b-9148-e3be6c30e623}">
          <xlrd:rvb i="1469"/>
        </ext>
      </extLst>
    </bk>
    <bk>
      <extLst>
        <ext uri="{3e2802c4-a4d2-4d8b-9148-e3be6c30e623}">
          <xlrd:rvb i="1470"/>
        </ext>
      </extLst>
    </bk>
    <bk>
      <extLst>
        <ext uri="{3e2802c4-a4d2-4d8b-9148-e3be6c30e623}">
          <xlrd:rvb i="1471"/>
        </ext>
      </extLst>
    </bk>
    <bk>
      <extLst>
        <ext uri="{3e2802c4-a4d2-4d8b-9148-e3be6c30e623}">
          <xlrd:rvb i="1472"/>
        </ext>
      </extLst>
    </bk>
    <bk>
      <extLst>
        <ext uri="{3e2802c4-a4d2-4d8b-9148-e3be6c30e623}">
          <xlrd:rvb i="1473"/>
        </ext>
      </extLst>
    </bk>
    <bk>
      <extLst>
        <ext uri="{3e2802c4-a4d2-4d8b-9148-e3be6c30e623}">
          <xlrd:rvb i="1474"/>
        </ext>
      </extLst>
    </bk>
    <bk>
      <extLst>
        <ext uri="{3e2802c4-a4d2-4d8b-9148-e3be6c30e623}">
          <xlrd:rvb i="1475"/>
        </ext>
      </extLst>
    </bk>
    <bk>
      <extLst>
        <ext uri="{3e2802c4-a4d2-4d8b-9148-e3be6c30e623}">
          <xlrd:rvb i="1476"/>
        </ext>
      </extLst>
    </bk>
    <bk>
      <extLst>
        <ext uri="{3e2802c4-a4d2-4d8b-9148-e3be6c30e623}">
          <xlrd:rvb i="1477"/>
        </ext>
      </extLst>
    </bk>
    <bk>
      <extLst>
        <ext uri="{3e2802c4-a4d2-4d8b-9148-e3be6c30e623}">
          <xlrd:rvb i="1478"/>
        </ext>
      </extLst>
    </bk>
    <bk>
      <extLst>
        <ext uri="{3e2802c4-a4d2-4d8b-9148-e3be6c30e623}">
          <xlrd:rvb i="1479"/>
        </ext>
      </extLst>
    </bk>
    <bk>
      <extLst>
        <ext uri="{3e2802c4-a4d2-4d8b-9148-e3be6c30e623}">
          <xlrd:rvb i="1480"/>
        </ext>
      </extLst>
    </bk>
    <bk>
      <extLst>
        <ext uri="{3e2802c4-a4d2-4d8b-9148-e3be6c30e623}">
          <xlrd:rvb i="1481"/>
        </ext>
      </extLst>
    </bk>
    <bk>
      <extLst>
        <ext uri="{3e2802c4-a4d2-4d8b-9148-e3be6c30e623}">
          <xlrd:rvb i="1482"/>
        </ext>
      </extLst>
    </bk>
    <bk>
      <extLst>
        <ext uri="{3e2802c4-a4d2-4d8b-9148-e3be6c30e623}">
          <xlrd:rvb i="1483"/>
        </ext>
      </extLst>
    </bk>
    <bk>
      <extLst>
        <ext uri="{3e2802c4-a4d2-4d8b-9148-e3be6c30e623}">
          <xlrd:rvb i="1484"/>
        </ext>
      </extLst>
    </bk>
    <bk>
      <extLst>
        <ext uri="{3e2802c4-a4d2-4d8b-9148-e3be6c30e623}">
          <xlrd:rvb i="1485"/>
        </ext>
      </extLst>
    </bk>
    <bk>
      <extLst>
        <ext uri="{3e2802c4-a4d2-4d8b-9148-e3be6c30e623}">
          <xlrd:rvb i="1486"/>
        </ext>
      </extLst>
    </bk>
    <bk>
      <extLst>
        <ext uri="{3e2802c4-a4d2-4d8b-9148-e3be6c30e623}">
          <xlrd:rvb i="1487"/>
        </ext>
      </extLst>
    </bk>
    <bk>
      <extLst>
        <ext uri="{3e2802c4-a4d2-4d8b-9148-e3be6c30e623}">
          <xlrd:rvb i="1488"/>
        </ext>
      </extLst>
    </bk>
    <bk>
      <extLst>
        <ext uri="{3e2802c4-a4d2-4d8b-9148-e3be6c30e623}">
          <xlrd:rvb i="1489"/>
        </ext>
      </extLst>
    </bk>
    <bk>
      <extLst>
        <ext uri="{3e2802c4-a4d2-4d8b-9148-e3be6c30e623}">
          <xlrd:rvb i="1490"/>
        </ext>
      </extLst>
    </bk>
    <bk>
      <extLst>
        <ext uri="{3e2802c4-a4d2-4d8b-9148-e3be6c30e623}">
          <xlrd:rvb i="1491"/>
        </ext>
      </extLst>
    </bk>
    <bk>
      <extLst>
        <ext uri="{3e2802c4-a4d2-4d8b-9148-e3be6c30e623}">
          <xlrd:rvb i="1492"/>
        </ext>
      </extLst>
    </bk>
    <bk>
      <extLst>
        <ext uri="{3e2802c4-a4d2-4d8b-9148-e3be6c30e623}">
          <xlrd:rvb i="1493"/>
        </ext>
      </extLst>
    </bk>
    <bk>
      <extLst>
        <ext uri="{3e2802c4-a4d2-4d8b-9148-e3be6c30e623}">
          <xlrd:rvb i="1494"/>
        </ext>
      </extLst>
    </bk>
    <bk>
      <extLst>
        <ext uri="{3e2802c4-a4d2-4d8b-9148-e3be6c30e623}">
          <xlrd:rvb i="1495"/>
        </ext>
      </extLst>
    </bk>
    <bk>
      <extLst>
        <ext uri="{3e2802c4-a4d2-4d8b-9148-e3be6c30e623}">
          <xlrd:rvb i="1496"/>
        </ext>
      </extLst>
    </bk>
    <bk>
      <extLst>
        <ext uri="{3e2802c4-a4d2-4d8b-9148-e3be6c30e623}">
          <xlrd:rvb i="1497"/>
        </ext>
      </extLst>
    </bk>
    <bk>
      <extLst>
        <ext uri="{3e2802c4-a4d2-4d8b-9148-e3be6c30e623}">
          <xlrd:rvb i="1498"/>
        </ext>
      </extLst>
    </bk>
    <bk>
      <extLst>
        <ext uri="{3e2802c4-a4d2-4d8b-9148-e3be6c30e623}">
          <xlrd:rvb i="1499"/>
        </ext>
      </extLst>
    </bk>
    <bk>
      <extLst>
        <ext uri="{3e2802c4-a4d2-4d8b-9148-e3be6c30e623}">
          <xlrd:rvb i="1500"/>
        </ext>
      </extLst>
    </bk>
    <bk>
      <extLst>
        <ext uri="{3e2802c4-a4d2-4d8b-9148-e3be6c30e623}">
          <xlrd:rvb i="1501"/>
        </ext>
      </extLst>
    </bk>
    <bk>
      <extLst>
        <ext uri="{3e2802c4-a4d2-4d8b-9148-e3be6c30e623}">
          <xlrd:rvb i="1502"/>
        </ext>
      </extLst>
    </bk>
    <bk>
      <extLst>
        <ext uri="{3e2802c4-a4d2-4d8b-9148-e3be6c30e623}">
          <xlrd:rvb i="1503"/>
        </ext>
      </extLst>
    </bk>
    <bk>
      <extLst>
        <ext uri="{3e2802c4-a4d2-4d8b-9148-e3be6c30e623}">
          <xlrd:rvb i="1504"/>
        </ext>
      </extLst>
    </bk>
    <bk>
      <extLst>
        <ext uri="{3e2802c4-a4d2-4d8b-9148-e3be6c30e623}">
          <xlrd:rvb i="1505"/>
        </ext>
      </extLst>
    </bk>
    <bk>
      <extLst>
        <ext uri="{3e2802c4-a4d2-4d8b-9148-e3be6c30e623}">
          <xlrd:rvb i="1506"/>
        </ext>
      </extLst>
    </bk>
    <bk>
      <extLst>
        <ext uri="{3e2802c4-a4d2-4d8b-9148-e3be6c30e623}">
          <xlrd:rvb i="1507"/>
        </ext>
      </extLst>
    </bk>
    <bk>
      <extLst>
        <ext uri="{3e2802c4-a4d2-4d8b-9148-e3be6c30e623}">
          <xlrd:rvb i="1508"/>
        </ext>
      </extLst>
    </bk>
    <bk>
      <extLst>
        <ext uri="{3e2802c4-a4d2-4d8b-9148-e3be6c30e623}">
          <xlrd:rvb i="1509"/>
        </ext>
      </extLst>
    </bk>
    <bk>
      <extLst>
        <ext uri="{3e2802c4-a4d2-4d8b-9148-e3be6c30e623}">
          <xlrd:rvb i="1510"/>
        </ext>
      </extLst>
    </bk>
    <bk>
      <extLst>
        <ext uri="{3e2802c4-a4d2-4d8b-9148-e3be6c30e623}">
          <xlrd:rvb i="1511"/>
        </ext>
      </extLst>
    </bk>
    <bk>
      <extLst>
        <ext uri="{3e2802c4-a4d2-4d8b-9148-e3be6c30e623}">
          <xlrd:rvb i="1512"/>
        </ext>
      </extLst>
    </bk>
    <bk>
      <extLst>
        <ext uri="{3e2802c4-a4d2-4d8b-9148-e3be6c30e623}">
          <xlrd:rvb i="1513"/>
        </ext>
      </extLst>
    </bk>
    <bk>
      <extLst>
        <ext uri="{3e2802c4-a4d2-4d8b-9148-e3be6c30e623}">
          <xlrd:rvb i="1514"/>
        </ext>
      </extLst>
    </bk>
    <bk>
      <extLst>
        <ext uri="{3e2802c4-a4d2-4d8b-9148-e3be6c30e623}">
          <xlrd:rvb i="1515"/>
        </ext>
      </extLst>
    </bk>
    <bk>
      <extLst>
        <ext uri="{3e2802c4-a4d2-4d8b-9148-e3be6c30e623}">
          <xlrd:rvb i="1516"/>
        </ext>
      </extLst>
    </bk>
    <bk>
      <extLst>
        <ext uri="{3e2802c4-a4d2-4d8b-9148-e3be6c30e623}">
          <xlrd:rvb i="1517"/>
        </ext>
      </extLst>
    </bk>
    <bk>
      <extLst>
        <ext uri="{3e2802c4-a4d2-4d8b-9148-e3be6c30e623}">
          <xlrd:rvb i="1518"/>
        </ext>
      </extLst>
    </bk>
    <bk>
      <extLst>
        <ext uri="{3e2802c4-a4d2-4d8b-9148-e3be6c30e623}">
          <xlrd:rvb i="1519"/>
        </ext>
      </extLst>
    </bk>
    <bk>
      <extLst>
        <ext uri="{3e2802c4-a4d2-4d8b-9148-e3be6c30e623}">
          <xlrd:rvb i="1520"/>
        </ext>
      </extLst>
    </bk>
    <bk>
      <extLst>
        <ext uri="{3e2802c4-a4d2-4d8b-9148-e3be6c30e623}">
          <xlrd:rvb i="1521"/>
        </ext>
      </extLst>
    </bk>
    <bk>
      <extLst>
        <ext uri="{3e2802c4-a4d2-4d8b-9148-e3be6c30e623}">
          <xlrd:rvb i="1522"/>
        </ext>
      </extLst>
    </bk>
    <bk>
      <extLst>
        <ext uri="{3e2802c4-a4d2-4d8b-9148-e3be6c30e623}">
          <xlrd:rvb i="1523"/>
        </ext>
      </extLst>
    </bk>
    <bk>
      <extLst>
        <ext uri="{3e2802c4-a4d2-4d8b-9148-e3be6c30e623}">
          <xlrd:rvb i="1524"/>
        </ext>
      </extLst>
    </bk>
    <bk>
      <extLst>
        <ext uri="{3e2802c4-a4d2-4d8b-9148-e3be6c30e623}">
          <xlrd:rvb i="1525"/>
        </ext>
      </extLst>
    </bk>
    <bk>
      <extLst>
        <ext uri="{3e2802c4-a4d2-4d8b-9148-e3be6c30e623}">
          <xlrd:rvb i="1526"/>
        </ext>
      </extLst>
    </bk>
    <bk>
      <extLst>
        <ext uri="{3e2802c4-a4d2-4d8b-9148-e3be6c30e623}">
          <xlrd:rvb i="1527"/>
        </ext>
      </extLst>
    </bk>
    <bk>
      <extLst>
        <ext uri="{3e2802c4-a4d2-4d8b-9148-e3be6c30e623}">
          <xlrd:rvb i="1528"/>
        </ext>
      </extLst>
    </bk>
    <bk>
      <extLst>
        <ext uri="{3e2802c4-a4d2-4d8b-9148-e3be6c30e623}">
          <xlrd:rvb i="1529"/>
        </ext>
      </extLst>
    </bk>
    <bk>
      <extLst>
        <ext uri="{3e2802c4-a4d2-4d8b-9148-e3be6c30e623}">
          <xlrd:rvb i="1530"/>
        </ext>
      </extLst>
    </bk>
    <bk>
      <extLst>
        <ext uri="{3e2802c4-a4d2-4d8b-9148-e3be6c30e623}">
          <xlrd:rvb i="1531"/>
        </ext>
      </extLst>
    </bk>
    <bk>
      <extLst>
        <ext uri="{3e2802c4-a4d2-4d8b-9148-e3be6c30e623}">
          <xlrd:rvb i="1532"/>
        </ext>
      </extLst>
    </bk>
    <bk>
      <extLst>
        <ext uri="{3e2802c4-a4d2-4d8b-9148-e3be6c30e623}">
          <xlrd:rvb i="1533"/>
        </ext>
      </extLst>
    </bk>
    <bk>
      <extLst>
        <ext uri="{3e2802c4-a4d2-4d8b-9148-e3be6c30e623}">
          <xlrd:rvb i="1534"/>
        </ext>
      </extLst>
    </bk>
    <bk>
      <extLst>
        <ext uri="{3e2802c4-a4d2-4d8b-9148-e3be6c30e623}">
          <xlrd:rvb i="1535"/>
        </ext>
      </extLst>
    </bk>
    <bk>
      <extLst>
        <ext uri="{3e2802c4-a4d2-4d8b-9148-e3be6c30e623}">
          <xlrd:rvb i="1536"/>
        </ext>
      </extLst>
    </bk>
    <bk>
      <extLst>
        <ext uri="{3e2802c4-a4d2-4d8b-9148-e3be6c30e623}">
          <xlrd:rvb i="1537"/>
        </ext>
      </extLst>
    </bk>
    <bk>
      <extLst>
        <ext uri="{3e2802c4-a4d2-4d8b-9148-e3be6c30e623}">
          <xlrd:rvb i="1538"/>
        </ext>
      </extLst>
    </bk>
    <bk>
      <extLst>
        <ext uri="{3e2802c4-a4d2-4d8b-9148-e3be6c30e623}">
          <xlrd:rvb i="1539"/>
        </ext>
      </extLst>
    </bk>
    <bk>
      <extLst>
        <ext uri="{3e2802c4-a4d2-4d8b-9148-e3be6c30e623}">
          <xlrd:rvb i="1540"/>
        </ext>
      </extLst>
    </bk>
    <bk>
      <extLst>
        <ext uri="{3e2802c4-a4d2-4d8b-9148-e3be6c30e623}">
          <xlrd:rvb i="1541"/>
        </ext>
      </extLst>
    </bk>
    <bk>
      <extLst>
        <ext uri="{3e2802c4-a4d2-4d8b-9148-e3be6c30e623}">
          <xlrd:rvb i="1542"/>
        </ext>
      </extLst>
    </bk>
    <bk>
      <extLst>
        <ext uri="{3e2802c4-a4d2-4d8b-9148-e3be6c30e623}">
          <xlrd:rvb i="1543"/>
        </ext>
      </extLst>
    </bk>
    <bk>
      <extLst>
        <ext uri="{3e2802c4-a4d2-4d8b-9148-e3be6c30e623}">
          <xlrd:rvb i="1544"/>
        </ext>
      </extLst>
    </bk>
    <bk>
      <extLst>
        <ext uri="{3e2802c4-a4d2-4d8b-9148-e3be6c30e623}">
          <xlrd:rvb i="1545"/>
        </ext>
      </extLst>
    </bk>
    <bk>
      <extLst>
        <ext uri="{3e2802c4-a4d2-4d8b-9148-e3be6c30e623}">
          <xlrd:rvb i="1546"/>
        </ext>
      </extLst>
    </bk>
    <bk>
      <extLst>
        <ext uri="{3e2802c4-a4d2-4d8b-9148-e3be6c30e623}">
          <xlrd:rvb i="1547"/>
        </ext>
      </extLst>
    </bk>
    <bk>
      <extLst>
        <ext uri="{3e2802c4-a4d2-4d8b-9148-e3be6c30e623}">
          <xlrd:rvb i="1548"/>
        </ext>
      </extLst>
    </bk>
    <bk>
      <extLst>
        <ext uri="{3e2802c4-a4d2-4d8b-9148-e3be6c30e623}">
          <xlrd:rvb i="1549"/>
        </ext>
      </extLst>
    </bk>
    <bk>
      <extLst>
        <ext uri="{3e2802c4-a4d2-4d8b-9148-e3be6c30e623}">
          <xlrd:rvb i="1550"/>
        </ext>
      </extLst>
    </bk>
    <bk>
      <extLst>
        <ext uri="{3e2802c4-a4d2-4d8b-9148-e3be6c30e623}">
          <xlrd:rvb i="1551"/>
        </ext>
      </extLst>
    </bk>
    <bk>
      <extLst>
        <ext uri="{3e2802c4-a4d2-4d8b-9148-e3be6c30e623}">
          <xlrd:rvb i="1552"/>
        </ext>
      </extLst>
    </bk>
    <bk>
      <extLst>
        <ext uri="{3e2802c4-a4d2-4d8b-9148-e3be6c30e623}">
          <xlrd:rvb i="1553"/>
        </ext>
      </extLst>
    </bk>
    <bk>
      <extLst>
        <ext uri="{3e2802c4-a4d2-4d8b-9148-e3be6c30e623}">
          <xlrd:rvb i="1554"/>
        </ext>
      </extLst>
    </bk>
    <bk>
      <extLst>
        <ext uri="{3e2802c4-a4d2-4d8b-9148-e3be6c30e623}">
          <xlrd:rvb i="1555"/>
        </ext>
      </extLst>
    </bk>
    <bk>
      <extLst>
        <ext uri="{3e2802c4-a4d2-4d8b-9148-e3be6c30e623}">
          <xlrd:rvb i="1556"/>
        </ext>
      </extLst>
    </bk>
    <bk>
      <extLst>
        <ext uri="{3e2802c4-a4d2-4d8b-9148-e3be6c30e623}">
          <xlrd:rvb i="1557"/>
        </ext>
      </extLst>
    </bk>
    <bk>
      <extLst>
        <ext uri="{3e2802c4-a4d2-4d8b-9148-e3be6c30e623}">
          <xlrd:rvb i="1558"/>
        </ext>
      </extLst>
    </bk>
    <bk>
      <extLst>
        <ext uri="{3e2802c4-a4d2-4d8b-9148-e3be6c30e623}">
          <xlrd:rvb i="1559"/>
        </ext>
      </extLst>
    </bk>
    <bk>
      <extLst>
        <ext uri="{3e2802c4-a4d2-4d8b-9148-e3be6c30e623}">
          <xlrd:rvb i="1560"/>
        </ext>
      </extLst>
    </bk>
    <bk>
      <extLst>
        <ext uri="{3e2802c4-a4d2-4d8b-9148-e3be6c30e623}">
          <xlrd:rvb i="1561"/>
        </ext>
      </extLst>
    </bk>
    <bk>
      <extLst>
        <ext uri="{3e2802c4-a4d2-4d8b-9148-e3be6c30e623}">
          <xlrd:rvb i="1562"/>
        </ext>
      </extLst>
    </bk>
    <bk>
      <extLst>
        <ext uri="{3e2802c4-a4d2-4d8b-9148-e3be6c30e623}">
          <xlrd:rvb i="1563"/>
        </ext>
      </extLst>
    </bk>
    <bk>
      <extLst>
        <ext uri="{3e2802c4-a4d2-4d8b-9148-e3be6c30e623}">
          <xlrd:rvb i="1564"/>
        </ext>
      </extLst>
    </bk>
    <bk>
      <extLst>
        <ext uri="{3e2802c4-a4d2-4d8b-9148-e3be6c30e623}">
          <xlrd:rvb i="1565"/>
        </ext>
      </extLst>
    </bk>
    <bk>
      <extLst>
        <ext uri="{3e2802c4-a4d2-4d8b-9148-e3be6c30e623}">
          <xlrd:rvb i="1566"/>
        </ext>
      </extLst>
    </bk>
    <bk>
      <extLst>
        <ext uri="{3e2802c4-a4d2-4d8b-9148-e3be6c30e623}">
          <xlrd:rvb i="1567"/>
        </ext>
      </extLst>
    </bk>
    <bk>
      <extLst>
        <ext uri="{3e2802c4-a4d2-4d8b-9148-e3be6c30e623}">
          <xlrd:rvb i="1568"/>
        </ext>
      </extLst>
    </bk>
    <bk>
      <extLst>
        <ext uri="{3e2802c4-a4d2-4d8b-9148-e3be6c30e623}">
          <xlrd:rvb i="1569"/>
        </ext>
      </extLst>
    </bk>
    <bk>
      <extLst>
        <ext uri="{3e2802c4-a4d2-4d8b-9148-e3be6c30e623}">
          <xlrd:rvb i="1570"/>
        </ext>
      </extLst>
    </bk>
    <bk>
      <extLst>
        <ext uri="{3e2802c4-a4d2-4d8b-9148-e3be6c30e623}">
          <xlrd:rvb i="1571"/>
        </ext>
      </extLst>
    </bk>
    <bk>
      <extLst>
        <ext uri="{3e2802c4-a4d2-4d8b-9148-e3be6c30e623}">
          <xlrd:rvb i="1572"/>
        </ext>
      </extLst>
    </bk>
    <bk>
      <extLst>
        <ext uri="{3e2802c4-a4d2-4d8b-9148-e3be6c30e623}">
          <xlrd:rvb i="1573"/>
        </ext>
      </extLst>
    </bk>
    <bk>
      <extLst>
        <ext uri="{3e2802c4-a4d2-4d8b-9148-e3be6c30e623}">
          <xlrd:rvb i="1574"/>
        </ext>
      </extLst>
    </bk>
    <bk>
      <extLst>
        <ext uri="{3e2802c4-a4d2-4d8b-9148-e3be6c30e623}">
          <xlrd:rvb i="1575"/>
        </ext>
      </extLst>
    </bk>
    <bk>
      <extLst>
        <ext uri="{3e2802c4-a4d2-4d8b-9148-e3be6c30e623}">
          <xlrd:rvb i="1576"/>
        </ext>
      </extLst>
    </bk>
    <bk>
      <extLst>
        <ext uri="{3e2802c4-a4d2-4d8b-9148-e3be6c30e623}">
          <xlrd:rvb i="1577"/>
        </ext>
      </extLst>
    </bk>
    <bk>
      <extLst>
        <ext uri="{3e2802c4-a4d2-4d8b-9148-e3be6c30e623}">
          <xlrd:rvb i="1578"/>
        </ext>
      </extLst>
    </bk>
    <bk>
      <extLst>
        <ext uri="{3e2802c4-a4d2-4d8b-9148-e3be6c30e623}">
          <xlrd:rvb i="1579"/>
        </ext>
      </extLst>
    </bk>
    <bk>
      <extLst>
        <ext uri="{3e2802c4-a4d2-4d8b-9148-e3be6c30e623}">
          <xlrd:rvb i="1580"/>
        </ext>
      </extLst>
    </bk>
    <bk>
      <extLst>
        <ext uri="{3e2802c4-a4d2-4d8b-9148-e3be6c30e623}">
          <xlrd:rvb i="1581"/>
        </ext>
      </extLst>
    </bk>
    <bk>
      <extLst>
        <ext uri="{3e2802c4-a4d2-4d8b-9148-e3be6c30e623}">
          <xlrd:rvb i="1582"/>
        </ext>
      </extLst>
    </bk>
    <bk>
      <extLst>
        <ext uri="{3e2802c4-a4d2-4d8b-9148-e3be6c30e623}">
          <xlrd:rvb i="1583"/>
        </ext>
      </extLst>
    </bk>
    <bk>
      <extLst>
        <ext uri="{3e2802c4-a4d2-4d8b-9148-e3be6c30e623}">
          <xlrd:rvb i="1584"/>
        </ext>
      </extLst>
    </bk>
    <bk>
      <extLst>
        <ext uri="{3e2802c4-a4d2-4d8b-9148-e3be6c30e623}">
          <xlrd:rvb i="1585"/>
        </ext>
      </extLst>
    </bk>
    <bk>
      <extLst>
        <ext uri="{3e2802c4-a4d2-4d8b-9148-e3be6c30e623}">
          <xlrd:rvb i="1586"/>
        </ext>
      </extLst>
    </bk>
    <bk>
      <extLst>
        <ext uri="{3e2802c4-a4d2-4d8b-9148-e3be6c30e623}">
          <xlrd:rvb i="1587"/>
        </ext>
      </extLst>
    </bk>
    <bk>
      <extLst>
        <ext uri="{3e2802c4-a4d2-4d8b-9148-e3be6c30e623}">
          <xlrd:rvb i="1588"/>
        </ext>
      </extLst>
    </bk>
    <bk>
      <extLst>
        <ext uri="{3e2802c4-a4d2-4d8b-9148-e3be6c30e623}">
          <xlrd:rvb i="1589"/>
        </ext>
      </extLst>
    </bk>
    <bk>
      <extLst>
        <ext uri="{3e2802c4-a4d2-4d8b-9148-e3be6c30e623}">
          <xlrd:rvb i="1590"/>
        </ext>
      </extLst>
    </bk>
    <bk>
      <extLst>
        <ext uri="{3e2802c4-a4d2-4d8b-9148-e3be6c30e623}">
          <xlrd:rvb i="1591"/>
        </ext>
      </extLst>
    </bk>
    <bk>
      <extLst>
        <ext uri="{3e2802c4-a4d2-4d8b-9148-e3be6c30e623}">
          <xlrd:rvb i="1592"/>
        </ext>
      </extLst>
    </bk>
    <bk>
      <extLst>
        <ext uri="{3e2802c4-a4d2-4d8b-9148-e3be6c30e623}">
          <xlrd:rvb i="1593"/>
        </ext>
      </extLst>
    </bk>
    <bk>
      <extLst>
        <ext uri="{3e2802c4-a4d2-4d8b-9148-e3be6c30e623}">
          <xlrd:rvb i="1594"/>
        </ext>
      </extLst>
    </bk>
    <bk>
      <extLst>
        <ext uri="{3e2802c4-a4d2-4d8b-9148-e3be6c30e623}">
          <xlrd:rvb i="1595"/>
        </ext>
      </extLst>
    </bk>
    <bk>
      <extLst>
        <ext uri="{3e2802c4-a4d2-4d8b-9148-e3be6c30e623}">
          <xlrd:rvb i="1596"/>
        </ext>
      </extLst>
    </bk>
    <bk>
      <extLst>
        <ext uri="{3e2802c4-a4d2-4d8b-9148-e3be6c30e623}">
          <xlrd:rvb i="1597"/>
        </ext>
      </extLst>
    </bk>
    <bk>
      <extLst>
        <ext uri="{3e2802c4-a4d2-4d8b-9148-e3be6c30e623}">
          <xlrd:rvb i="1598"/>
        </ext>
      </extLst>
    </bk>
    <bk>
      <extLst>
        <ext uri="{3e2802c4-a4d2-4d8b-9148-e3be6c30e623}">
          <xlrd:rvb i="1599"/>
        </ext>
      </extLst>
    </bk>
    <bk>
      <extLst>
        <ext uri="{3e2802c4-a4d2-4d8b-9148-e3be6c30e623}">
          <xlrd:rvb i="1600"/>
        </ext>
      </extLst>
    </bk>
    <bk>
      <extLst>
        <ext uri="{3e2802c4-a4d2-4d8b-9148-e3be6c30e623}">
          <xlrd:rvb i="1601"/>
        </ext>
      </extLst>
    </bk>
    <bk>
      <extLst>
        <ext uri="{3e2802c4-a4d2-4d8b-9148-e3be6c30e623}">
          <xlrd:rvb i="1602"/>
        </ext>
      </extLst>
    </bk>
    <bk>
      <extLst>
        <ext uri="{3e2802c4-a4d2-4d8b-9148-e3be6c30e623}">
          <xlrd:rvb i="1603"/>
        </ext>
      </extLst>
    </bk>
    <bk>
      <extLst>
        <ext uri="{3e2802c4-a4d2-4d8b-9148-e3be6c30e623}">
          <xlrd:rvb i="1604"/>
        </ext>
      </extLst>
    </bk>
    <bk>
      <extLst>
        <ext uri="{3e2802c4-a4d2-4d8b-9148-e3be6c30e623}">
          <xlrd:rvb i="1605"/>
        </ext>
      </extLst>
    </bk>
    <bk>
      <extLst>
        <ext uri="{3e2802c4-a4d2-4d8b-9148-e3be6c30e623}">
          <xlrd:rvb i="1606"/>
        </ext>
      </extLst>
    </bk>
    <bk>
      <extLst>
        <ext uri="{3e2802c4-a4d2-4d8b-9148-e3be6c30e623}">
          <xlrd:rvb i="1607"/>
        </ext>
      </extLst>
    </bk>
    <bk>
      <extLst>
        <ext uri="{3e2802c4-a4d2-4d8b-9148-e3be6c30e623}">
          <xlrd:rvb i="1608"/>
        </ext>
      </extLst>
    </bk>
    <bk>
      <extLst>
        <ext uri="{3e2802c4-a4d2-4d8b-9148-e3be6c30e623}">
          <xlrd:rvb i="1609"/>
        </ext>
      </extLst>
    </bk>
    <bk>
      <extLst>
        <ext uri="{3e2802c4-a4d2-4d8b-9148-e3be6c30e623}">
          <xlrd:rvb i="1610"/>
        </ext>
      </extLst>
    </bk>
    <bk>
      <extLst>
        <ext uri="{3e2802c4-a4d2-4d8b-9148-e3be6c30e623}">
          <xlrd:rvb i="1611"/>
        </ext>
      </extLst>
    </bk>
    <bk>
      <extLst>
        <ext uri="{3e2802c4-a4d2-4d8b-9148-e3be6c30e623}">
          <xlrd:rvb i="1612"/>
        </ext>
      </extLst>
    </bk>
    <bk>
      <extLst>
        <ext uri="{3e2802c4-a4d2-4d8b-9148-e3be6c30e623}">
          <xlrd:rvb i="1613"/>
        </ext>
      </extLst>
    </bk>
    <bk>
      <extLst>
        <ext uri="{3e2802c4-a4d2-4d8b-9148-e3be6c30e623}">
          <xlrd:rvb i="1614"/>
        </ext>
      </extLst>
    </bk>
    <bk>
      <extLst>
        <ext uri="{3e2802c4-a4d2-4d8b-9148-e3be6c30e623}">
          <xlrd:rvb i="1615"/>
        </ext>
      </extLst>
    </bk>
    <bk>
      <extLst>
        <ext uri="{3e2802c4-a4d2-4d8b-9148-e3be6c30e623}">
          <xlrd:rvb i="1616"/>
        </ext>
      </extLst>
    </bk>
    <bk>
      <extLst>
        <ext uri="{3e2802c4-a4d2-4d8b-9148-e3be6c30e623}">
          <xlrd:rvb i="1617"/>
        </ext>
      </extLst>
    </bk>
    <bk>
      <extLst>
        <ext uri="{3e2802c4-a4d2-4d8b-9148-e3be6c30e623}">
          <xlrd:rvb i="1618"/>
        </ext>
      </extLst>
    </bk>
    <bk>
      <extLst>
        <ext uri="{3e2802c4-a4d2-4d8b-9148-e3be6c30e623}">
          <xlrd:rvb i="1619"/>
        </ext>
      </extLst>
    </bk>
    <bk>
      <extLst>
        <ext uri="{3e2802c4-a4d2-4d8b-9148-e3be6c30e623}">
          <xlrd:rvb i="1620"/>
        </ext>
      </extLst>
    </bk>
    <bk>
      <extLst>
        <ext uri="{3e2802c4-a4d2-4d8b-9148-e3be6c30e623}">
          <xlrd:rvb i="1621"/>
        </ext>
      </extLst>
    </bk>
    <bk>
      <extLst>
        <ext uri="{3e2802c4-a4d2-4d8b-9148-e3be6c30e623}">
          <xlrd:rvb i="1622"/>
        </ext>
      </extLst>
    </bk>
    <bk>
      <extLst>
        <ext uri="{3e2802c4-a4d2-4d8b-9148-e3be6c30e623}">
          <xlrd:rvb i="1623"/>
        </ext>
      </extLst>
    </bk>
    <bk>
      <extLst>
        <ext uri="{3e2802c4-a4d2-4d8b-9148-e3be6c30e623}">
          <xlrd:rvb i="1624"/>
        </ext>
      </extLst>
    </bk>
    <bk>
      <extLst>
        <ext uri="{3e2802c4-a4d2-4d8b-9148-e3be6c30e623}">
          <xlrd:rvb i="1625"/>
        </ext>
      </extLst>
    </bk>
    <bk>
      <extLst>
        <ext uri="{3e2802c4-a4d2-4d8b-9148-e3be6c30e623}">
          <xlrd:rvb i="1626"/>
        </ext>
      </extLst>
    </bk>
    <bk>
      <extLst>
        <ext uri="{3e2802c4-a4d2-4d8b-9148-e3be6c30e623}">
          <xlrd:rvb i="1627"/>
        </ext>
      </extLst>
    </bk>
    <bk>
      <extLst>
        <ext uri="{3e2802c4-a4d2-4d8b-9148-e3be6c30e623}">
          <xlrd:rvb i="1628"/>
        </ext>
      </extLst>
    </bk>
    <bk>
      <extLst>
        <ext uri="{3e2802c4-a4d2-4d8b-9148-e3be6c30e623}">
          <xlrd:rvb i="1629"/>
        </ext>
      </extLst>
    </bk>
    <bk>
      <extLst>
        <ext uri="{3e2802c4-a4d2-4d8b-9148-e3be6c30e623}">
          <xlrd:rvb i="1630"/>
        </ext>
      </extLst>
    </bk>
    <bk>
      <extLst>
        <ext uri="{3e2802c4-a4d2-4d8b-9148-e3be6c30e623}">
          <xlrd:rvb i="1631"/>
        </ext>
      </extLst>
    </bk>
    <bk>
      <extLst>
        <ext uri="{3e2802c4-a4d2-4d8b-9148-e3be6c30e623}">
          <xlrd:rvb i="1632"/>
        </ext>
      </extLst>
    </bk>
    <bk>
      <extLst>
        <ext uri="{3e2802c4-a4d2-4d8b-9148-e3be6c30e623}">
          <xlrd:rvb i="1633"/>
        </ext>
      </extLst>
    </bk>
    <bk>
      <extLst>
        <ext uri="{3e2802c4-a4d2-4d8b-9148-e3be6c30e623}">
          <xlrd:rvb i="1634"/>
        </ext>
      </extLst>
    </bk>
    <bk>
      <extLst>
        <ext uri="{3e2802c4-a4d2-4d8b-9148-e3be6c30e623}">
          <xlrd:rvb i="1635"/>
        </ext>
      </extLst>
    </bk>
    <bk>
      <extLst>
        <ext uri="{3e2802c4-a4d2-4d8b-9148-e3be6c30e623}">
          <xlrd:rvb i="1636"/>
        </ext>
      </extLst>
    </bk>
    <bk>
      <extLst>
        <ext uri="{3e2802c4-a4d2-4d8b-9148-e3be6c30e623}">
          <xlrd:rvb i="1637"/>
        </ext>
      </extLst>
    </bk>
    <bk>
      <extLst>
        <ext uri="{3e2802c4-a4d2-4d8b-9148-e3be6c30e623}">
          <xlrd:rvb i="1638"/>
        </ext>
      </extLst>
    </bk>
    <bk>
      <extLst>
        <ext uri="{3e2802c4-a4d2-4d8b-9148-e3be6c30e623}">
          <xlrd:rvb i="1639"/>
        </ext>
      </extLst>
    </bk>
    <bk>
      <extLst>
        <ext uri="{3e2802c4-a4d2-4d8b-9148-e3be6c30e623}">
          <xlrd:rvb i="1640"/>
        </ext>
      </extLst>
    </bk>
    <bk>
      <extLst>
        <ext uri="{3e2802c4-a4d2-4d8b-9148-e3be6c30e623}">
          <xlrd:rvb i="1641"/>
        </ext>
      </extLst>
    </bk>
    <bk>
      <extLst>
        <ext uri="{3e2802c4-a4d2-4d8b-9148-e3be6c30e623}">
          <xlrd:rvb i="1642"/>
        </ext>
      </extLst>
    </bk>
    <bk>
      <extLst>
        <ext uri="{3e2802c4-a4d2-4d8b-9148-e3be6c30e623}">
          <xlrd:rvb i="1643"/>
        </ext>
      </extLst>
    </bk>
    <bk>
      <extLst>
        <ext uri="{3e2802c4-a4d2-4d8b-9148-e3be6c30e623}">
          <xlrd:rvb i="1644"/>
        </ext>
      </extLst>
    </bk>
    <bk>
      <extLst>
        <ext uri="{3e2802c4-a4d2-4d8b-9148-e3be6c30e623}">
          <xlrd:rvb i="1647"/>
        </ext>
      </extLst>
    </bk>
    <bk>
      <extLst>
        <ext uri="{3e2802c4-a4d2-4d8b-9148-e3be6c30e623}">
          <xlrd:rvb i="1648"/>
        </ext>
      </extLst>
    </bk>
    <bk>
      <extLst>
        <ext uri="{3e2802c4-a4d2-4d8b-9148-e3be6c30e623}">
          <xlrd:rvb i="1649"/>
        </ext>
      </extLst>
    </bk>
    <bk>
      <extLst>
        <ext uri="{3e2802c4-a4d2-4d8b-9148-e3be6c30e623}">
          <xlrd:rvb i="1650"/>
        </ext>
      </extLst>
    </bk>
    <bk>
      <extLst>
        <ext uri="{3e2802c4-a4d2-4d8b-9148-e3be6c30e623}">
          <xlrd:rvb i="1651"/>
        </ext>
      </extLst>
    </bk>
    <bk>
      <extLst>
        <ext uri="{3e2802c4-a4d2-4d8b-9148-e3be6c30e623}">
          <xlrd:rvb i="1652"/>
        </ext>
      </extLst>
    </bk>
    <bk>
      <extLst>
        <ext uri="{3e2802c4-a4d2-4d8b-9148-e3be6c30e623}">
          <xlrd:rvb i="1653"/>
        </ext>
      </extLst>
    </bk>
    <bk>
      <extLst>
        <ext uri="{3e2802c4-a4d2-4d8b-9148-e3be6c30e623}">
          <xlrd:rvb i="1654"/>
        </ext>
      </extLst>
    </bk>
    <bk>
      <extLst>
        <ext uri="{3e2802c4-a4d2-4d8b-9148-e3be6c30e623}">
          <xlrd:rvb i="1655"/>
        </ext>
      </extLst>
    </bk>
    <bk>
      <extLst>
        <ext uri="{3e2802c4-a4d2-4d8b-9148-e3be6c30e623}">
          <xlrd:rvb i="1656"/>
        </ext>
      </extLst>
    </bk>
    <bk>
      <extLst>
        <ext uri="{3e2802c4-a4d2-4d8b-9148-e3be6c30e623}">
          <xlrd:rvb i="1657"/>
        </ext>
      </extLst>
    </bk>
    <bk>
      <extLst>
        <ext uri="{3e2802c4-a4d2-4d8b-9148-e3be6c30e623}">
          <xlrd:rvb i="1658"/>
        </ext>
      </extLst>
    </bk>
    <bk>
      <extLst>
        <ext uri="{3e2802c4-a4d2-4d8b-9148-e3be6c30e623}">
          <xlrd:rvb i="1659"/>
        </ext>
      </extLst>
    </bk>
    <bk>
      <extLst>
        <ext uri="{3e2802c4-a4d2-4d8b-9148-e3be6c30e623}">
          <xlrd:rvb i="1660"/>
        </ext>
      </extLst>
    </bk>
    <bk>
      <extLst>
        <ext uri="{3e2802c4-a4d2-4d8b-9148-e3be6c30e623}">
          <xlrd:rvb i="1661"/>
        </ext>
      </extLst>
    </bk>
    <bk>
      <extLst>
        <ext uri="{3e2802c4-a4d2-4d8b-9148-e3be6c30e623}">
          <xlrd:rvb i="1662"/>
        </ext>
      </extLst>
    </bk>
    <bk>
      <extLst>
        <ext uri="{3e2802c4-a4d2-4d8b-9148-e3be6c30e623}">
          <xlrd:rvb i="1663"/>
        </ext>
      </extLst>
    </bk>
    <bk>
      <extLst>
        <ext uri="{3e2802c4-a4d2-4d8b-9148-e3be6c30e623}">
          <xlrd:rvb i="1664"/>
        </ext>
      </extLst>
    </bk>
    <bk>
      <extLst>
        <ext uri="{3e2802c4-a4d2-4d8b-9148-e3be6c30e623}">
          <xlrd:rvb i="1665"/>
        </ext>
      </extLst>
    </bk>
    <bk>
      <extLst>
        <ext uri="{3e2802c4-a4d2-4d8b-9148-e3be6c30e623}">
          <xlrd:rvb i="1666"/>
        </ext>
      </extLst>
    </bk>
    <bk>
      <extLst>
        <ext uri="{3e2802c4-a4d2-4d8b-9148-e3be6c30e623}">
          <xlrd:rvb i="1667"/>
        </ext>
      </extLst>
    </bk>
    <bk>
      <extLst>
        <ext uri="{3e2802c4-a4d2-4d8b-9148-e3be6c30e623}">
          <xlrd:rvb i="1668"/>
        </ext>
      </extLst>
    </bk>
    <bk>
      <extLst>
        <ext uri="{3e2802c4-a4d2-4d8b-9148-e3be6c30e623}">
          <xlrd:rvb i="1669"/>
        </ext>
      </extLst>
    </bk>
    <bk>
      <extLst>
        <ext uri="{3e2802c4-a4d2-4d8b-9148-e3be6c30e623}">
          <xlrd:rvb i="1670"/>
        </ext>
      </extLst>
    </bk>
    <bk>
      <extLst>
        <ext uri="{3e2802c4-a4d2-4d8b-9148-e3be6c30e623}">
          <xlrd:rvb i="1671"/>
        </ext>
      </extLst>
    </bk>
    <bk>
      <extLst>
        <ext uri="{3e2802c4-a4d2-4d8b-9148-e3be6c30e623}">
          <xlrd:rvb i="1672"/>
        </ext>
      </extLst>
    </bk>
    <bk>
      <extLst>
        <ext uri="{3e2802c4-a4d2-4d8b-9148-e3be6c30e623}">
          <xlrd:rvb i="1673"/>
        </ext>
      </extLst>
    </bk>
    <bk>
      <extLst>
        <ext uri="{3e2802c4-a4d2-4d8b-9148-e3be6c30e623}">
          <xlrd:rvb i="1674"/>
        </ext>
      </extLst>
    </bk>
    <bk>
      <extLst>
        <ext uri="{3e2802c4-a4d2-4d8b-9148-e3be6c30e623}">
          <xlrd:rvb i="1675"/>
        </ext>
      </extLst>
    </bk>
    <bk>
      <extLst>
        <ext uri="{3e2802c4-a4d2-4d8b-9148-e3be6c30e623}">
          <xlrd:rvb i="1676"/>
        </ext>
      </extLst>
    </bk>
    <bk>
      <extLst>
        <ext uri="{3e2802c4-a4d2-4d8b-9148-e3be6c30e623}">
          <xlrd:rvb i="1677"/>
        </ext>
      </extLst>
    </bk>
    <bk>
      <extLst>
        <ext uri="{3e2802c4-a4d2-4d8b-9148-e3be6c30e623}">
          <xlrd:rvb i="1678"/>
        </ext>
      </extLst>
    </bk>
    <bk>
      <extLst>
        <ext uri="{3e2802c4-a4d2-4d8b-9148-e3be6c30e623}">
          <xlrd:rvb i="1679"/>
        </ext>
      </extLst>
    </bk>
    <bk>
      <extLst>
        <ext uri="{3e2802c4-a4d2-4d8b-9148-e3be6c30e623}">
          <xlrd:rvb i="1680"/>
        </ext>
      </extLst>
    </bk>
    <bk>
      <extLst>
        <ext uri="{3e2802c4-a4d2-4d8b-9148-e3be6c30e623}">
          <xlrd:rvb i="1681"/>
        </ext>
      </extLst>
    </bk>
    <bk>
      <extLst>
        <ext uri="{3e2802c4-a4d2-4d8b-9148-e3be6c30e623}">
          <xlrd:rvb i="1682"/>
        </ext>
      </extLst>
    </bk>
    <bk>
      <extLst>
        <ext uri="{3e2802c4-a4d2-4d8b-9148-e3be6c30e623}">
          <xlrd:rvb i="1683"/>
        </ext>
      </extLst>
    </bk>
    <bk>
      <extLst>
        <ext uri="{3e2802c4-a4d2-4d8b-9148-e3be6c30e623}">
          <xlrd:rvb i="1684"/>
        </ext>
      </extLst>
    </bk>
    <bk>
      <extLst>
        <ext uri="{3e2802c4-a4d2-4d8b-9148-e3be6c30e623}">
          <xlrd:rvb i="1685"/>
        </ext>
      </extLst>
    </bk>
    <bk>
      <extLst>
        <ext uri="{3e2802c4-a4d2-4d8b-9148-e3be6c30e623}">
          <xlrd:rvb i="1686"/>
        </ext>
      </extLst>
    </bk>
    <bk>
      <extLst>
        <ext uri="{3e2802c4-a4d2-4d8b-9148-e3be6c30e623}">
          <xlrd:rvb i="1687"/>
        </ext>
      </extLst>
    </bk>
    <bk>
      <extLst>
        <ext uri="{3e2802c4-a4d2-4d8b-9148-e3be6c30e623}">
          <xlrd:rvb i="1688"/>
        </ext>
      </extLst>
    </bk>
    <bk>
      <extLst>
        <ext uri="{3e2802c4-a4d2-4d8b-9148-e3be6c30e623}">
          <xlrd:rvb i="1689"/>
        </ext>
      </extLst>
    </bk>
    <bk>
      <extLst>
        <ext uri="{3e2802c4-a4d2-4d8b-9148-e3be6c30e623}">
          <xlrd:rvb i="1690"/>
        </ext>
      </extLst>
    </bk>
    <bk>
      <extLst>
        <ext uri="{3e2802c4-a4d2-4d8b-9148-e3be6c30e623}">
          <xlrd:rvb i="1691"/>
        </ext>
      </extLst>
    </bk>
    <bk>
      <extLst>
        <ext uri="{3e2802c4-a4d2-4d8b-9148-e3be6c30e623}">
          <xlrd:rvb i="1692"/>
        </ext>
      </extLst>
    </bk>
    <bk>
      <extLst>
        <ext uri="{3e2802c4-a4d2-4d8b-9148-e3be6c30e623}">
          <xlrd:rvb i="1693"/>
        </ext>
      </extLst>
    </bk>
    <bk>
      <extLst>
        <ext uri="{3e2802c4-a4d2-4d8b-9148-e3be6c30e623}">
          <xlrd:rvb i="1694"/>
        </ext>
      </extLst>
    </bk>
    <bk>
      <extLst>
        <ext uri="{3e2802c4-a4d2-4d8b-9148-e3be6c30e623}">
          <xlrd:rvb i="1695"/>
        </ext>
      </extLst>
    </bk>
    <bk>
      <extLst>
        <ext uri="{3e2802c4-a4d2-4d8b-9148-e3be6c30e623}">
          <xlrd:rvb i="1696"/>
        </ext>
      </extLst>
    </bk>
    <bk>
      <extLst>
        <ext uri="{3e2802c4-a4d2-4d8b-9148-e3be6c30e623}">
          <xlrd:rvb i="1697"/>
        </ext>
      </extLst>
    </bk>
    <bk>
      <extLst>
        <ext uri="{3e2802c4-a4d2-4d8b-9148-e3be6c30e623}">
          <xlrd:rvb i="1698"/>
        </ext>
      </extLst>
    </bk>
    <bk>
      <extLst>
        <ext uri="{3e2802c4-a4d2-4d8b-9148-e3be6c30e623}">
          <xlrd:rvb i="1699"/>
        </ext>
      </extLst>
    </bk>
    <bk>
      <extLst>
        <ext uri="{3e2802c4-a4d2-4d8b-9148-e3be6c30e623}">
          <xlrd:rvb i="1700"/>
        </ext>
      </extLst>
    </bk>
    <bk>
      <extLst>
        <ext uri="{3e2802c4-a4d2-4d8b-9148-e3be6c30e623}">
          <xlrd:rvb i="1701"/>
        </ext>
      </extLst>
    </bk>
    <bk>
      <extLst>
        <ext uri="{3e2802c4-a4d2-4d8b-9148-e3be6c30e623}">
          <xlrd:rvb i="1702"/>
        </ext>
      </extLst>
    </bk>
    <bk>
      <extLst>
        <ext uri="{3e2802c4-a4d2-4d8b-9148-e3be6c30e623}">
          <xlrd:rvb i="1703"/>
        </ext>
      </extLst>
    </bk>
    <bk>
      <extLst>
        <ext uri="{3e2802c4-a4d2-4d8b-9148-e3be6c30e623}">
          <xlrd:rvb i="1704"/>
        </ext>
      </extLst>
    </bk>
    <bk>
      <extLst>
        <ext uri="{3e2802c4-a4d2-4d8b-9148-e3be6c30e623}">
          <xlrd:rvb i="1705"/>
        </ext>
      </extLst>
    </bk>
    <bk>
      <extLst>
        <ext uri="{3e2802c4-a4d2-4d8b-9148-e3be6c30e623}">
          <xlrd:rvb i="1706"/>
        </ext>
      </extLst>
    </bk>
    <bk>
      <extLst>
        <ext uri="{3e2802c4-a4d2-4d8b-9148-e3be6c30e623}">
          <xlrd:rvb i="1707"/>
        </ext>
      </extLst>
    </bk>
    <bk>
      <extLst>
        <ext uri="{3e2802c4-a4d2-4d8b-9148-e3be6c30e623}">
          <xlrd:rvb i="1708"/>
        </ext>
      </extLst>
    </bk>
    <bk>
      <extLst>
        <ext uri="{3e2802c4-a4d2-4d8b-9148-e3be6c30e623}">
          <xlrd:rvb i="1709"/>
        </ext>
      </extLst>
    </bk>
    <bk>
      <extLst>
        <ext uri="{3e2802c4-a4d2-4d8b-9148-e3be6c30e623}">
          <xlrd:rvb i="1710"/>
        </ext>
      </extLst>
    </bk>
    <bk>
      <extLst>
        <ext uri="{3e2802c4-a4d2-4d8b-9148-e3be6c30e623}">
          <xlrd:rvb i="1711"/>
        </ext>
      </extLst>
    </bk>
    <bk>
      <extLst>
        <ext uri="{3e2802c4-a4d2-4d8b-9148-e3be6c30e623}">
          <xlrd:rvb i="1712"/>
        </ext>
      </extLst>
    </bk>
    <bk>
      <extLst>
        <ext uri="{3e2802c4-a4d2-4d8b-9148-e3be6c30e623}">
          <xlrd:rvb i="1713"/>
        </ext>
      </extLst>
    </bk>
    <bk>
      <extLst>
        <ext uri="{3e2802c4-a4d2-4d8b-9148-e3be6c30e623}">
          <xlrd:rvb i="1714"/>
        </ext>
      </extLst>
    </bk>
    <bk>
      <extLst>
        <ext uri="{3e2802c4-a4d2-4d8b-9148-e3be6c30e623}">
          <xlrd:rvb i="1715"/>
        </ext>
      </extLst>
    </bk>
    <bk>
      <extLst>
        <ext uri="{3e2802c4-a4d2-4d8b-9148-e3be6c30e623}">
          <xlrd:rvb i="1716"/>
        </ext>
      </extLst>
    </bk>
    <bk>
      <extLst>
        <ext uri="{3e2802c4-a4d2-4d8b-9148-e3be6c30e623}">
          <xlrd:rvb i="1717"/>
        </ext>
      </extLst>
    </bk>
    <bk>
      <extLst>
        <ext uri="{3e2802c4-a4d2-4d8b-9148-e3be6c30e623}">
          <xlrd:rvb i="1718"/>
        </ext>
      </extLst>
    </bk>
    <bk>
      <extLst>
        <ext uri="{3e2802c4-a4d2-4d8b-9148-e3be6c30e623}">
          <xlrd:rvb i="1719"/>
        </ext>
      </extLst>
    </bk>
    <bk>
      <extLst>
        <ext uri="{3e2802c4-a4d2-4d8b-9148-e3be6c30e623}">
          <xlrd:rvb i="1720"/>
        </ext>
      </extLst>
    </bk>
    <bk>
      <extLst>
        <ext uri="{3e2802c4-a4d2-4d8b-9148-e3be6c30e623}">
          <xlrd:rvb i="1721"/>
        </ext>
      </extLst>
    </bk>
    <bk>
      <extLst>
        <ext uri="{3e2802c4-a4d2-4d8b-9148-e3be6c30e623}">
          <xlrd:rvb i="1722"/>
        </ext>
      </extLst>
    </bk>
    <bk>
      <extLst>
        <ext uri="{3e2802c4-a4d2-4d8b-9148-e3be6c30e623}">
          <xlrd:rvb i="1723"/>
        </ext>
      </extLst>
    </bk>
    <bk>
      <extLst>
        <ext uri="{3e2802c4-a4d2-4d8b-9148-e3be6c30e623}">
          <xlrd:rvb i="1724"/>
        </ext>
      </extLst>
    </bk>
    <bk>
      <extLst>
        <ext uri="{3e2802c4-a4d2-4d8b-9148-e3be6c30e623}">
          <xlrd:rvb i="1725"/>
        </ext>
      </extLst>
    </bk>
    <bk>
      <extLst>
        <ext uri="{3e2802c4-a4d2-4d8b-9148-e3be6c30e623}">
          <xlrd:rvb i="1726"/>
        </ext>
      </extLst>
    </bk>
    <bk>
      <extLst>
        <ext uri="{3e2802c4-a4d2-4d8b-9148-e3be6c30e623}">
          <xlrd:rvb i="1727"/>
        </ext>
      </extLst>
    </bk>
    <bk>
      <extLst>
        <ext uri="{3e2802c4-a4d2-4d8b-9148-e3be6c30e623}">
          <xlrd:rvb i="1728"/>
        </ext>
      </extLst>
    </bk>
    <bk>
      <extLst>
        <ext uri="{3e2802c4-a4d2-4d8b-9148-e3be6c30e623}">
          <xlrd:rvb i="1729"/>
        </ext>
      </extLst>
    </bk>
    <bk>
      <extLst>
        <ext uri="{3e2802c4-a4d2-4d8b-9148-e3be6c30e623}">
          <xlrd:rvb i="1730"/>
        </ext>
      </extLst>
    </bk>
    <bk>
      <extLst>
        <ext uri="{3e2802c4-a4d2-4d8b-9148-e3be6c30e623}">
          <xlrd:rvb i="1731"/>
        </ext>
      </extLst>
    </bk>
    <bk>
      <extLst>
        <ext uri="{3e2802c4-a4d2-4d8b-9148-e3be6c30e623}">
          <xlrd:rvb i="1732"/>
        </ext>
      </extLst>
    </bk>
    <bk>
      <extLst>
        <ext uri="{3e2802c4-a4d2-4d8b-9148-e3be6c30e623}">
          <xlrd:rvb i="1733"/>
        </ext>
      </extLst>
    </bk>
    <bk>
      <extLst>
        <ext uri="{3e2802c4-a4d2-4d8b-9148-e3be6c30e623}">
          <xlrd:rvb i="1734"/>
        </ext>
      </extLst>
    </bk>
    <bk>
      <extLst>
        <ext uri="{3e2802c4-a4d2-4d8b-9148-e3be6c30e623}">
          <xlrd:rvb i="1735"/>
        </ext>
      </extLst>
    </bk>
    <bk>
      <extLst>
        <ext uri="{3e2802c4-a4d2-4d8b-9148-e3be6c30e623}">
          <xlrd:rvb i="1736"/>
        </ext>
      </extLst>
    </bk>
    <bk>
      <extLst>
        <ext uri="{3e2802c4-a4d2-4d8b-9148-e3be6c30e623}">
          <xlrd:rvb i="1737"/>
        </ext>
      </extLst>
    </bk>
    <bk>
      <extLst>
        <ext uri="{3e2802c4-a4d2-4d8b-9148-e3be6c30e623}">
          <xlrd:rvb i="1738"/>
        </ext>
      </extLst>
    </bk>
    <bk>
      <extLst>
        <ext uri="{3e2802c4-a4d2-4d8b-9148-e3be6c30e623}">
          <xlrd:rvb i="1739"/>
        </ext>
      </extLst>
    </bk>
    <bk>
      <extLst>
        <ext uri="{3e2802c4-a4d2-4d8b-9148-e3be6c30e623}">
          <xlrd:rvb i="1740"/>
        </ext>
      </extLst>
    </bk>
    <bk>
      <extLst>
        <ext uri="{3e2802c4-a4d2-4d8b-9148-e3be6c30e623}">
          <xlrd:rvb i="1741"/>
        </ext>
      </extLst>
    </bk>
    <bk>
      <extLst>
        <ext uri="{3e2802c4-a4d2-4d8b-9148-e3be6c30e623}">
          <xlrd:rvb i="1742"/>
        </ext>
      </extLst>
    </bk>
    <bk>
      <extLst>
        <ext uri="{3e2802c4-a4d2-4d8b-9148-e3be6c30e623}">
          <xlrd:rvb i="1743"/>
        </ext>
      </extLst>
    </bk>
    <bk>
      <extLst>
        <ext uri="{3e2802c4-a4d2-4d8b-9148-e3be6c30e623}">
          <xlrd:rvb i="1744"/>
        </ext>
      </extLst>
    </bk>
    <bk>
      <extLst>
        <ext uri="{3e2802c4-a4d2-4d8b-9148-e3be6c30e623}">
          <xlrd:rvb i="1745"/>
        </ext>
      </extLst>
    </bk>
    <bk>
      <extLst>
        <ext uri="{3e2802c4-a4d2-4d8b-9148-e3be6c30e623}">
          <xlrd:rvb i="1746"/>
        </ext>
      </extLst>
    </bk>
    <bk>
      <extLst>
        <ext uri="{3e2802c4-a4d2-4d8b-9148-e3be6c30e623}">
          <xlrd:rvb i="1747"/>
        </ext>
      </extLst>
    </bk>
    <bk>
      <extLst>
        <ext uri="{3e2802c4-a4d2-4d8b-9148-e3be6c30e623}">
          <xlrd:rvb i="1748"/>
        </ext>
      </extLst>
    </bk>
    <bk>
      <extLst>
        <ext uri="{3e2802c4-a4d2-4d8b-9148-e3be6c30e623}">
          <xlrd:rvb i="1749"/>
        </ext>
      </extLst>
    </bk>
    <bk>
      <extLst>
        <ext uri="{3e2802c4-a4d2-4d8b-9148-e3be6c30e623}">
          <xlrd:rvb i="1750"/>
        </ext>
      </extLst>
    </bk>
    <bk>
      <extLst>
        <ext uri="{3e2802c4-a4d2-4d8b-9148-e3be6c30e623}">
          <xlrd:rvb i="1751"/>
        </ext>
      </extLst>
    </bk>
    <bk>
      <extLst>
        <ext uri="{3e2802c4-a4d2-4d8b-9148-e3be6c30e623}">
          <xlrd:rvb i="1752"/>
        </ext>
      </extLst>
    </bk>
    <bk>
      <extLst>
        <ext uri="{3e2802c4-a4d2-4d8b-9148-e3be6c30e623}">
          <xlrd:rvb i="1753"/>
        </ext>
      </extLst>
    </bk>
    <bk>
      <extLst>
        <ext uri="{3e2802c4-a4d2-4d8b-9148-e3be6c30e623}">
          <xlrd:rvb i="1754"/>
        </ext>
      </extLst>
    </bk>
    <bk>
      <extLst>
        <ext uri="{3e2802c4-a4d2-4d8b-9148-e3be6c30e623}">
          <xlrd:rvb i="1755"/>
        </ext>
      </extLst>
    </bk>
    <bk>
      <extLst>
        <ext uri="{3e2802c4-a4d2-4d8b-9148-e3be6c30e623}">
          <xlrd:rvb i="1756"/>
        </ext>
      </extLst>
    </bk>
    <bk>
      <extLst>
        <ext uri="{3e2802c4-a4d2-4d8b-9148-e3be6c30e623}">
          <xlrd:rvb i="1757"/>
        </ext>
      </extLst>
    </bk>
    <bk>
      <extLst>
        <ext uri="{3e2802c4-a4d2-4d8b-9148-e3be6c30e623}">
          <xlrd:rvb i="1758"/>
        </ext>
      </extLst>
    </bk>
    <bk>
      <extLst>
        <ext uri="{3e2802c4-a4d2-4d8b-9148-e3be6c30e623}">
          <xlrd:rvb i="1759"/>
        </ext>
      </extLst>
    </bk>
    <bk>
      <extLst>
        <ext uri="{3e2802c4-a4d2-4d8b-9148-e3be6c30e623}">
          <xlrd:rvb i="1760"/>
        </ext>
      </extLst>
    </bk>
    <bk>
      <extLst>
        <ext uri="{3e2802c4-a4d2-4d8b-9148-e3be6c30e623}">
          <xlrd:rvb i="1761"/>
        </ext>
      </extLst>
    </bk>
    <bk>
      <extLst>
        <ext uri="{3e2802c4-a4d2-4d8b-9148-e3be6c30e623}">
          <xlrd:rvb i="1762"/>
        </ext>
      </extLst>
    </bk>
    <bk>
      <extLst>
        <ext uri="{3e2802c4-a4d2-4d8b-9148-e3be6c30e623}">
          <xlrd:rvb i="1763"/>
        </ext>
      </extLst>
    </bk>
    <bk>
      <extLst>
        <ext uri="{3e2802c4-a4d2-4d8b-9148-e3be6c30e623}">
          <xlrd:rvb i="1764"/>
        </ext>
      </extLst>
    </bk>
    <bk>
      <extLst>
        <ext uri="{3e2802c4-a4d2-4d8b-9148-e3be6c30e623}">
          <xlrd:rvb i="1765"/>
        </ext>
      </extLst>
    </bk>
    <bk>
      <extLst>
        <ext uri="{3e2802c4-a4d2-4d8b-9148-e3be6c30e623}">
          <xlrd:rvb i="1766"/>
        </ext>
      </extLst>
    </bk>
    <bk>
      <extLst>
        <ext uri="{3e2802c4-a4d2-4d8b-9148-e3be6c30e623}">
          <xlrd:rvb i="1767"/>
        </ext>
      </extLst>
    </bk>
    <bk>
      <extLst>
        <ext uri="{3e2802c4-a4d2-4d8b-9148-e3be6c30e623}">
          <xlrd:rvb i="1768"/>
        </ext>
      </extLst>
    </bk>
    <bk>
      <extLst>
        <ext uri="{3e2802c4-a4d2-4d8b-9148-e3be6c30e623}">
          <xlrd:rvb i="1769"/>
        </ext>
      </extLst>
    </bk>
    <bk>
      <extLst>
        <ext uri="{3e2802c4-a4d2-4d8b-9148-e3be6c30e623}">
          <xlrd:rvb i="1770"/>
        </ext>
      </extLst>
    </bk>
    <bk>
      <extLst>
        <ext uri="{3e2802c4-a4d2-4d8b-9148-e3be6c30e623}">
          <xlrd:rvb i="1771"/>
        </ext>
      </extLst>
    </bk>
    <bk>
      <extLst>
        <ext uri="{3e2802c4-a4d2-4d8b-9148-e3be6c30e623}">
          <xlrd:rvb i="1772"/>
        </ext>
      </extLst>
    </bk>
    <bk>
      <extLst>
        <ext uri="{3e2802c4-a4d2-4d8b-9148-e3be6c30e623}">
          <xlrd:rvb i="1773"/>
        </ext>
      </extLst>
    </bk>
    <bk>
      <extLst>
        <ext uri="{3e2802c4-a4d2-4d8b-9148-e3be6c30e623}">
          <xlrd:rvb i="1774"/>
        </ext>
      </extLst>
    </bk>
    <bk>
      <extLst>
        <ext uri="{3e2802c4-a4d2-4d8b-9148-e3be6c30e623}">
          <xlrd:rvb i="1775"/>
        </ext>
      </extLst>
    </bk>
    <bk>
      <extLst>
        <ext uri="{3e2802c4-a4d2-4d8b-9148-e3be6c30e623}">
          <xlrd:rvb i="1776"/>
        </ext>
      </extLst>
    </bk>
    <bk>
      <extLst>
        <ext uri="{3e2802c4-a4d2-4d8b-9148-e3be6c30e623}">
          <xlrd:rvb i="1777"/>
        </ext>
      </extLst>
    </bk>
    <bk>
      <extLst>
        <ext uri="{3e2802c4-a4d2-4d8b-9148-e3be6c30e623}">
          <xlrd:rvb i="1778"/>
        </ext>
      </extLst>
    </bk>
    <bk>
      <extLst>
        <ext uri="{3e2802c4-a4d2-4d8b-9148-e3be6c30e623}">
          <xlrd:rvb i="1779"/>
        </ext>
      </extLst>
    </bk>
    <bk>
      <extLst>
        <ext uri="{3e2802c4-a4d2-4d8b-9148-e3be6c30e623}">
          <xlrd:rvb i="1780"/>
        </ext>
      </extLst>
    </bk>
    <bk>
      <extLst>
        <ext uri="{3e2802c4-a4d2-4d8b-9148-e3be6c30e623}">
          <xlrd:rvb i="1781"/>
        </ext>
      </extLst>
    </bk>
    <bk>
      <extLst>
        <ext uri="{3e2802c4-a4d2-4d8b-9148-e3be6c30e623}">
          <xlrd:rvb i="1782"/>
        </ext>
      </extLst>
    </bk>
    <bk>
      <extLst>
        <ext uri="{3e2802c4-a4d2-4d8b-9148-e3be6c30e623}">
          <xlrd:rvb i="1783"/>
        </ext>
      </extLst>
    </bk>
    <bk>
      <extLst>
        <ext uri="{3e2802c4-a4d2-4d8b-9148-e3be6c30e623}">
          <xlrd:rvb i="1784"/>
        </ext>
      </extLst>
    </bk>
    <bk>
      <extLst>
        <ext uri="{3e2802c4-a4d2-4d8b-9148-e3be6c30e623}">
          <xlrd:rvb i="1785"/>
        </ext>
      </extLst>
    </bk>
    <bk>
      <extLst>
        <ext uri="{3e2802c4-a4d2-4d8b-9148-e3be6c30e623}">
          <xlrd:rvb i="1786"/>
        </ext>
      </extLst>
    </bk>
    <bk>
      <extLst>
        <ext uri="{3e2802c4-a4d2-4d8b-9148-e3be6c30e623}">
          <xlrd:rvb i="1787"/>
        </ext>
      </extLst>
    </bk>
    <bk>
      <extLst>
        <ext uri="{3e2802c4-a4d2-4d8b-9148-e3be6c30e623}">
          <xlrd:rvb i="1788"/>
        </ext>
      </extLst>
    </bk>
    <bk>
      <extLst>
        <ext uri="{3e2802c4-a4d2-4d8b-9148-e3be6c30e623}">
          <xlrd:rvb i="1789"/>
        </ext>
      </extLst>
    </bk>
    <bk>
      <extLst>
        <ext uri="{3e2802c4-a4d2-4d8b-9148-e3be6c30e623}">
          <xlrd:rvb i="1790"/>
        </ext>
      </extLst>
    </bk>
    <bk>
      <extLst>
        <ext uri="{3e2802c4-a4d2-4d8b-9148-e3be6c30e623}">
          <xlrd:rvb i="1791"/>
        </ext>
      </extLst>
    </bk>
    <bk>
      <extLst>
        <ext uri="{3e2802c4-a4d2-4d8b-9148-e3be6c30e623}">
          <xlrd:rvb i="1792"/>
        </ext>
      </extLst>
    </bk>
    <bk>
      <extLst>
        <ext uri="{3e2802c4-a4d2-4d8b-9148-e3be6c30e623}">
          <xlrd:rvb i="1793"/>
        </ext>
      </extLst>
    </bk>
    <bk>
      <extLst>
        <ext uri="{3e2802c4-a4d2-4d8b-9148-e3be6c30e623}">
          <xlrd:rvb i="1794"/>
        </ext>
      </extLst>
    </bk>
    <bk>
      <extLst>
        <ext uri="{3e2802c4-a4d2-4d8b-9148-e3be6c30e623}">
          <xlrd:rvb i="1795"/>
        </ext>
      </extLst>
    </bk>
    <bk>
      <extLst>
        <ext uri="{3e2802c4-a4d2-4d8b-9148-e3be6c30e623}">
          <xlrd:rvb i="1796"/>
        </ext>
      </extLst>
    </bk>
    <bk>
      <extLst>
        <ext uri="{3e2802c4-a4d2-4d8b-9148-e3be6c30e623}">
          <xlrd:rvb i="1797"/>
        </ext>
      </extLst>
    </bk>
    <bk>
      <extLst>
        <ext uri="{3e2802c4-a4d2-4d8b-9148-e3be6c30e623}">
          <xlrd:rvb i="1798"/>
        </ext>
      </extLst>
    </bk>
    <bk>
      <extLst>
        <ext uri="{3e2802c4-a4d2-4d8b-9148-e3be6c30e623}">
          <xlrd:rvb i="1799"/>
        </ext>
      </extLst>
    </bk>
    <bk>
      <extLst>
        <ext uri="{3e2802c4-a4d2-4d8b-9148-e3be6c30e623}">
          <xlrd:rvb i="1800"/>
        </ext>
      </extLst>
    </bk>
    <bk>
      <extLst>
        <ext uri="{3e2802c4-a4d2-4d8b-9148-e3be6c30e623}">
          <xlrd:rvb i="1801"/>
        </ext>
      </extLst>
    </bk>
    <bk>
      <extLst>
        <ext uri="{3e2802c4-a4d2-4d8b-9148-e3be6c30e623}">
          <xlrd:rvb i="1802"/>
        </ext>
      </extLst>
    </bk>
    <bk>
      <extLst>
        <ext uri="{3e2802c4-a4d2-4d8b-9148-e3be6c30e623}">
          <xlrd:rvb i="1803"/>
        </ext>
      </extLst>
    </bk>
    <bk>
      <extLst>
        <ext uri="{3e2802c4-a4d2-4d8b-9148-e3be6c30e623}">
          <xlrd:rvb i="1804"/>
        </ext>
      </extLst>
    </bk>
    <bk>
      <extLst>
        <ext uri="{3e2802c4-a4d2-4d8b-9148-e3be6c30e623}">
          <xlrd:rvb i="1805"/>
        </ext>
      </extLst>
    </bk>
    <bk>
      <extLst>
        <ext uri="{3e2802c4-a4d2-4d8b-9148-e3be6c30e623}">
          <xlrd:rvb i="1806"/>
        </ext>
      </extLst>
    </bk>
    <bk>
      <extLst>
        <ext uri="{3e2802c4-a4d2-4d8b-9148-e3be6c30e623}">
          <xlrd:rvb i="1807"/>
        </ext>
      </extLst>
    </bk>
    <bk>
      <extLst>
        <ext uri="{3e2802c4-a4d2-4d8b-9148-e3be6c30e623}">
          <xlrd:rvb i="1808"/>
        </ext>
      </extLst>
    </bk>
    <bk>
      <extLst>
        <ext uri="{3e2802c4-a4d2-4d8b-9148-e3be6c30e623}">
          <xlrd:rvb i="1809"/>
        </ext>
      </extLst>
    </bk>
    <bk>
      <extLst>
        <ext uri="{3e2802c4-a4d2-4d8b-9148-e3be6c30e623}">
          <xlrd:rvb i="1810"/>
        </ext>
      </extLst>
    </bk>
    <bk>
      <extLst>
        <ext uri="{3e2802c4-a4d2-4d8b-9148-e3be6c30e623}">
          <xlrd:rvb i="1811"/>
        </ext>
      </extLst>
    </bk>
    <bk>
      <extLst>
        <ext uri="{3e2802c4-a4d2-4d8b-9148-e3be6c30e623}">
          <xlrd:rvb i="1812"/>
        </ext>
      </extLst>
    </bk>
    <bk>
      <extLst>
        <ext uri="{3e2802c4-a4d2-4d8b-9148-e3be6c30e623}">
          <xlrd:rvb i="1813"/>
        </ext>
      </extLst>
    </bk>
    <bk>
      <extLst>
        <ext uri="{3e2802c4-a4d2-4d8b-9148-e3be6c30e623}">
          <xlrd:rvb i="1814"/>
        </ext>
      </extLst>
    </bk>
    <bk>
      <extLst>
        <ext uri="{3e2802c4-a4d2-4d8b-9148-e3be6c30e623}">
          <xlrd:rvb i="1815"/>
        </ext>
      </extLst>
    </bk>
    <bk>
      <extLst>
        <ext uri="{3e2802c4-a4d2-4d8b-9148-e3be6c30e623}">
          <xlrd:rvb i="1816"/>
        </ext>
      </extLst>
    </bk>
    <bk>
      <extLst>
        <ext uri="{3e2802c4-a4d2-4d8b-9148-e3be6c30e623}">
          <xlrd:rvb i="1817"/>
        </ext>
      </extLst>
    </bk>
    <bk>
      <extLst>
        <ext uri="{3e2802c4-a4d2-4d8b-9148-e3be6c30e623}">
          <xlrd:rvb i="1818"/>
        </ext>
      </extLst>
    </bk>
    <bk>
      <extLst>
        <ext uri="{3e2802c4-a4d2-4d8b-9148-e3be6c30e623}">
          <xlrd:rvb i="1819"/>
        </ext>
      </extLst>
    </bk>
    <bk>
      <extLst>
        <ext uri="{3e2802c4-a4d2-4d8b-9148-e3be6c30e623}">
          <xlrd:rvb i="1820"/>
        </ext>
      </extLst>
    </bk>
    <bk>
      <extLst>
        <ext uri="{3e2802c4-a4d2-4d8b-9148-e3be6c30e623}">
          <xlrd:rvb i="1821"/>
        </ext>
      </extLst>
    </bk>
    <bk>
      <extLst>
        <ext uri="{3e2802c4-a4d2-4d8b-9148-e3be6c30e623}">
          <xlrd:rvb i="1822"/>
        </ext>
      </extLst>
    </bk>
    <bk>
      <extLst>
        <ext uri="{3e2802c4-a4d2-4d8b-9148-e3be6c30e623}">
          <xlrd:rvb i="1823"/>
        </ext>
      </extLst>
    </bk>
    <bk>
      <extLst>
        <ext uri="{3e2802c4-a4d2-4d8b-9148-e3be6c30e623}">
          <xlrd:rvb i="1824"/>
        </ext>
      </extLst>
    </bk>
    <bk>
      <extLst>
        <ext uri="{3e2802c4-a4d2-4d8b-9148-e3be6c30e623}">
          <xlrd:rvb i="1825"/>
        </ext>
      </extLst>
    </bk>
    <bk>
      <extLst>
        <ext uri="{3e2802c4-a4d2-4d8b-9148-e3be6c30e623}">
          <xlrd:rvb i="1826"/>
        </ext>
      </extLst>
    </bk>
    <bk>
      <extLst>
        <ext uri="{3e2802c4-a4d2-4d8b-9148-e3be6c30e623}">
          <xlrd:rvb i="1827"/>
        </ext>
      </extLst>
    </bk>
    <bk>
      <extLst>
        <ext uri="{3e2802c4-a4d2-4d8b-9148-e3be6c30e623}">
          <xlrd:rvb i="1828"/>
        </ext>
      </extLst>
    </bk>
    <bk>
      <extLst>
        <ext uri="{3e2802c4-a4d2-4d8b-9148-e3be6c30e623}">
          <xlrd:rvb i="1829"/>
        </ext>
      </extLst>
    </bk>
    <bk>
      <extLst>
        <ext uri="{3e2802c4-a4d2-4d8b-9148-e3be6c30e623}">
          <xlrd:rvb i="1830"/>
        </ext>
      </extLst>
    </bk>
    <bk>
      <extLst>
        <ext uri="{3e2802c4-a4d2-4d8b-9148-e3be6c30e623}">
          <xlrd:rvb i="1831"/>
        </ext>
      </extLst>
    </bk>
    <bk>
      <extLst>
        <ext uri="{3e2802c4-a4d2-4d8b-9148-e3be6c30e623}">
          <xlrd:rvb i="1832"/>
        </ext>
      </extLst>
    </bk>
    <bk>
      <extLst>
        <ext uri="{3e2802c4-a4d2-4d8b-9148-e3be6c30e623}">
          <xlrd:rvb i="1833"/>
        </ext>
      </extLst>
    </bk>
    <bk>
      <extLst>
        <ext uri="{3e2802c4-a4d2-4d8b-9148-e3be6c30e623}">
          <xlrd:rvb i="1834"/>
        </ext>
      </extLst>
    </bk>
    <bk>
      <extLst>
        <ext uri="{3e2802c4-a4d2-4d8b-9148-e3be6c30e623}">
          <xlrd:rvb i="1835"/>
        </ext>
      </extLst>
    </bk>
    <bk>
      <extLst>
        <ext uri="{3e2802c4-a4d2-4d8b-9148-e3be6c30e623}">
          <xlrd:rvb i="1836"/>
        </ext>
      </extLst>
    </bk>
    <bk>
      <extLst>
        <ext uri="{3e2802c4-a4d2-4d8b-9148-e3be6c30e623}">
          <xlrd:rvb i="1837"/>
        </ext>
      </extLst>
    </bk>
    <bk>
      <extLst>
        <ext uri="{3e2802c4-a4d2-4d8b-9148-e3be6c30e623}">
          <xlrd:rvb i="1838"/>
        </ext>
      </extLst>
    </bk>
    <bk>
      <extLst>
        <ext uri="{3e2802c4-a4d2-4d8b-9148-e3be6c30e623}">
          <xlrd:rvb i="1839"/>
        </ext>
      </extLst>
    </bk>
    <bk>
      <extLst>
        <ext uri="{3e2802c4-a4d2-4d8b-9148-e3be6c30e623}">
          <xlrd:rvb i="1840"/>
        </ext>
      </extLst>
    </bk>
    <bk>
      <extLst>
        <ext uri="{3e2802c4-a4d2-4d8b-9148-e3be6c30e623}">
          <xlrd:rvb i="1841"/>
        </ext>
      </extLst>
    </bk>
    <bk>
      <extLst>
        <ext uri="{3e2802c4-a4d2-4d8b-9148-e3be6c30e623}">
          <xlrd:rvb i="1842"/>
        </ext>
      </extLst>
    </bk>
    <bk>
      <extLst>
        <ext uri="{3e2802c4-a4d2-4d8b-9148-e3be6c30e623}">
          <xlrd:rvb i="1843"/>
        </ext>
      </extLst>
    </bk>
    <bk>
      <extLst>
        <ext uri="{3e2802c4-a4d2-4d8b-9148-e3be6c30e623}">
          <xlrd:rvb i="1844"/>
        </ext>
      </extLst>
    </bk>
    <bk>
      <extLst>
        <ext uri="{3e2802c4-a4d2-4d8b-9148-e3be6c30e623}">
          <xlrd:rvb i="1845"/>
        </ext>
      </extLst>
    </bk>
    <bk>
      <extLst>
        <ext uri="{3e2802c4-a4d2-4d8b-9148-e3be6c30e623}">
          <xlrd:rvb i="1846"/>
        </ext>
      </extLst>
    </bk>
    <bk>
      <extLst>
        <ext uri="{3e2802c4-a4d2-4d8b-9148-e3be6c30e623}">
          <xlrd:rvb i="1847"/>
        </ext>
      </extLst>
    </bk>
    <bk>
      <extLst>
        <ext uri="{3e2802c4-a4d2-4d8b-9148-e3be6c30e623}">
          <xlrd:rvb i="1848"/>
        </ext>
      </extLst>
    </bk>
    <bk>
      <extLst>
        <ext uri="{3e2802c4-a4d2-4d8b-9148-e3be6c30e623}">
          <xlrd:rvb i="1849"/>
        </ext>
      </extLst>
    </bk>
    <bk>
      <extLst>
        <ext uri="{3e2802c4-a4d2-4d8b-9148-e3be6c30e623}">
          <xlrd:rvb i="1850"/>
        </ext>
      </extLst>
    </bk>
    <bk>
      <extLst>
        <ext uri="{3e2802c4-a4d2-4d8b-9148-e3be6c30e623}">
          <xlrd:rvb i="1851"/>
        </ext>
      </extLst>
    </bk>
    <bk>
      <extLst>
        <ext uri="{3e2802c4-a4d2-4d8b-9148-e3be6c30e623}">
          <xlrd:rvb i="1852"/>
        </ext>
      </extLst>
    </bk>
    <bk>
      <extLst>
        <ext uri="{3e2802c4-a4d2-4d8b-9148-e3be6c30e623}">
          <xlrd:rvb i="1853"/>
        </ext>
      </extLst>
    </bk>
    <bk>
      <extLst>
        <ext uri="{3e2802c4-a4d2-4d8b-9148-e3be6c30e623}">
          <xlrd:rvb i="1854"/>
        </ext>
      </extLst>
    </bk>
    <bk>
      <extLst>
        <ext uri="{3e2802c4-a4d2-4d8b-9148-e3be6c30e623}">
          <xlrd:rvb i="1855"/>
        </ext>
      </extLst>
    </bk>
    <bk>
      <extLst>
        <ext uri="{3e2802c4-a4d2-4d8b-9148-e3be6c30e623}">
          <xlrd:rvb i="1856"/>
        </ext>
      </extLst>
    </bk>
    <bk>
      <extLst>
        <ext uri="{3e2802c4-a4d2-4d8b-9148-e3be6c30e623}">
          <xlrd:rvb i="1857"/>
        </ext>
      </extLst>
    </bk>
    <bk>
      <extLst>
        <ext uri="{3e2802c4-a4d2-4d8b-9148-e3be6c30e623}">
          <xlrd:rvb i="1858"/>
        </ext>
      </extLst>
    </bk>
    <bk>
      <extLst>
        <ext uri="{3e2802c4-a4d2-4d8b-9148-e3be6c30e623}">
          <xlrd:rvb i="1859"/>
        </ext>
      </extLst>
    </bk>
    <bk>
      <extLst>
        <ext uri="{3e2802c4-a4d2-4d8b-9148-e3be6c30e623}">
          <xlrd:rvb i="1860"/>
        </ext>
      </extLst>
    </bk>
    <bk>
      <extLst>
        <ext uri="{3e2802c4-a4d2-4d8b-9148-e3be6c30e623}">
          <xlrd:rvb i="1861"/>
        </ext>
      </extLst>
    </bk>
    <bk>
      <extLst>
        <ext uri="{3e2802c4-a4d2-4d8b-9148-e3be6c30e623}">
          <xlrd:rvb i="1862"/>
        </ext>
      </extLst>
    </bk>
    <bk>
      <extLst>
        <ext uri="{3e2802c4-a4d2-4d8b-9148-e3be6c30e623}">
          <xlrd:rvb i="1863"/>
        </ext>
      </extLst>
    </bk>
    <bk>
      <extLst>
        <ext uri="{3e2802c4-a4d2-4d8b-9148-e3be6c30e623}">
          <xlrd:rvb i="1864"/>
        </ext>
      </extLst>
    </bk>
    <bk>
      <extLst>
        <ext uri="{3e2802c4-a4d2-4d8b-9148-e3be6c30e623}">
          <xlrd:rvb i="1865"/>
        </ext>
      </extLst>
    </bk>
    <bk>
      <extLst>
        <ext uri="{3e2802c4-a4d2-4d8b-9148-e3be6c30e623}">
          <xlrd:rvb i="1866"/>
        </ext>
      </extLst>
    </bk>
    <bk>
      <extLst>
        <ext uri="{3e2802c4-a4d2-4d8b-9148-e3be6c30e623}">
          <xlrd:rvb i="1867"/>
        </ext>
      </extLst>
    </bk>
    <bk>
      <extLst>
        <ext uri="{3e2802c4-a4d2-4d8b-9148-e3be6c30e623}">
          <xlrd:rvb i="1868"/>
        </ext>
      </extLst>
    </bk>
    <bk>
      <extLst>
        <ext uri="{3e2802c4-a4d2-4d8b-9148-e3be6c30e623}">
          <xlrd:rvb i="1869"/>
        </ext>
      </extLst>
    </bk>
    <bk>
      <extLst>
        <ext uri="{3e2802c4-a4d2-4d8b-9148-e3be6c30e623}">
          <xlrd:rvb i="1870"/>
        </ext>
      </extLst>
    </bk>
    <bk>
      <extLst>
        <ext uri="{3e2802c4-a4d2-4d8b-9148-e3be6c30e623}">
          <xlrd:rvb i="1871"/>
        </ext>
      </extLst>
    </bk>
    <bk>
      <extLst>
        <ext uri="{3e2802c4-a4d2-4d8b-9148-e3be6c30e623}">
          <xlrd:rvb i="1872"/>
        </ext>
      </extLst>
    </bk>
    <bk>
      <extLst>
        <ext uri="{3e2802c4-a4d2-4d8b-9148-e3be6c30e623}">
          <xlrd:rvb i="1873"/>
        </ext>
      </extLst>
    </bk>
    <bk>
      <extLst>
        <ext uri="{3e2802c4-a4d2-4d8b-9148-e3be6c30e623}">
          <xlrd:rvb i="1874"/>
        </ext>
      </extLst>
    </bk>
    <bk>
      <extLst>
        <ext uri="{3e2802c4-a4d2-4d8b-9148-e3be6c30e623}">
          <xlrd:rvb i="1875"/>
        </ext>
      </extLst>
    </bk>
    <bk>
      <extLst>
        <ext uri="{3e2802c4-a4d2-4d8b-9148-e3be6c30e623}">
          <xlrd:rvb i="1876"/>
        </ext>
      </extLst>
    </bk>
    <bk>
      <extLst>
        <ext uri="{3e2802c4-a4d2-4d8b-9148-e3be6c30e623}">
          <xlrd:rvb i="1877"/>
        </ext>
      </extLst>
    </bk>
    <bk>
      <extLst>
        <ext uri="{3e2802c4-a4d2-4d8b-9148-e3be6c30e623}">
          <xlrd:rvb i="1878"/>
        </ext>
      </extLst>
    </bk>
    <bk>
      <extLst>
        <ext uri="{3e2802c4-a4d2-4d8b-9148-e3be6c30e623}">
          <xlrd:rvb i="1879"/>
        </ext>
      </extLst>
    </bk>
    <bk>
      <extLst>
        <ext uri="{3e2802c4-a4d2-4d8b-9148-e3be6c30e623}">
          <xlrd:rvb i="1880"/>
        </ext>
      </extLst>
    </bk>
    <bk>
      <extLst>
        <ext uri="{3e2802c4-a4d2-4d8b-9148-e3be6c30e623}">
          <xlrd:rvb i="1881"/>
        </ext>
      </extLst>
    </bk>
    <bk>
      <extLst>
        <ext uri="{3e2802c4-a4d2-4d8b-9148-e3be6c30e623}">
          <xlrd:rvb i="1882"/>
        </ext>
      </extLst>
    </bk>
    <bk>
      <extLst>
        <ext uri="{3e2802c4-a4d2-4d8b-9148-e3be6c30e623}">
          <xlrd:rvb i="1883"/>
        </ext>
      </extLst>
    </bk>
    <bk>
      <extLst>
        <ext uri="{3e2802c4-a4d2-4d8b-9148-e3be6c30e623}">
          <xlrd:rvb i="1884"/>
        </ext>
      </extLst>
    </bk>
    <bk>
      <extLst>
        <ext uri="{3e2802c4-a4d2-4d8b-9148-e3be6c30e623}">
          <xlrd:rvb i="1885"/>
        </ext>
      </extLst>
    </bk>
    <bk>
      <extLst>
        <ext uri="{3e2802c4-a4d2-4d8b-9148-e3be6c30e623}">
          <xlrd:rvb i="1886"/>
        </ext>
      </extLst>
    </bk>
    <bk>
      <extLst>
        <ext uri="{3e2802c4-a4d2-4d8b-9148-e3be6c30e623}">
          <xlrd:rvb i="1887"/>
        </ext>
      </extLst>
    </bk>
    <bk>
      <extLst>
        <ext uri="{3e2802c4-a4d2-4d8b-9148-e3be6c30e623}">
          <xlrd:rvb i="1888"/>
        </ext>
      </extLst>
    </bk>
    <bk>
      <extLst>
        <ext uri="{3e2802c4-a4d2-4d8b-9148-e3be6c30e623}">
          <xlrd:rvb i="1889"/>
        </ext>
      </extLst>
    </bk>
    <bk>
      <extLst>
        <ext uri="{3e2802c4-a4d2-4d8b-9148-e3be6c30e623}">
          <xlrd:rvb i="1892"/>
        </ext>
      </extLst>
    </bk>
    <bk>
      <extLst>
        <ext uri="{3e2802c4-a4d2-4d8b-9148-e3be6c30e623}">
          <xlrd:rvb i="1893"/>
        </ext>
      </extLst>
    </bk>
    <bk>
      <extLst>
        <ext uri="{3e2802c4-a4d2-4d8b-9148-e3be6c30e623}">
          <xlrd:rvb i="1894"/>
        </ext>
      </extLst>
    </bk>
    <bk>
      <extLst>
        <ext uri="{3e2802c4-a4d2-4d8b-9148-e3be6c30e623}">
          <xlrd:rvb i="1895"/>
        </ext>
      </extLst>
    </bk>
    <bk>
      <extLst>
        <ext uri="{3e2802c4-a4d2-4d8b-9148-e3be6c30e623}">
          <xlrd:rvb i="1896"/>
        </ext>
      </extLst>
    </bk>
    <bk>
      <extLst>
        <ext uri="{3e2802c4-a4d2-4d8b-9148-e3be6c30e623}">
          <xlrd:rvb i="1897"/>
        </ext>
      </extLst>
    </bk>
    <bk>
      <extLst>
        <ext uri="{3e2802c4-a4d2-4d8b-9148-e3be6c30e623}">
          <xlrd:rvb i="1898"/>
        </ext>
      </extLst>
    </bk>
    <bk>
      <extLst>
        <ext uri="{3e2802c4-a4d2-4d8b-9148-e3be6c30e623}">
          <xlrd:rvb i="1899"/>
        </ext>
      </extLst>
    </bk>
    <bk>
      <extLst>
        <ext uri="{3e2802c4-a4d2-4d8b-9148-e3be6c30e623}">
          <xlrd:rvb i="1900"/>
        </ext>
      </extLst>
    </bk>
    <bk>
      <extLst>
        <ext uri="{3e2802c4-a4d2-4d8b-9148-e3be6c30e623}">
          <xlrd:rvb i="1901"/>
        </ext>
      </extLst>
    </bk>
    <bk>
      <extLst>
        <ext uri="{3e2802c4-a4d2-4d8b-9148-e3be6c30e623}">
          <xlrd:rvb i="1902"/>
        </ext>
      </extLst>
    </bk>
    <bk>
      <extLst>
        <ext uri="{3e2802c4-a4d2-4d8b-9148-e3be6c30e623}">
          <xlrd:rvb i="1903"/>
        </ext>
      </extLst>
    </bk>
    <bk>
      <extLst>
        <ext uri="{3e2802c4-a4d2-4d8b-9148-e3be6c30e623}">
          <xlrd:rvb i="1904"/>
        </ext>
      </extLst>
    </bk>
    <bk>
      <extLst>
        <ext uri="{3e2802c4-a4d2-4d8b-9148-e3be6c30e623}">
          <xlrd:rvb i="1905"/>
        </ext>
      </extLst>
    </bk>
    <bk>
      <extLst>
        <ext uri="{3e2802c4-a4d2-4d8b-9148-e3be6c30e623}">
          <xlrd:rvb i="1906"/>
        </ext>
      </extLst>
    </bk>
    <bk>
      <extLst>
        <ext uri="{3e2802c4-a4d2-4d8b-9148-e3be6c30e623}">
          <xlrd:rvb i="1907"/>
        </ext>
      </extLst>
    </bk>
    <bk>
      <extLst>
        <ext uri="{3e2802c4-a4d2-4d8b-9148-e3be6c30e623}">
          <xlrd:rvb i="1908"/>
        </ext>
      </extLst>
    </bk>
    <bk>
      <extLst>
        <ext uri="{3e2802c4-a4d2-4d8b-9148-e3be6c30e623}">
          <xlrd:rvb i="1909"/>
        </ext>
      </extLst>
    </bk>
    <bk>
      <extLst>
        <ext uri="{3e2802c4-a4d2-4d8b-9148-e3be6c30e623}">
          <xlrd:rvb i="1910"/>
        </ext>
      </extLst>
    </bk>
    <bk>
      <extLst>
        <ext uri="{3e2802c4-a4d2-4d8b-9148-e3be6c30e623}">
          <xlrd:rvb i="1911"/>
        </ext>
      </extLst>
    </bk>
    <bk>
      <extLst>
        <ext uri="{3e2802c4-a4d2-4d8b-9148-e3be6c30e623}">
          <xlrd:rvb i="1912"/>
        </ext>
      </extLst>
    </bk>
    <bk>
      <extLst>
        <ext uri="{3e2802c4-a4d2-4d8b-9148-e3be6c30e623}">
          <xlrd:rvb i="1913"/>
        </ext>
      </extLst>
    </bk>
    <bk>
      <extLst>
        <ext uri="{3e2802c4-a4d2-4d8b-9148-e3be6c30e623}">
          <xlrd:rvb i="1914"/>
        </ext>
      </extLst>
    </bk>
    <bk>
      <extLst>
        <ext uri="{3e2802c4-a4d2-4d8b-9148-e3be6c30e623}">
          <xlrd:rvb i="1915"/>
        </ext>
      </extLst>
    </bk>
    <bk>
      <extLst>
        <ext uri="{3e2802c4-a4d2-4d8b-9148-e3be6c30e623}">
          <xlrd:rvb i="1916"/>
        </ext>
      </extLst>
    </bk>
    <bk>
      <extLst>
        <ext uri="{3e2802c4-a4d2-4d8b-9148-e3be6c30e623}">
          <xlrd:rvb i="1917"/>
        </ext>
      </extLst>
    </bk>
    <bk>
      <extLst>
        <ext uri="{3e2802c4-a4d2-4d8b-9148-e3be6c30e623}">
          <xlrd:rvb i="1918"/>
        </ext>
      </extLst>
    </bk>
    <bk>
      <extLst>
        <ext uri="{3e2802c4-a4d2-4d8b-9148-e3be6c30e623}">
          <xlrd:rvb i="1919"/>
        </ext>
      </extLst>
    </bk>
    <bk>
      <extLst>
        <ext uri="{3e2802c4-a4d2-4d8b-9148-e3be6c30e623}">
          <xlrd:rvb i="1920"/>
        </ext>
      </extLst>
    </bk>
    <bk>
      <extLst>
        <ext uri="{3e2802c4-a4d2-4d8b-9148-e3be6c30e623}">
          <xlrd:rvb i="1921"/>
        </ext>
      </extLst>
    </bk>
    <bk>
      <extLst>
        <ext uri="{3e2802c4-a4d2-4d8b-9148-e3be6c30e623}">
          <xlrd:rvb i="1922"/>
        </ext>
      </extLst>
    </bk>
    <bk>
      <extLst>
        <ext uri="{3e2802c4-a4d2-4d8b-9148-e3be6c30e623}">
          <xlrd:rvb i="1923"/>
        </ext>
      </extLst>
    </bk>
    <bk>
      <extLst>
        <ext uri="{3e2802c4-a4d2-4d8b-9148-e3be6c30e623}">
          <xlrd:rvb i="1924"/>
        </ext>
      </extLst>
    </bk>
    <bk>
      <extLst>
        <ext uri="{3e2802c4-a4d2-4d8b-9148-e3be6c30e623}">
          <xlrd:rvb i="1925"/>
        </ext>
      </extLst>
    </bk>
    <bk>
      <extLst>
        <ext uri="{3e2802c4-a4d2-4d8b-9148-e3be6c30e623}">
          <xlrd:rvb i="1926"/>
        </ext>
      </extLst>
    </bk>
    <bk>
      <extLst>
        <ext uri="{3e2802c4-a4d2-4d8b-9148-e3be6c30e623}">
          <xlrd:rvb i="1927"/>
        </ext>
      </extLst>
    </bk>
    <bk>
      <extLst>
        <ext uri="{3e2802c4-a4d2-4d8b-9148-e3be6c30e623}">
          <xlrd:rvb i="1928"/>
        </ext>
      </extLst>
    </bk>
    <bk>
      <extLst>
        <ext uri="{3e2802c4-a4d2-4d8b-9148-e3be6c30e623}">
          <xlrd:rvb i="1929"/>
        </ext>
      </extLst>
    </bk>
    <bk>
      <extLst>
        <ext uri="{3e2802c4-a4d2-4d8b-9148-e3be6c30e623}">
          <xlrd:rvb i="1930"/>
        </ext>
      </extLst>
    </bk>
    <bk>
      <extLst>
        <ext uri="{3e2802c4-a4d2-4d8b-9148-e3be6c30e623}">
          <xlrd:rvb i="1931"/>
        </ext>
      </extLst>
    </bk>
    <bk>
      <extLst>
        <ext uri="{3e2802c4-a4d2-4d8b-9148-e3be6c30e623}">
          <xlrd:rvb i="1932"/>
        </ext>
      </extLst>
    </bk>
    <bk>
      <extLst>
        <ext uri="{3e2802c4-a4d2-4d8b-9148-e3be6c30e623}">
          <xlrd:rvb i="1933"/>
        </ext>
      </extLst>
    </bk>
    <bk>
      <extLst>
        <ext uri="{3e2802c4-a4d2-4d8b-9148-e3be6c30e623}">
          <xlrd:rvb i="1934"/>
        </ext>
      </extLst>
    </bk>
    <bk>
      <extLst>
        <ext uri="{3e2802c4-a4d2-4d8b-9148-e3be6c30e623}">
          <xlrd:rvb i="1935"/>
        </ext>
      </extLst>
    </bk>
    <bk>
      <extLst>
        <ext uri="{3e2802c4-a4d2-4d8b-9148-e3be6c30e623}">
          <xlrd:rvb i="1936"/>
        </ext>
      </extLst>
    </bk>
    <bk>
      <extLst>
        <ext uri="{3e2802c4-a4d2-4d8b-9148-e3be6c30e623}">
          <xlrd:rvb i="1937"/>
        </ext>
      </extLst>
    </bk>
    <bk>
      <extLst>
        <ext uri="{3e2802c4-a4d2-4d8b-9148-e3be6c30e623}">
          <xlrd:rvb i="1938"/>
        </ext>
      </extLst>
    </bk>
    <bk>
      <extLst>
        <ext uri="{3e2802c4-a4d2-4d8b-9148-e3be6c30e623}">
          <xlrd:rvb i="1939"/>
        </ext>
      </extLst>
    </bk>
    <bk>
      <extLst>
        <ext uri="{3e2802c4-a4d2-4d8b-9148-e3be6c30e623}">
          <xlrd:rvb i="1940"/>
        </ext>
      </extLst>
    </bk>
    <bk>
      <extLst>
        <ext uri="{3e2802c4-a4d2-4d8b-9148-e3be6c30e623}">
          <xlrd:rvb i="1941"/>
        </ext>
      </extLst>
    </bk>
    <bk>
      <extLst>
        <ext uri="{3e2802c4-a4d2-4d8b-9148-e3be6c30e623}">
          <xlrd:rvb i="1942"/>
        </ext>
      </extLst>
    </bk>
    <bk>
      <extLst>
        <ext uri="{3e2802c4-a4d2-4d8b-9148-e3be6c30e623}">
          <xlrd:rvb i="1943"/>
        </ext>
      </extLst>
    </bk>
    <bk>
      <extLst>
        <ext uri="{3e2802c4-a4d2-4d8b-9148-e3be6c30e623}">
          <xlrd:rvb i="1944"/>
        </ext>
      </extLst>
    </bk>
    <bk>
      <extLst>
        <ext uri="{3e2802c4-a4d2-4d8b-9148-e3be6c30e623}">
          <xlrd:rvb i="1945"/>
        </ext>
      </extLst>
    </bk>
    <bk>
      <extLst>
        <ext uri="{3e2802c4-a4d2-4d8b-9148-e3be6c30e623}">
          <xlrd:rvb i="1946"/>
        </ext>
      </extLst>
    </bk>
    <bk>
      <extLst>
        <ext uri="{3e2802c4-a4d2-4d8b-9148-e3be6c30e623}">
          <xlrd:rvb i="1947"/>
        </ext>
      </extLst>
    </bk>
    <bk>
      <extLst>
        <ext uri="{3e2802c4-a4d2-4d8b-9148-e3be6c30e623}">
          <xlrd:rvb i="1948"/>
        </ext>
      </extLst>
    </bk>
    <bk>
      <extLst>
        <ext uri="{3e2802c4-a4d2-4d8b-9148-e3be6c30e623}">
          <xlrd:rvb i="1949"/>
        </ext>
      </extLst>
    </bk>
    <bk>
      <extLst>
        <ext uri="{3e2802c4-a4d2-4d8b-9148-e3be6c30e623}">
          <xlrd:rvb i="1950"/>
        </ext>
      </extLst>
    </bk>
    <bk>
      <extLst>
        <ext uri="{3e2802c4-a4d2-4d8b-9148-e3be6c30e623}">
          <xlrd:rvb i="1951"/>
        </ext>
      </extLst>
    </bk>
    <bk>
      <extLst>
        <ext uri="{3e2802c4-a4d2-4d8b-9148-e3be6c30e623}">
          <xlrd:rvb i="1952"/>
        </ext>
      </extLst>
    </bk>
    <bk>
      <extLst>
        <ext uri="{3e2802c4-a4d2-4d8b-9148-e3be6c30e623}">
          <xlrd:rvb i="1953"/>
        </ext>
      </extLst>
    </bk>
    <bk>
      <extLst>
        <ext uri="{3e2802c4-a4d2-4d8b-9148-e3be6c30e623}">
          <xlrd:rvb i="1954"/>
        </ext>
      </extLst>
    </bk>
    <bk>
      <extLst>
        <ext uri="{3e2802c4-a4d2-4d8b-9148-e3be6c30e623}">
          <xlrd:rvb i="1955"/>
        </ext>
      </extLst>
    </bk>
    <bk>
      <extLst>
        <ext uri="{3e2802c4-a4d2-4d8b-9148-e3be6c30e623}">
          <xlrd:rvb i="1956"/>
        </ext>
      </extLst>
    </bk>
    <bk>
      <extLst>
        <ext uri="{3e2802c4-a4d2-4d8b-9148-e3be6c30e623}">
          <xlrd:rvb i="1957"/>
        </ext>
      </extLst>
    </bk>
    <bk>
      <extLst>
        <ext uri="{3e2802c4-a4d2-4d8b-9148-e3be6c30e623}">
          <xlrd:rvb i="1958"/>
        </ext>
      </extLst>
    </bk>
    <bk>
      <extLst>
        <ext uri="{3e2802c4-a4d2-4d8b-9148-e3be6c30e623}">
          <xlrd:rvb i="1959"/>
        </ext>
      </extLst>
    </bk>
    <bk>
      <extLst>
        <ext uri="{3e2802c4-a4d2-4d8b-9148-e3be6c30e623}">
          <xlrd:rvb i="1960"/>
        </ext>
      </extLst>
    </bk>
    <bk>
      <extLst>
        <ext uri="{3e2802c4-a4d2-4d8b-9148-e3be6c30e623}">
          <xlrd:rvb i="1961"/>
        </ext>
      </extLst>
    </bk>
    <bk>
      <extLst>
        <ext uri="{3e2802c4-a4d2-4d8b-9148-e3be6c30e623}">
          <xlrd:rvb i="1962"/>
        </ext>
      </extLst>
    </bk>
    <bk>
      <extLst>
        <ext uri="{3e2802c4-a4d2-4d8b-9148-e3be6c30e623}">
          <xlrd:rvb i="1963"/>
        </ext>
      </extLst>
    </bk>
    <bk>
      <extLst>
        <ext uri="{3e2802c4-a4d2-4d8b-9148-e3be6c30e623}">
          <xlrd:rvb i="1964"/>
        </ext>
      </extLst>
    </bk>
    <bk>
      <extLst>
        <ext uri="{3e2802c4-a4d2-4d8b-9148-e3be6c30e623}">
          <xlrd:rvb i="1965"/>
        </ext>
      </extLst>
    </bk>
    <bk>
      <extLst>
        <ext uri="{3e2802c4-a4d2-4d8b-9148-e3be6c30e623}">
          <xlrd:rvb i="1966"/>
        </ext>
      </extLst>
    </bk>
    <bk>
      <extLst>
        <ext uri="{3e2802c4-a4d2-4d8b-9148-e3be6c30e623}">
          <xlrd:rvb i="1967"/>
        </ext>
      </extLst>
    </bk>
    <bk>
      <extLst>
        <ext uri="{3e2802c4-a4d2-4d8b-9148-e3be6c30e623}">
          <xlrd:rvb i="1968"/>
        </ext>
      </extLst>
    </bk>
    <bk>
      <extLst>
        <ext uri="{3e2802c4-a4d2-4d8b-9148-e3be6c30e623}">
          <xlrd:rvb i="1969"/>
        </ext>
      </extLst>
    </bk>
    <bk>
      <extLst>
        <ext uri="{3e2802c4-a4d2-4d8b-9148-e3be6c30e623}">
          <xlrd:rvb i="1970"/>
        </ext>
      </extLst>
    </bk>
    <bk>
      <extLst>
        <ext uri="{3e2802c4-a4d2-4d8b-9148-e3be6c30e623}">
          <xlrd:rvb i="1971"/>
        </ext>
      </extLst>
    </bk>
    <bk>
      <extLst>
        <ext uri="{3e2802c4-a4d2-4d8b-9148-e3be6c30e623}">
          <xlrd:rvb i="1972"/>
        </ext>
      </extLst>
    </bk>
    <bk>
      <extLst>
        <ext uri="{3e2802c4-a4d2-4d8b-9148-e3be6c30e623}">
          <xlrd:rvb i="1973"/>
        </ext>
      </extLst>
    </bk>
    <bk>
      <extLst>
        <ext uri="{3e2802c4-a4d2-4d8b-9148-e3be6c30e623}">
          <xlrd:rvb i="1974"/>
        </ext>
      </extLst>
    </bk>
    <bk>
      <extLst>
        <ext uri="{3e2802c4-a4d2-4d8b-9148-e3be6c30e623}">
          <xlrd:rvb i="1975"/>
        </ext>
      </extLst>
    </bk>
    <bk>
      <extLst>
        <ext uri="{3e2802c4-a4d2-4d8b-9148-e3be6c30e623}">
          <xlrd:rvb i="1976"/>
        </ext>
      </extLst>
    </bk>
    <bk>
      <extLst>
        <ext uri="{3e2802c4-a4d2-4d8b-9148-e3be6c30e623}">
          <xlrd:rvb i="1977"/>
        </ext>
      </extLst>
    </bk>
    <bk>
      <extLst>
        <ext uri="{3e2802c4-a4d2-4d8b-9148-e3be6c30e623}">
          <xlrd:rvb i="1978"/>
        </ext>
      </extLst>
    </bk>
    <bk>
      <extLst>
        <ext uri="{3e2802c4-a4d2-4d8b-9148-e3be6c30e623}">
          <xlrd:rvb i="1979"/>
        </ext>
      </extLst>
    </bk>
    <bk>
      <extLst>
        <ext uri="{3e2802c4-a4d2-4d8b-9148-e3be6c30e623}">
          <xlrd:rvb i="1980"/>
        </ext>
      </extLst>
    </bk>
    <bk>
      <extLst>
        <ext uri="{3e2802c4-a4d2-4d8b-9148-e3be6c30e623}">
          <xlrd:rvb i="1981"/>
        </ext>
      </extLst>
    </bk>
    <bk>
      <extLst>
        <ext uri="{3e2802c4-a4d2-4d8b-9148-e3be6c30e623}">
          <xlrd:rvb i="1982"/>
        </ext>
      </extLst>
    </bk>
    <bk>
      <extLst>
        <ext uri="{3e2802c4-a4d2-4d8b-9148-e3be6c30e623}">
          <xlrd:rvb i="1983"/>
        </ext>
      </extLst>
    </bk>
    <bk>
      <extLst>
        <ext uri="{3e2802c4-a4d2-4d8b-9148-e3be6c30e623}">
          <xlrd:rvb i="1984"/>
        </ext>
      </extLst>
    </bk>
    <bk>
      <extLst>
        <ext uri="{3e2802c4-a4d2-4d8b-9148-e3be6c30e623}">
          <xlrd:rvb i="1985"/>
        </ext>
      </extLst>
    </bk>
    <bk>
      <extLst>
        <ext uri="{3e2802c4-a4d2-4d8b-9148-e3be6c30e623}">
          <xlrd:rvb i="1986"/>
        </ext>
      </extLst>
    </bk>
    <bk>
      <extLst>
        <ext uri="{3e2802c4-a4d2-4d8b-9148-e3be6c30e623}">
          <xlrd:rvb i="1987"/>
        </ext>
      </extLst>
    </bk>
    <bk>
      <extLst>
        <ext uri="{3e2802c4-a4d2-4d8b-9148-e3be6c30e623}">
          <xlrd:rvb i="1988"/>
        </ext>
      </extLst>
    </bk>
    <bk>
      <extLst>
        <ext uri="{3e2802c4-a4d2-4d8b-9148-e3be6c30e623}">
          <xlrd:rvb i="1989"/>
        </ext>
      </extLst>
    </bk>
    <bk>
      <extLst>
        <ext uri="{3e2802c4-a4d2-4d8b-9148-e3be6c30e623}">
          <xlrd:rvb i="1990"/>
        </ext>
      </extLst>
    </bk>
    <bk>
      <extLst>
        <ext uri="{3e2802c4-a4d2-4d8b-9148-e3be6c30e623}">
          <xlrd:rvb i="1991"/>
        </ext>
      </extLst>
    </bk>
    <bk>
      <extLst>
        <ext uri="{3e2802c4-a4d2-4d8b-9148-e3be6c30e623}">
          <xlrd:rvb i="1992"/>
        </ext>
      </extLst>
    </bk>
    <bk>
      <extLst>
        <ext uri="{3e2802c4-a4d2-4d8b-9148-e3be6c30e623}">
          <xlrd:rvb i="1993"/>
        </ext>
      </extLst>
    </bk>
    <bk>
      <extLst>
        <ext uri="{3e2802c4-a4d2-4d8b-9148-e3be6c30e623}">
          <xlrd:rvb i="1994"/>
        </ext>
      </extLst>
    </bk>
    <bk>
      <extLst>
        <ext uri="{3e2802c4-a4d2-4d8b-9148-e3be6c30e623}">
          <xlrd:rvb i="1995"/>
        </ext>
      </extLst>
    </bk>
    <bk>
      <extLst>
        <ext uri="{3e2802c4-a4d2-4d8b-9148-e3be6c30e623}">
          <xlrd:rvb i="1996"/>
        </ext>
      </extLst>
    </bk>
    <bk>
      <extLst>
        <ext uri="{3e2802c4-a4d2-4d8b-9148-e3be6c30e623}">
          <xlrd:rvb i="1997"/>
        </ext>
      </extLst>
    </bk>
    <bk>
      <extLst>
        <ext uri="{3e2802c4-a4d2-4d8b-9148-e3be6c30e623}">
          <xlrd:rvb i="1998"/>
        </ext>
      </extLst>
    </bk>
    <bk>
      <extLst>
        <ext uri="{3e2802c4-a4d2-4d8b-9148-e3be6c30e623}">
          <xlrd:rvb i="1999"/>
        </ext>
      </extLst>
    </bk>
    <bk>
      <extLst>
        <ext uri="{3e2802c4-a4d2-4d8b-9148-e3be6c30e623}">
          <xlrd:rvb i="2000"/>
        </ext>
      </extLst>
    </bk>
    <bk>
      <extLst>
        <ext uri="{3e2802c4-a4d2-4d8b-9148-e3be6c30e623}">
          <xlrd:rvb i="2001"/>
        </ext>
      </extLst>
    </bk>
    <bk>
      <extLst>
        <ext uri="{3e2802c4-a4d2-4d8b-9148-e3be6c30e623}">
          <xlrd:rvb i="2002"/>
        </ext>
      </extLst>
    </bk>
    <bk>
      <extLst>
        <ext uri="{3e2802c4-a4d2-4d8b-9148-e3be6c30e623}">
          <xlrd:rvb i="2003"/>
        </ext>
      </extLst>
    </bk>
    <bk>
      <extLst>
        <ext uri="{3e2802c4-a4d2-4d8b-9148-e3be6c30e623}">
          <xlrd:rvb i="2004"/>
        </ext>
      </extLst>
    </bk>
    <bk>
      <extLst>
        <ext uri="{3e2802c4-a4d2-4d8b-9148-e3be6c30e623}">
          <xlrd:rvb i="2005"/>
        </ext>
      </extLst>
    </bk>
    <bk>
      <extLst>
        <ext uri="{3e2802c4-a4d2-4d8b-9148-e3be6c30e623}">
          <xlrd:rvb i="2006"/>
        </ext>
      </extLst>
    </bk>
    <bk>
      <extLst>
        <ext uri="{3e2802c4-a4d2-4d8b-9148-e3be6c30e623}">
          <xlrd:rvb i="2007"/>
        </ext>
      </extLst>
    </bk>
    <bk>
      <extLst>
        <ext uri="{3e2802c4-a4d2-4d8b-9148-e3be6c30e623}">
          <xlrd:rvb i="2008"/>
        </ext>
      </extLst>
    </bk>
    <bk>
      <extLst>
        <ext uri="{3e2802c4-a4d2-4d8b-9148-e3be6c30e623}">
          <xlrd:rvb i="2009"/>
        </ext>
      </extLst>
    </bk>
    <bk>
      <extLst>
        <ext uri="{3e2802c4-a4d2-4d8b-9148-e3be6c30e623}">
          <xlrd:rvb i="2010"/>
        </ext>
      </extLst>
    </bk>
    <bk>
      <extLst>
        <ext uri="{3e2802c4-a4d2-4d8b-9148-e3be6c30e623}">
          <xlrd:rvb i="2011"/>
        </ext>
      </extLst>
    </bk>
    <bk>
      <extLst>
        <ext uri="{3e2802c4-a4d2-4d8b-9148-e3be6c30e623}">
          <xlrd:rvb i="2012"/>
        </ext>
      </extLst>
    </bk>
    <bk>
      <extLst>
        <ext uri="{3e2802c4-a4d2-4d8b-9148-e3be6c30e623}">
          <xlrd:rvb i="2013"/>
        </ext>
      </extLst>
    </bk>
    <bk>
      <extLst>
        <ext uri="{3e2802c4-a4d2-4d8b-9148-e3be6c30e623}">
          <xlrd:rvb i="2014"/>
        </ext>
      </extLst>
    </bk>
    <bk>
      <extLst>
        <ext uri="{3e2802c4-a4d2-4d8b-9148-e3be6c30e623}">
          <xlrd:rvb i="2015"/>
        </ext>
      </extLst>
    </bk>
    <bk>
      <extLst>
        <ext uri="{3e2802c4-a4d2-4d8b-9148-e3be6c30e623}">
          <xlrd:rvb i="2016"/>
        </ext>
      </extLst>
    </bk>
    <bk>
      <extLst>
        <ext uri="{3e2802c4-a4d2-4d8b-9148-e3be6c30e623}">
          <xlrd:rvb i="2017"/>
        </ext>
      </extLst>
    </bk>
    <bk>
      <extLst>
        <ext uri="{3e2802c4-a4d2-4d8b-9148-e3be6c30e623}">
          <xlrd:rvb i="2018"/>
        </ext>
      </extLst>
    </bk>
    <bk>
      <extLst>
        <ext uri="{3e2802c4-a4d2-4d8b-9148-e3be6c30e623}">
          <xlrd:rvb i="2019"/>
        </ext>
      </extLst>
    </bk>
    <bk>
      <extLst>
        <ext uri="{3e2802c4-a4d2-4d8b-9148-e3be6c30e623}">
          <xlrd:rvb i="2020"/>
        </ext>
      </extLst>
    </bk>
    <bk>
      <extLst>
        <ext uri="{3e2802c4-a4d2-4d8b-9148-e3be6c30e623}">
          <xlrd:rvb i="2021"/>
        </ext>
      </extLst>
    </bk>
    <bk>
      <extLst>
        <ext uri="{3e2802c4-a4d2-4d8b-9148-e3be6c30e623}">
          <xlrd:rvb i="2022"/>
        </ext>
      </extLst>
    </bk>
    <bk>
      <extLst>
        <ext uri="{3e2802c4-a4d2-4d8b-9148-e3be6c30e623}">
          <xlrd:rvb i="2023"/>
        </ext>
      </extLst>
    </bk>
    <bk>
      <extLst>
        <ext uri="{3e2802c4-a4d2-4d8b-9148-e3be6c30e623}">
          <xlrd:rvb i="2024"/>
        </ext>
      </extLst>
    </bk>
    <bk>
      <extLst>
        <ext uri="{3e2802c4-a4d2-4d8b-9148-e3be6c30e623}">
          <xlrd:rvb i="2025"/>
        </ext>
      </extLst>
    </bk>
    <bk>
      <extLst>
        <ext uri="{3e2802c4-a4d2-4d8b-9148-e3be6c30e623}">
          <xlrd:rvb i="2026"/>
        </ext>
      </extLst>
    </bk>
    <bk>
      <extLst>
        <ext uri="{3e2802c4-a4d2-4d8b-9148-e3be6c30e623}">
          <xlrd:rvb i="2027"/>
        </ext>
      </extLst>
    </bk>
    <bk>
      <extLst>
        <ext uri="{3e2802c4-a4d2-4d8b-9148-e3be6c30e623}">
          <xlrd:rvb i="2028"/>
        </ext>
      </extLst>
    </bk>
    <bk>
      <extLst>
        <ext uri="{3e2802c4-a4d2-4d8b-9148-e3be6c30e623}">
          <xlrd:rvb i="2029"/>
        </ext>
      </extLst>
    </bk>
    <bk>
      <extLst>
        <ext uri="{3e2802c4-a4d2-4d8b-9148-e3be6c30e623}">
          <xlrd:rvb i="2030"/>
        </ext>
      </extLst>
    </bk>
    <bk>
      <extLst>
        <ext uri="{3e2802c4-a4d2-4d8b-9148-e3be6c30e623}">
          <xlrd:rvb i="2031"/>
        </ext>
      </extLst>
    </bk>
    <bk>
      <extLst>
        <ext uri="{3e2802c4-a4d2-4d8b-9148-e3be6c30e623}">
          <xlrd:rvb i="2032"/>
        </ext>
      </extLst>
    </bk>
    <bk>
      <extLst>
        <ext uri="{3e2802c4-a4d2-4d8b-9148-e3be6c30e623}">
          <xlrd:rvb i="2033"/>
        </ext>
      </extLst>
    </bk>
    <bk>
      <extLst>
        <ext uri="{3e2802c4-a4d2-4d8b-9148-e3be6c30e623}">
          <xlrd:rvb i="2034"/>
        </ext>
      </extLst>
    </bk>
    <bk>
      <extLst>
        <ext uri="{3e2802c4-a4d2-4d8b-9148-e3be6c30e623}">
          <xlrd:rvb i="2035"/>
        </ext>
      </extLst>
    </bk>
    <bk>
      <extLst>
        <ext uri="{3e2802c4-a4d2-4d8b-9148-e3be6c30e623}">
          <xlrd:rvb i="2036"/>
        </ext>
      </extLst>
    </bk>
    <bk>
      <extLst>
        <ext uri="{3e2802c4-a4d2-4d8b-9148-e3be6c30e623}">
          <xlrd:rvb i="2037"/>
        </ext>
      </extLst>
    </bk>
    <bk>
      <extLst>
        <ext uri="{3e2802c4-a4d2-4d8b-9148-e3be6c30e623}">
          <xlrd:rvb i="2038"/>
        </ext>
      </extLst>
    </bk>
    <bk>
      <extLst>
        <ext uri="{3e2802c4-a4d2-4d8b-9148-e3be6c30e623}">
          <xlrd:rvb i="2039"/>
        </ext>
      </extLst>
    </bk>
    <bk>
      <extLst>
        <ext uri="{3e2802c4-a4d2-4d8b-9148-e3be6c30e623}">
          <xlrd:rvb i="2040"/>
        </ext>
      </extLst>
    </bk>
    <bk>
      <extLst>
        <ext uri="{3e2802c4-a4d2-4d8b-9148-e3be6c30e623}">
          <xlrd:rvb i="2041"/>
        </ext>
      </extLst>
    </bk>
    <bk>
      <extLst>
        <ext uri="{3e2802c4-a4d2-4d8b-9148-e3be6c30e623}">
          <xlrd:rvb i="2042"/>
        </ext>
      </extLst>
    </bk>
    <bk>
      <extLst>
        <ext uri="{3e2802c4-a4d2-4d8b-9148-e3be6c30e623}">
          <xlrd:rvb i="2043"/>
        </ext>
      </extLst>
    </bk>
    <bk>
      <extLst>
        <ext uri="{3e2802c4-a4d2-4d8b-9148-e3be6c30e623}">
          <xlrd:rvb i="2044"/>
        </ext>
      </extLst>
    </bk>
    <bk>
      <extLst>
        <ext uri="{3e2802c4-a4d2-4d8b-9148-e3be6c30e623}">
          <xlrd:rvb i="2045"/>
        </ext>
      </extLst>
    </bk>
    <bk>
      <extLst>
        <ext uri="{3e2802c4-a4d2-4d8b-9148-e3be6c30e623}">
          <xlrd:rvb i="2046"/>
        </ext>
      </extLst>
    </bk>
    <bk>
      <extLst>
        <ext uri="{3e2802c4-a4d2-4d8b-9148-e3be6c30e623}">
          <xlrd:rvb i="2047"/>
        </ext>
      </extLst>
    </bk>
    <bk>
      <extLst>
        <ext uri="{3e2802c4-a4d2-4d8b-9148-e3be6c30e623}">
          <xlrd:rvb i="2048"/>
        </ext>
      </extLst>
    </bk>
    <bk>
      <extLst>
        <ext uri="{3e2802c4-a4d2-4d8b-9148-e3be6c30e623}">
          <xlrd:rvb i="2049"/>
        </ext>
      </extLst>
    </bk>
    <bk>
      <extLst>
        <ext uri="{3e2802c4-a4d2-4d8b-9148-e3be6c30e623}">
          <xlrd:rvb i="2050"/>
        </ext>
      </extLst>
    </bk>
    <bk>
      <extLst>
        <ext uri="{3e2802c4-a4d2-4d8b-9148-e3be6c30e623}">
          <xlrd:rvb i="2051"/>
        </ext>
      </extLst>
    </bk>
    <bk>
      <extLst>
        <ext uri="{3e2802c4-a4d2-4d8b-9148-e3be6c30e623}">
          <xlrd:rvb i="2052"/>
        </ext>
      </extLst>
    </bk>
    <bk>
      <extLst>
        <ext uri="{3e2802c4-a4d2-4d8b-9148-e3be6c30e623}">
          <xlrd:rvb i="2053"/>
        </ext>
      </extLst>
    </bk>
    <bk>
      <extLst>
        <ext uri="{3e2802c4-a4d2-4d8b-9148-e3be6c30e623}">
          <xlrd:rvb i="2054"/>
        </ext>
      </extLst>
    </bk>
    <bk>
      <extLst>
        <ext uri="{3e2802c4-a4d2-4d8b-9148-e3be6c30e623}">
          <xlrd:rvb i="2055"/>
        </ext>
      </extLst>
    </bk>
    <bk>
      <extLst>
        <ext uri="{3e2802c4-a4d2-4d8b-9148-e3be6c30e623}">
          <xlrd:rvb i="2056"/>
        </ext>
      </extLst>
    </bk>
    <bk>
      <extLst>
        <ext uri="{3e2802c4-a4d2-4d8b-9148-e3be6c30e623}">
          <xlrd:rvb i="2057"/>
        </ext>
      </extLst>
    </bk>
    <bk>
      <extLst>
        <ext uri="{3e2802c4-a4d2-4d8b-9148-e3be6c30e623}">
          <xlrd:rvb i="2058"/>
        </ext>
      </extLst>
    </bk>
    <bk>
      <extLst>
        <ext uri="{3e2802c4-a4d2-4d8b-9148-e3be6c30e623}">
          <xlrd:rvb i="2059"/>
        </ext>
      </extLst>
    </bk>
    <bk>
      <extLst>
        <ext uri="{3e2802c4-a4d2-4d8b-9148-e3be6c30e623}">
          <xlrd:rvb i="2060"/>
        </ext>
      </extLst>
    </bk>
    <bk>
      <extLst>
        <ext uri="{3e2802c4-a4d2-4d8b-9148-e3be6c30e623}">
          <xlrd:rvb i="2061"/>
        </ext>
      </extLst>
    </bk>
    <bk>
      <extLst>
        <ext uri="{3e2802c4-a4d2-4d8b-9148-e3be6c30e623}">
          <xlrd:rvb i="2062"/>
        </ext>
      </extLst>
    </bk>
    <bk>
      <extLst>
        <ext uri="{3e2802c4-a4d2-4d8b-9148-e3be6c30e623}">
          <xlrd:rvb i="2063"/>
        </ext>
      </extLst>
    </bk>
    <bk>
      <extLst>
        <ext uri="{3e2802c4-a4d2-4d8b-9148-e3be6c30e623}">
          <xlrd:rvb i="2064"/>
        </ext>
      </extLst>
    </bk>
    <bk>
      <extLst>
        <ext uri="{3e2802c4-a4d2-4d8b-9148-e3be6c30e623}">
          <xlrd:rvb i="2065"/>
        </ext>
      </extLst>
    </bk>
    <bk>
      <extLst>
        <ext uri="{3e2802c4-a4d2-4d8b-9148-e3be6c30e623}">
          <xlrd:rvb i="2066"/>
        </ext>
      </extLst>
    </bk>
    <bk>
      <extLst>
        <ext uri="{3e2802c4-a4d2-4d8b-9148-e3be6c30e623}">
          <xlrd:rvb i="2067"/>
        </ext>
      </extLst>
    </bk>
    <bk>
      <extLst>
        <ext uri="{3e2802c4-a4d2-4d8b-9148-e3be6c30e623}">
          <xlrd:rvb i="2068"/>
        </ext>
      </extLst>
    </bk>
    <bk>
      <extLst>
        <ext uri="{3e2802c4-a4d2-4d8b-9148-e3be6c30e623}">
          <xlrd:rvb i="2069"/>
        </ext>
      </extLst>
    </bk>
    <bk>
      <extLst>
        <ext uri="{3e2802c4-a4d2-4d8b-9148-e3be6c30e623}">
          <xlrd:rvb i="2070"/>
        </ext>
      </extLst>
    </bk>
    <bk>
      <extLst>
        <ext uri="{3e2802c4-a4d2-4d8b-9148-e3be6c30e623}">
          <xlrd:rvb i="2071"/>
        </ext>
      </extLst>
    </bk>
    <bk>
      <extLst>
        <ext uri="{3e2802c4-a4d2-4d8b-9148-e3be6c30e623}">
          <xlrd:rvb i="2072"/>
        </ext>
      </extLst>
    </bk>
    <bk>
      <extLst>
        <ext uri="{3e2802c4-a4d2-4d8b-9148-e3be6c30e623}">
          <xlrd:rvb i="2073"/>
        </ext>
      </extLst>
    </bk>
    <bk>
      <extLst>
        <ext uri="{3e2802c4-a4d2-4d8b-9148-e3be6c30e623}">
          <xlrd:rvb i="2074"/>
        </ext>
      </extLst>
    </bk>
    <bk>
      <extLst>
        <ext uri="{3e2802c4-a4d2-4d8b-9148-e3be6c30e623}">
          <xlrd:rvb i="2075"/>
        </ext>
      </extLst>
    </bk>
    <bk>
      <extLst>
        <ext uri="{3e2802c4-a4d2-4d8b-9148-e3be6c30e623}">
          <xlrd:rvb i="2076"/>
        </ext>
      </extLst>
    </bk>
    <bk>
      <extLst>
        <ext uri="{3e2802c4-a4d2-4d8b-9148-e3be6c30e623}">
          <xlrd:rvb i="2077"/>
        </ext>
      </extLst>
    </bk>
    <bk>
      <extLst>
        <ext uri="{3e2802c4-a4d2-4d8b-9148-e3be6c30e623}">
          <xlrd:rvb i="2078"/>
        </ext>
      </extLst>
    </bk>
    <bk>
      <extLst>
        <ext uri="{3e2802c4-a4d2-4d8b-9148-e3be6c30e623}">
          <xlrd:rvb i="2079"/>
        </ext>
      </extLst>
    </bk>
    <bk>
      <extLst>
        <ext uri="{3e2802c4-a4d2-4d8b-9148-e3be6c30e623}">
          <xlrd:rvb i="2080"/>
        </ext>
      </extLst>
    </bk>
    <bk>
      <extLst>
        <ext uri="{3e2802c4-a4d2-4d8b-9148-e3be6c30e623}">
          <xlrd:rvb i="2081"/>
        </ext>
      </extLst>
    </bk>
    <bk>
      <extLst>
        <ext uri="{3e2802c4-a4d2-4d8b-9148-e3be6c30e623}">
          <xlrd:rvb i="2082"/>
        </ext>
      </extLst>
    </bk>
    <bk>
      <extLst>
        <ext uri="{3e2802c4-a4d2-4d8b-9148-e3be6c30e623}">
          <xlrd:rvb i="2083"/>
        </ext>
      </extLst>
    </bk>
    <bk>
      <extLst>
        <ext uri="{3e2802c4-a4d2-4d8b-9148-e3be6c30e623}">
          <xlrd:rvb i="2084"/>
        </ext>
      </extLst>
    </bk>
    <bk>
      <extLst>
        <ext uri="{3e2802c4-a4d2-4d8b-9148-e3be6c30e623}">
          <xlrd:rvb i="2085"/>
        </ext>
      </extLst>
    </bk>
    <bk>
      <extLst>
        <ext uri="{3e2802c4-a4d2-4d8b-9148-e3be6c30e623}">
          <xlrd:rvb i="2086"/>
        </ext>
      </extLst>
    </bk>
    <bk>
      <extLst>
        <ext uri="{3e2802c4-a4d2-4d8b-9148-e3be6c30e623}">
          <xlrd:rvb i="2087"/>
        </ext>
      </extLst>
    </bk>
    <bk>
      <extLst>
        <ext uri="{3e2802c4-a4d2-4d8b-9148-e3be6c30e623}">
          <xlrd:rvb i="2088"/>
        </ext>
      </extLst>
    </bk>
    <bk>
      <extLst>
        <ext uri="{3e2802c4-a4d2-4d8b-9148-e3be6c30e623}">
          <xlrd:rvb i="2089"/>
        </ext>
      </extLst>
    </bk>
    <bk>
      <extLst>
        <ext uri="{3e2802c4-a4d2-4d8b-9148-e3be6c30e623}">
          <xlrd:rvb i="2090"/>
        </ext>
      </extLst>
    </bk>
    <bk>
      <extLst>
        <ext uri="{3e2802c4-a4d2-4d8b-9148-e3be6c30e623}">
          <xlrd:rvb i="2091"/>
        </ext>
      </extLst>
    </bk>
    <bk>
      <extLst>
        <ext uri="{3e2802c4-a4d2-4d8b-9148-e3be6c30e623}">
          <xlrd:rvb i="2092"/>
        </ext>
      </extLst>
    </bk>
    <bk>
      <extLst>
        <ext uri="{3e2802c4-a4d2-4d8b-9148-e3be6c30e623}">
          <xlrd:rvb i="2093"/>
        </ext>
      </extLst>
    </bk>
    <bk>
      <extLst>
        <ext uri="{3e2802c4-a4d2-4d8b-9148-e3be6c30e623}">
          <xlrd:rvb i="2094"/>
        </ext>
      </extLst>
    </bk>
    <bk>
      <extLst>
        <ext uri="{3e2802c4-a4d2-4d8b-9148-e3be6c30e623}">
          <xlrd:rvb i="2095"/>
        </ext>
      </extLst>
    </bk>
    <bk>
      <extLst>
        <ext uri="{3e2802c4-a4d2-4d8b-9148-e3be6c30e623}">
          <xlrd:rvb i="2096"/>
        </ext>
      </extLst>
    </bk>
    <bk>
      <extLst>
        <ext uri="{3e2802c4-a4d2-4d8b-9148-e3be6c30e623}">
          <xlrd:rvb i="2097"/>
        </ext>
      </extLst>
    </bk>
    <bk>
      <extLst>
        <ext uri="{3e2802c4-a4d2-4d8b-9148-e3be6c30e623}">
          <xlrd:rvb i="2098"/>
        </ext>
      </extLst>
    </bk>
    <bk>
      <extLst>
        <ext uri="{3e2802c4-a4d2-4d8b-9148-e3be6c30e623}">
          <xlrd:rvb i="2099"/>
        </ext>
      </extLst>
    </bk>
    <bk>
      <extLst>
        <ext uri="{3e2802c4-a4d2-4d8b-9148-e3be6c30e623}">
          <xlrd:rvb i="2100"/>
        </ext>
      </extLst>
    </bk>
    <bk>
      <extLst>
        <ext uri="{3e2802c4-a4d2-4d8b-9148-e3be6c30e623}">
          <xlrd:rvb i="2101"/>
        </ext>
      </extLst>
    </bk>
    <bk>
      <extLst>
        <ext uri="{3e2802c4-a4d2-4d8b-9148-e3be6c30e623}">
          <xlrd:rvb i="2102"/>
        </ext>
      </extLst>
    </bk>
    <bk>
      <extLst>
        <ext uri="{3e2802c4-a4d2-4d8b-9148-e3be6c30e623}">
          <xlrd:rvb i="2103"/>
        </ext>
      </extLst>
    </bk>
    <bk>
      <extLst>
        <ext uri="{3e2802c4-a4d2-4d8b-9148-e3be6c30e623}">
          <xlrd:rvb i="2104"/>
        </ext>
      </extLst>
    </bk>
    <bk>
      <extLst>
        <ext uri="{3e2802c4-a4d2-4d8b-9148-e3be6c30e623}">
          <xlrd:rvb i="2105"/>
        </ext>
      </extLst>
    </bk>
    <bk>
      <extLst>
        <ext uri="{3e2802c4-a4d2-4d8b-9148-e3be6c30e623}">
          <xlrd:rvb i="2106"/>
        </ext>
      </extLst>
    </bk>
    <bk>
      <extLst>
        <ext uri="{3e2802c4-a4d2-4d8b-9148-e3be6c30e623}">
          <xlrd:rvb i="2107"/>
        </ext>
      </extLst>
    </bk>
    <bk>
      <extLst>
        <ext uri="{3e2802c4-a4d2-4d8b-9148-e3be6c30e623}">
          <xlrd:rvb i="2108"/>
        </ext>
      </extLst>
    </bk>
    <bk>
      <extLst>
        <ext uri="{3e2802c4-a4d2-4d8b-9148-e3be6c30e623}">
          <xlrd:rvb i="2109"/>
        </ext>
      </extLst>
    </bk>
    <bk>
      <extLst>
        <ext uri="{3e2802c4-a4d2-4d8b-9148-e3be6c30e623}">
          <xlrd:rvb i="2110"/>
        </ext>
      </extLst>
    </bk>
    <bk>
      <extLst>
        <ext uri="{3e2802c4-a4d2-4d8b-9148-e3be6c30e623}">
          <xlrd:rvb i="2111"/>
        </ext>
      </extLst>
    </bk>
    <bk>
      <extLst>
        <ext uri="{3e2802c4-a4d2-4d8b-9148-e3be6c30e623}">
          <xlrd:rvb i="2112"/>
        </ext>
      </extLst>
    </bk>
    <bk>
      <extLst>
        <ext uri="{3e2802c4-a4d2-4d8b-9148-e3be6c30e623}">
          <xlrd:rvb i="2113"/>
        </ext>
      </extLst>
    </bk>
    <bk>
      <extLst>
        <ext uri="{3e2802c4-a4d2-4d8b-9148-e3be6c30e623}">
          <xlrd:rvb i="2114"/>
        </ext>
      </extLst>
    </bk>
    <bk>
      <extLst>
        <ext uri="{3e2802c4-a4d2-4d8b-9148-e3be6c30e623}">
          <xlrd:rvb i="2115"/>
        </ext>
      </extLst>
    </bk>
    <bk>
      <extLst>
        <ext uri="{3e2802c4-a4d2-4d8b-9148-e3be6c30e623}">
          <xlrd:rvb i="2116"/>
        </ext>
      </extLst>
    </bk>
    <bk>
      <extLst>
        <ext uri="{3e2802c4-a4d2-4d8b-9148-e3be6c30e623}">
          <xlrd:rvb i="2117"/>
        </ext>
      </extLst>
    </bk>
    <bk>
      <extLst>
        <ext uri="{3e2802c4-a4d2-4d8b-9148-e3be6c30e623}">
          <xlrd:rvb i="2118"/>
        </ext>
      </extLst>
    </bk>
    <bk>
      <extLst>
        <ext uri="{3e2802c4-a4d2-4d8b-9148-e3be6c30e623}">
          <xlrd:rvb i="2119"/>
        </ext>
      </extLst>
    </bk>
    <bk>
      <extLst>
        <ext uri="{3e2802c4-a4d2-4d8b-9148-e3be6c30e623}">
          <xlrd:rvb i="2120"/>
        </ext>
      </extLst>
    </bk>
    <bk>
      <extLst>
        <ext uri="{3e2802c4-a4d2-4d8b-9148-e3be6c30e623}">
          <xlrd:rvb i="2121"/>
        </ext>
      </extLst>
    </bk>
    <bk>
      <extLst>
        <ext uri="{3e2802c4-a4d2-4d8b-9148-e3be6c30e623}">
          <xlrd:rvb i="2122"/>
        </ext>
      </extLst>
    </bk>
    <bk>
      <extLst>
        <ext uri="{3e2802c4-a4d2-4d8b-9148-e3be6c30e623}">
          <xlrd:rvb i="2125"/>
        </ext>
      </extLst>
    </bk>
    <bk>
      <extLst>
        <ext uri="{3e2802c4-a4d2-4d8b-9148-e3be6c30e623}">
          <xlrd:rvb i="2126"/>
        </ext>
      </extLst>
    </bk>
    <bk>
      <extLst>
        <ext uri="{3e2802c4-a4d2-4d8b-9148-e3be6c30e623}">
          <xlrd:rvb i="2127"/>
        </ext>
      </extLst>
    </bk>
    <bk>
      <extLst>
        <ext uri="{3e2802c4-a4d2-4d8b-9148-e3be6c30e623}">
          <xlrd:rvb i="2128"/>
        </ext>
      </extLst>
    </bk>
    <bk>
      <extLst>
        <ext uri="{3e2802c4-a4d2-4d8b-9148-e3be6c30e623}">
          <xlrd:rvb i="2129"/>
        </ext>
      </extLst>
    </bk>
    <bk>
      <extLst>
        <ext uri="{3e2802c4-a4d2-4d8b-9148-e3be6c30e623}">
          <xlrd:rvb i="2130"/>
        </ext>
      </extLst>
    </bk>
    <bk>
      <extLst>
        <ext uri="{3e2802c4-a4d2-4d8b-9148-e3be6c30e623}">
          <xlrd:rvb i="2131"/>
        </ext>
      </extLst>
    </bk>
    <bk>
      <extLst>
        <ext uri="{3e2802c4-a4d2-4d8b-9148-e3be6c30e623}">
          <xlrd:rvb i="2132"/>
        </ext>
      </extLst>
    </bk>
    <bk>
      <extLst>
        <ext uri="{3e2802c4-a4d2-4d8b-9148-e3be6c30e623}">
          <xlrd:rvb i="2133"/>
        </ext>
      </extLst>
    </bk>
    <bk>
      <extLst>
        <ext uri="{3e2802c4-a4d2-4d8b-9148-e3be6c30e623}">
          <xlrd:rvb i="2134"/>
        </ext>
      </extLst>
    </bk>
    <bk>
      <extLst>
        <ext uri="{3e2802c4-a4d2-4d8b-9148-e3be6c30e623}">
          <xlrd:rvb i="2135"/>
        </ext>
      </extLst>
    </bk>
    <bk>
      <extLst>
        <ext uri="{3e2802c4-a4d2-4d8b-9148-e3be6c30e623}">
          <xlrd:rvb i="2136"/>
        </ext>
      </extLst>
    </bk>
    <bk>
      <extLst>
        <ext uri="{3e2802c4-a4d2-4d8b-9148-e3be6c30e623}">
          <xlrd:rvb i="2137"/>
        </ext>
      </extLst>
    </bk>
    <bk>
      <extLst>
        <ext uri="{3e2802c4-a4d2-4d8b-9148-e3be6c30e623}">
          <xlrd:rvb i="2138"/>
        </ext>
      </extLst>
    </bk>
    <bk>
      <extLst>
        <ext uri="{3e2802c4-a4d2-4d8b-9148-e3be6c30e623}">
          <xlrd:rvb i="2139"/>
        </ext>
      </extLst>
    </bk>
    <bk>
      <extLst>
        <ext uri="{3e2802c4-a4d2-4d8b-9148-e3be6c30e623}">
          <xlrd:rvb i="2140"/>
        </ext>
      </extLst>
    </bk>
    <bk>
      <extLst>
        <ext uri="{3e2802c4-a4d2-4d8b-9148-e3be6c30e623}">
          <xlrd:rvb i="2141"/>
        </ext>
      </extLst>
    </bk>
    <bk>
      <extLst>
        <ext uri="{3e2802c4-a4d2-4d8b-9148-e3be6c30e623}">
          <xlrd:rvb i="2142"/>
        </ext>
      </extLst>
    </bk>
    <bk>
      <extLst>
        <ext uri="{3e2802c4-a4d2-4d8b-9148-e3be6c30e623}">
          <xlrd:rvb i="2143"/>
        </ext>
      </extLst>
    </bk>
    <bk>
      <extLst>
        <ext uri="{3e2802c4-a4d2-4d8b-9148-e3be6c30e623}">
          <xlrd:rvb i="2144"/>
        </ext>
      </extLst>
    </bk>
    <bk>
      <extLst>
        <ext uri="{3e2802c4-a4d2-4d8b-9148-e3be6c30e623}">
          <xlrd:rvb i="2145"/>
        </ext>
      </extLst>
    </bk>
    <bk>
      <extLst>
        <ext uri="{3e2802c4-a4d2-4d8b-9148-e3be6c30e623}">
          <xlrd:rvb i="2146"/>
        </ext>
      </extLst>
    </bk>
    <bk>
      <extLst>
        <ext uri="{3e2802c4-a4d2-4d8b-9148-e3be6c30e623}">
          <xlrd:rvb i="2147"/>
        </ext>
      </extLst>
    </bk>
    <bk>
      <extLst>
        <ext uri="{3e2802c4-a4d2-4d8b-9148-e3be6c30e623}">
          <xlrd:rvb i="2148"/>
        </ext>
      </extLst>
    </bk>
    <bk>
      <extLst>
        <ext uri="{3e2802c4-a4d2-4d8b-9148-e3be6c30e623}">
          <xlrd:rvb i="2149"/>
        </ext>
      </extLst>
    </bk>
    <bk>
      <extLst>
        <ext uri="{3e2802c4-a4d2-4d8b-9148-e3be6c30e623}">
          <xlrd:rvb i="2150"/>
        </ext>
      </extLst>
    </bk>
    <bk>
      <extLst>
        <ext uri="{3e2802c4-a4d2-4d8b-9148-e3be6c30e623}">
          <xlrd:rvb i="2151"/>
        </ext>
      </extLst>
    </bk>
    <bk>
      <extLst>
        <ext uri="{3e2802c4-a4d2-4d8b-9148-e3be6c30e623}">
          <xlrd:rvb i="2152"/>
        </ext>
      </extLst>
    </bk>
    <bk>
      <extLst>
        <ext uri="{3e2802c4-a4d2-4d8b-9148-e3be6c30e623}">
          <xlrd:rvb i="2153"/>
        </ext>
      </extLst>
    </bk>
    <bk>
      <extLst>
        <ext uri="{3e2802c4-a4d2-4d8b-9148-e3be6c30e623}">
          <xlrd:rvb i="2154"/>
        </ext>
      </extLst>
    </bk>
    <bk>
      <extLst>
        <ext uri="{3e2802c4-a4d2-4d8b-9148-e3be6c30e623}">
          <xlrd:rvb i="2155"/>
        </ext>
      </extLst>
    </bk>
    <bk>
      <extLst>
        <ext uri="{3e2802c4-a4d2-4d8b-9148-e3be6c30e623}">
          <xlrd:rvb i="2156"/>
        </ext>
      </extLst>
    </bk>
    <bk>
      <extLst>
        <ext uri="{3e2802c4-a4d2-4d8b-9148-e3be6c30e623}">
          <xlrd:rvb i="2157"/>
        </ext>
      </extLst>
    </bk>
    <bk>
      <extLst>
        <ext uri="{3e2802c4-a4d2-4d8b-9148-e3be6c30e623}">
          <xlrd:rvb i="2158"/>
        </ext>
      </extLst>
    </bk>
    <bk>
      <extLst>
        <ext uri="{3e2802c4-a4d2-4d8b-9148-e3be6c30e623}">
          <xlrd:rvb i="2159"/>
        </ext>
      </extLst>
    </bk>
    <bk>
      <extLst>
        <ext uri="{3e2802c4-a4d2-4d8b-9148-e3be6c30e623}">
          <xlrd:rvb i="2160"/>
        </ext>
      </extLst>
    </bk>
    <bk>
      <extLst>
        <ext uri="{3e2802c4-a4d2-4d8b-9148-e3be6c30e623}">
          <xlrd:rvb i="2161"/>
        </ext>
      </extLst>
    </bk>
    <bk>
      <extLst>
        <ext uri="{3e2802c4-a4d2-4d8b-9148-e3be6c30e623}">
          <xlrd:rvb i="2162"/>
        </ext>
      </extLst>
    </bk>
    <bk>
      <extLst>
        <ext uri="{3e2802c4-a4d2-4d8b-9148-e3be6c30e623}">
          <xlrd:rvb i="2163"/>
        </ext>
      </extLst>
    </bk>
    <bk>
      <extLst>
        <ext uri="{3e2802c4-a4d2-4d8b-9148-e3be6c30e623}">
          <xlrd:rvb i="2164"/>
        </ext>
      </extLst>
    </bk>
    <bk>
      <extLst>
        <ext uri="{3e2802c4-a4d2-4d8b-9148-e3be6c30e623}">
          <xlrd:rvb i="2165"/>
        </ext>
      </extLst>
    </bk>
    <bk>
      <extLst>
        <ext uri="{3e2802c4-a4d2-4d8b-9148-e3be6c30e623}">
          <xlrd:rvb i="2166"/>
        </ext>
      </extLst>
    </bk>
    <bk>
      <extLst>
        <ext uri="{3e2802c4-a4d2-4d8b-9148-e3be6c30e623}">
          <xlrd:rvb i="2167"/>
        </ext>
      </extLst>
    </bk>
    <bk>
      <extLst>
        <ext uri="{3e2802c4-a4d2-4d8b-9148-e3be6c30e623}">
          <xlrd:rvb i="2168"/>
        </ext>
      </extLst>
    </bk>
    <bk>
      <extLst>
        <ext uri="{3e2802c4-a4d2-4d8b-9148-e3be6c30e623}">
          <xlrd:rvb i="2169"/>
        </ext>
      </extLst>
    </bk>
    <bk>
      <extLst>
        <ext uri="{3e2802c4-a4d2-4d8b-9148-e3be6c30e623}">
          <xlrd:rvb i="2170"/>
        </ext>
      </extLst>
    </bk>
    <bk>
      <extLst>
        <ext uri="{3e2802c4-a4d2-4d8b-9148-e3be6c30e623}">
          <xlrd:rvb i="2171"/>
        </ext>
      </extLst>
    </bk>
    <bk>
      <extLst>
        <ext uri="{3e2802c4-a4d2-4d8b-9148-e3be6c30e623}">
          <xlrd:rvb i="2172"/>
        </ext>
      </extLst>
    </bk>
    <bk>
      <extLst>
        <ext uri="{3e2802c4-a4d2-4d8b-9148-e3be6c30e623}">
          <xlrd:rvb i="2173"/>
        </ext>
      </extLst>
    </bk>
    <bk>
      <extLst>
        <ext uri="{3e2802c4-a4d2-4d8b-9148-e3be6c30e623}">
          <xlrd:rvb i="2174"/>
        </ext>
      </extLst>
    </bk>
    <bk>
      <extLst>
        <ext uri="{3e2802c4-a4d2-4d8b-9148-e3be6c30e623}">
          <xlrd:rvb i="2175"/>
        </ext>
      </extLst>
    </bk>
    <bk>
      <extLst>
        <ext uri="{3e2802c4-a4d2-4d8b-9148-e3be6c30e623}">
          <xlrd:rvb i="2176"/>
        </ext>
      </extLst>
    </bk>
    <bk>
      <extLst>
        <ext uri="{3e2802c4-a4d2-4d8b-9148-e3be6c30e623}">
          <xlrd:rvb i="2177"/>
        </ext>
      </extLst>
    </bk>
    <bk>
      <extLst>
        <ext uri="{3e2802c4-a4d2-4d8b-9148-e3be6c30e623}">
          <xlrd:rvb i="2178"/>
        </ext>
      </extLst>
    </bk>
    <bk>
      <extLst>
        <ext uri="{3e2802c4-a4d2-4d8b-9148-e3be6c30e623}">
          <xlrd:rvb i="2179"/>
        </ext>
      </extLst>
    </bk>
    <bk>
      <extLst>
        <ext uri="{3e2802c4-a4d2-4d8b-9148-e3be6c30e623}">
          <xlrd:rvb i="2180"/>
        </ext>
      </extLst>
    </bk>
    <bk>
      <extLst>
        <ext uri="{3e2802c4-a4d2-4d8b-9148-e3be6c30e623}">
          <xlrd:rvb i="2181"/>
        </ext>
      </extLst>
    </bk>
    <bk>
      <extLst>
        <ext uri="{3e2802c4-a4d2-4d8b-9148-e3be6c30e623}">
          <xlrd:rvb i="2182"/>
        </ext>
      </extLst>
    </bk>
    <bk>
      <extLst>
        <ext uri="{3e2802c4-a4d2-4d8b-9148-e3be6c30e623}">
          <xlrd:rvb i="2183"/>
        </ext>
      </extLst>
    </bk>
    <bk>
      <extLst>
        <ext uri="{3e2802c4-a4d2-4d8b-9148-e3be6c30e623}">
          <xlrd:rvb i="2184"/>
        </ext>
      </extLst>
    </bk>
    <bk>
      <extLst>
        <ext uri="{3e2802c4-a4d2-4d8b-9148-e3be6c30e623}">
          <xlrd:rvb i="2185"/>
        </ext>
      </extLst>
    </bk>
    <bk>
      <extLst>
        <ext uri="{3e2802c4-a4d2-4d8b-9148-e3be6c30e623}">
          <xlrd:rvb i="2186"/>
        </ext>
      </extLst>
    </bk>
    <bk>
      <extLst>
        <ext uri="{3e2802c4-a4d2-4d8b-9148-e3be6c30e623}">
          <xlrd:rvb i="2187"/>
        </ext>
      </extLst>
    </bk>
    <bk>
      <extLst>
        <ext uri="{3e2802c4-a4d2-4d8b-9148-e3be6c30e623}">
          <xlrd:rvb i="2188"/>
        </ext>
      </extLst>
    </bk>
    <bk>
      <extLst>
        <ext uri="{3e2802c4-a4d2-4d8b-9148-e3be6c30e623}">
          <xlrd:rvb i="2189"/>
        </ext>
      </extLst>
    </bk>
    <bk>
      <extLst>
        <ext uri="{3e2802c4-a4d2-4d8b-9148-e3be6c30e623}">
          <xlrd:rvb i="2190"/>
        </ext>
      </extLst>
    </bk>
    <bk>
      <extLst>
        <ext uri="{3e2802c4-a4d2-4d8b-9148-e3be6c30e623}">
          <xlrd:rvb i="2191"/>
        </ext>
      </extLst>
    </bk>
    <bk>
      <extLst>
        <ext uri="{3e2802c4-a4d2-4d8b-9148-e3be6c30e623}">
          <xlrd:rvb i="2192"/>
        </ext>
      </extLst>
    </bk>
    <bk>
      <extLst>
        <ext uri="{3e2802c4-a4d2-4d8b-9148-e3be6c30e623}">
          <xlrd:rvb i="2193"/>
        </ext>
      </extLst>
    </bk>
    <bk>
      <extLst>
        <ext uri="{3e2802c4-a4d2-4d8b-9148-e3be6c30e623}">
          <xlrd:rvb i="2194"/>
        </ext>
      </extLst>
    </bk>
    <bk>
      <extLst>
        <ext uri="{3e2802c4-a4d2-4d8b-9148-e3be6c30e623}">
          <xlrd:rvb i="2195"/>
        </ext>
      </extLst>
    </bk>
    <bk>
      <extLst>
        <ext uri="{3e2802c4-a4d2-4d8b-9148-e3be6c30e623}">
          <xlrd:rvb i="2196"/>
        </ext>
      </extLst>
    </bk>
    <bk>
      <extLst>
        <ext uri="{3e2802c4-a4d2-4d8b-9148-e3be6c30e623}">
          <xlrd:rvb i="2197"/>
        </ext>
      </extLst>
    </bk>
    <bk>
      <extLst>
        <ext uri="{3e2802c4-a4d2-4d8b-9148-e3be6c30e623}">
          <xlrd:rvb i="2198"/>
        </ext>
      </extLst>
    </bk>
    <bk>
      <extLst>
        <ext uri="{3e2802c4-a4d2-4d8b-9148-e3be6c30e623}">
          <xlrd:rvb i="2199"/>
        </ext>
      </extLst>
    </bk>
    <bk>
      <extLst>
        <ext uri="{3e2802c4-a4d2-4d8b-9148-e3be6c30e623}">
          <xlrd:rvb i="2200"/>
        </ext>
      </extLst>
    </bk>
    <bk>
      <extLst>
        <ext uri="{3e2802c4-a4d2-4d8b-9148-e3be6c30e623}">
          <xlrd:rvb i="2201"/>
        </ext>
      </extLst>
    </bk>
    <bk>
      <extLst>
        <ext uri="{3e2802c4-a4d2-4d8b-9148-e3be6c30e623}">
          <xlrd:rvb i="2202"/>
        </ext>
      </extLst>
    </bk>
    <bk>
      <extLst>
        <ext uri="{3e2802c4-a4d2-4d8b-9148-e3be6c30e623}">
          <xlrd:rvb i="2203"/>
        </ext>
      </extLst>
    </bk>
    <bk>
      <extLst>
        <ext uri="{3e2802c4-a4d2-4d8b-9148-e3be6c30e623}">
          <xlrd:rvb i="2204"/>
        </ext>
      </extLst>
    </bk>
    <bk>
      <extLst>
        <ext uri="{3e2802c4-a4d2-4d8b-9148-e3be6c30e623}">
          <xlrd:rvb i="2205"/>
        </ext>
      </extLst>
    </bk>
    <bk>
      <extLst>
        <ext uri="{3e2802c4-a4d2-4d8b-9148-e3be6c30e623}">
          <xlrd:rvb i="2206"/>
        </ext>
      </extLst>
    </bk>
    <bk>
      <extLst>
        <ext uri="{3e2802c4-a4d2-4d8b-9148-e3be6c30e623}">
          <xlrd:rvb i="2207"/>
        </ext>
      </extLst>
    </bk>
    <bk>
      <extLst>
        <ext uri="{3e2802c4-a4d2-4d8b-9148-e3be6c30e623}">
          <xlrd:rvb i="2208"/>
        </ext>
      </extLst>
    </bk>
    <bk>
      <extLst>
        <ext uri="{3e2802c4-a4d2-4d8b-9148-e3be6c30e623}">
          <xlrd:rvb i="2209"/>
        </ext>
      </extLst>
    </bk>
    <bk>
      <extLst>
        <ext uri="{3e2802c4-a4d2-4d8b-9148-e3be6c30e623}">
          <xlrd:rvb i="2210"/>
        </ext>
      </extLst>
    </bk>
    <bk>
      <extLst>
        <ext uri="{3e2802c4-a4d2-4d8b-9148-e3be6c30e623}">
          <xlrd:rvb i="2211"/>
        </ext>
      </extLst>
    </bk>
    <bk>
      <extLst>
        <ext uri="{3e2802c4-a4d2-4d8b-9148-e3be6c30e623}">
          <xlrd:rvb i="2212"/>
        </ext>
      </extLst>
    </bk>
    <bk>
      <extLst>
        <ext uri="{3e2802c4-a4d2-4d8b-9148-e3be6c30e623}">
          <xlrd:rvb i="2213"/>
        </ext>
      </extLst>
    </bk>
    <bk>
      <extLst>
        <ext uri="{3e2802c4-a4d2-4d8b-9148-e3be6c30e623}">
          <xlrd:rvb i="2214"/>
        </ext>
      </extLst>
    </bk>
    <bk>
      <extLst>
        <ext uri="{3e2802c4-a4d2-4d8b-9148-e3be6c30e623}">
          <xlrd:rvb i="2215"/>
        </ext>
      </extLst>
    </bk>
    <bk>
      <extLst>
        <ext uri="{3e2802c4-a4d2-4d8b-9148-e3be6c30e623}">
          <xlrd:rvb i="2216"/>
        </ext>
      </extLst>
    </bk>
    <bk>
      <extLst>
        <ext uri="{3e2802c4-a4d2-4d8b-9148-e3be6c30e623}">
          <xlrd:rvb i="2217"/>
        </ext>
      </extLst>
    </bk>
    <bk>
      <extLst>
        <ext uri="{3e2802c4-a4d2-4d8b-9148-e3be6c30e623}">
          <xlrd:rvb i="2218"/>
        </ext>
      </extLst>
    </bk>
    <bk>
      <extLst>
        <ext uri="{3e2802c4-a4d2-4d8b-9148-e3be6c30e623}">
          <xlrd:rvb i="2219"/>
        </ext>
      </extLst>
    </bk>
    <bk>
      <extLst>
        <ext uri="{3e2802c4-a4d2-4d8b-9148-e3be6c30e623}">
          <xlrd:rvb i="2220"/>
        </ext>
      </extLst>
    </bk>
    <bk>
      <extLst>
        <ext uri="{3e2802c4-a4d2-4d8b-9148-e3be6c30e623}">
          <xlrd:rvb i="2221"/>
        </ext>
      </extLst>
    </bk>
    <bk>
      <extLst>
        <ext uri="{3e2802c4-a4d2-4d8b-9148-e3be6c30e623}">
          <xlrd:rvb i="2222"/>
        </ext>
      </extLst>
    </bk>
    <bk>
      <extLst>
        <ext uri="{3e2802c4-a4d2-4d8b-9148-e3be6c30e623}">
          <xlrd:rvb i="2223"/>
        </ext>
      </extLst>
    </bk>
    <bk>
      <extLst>
        <ext uri="{3e2802c4-a4d2-4d8b-9148-e3be6c30e623}">
          <xlrd:rvb i="2224"/>
        </ext>
      </extLst>
    </bk>
    <bk>
      <extLst>
        <ext uri="{3e2802c4-a4d2-4d8b-9148-e3be6c30e623}">
          <xlrd:rvb i="2225"/>
        </ext>
      </extLst>
    </bk>
    <bk>
      <extLst>
        <ext uri="{3e2802c4-a4d2-4d8b-9148-e3be6c30e623}">
          <xlrd:rvb i="2226"/>
        </ext>
      </extLst>
    </bk>
    <bk>
      <extLst>
        <ext uri="{3e2802c4-a4d2-4d8b-9148-e3be6c30e623}">
          <xlrd:rvb i="2227"/>
        </ext>
      </extLst>
    </bk>
    <bk>
      <extLst>
        <ext uri="{3e2802c4-a4d2-4d8b-9148-e3be6c30e623}">
          <xlrd:rvb i="2228"/>
        </ext>
      </extLst>
    </bk>
    <bk>
      <extLst>
        <ext uri="{3e2802c4-a4d2-4d8b-9148-e3be6c30e623}">
          <xlrd:rvb i="2229"/>
        </ext>
      </extLst>
    </bk>
    <bk>
      <extLst>
        <ext uri="{3e2802c4-a4d2-4d8b-9148-e3be6c30e623}">
          <xlrd:rvb i="2230"/>
        </ext>
      </extLst>
    </bk>
    <bk>
      <extLst>
        <ext uri="{3e2802c4-a4d2-4d8b-9148-e3be6c30e623}">
          <xlrd:rvb i="2231"/>
        </ext>
      </extLst>
    </bk>
    <bk>
      <extLst>
        <ext uri="{3e2802c4-a4d2-4d8b-9148-e3be6c30e623}">
          <xlrd:rvb i="2232"/>
        </ext>
      </extLst>
    </bk>
    <bk>
      <extLst>
        <ext uri="{3e2802c4-a4d2-4d8b-9148-e3be6c30e623}">
          <xlrd:rvb i="2233"/>
        </ext>
      </extLst>
    </bk>
    <bk>
      <extLst>
        <ext uri="{3e2802c4-a4d2-4d8b-9148-e3be6c30e623}">
          <xlrd:rvb i="2236"/>
        </ext>
      </extLst>
    </bk>
    <bk>
      <extLst>
        <ext uri="{3e2802c4-a4d2-4d8b-9148-e3be6c30e623}">
          <xlrd:rvb i="2237"/>
        </ext>
      </extLst>
    </bk>
    <bk>
      <extLst>
        <ext uri="{3e2802c4-a4d2-4d8b-9148-e3be6c30e623}">
          <xlrd:rvb i="2238"/>
        </ext>
      </extLst>
    </bk>
    <bk>
      <extLst>
        <ext uri="{3e2802c4-a4d2-4d8b-9148-e3be6c30e623}">
          <xlrd:rvb i="2239"/>
        </ext>
      </extLst>
    </bk>
    <bk>
      <extLst>
        <ext uri="{3e2802c4-a4d2-4d8b-9148-e3be6c30e623}">
          <xlrd:rvb i="2240"/>
        </ext>
      </extLst>
    </bk>
    <bk>
      <extLst>
        <ext uri="{3e2802c4-a4d2-4d8b-9148-e3be6c30e623}">
          <xlrd:rvb i="2241"/>
        </ext>
      </extLst>
    </bk>
    <bk>
      <extLst>
        <ext uri="{3e2802c4-a4d2-4d8b-9148-e3be6c30e623}">
          <xlrd:rvb i="2242"/>
        </ext>
      </extLst>
    </bk>
    <bk>
      <extLst>
        <ext uri="{3e2802c4-a4d2-4d8b-9148-e3be6c30e623}">
          <xlrd:rvb i="2243"/>
        </ext>
      </extLst>
    </bk>
    <bk>
      <extLst>
        <ext uri="{3e2802c4-a4d2-4d8b-9148-e3be6c30e623}">
          <xlrd:rvb i="2244"/>
        </ext>
      </extLst>
    </bk>
    <bk>
      <extLst>
        <ext uri="{3e2802c4-a4d2-4d8b-9148-e3be6c30e623}">
          <xlrd:rvb i="2245"/>
        </ext>
      </extLst>
    </bk>
    <bk>
      <extLst>
        <ext uri="{3e2802c4-a4d2-4d8b-9148-e3be6c30e623}">
          <xlrd:rvb i="2246"/>
        </ext>
      </extLst>
    </bk>
    <bk>
      <extLst>
        <ext uri="{3e2802c4-a4d2-4d8b-9148-e3be6c30e623}">
          <xlrd:rvb i="2247"/>
        </ext>
      </extLst>
    </bk>
    <bk>
      <extLst>
        <ext uri="{3e2802c4-a4d2-4d8b-9148-e3be6c30e623}">
          <xlrd:rvb i="2248"/>
        </ext>
      </extLst>
    </bk>
    <bk>
      <extLst>
        <ext uri="{3e2802c4-a4d2-4d8b-9148-e3be6c30e623}">
          <xlrd:rvb i="2249"/>
        </ext>
      </extLst>
    </bk>
    <bk>
      <extLst>
        <ext uri="{3e2802c4-a4d2-4d8b-9148-e3be6c30e623}">
          <xlrd:rvb i="2250"/>
        </ext>
      </extLst>
    </bk>
    <bk>
      <extLst>
        <ext uri="{3e2802c4-a4d2-4d8b-9148-e3be6c30e623}">
          <xlrd:rvb i="2251"/>
        </ext>
      </extLst>
    </bk>
    <bk>
      <extLst>
        <ext uri="{3e2802c4-a4d2-4d8b-9148-e3be6c30e623}">
          <xlrd:rvb i="2252"/>
        </ext>
      </extLst>
    </bk>
    <bk>
      <extLst>
        <ext uri="{3e2802c4-a4d2-4d8b-9148-e3be6c30e623}">
          <xlrd:rvb i="2253"/>
        </ext>
      </extLst>
    </bk>
    <bk>
      <extLst>
        <ext uri="{3e2802c4-a4d2-4d8b-9148-e3be6c30e623}">
          <xlrd:rvb i="2254"/>
        </ext>
      </extLst>
    </bk>
    <bk>
      <extLst>
        <ext uri="{3e2802c4-a4d2-4d8b-9148-e3be6c30e623}">
          <xlrd:rvb i="2255"/>
        </ext>
      </extLst>
    </bk>
    <bk>
      <extLst>
        <ext uri="{3e2802c4-a4d2-4d8b-9148-e3be6c30e623}">
          <xlrd:rvb i="2256"/>
        </ext>
      </extLst>
    </bk>
    <bk>
      <extLst>
        <ext uri="{3e2802c4-a4d2-4d8b-9148-e3be6c30e623}">
          <xlrd:rvb i="2257"/>
        </ext>
      </extLst>
    </bk>
    <bk>
      <extLst>
        <ext uri="{3e2802c4-a4d2-4d8b-9148-e3be6c30e623}">
          <xlrd:rvb i="2258"/>
        </ext>
      </extLst>
    </bk>
    <bk>
      <extLst>
        <ext uri="{3e2802c4-a4d2-4d8b-9148-e3be6c30e623}">
          <xlrd:rvb i="2259"/>
        </ext>
      </extLst>
    </bk>
    <bk>
      <extLst>
        <ext uri="{3e2802c4-a4d2-4d8b-9148-e3be6c30e623}">
          <xlrd:rvb i="2260"/>
        </ext>
      </extLst>
    </bk>
    <bk>
      <extLst>
        <ext uri="{3e2802c4-a4d2-4d8b-9148-e3be6c30e623}">
          <xlrd:rvb i="2261"/>
        </ext>
      </extLst>
    </bk>
    <bk>
      <extLst>
        <ext uri="{3e2802c4-a4d2-4d8b-9148-e3be6c30e623}">
          <xlrd:rvb i="2262"/>
        </ext>
      </extLst>
    </bk>
    <bk>
      <extLst>
        <ext uri="{3e2802c4-a4d2-4d8b-9148-e3be6c30e623}">
          <xlrd:rvb i="2263"/>
        </ext>
      </extLst>
    </bk>
    <bk>
      <extLst>
        <ext uri="{3e2802c4-a4d2-4d8b-9148-e3be6c30e623}">
          <xlrd:rvb i="2264"/>
        </ext>
      </extLst>
    </bk>
    <bk>
      <extLst>
        <ext uri="{3e2802c4-a4d2-4d8b-9148-e3be6c30e623}">
          <xlrd:rvb i="2265"/>
        </ext>
      </extLst>
    </bk>
    <bk>
      <extLst>
        <ext uri="{3e2802c4-a4d2-4d8b-9148-e3be6c30e623}">
          <xlrd:rvb i="2266"/>
        </ext>
      </extLst>
    </bk>
    <bk>
      <extLst>
        <ext uri="{3e2802c4-a4d2-4d8b-9148-e3be6c30e623}">
          <xlrd:rvb i="2267"/>
        </ext>
      </extLst>
    </bk>
    <bk>
      <extLst>
        <ext uri="{3e2802c4-a4d2-4d8b-9148-e3be6c30e623}">
          <xlrd:rvb i="2268"/>
        </ext>
      </extLst>
    </bk>
    <bk>
      <extLst>
        <ext uri="{3e2802c4-a4d2-4d8b-9148-e3be6c30e623}">
          <xlrd:rvb i="2269"/>
        </ext>
      </extLst>
    </bk>
    <bk>
      <extLst>
        <ext uri="{3e2802c4-a4d2-4d8b-9148-e3be6c30e623}">
          <xlrd:rvb i="2270"/>
        </ext>
      </extLst>
    </bk>
    <bk>
      <extLst>
        <ext uri="{3e2802c4-a4d2-4d8b-9148-e3be6c30e623}">
          <xlrd:rvb i="2271"/>
        </ext>
      </extLst>
    </bk>
    <bk>
      <extLst>
        <ext uri="{3e2802c4-a4d2-4d8b-9148-e3be6c30e623}">
          <xlrd:rvb i="2272"/>
        </ext>
      </extLst>
    </bk>
    <bk>
      <extLst>
        <ext uri="{3e2802c4-a4d2-4d8b-9148-e3be6c30e623}">
          <xlrd:rvb i="2273"/>
        </ext>
      </extLst>
    </bk>
    <bk>
      <extLst>
        <ext uri="{3e2802c4-a4d2-4d8b-9148-e3be6c30e623}">
          <xlrd:rvb i="2274"/>
        </ext>
      </extLst>
    </bk>
    <bk>
      <extLst>
        <ext uri="{3e2802c4-a4d2-4d8b-9148-e3be6c30e623}">
          <xlrd:rvb i="2275"/>
        </ext>
      </extLst>
    </bk>
    <bk>
      <extLst>
        <ext uri="{3e2802c4-a4d2-4d8b-9148-e3be6c30e623}">
          <xlrd:rvb i="2276"/>
        </ext>
      </extLst>
    </bk>
    <bk>
      <extLst>
        <ext uri="{3e2802c4-a4d2-4d8b-9148-e3be6c30e623}">
          <xlrd:rvb i="2277"/>
        </ext>
      </extLst>
    </bk>
    <bk>
      <extLst>
        <ext uri="{3e2802c4-a4d2-4d8b-9148-e3be6c30e623}">
          <xlrd:rvb i="2278"/>
        </ext>
      </extLst>
    </bk>
    <bk>
      <extLst>
        <ext uri="{3e2802c4-a4d2-4d8b-9148-e3be6c30e623}">
          <xlrd:rvb i="2279"/>
        </ext>
      </extLst>
    </bk>
    <bk>
      <extLst>
        <ext uri="{3e2802c4-a4d2-4d8b-9148-e3be6c30e623}">
          <xlrd:rvb i="2280"/>
        </ext>
      </extLst>
    </bk>
    <bk>
      <extLst>
        <ext uri="{3e2802c4-a4d2-4d8b-9148-e3be6c30e623}">
          <xlrd:rvb i="2281"/>
        </ext>
      </extLst>
    </bk>
    <bk>
      <extLst>
        <ext uri="{3e2802c4-a4d2-4d8b-9148-e3be6c30e623}">
          <xlrd:rvb i="2282"/>
        </ext>
      </extLst>
    </bk>
    <bk>
      <extLst>
        <ext uri="{3e2802c4-a4d2-4d8b-9148-e3be6c30e623}">
          <xlrd:rvb i="2283"/>
        </ext>
      </extLst>
    </bk>
    <bk>
      <extLst>
        <ext uri="{3e2802c4-a4d2-4d8b-9148-e3be6c30e623}">
          <xlrd:rvb i="2284"/>
        </ext>
      </extLst>
    </bk>
    <bk>
      <extLst>
        <ext uri="{3e2802c4-a4d2-4d8b-9148-e3be6c30e623}">
          <xlrd:rvb i="2285"/>
        </ext>
      </extLst>
    </bk>
    <bk>
      <extLst>
        <ext uri="{3e2802c4-a4d2-4d8b-9148-e3be6c30e623}">
          <xlrd:rvb i="2286"/>
        </ext>
      </extLst>
    </bk>
    <bk>
      <extLst>
        <ext uri="{3e2802c4-a4d2-4d8b-9148-e3be6c30e623}">
          <xlrd:rvb i="2287"/>
        </ext>
      </extLst>
    </bk>
    <bk>
      <extLst>
        <ext uri="{3e2802c4-a4d2-4d8b-9148-e3be6c30e623}">
          <xlrd:rvb i="2288"/>
        </ext>
      </extLst>
    </bk>
    <bk>
      <extLst>
        <ext uri="{3e2802c4-a4d2-4d8b-9148-e3be6c30e623}">
          <xlrd:rvb i="2289"/>
        </ext>
      </extLst>
    </bk>
    <bk>
      <extLst>
        <ext uri="{3e2802c4-a4d2-4d8b-9148-e3be6c30e623}">
          <xlrd:rvb i="2290"/>
        </ext>
      </extLst>
    </bk>
    <bk>
      <extLst>
        <ext uri="{3e2802c4-a4d2-4d8b-9148-e3be6c30e623}">
          <xlrd:rvb i="2291"/>
        </ext>
      </extLst>
    </bk>
    <bk>
      <extLst>
        <ext uri="{3e2802c4-a4d2-4d8b-9148-e3be6c30e623}">
          <xlrd:rvb i="2292"/>
        </ext>
      </extLst>
    </bk>
    <bk>
      <extLst>
        <ext uri="{3e2802c4-a4d2-4d8b-9148-e3be6c30e623}">
          <xlrd:rvb i="2293"/>
        </ext>
      </extLst>
    </bk>
    <bk>
      <extLst>
        <ext uri="{3e2802c4-a4d2-4d8b-9148-e3be6c30e623}">
          <xlrd:rvb i="2294"/>
        </ext>
      </extLst>
    </bk>
    <bk>
      <extLst>
        <ext uri="{3e2802c4-a4d2-4d8b-9148-e3be6c30e623}">
          <xlrd:rvb i="2295"/>
        </ext>
      </extLst>
    </bk>
    <bk>
      <extLst>
        <ext uri="{3e2802c4-a4d2-4d8b-9148-e3be6c30e623}">
          <xlrd:rvb i="2296"/>
        </ext>
      </extLst>
    </bk>
    <bk>
      <extLst>
        <ext uri="{3e2802c4-a4d2-4d8b-9148-e3be6c30e623}">
          <xlrd:rvb i="2297"/>
        </ext>
      </extLst>
    </bk>
    <bk>
      <extLst>
        <ext uri="{3e2802c4-a4d2-4d8b-9148-e3be6c30e623}">
          <xlrd:rvb i="2298"/>
        </ext>
      </extLst>
    </bk>
    <bk>
      <extLst>
        <ext uri="{3e2802c4-a4d2-4d8b-9148-e3be6c30e623}">
          <xlrd:rvb i="2299"/>
        </ext>
      </extLst>
    </bk>
    <bk>
      <extLst>
        <ext uri="{3e2802c4-a4d2-4d8b-9148-e3be6c30e623}">
          <xlrd:rvb i="2300"/>
        </ext>
      </extLst>
    </bk>
    <bk>
      <extLst>
        <ext uri="{3e2802c4-a4d2-4d8b-9148-e3be6c30e623}">
          <xlrd:rvb i="2301"/>
        </ext>
      </extLst>
    </bk>
    <bk>
      <extLst>
        <ext uri="{3e2802c4-a4d2-4d8b-9148-e3be6c30e623}">
          <xlrd:rvb i="2302"/>
        </ext>
      </extLst>
    </bk>
    <bk>
      <extLst>
        <ext uri="{3e2802c4-a4d2-4d8b-9148-e3be6c30e623}">
          <xlrd:rvb i="2303"/>
        </ext>
      </extLst>
    </bk>
    <bk>
      <extLst>
        <ext uri="{3e2802c4-a4d2-4d8b-9148-e3be6c30e623}">
          <xlrd:rvb i="2304"/>
        </ext>
      </extLst>
    </bk>
    <bk>
      <extLst>
        <ext uri="{3e2802c4-a4d2-4d8b-9148-e3be6c30e623}">
          <xlrd:rvb i="2305"/>
        </ext>
      </extLst>
    </bk>
    <bk>
      <extLst>
        <ext uri="{3e2802c4-a4d2-4d8b-9148-e3be6c30e623}">
          <xlrd:rvb i="2306"/>
        </ext>
      </extLst>
    </bk>
    <bk>
      <extLst>
        <ext uri="{3e2802c4-a4d2-4d8b-9148-e3be6c30e623}">
          <xlrd:rvb i="2307"/>
        </ext>
      </extLst>
    </bk>
    <bk>
      <extLst>
        <ext uri="{3e2802c4-a4d2-4d8b-9148-e3be6c30e623}">
          <xlrd:rvb i="2308"/>
        </ext>
      </extLst>
    </bk>
    <bk>
      <extLst>
        <ext uri="{3e2802c4-a4d2-4d8b-9148-e3be6c30e623}">
          <xlrd:rvb i="2309"/>
        </ext>
      </extLst>
    </bk>
    <bk>
      <extLst>
        <ext uri="{3e2802c4-a4d2-4d8b-9148-e3be6c30e623}">
          <xlrd:rvb i="2310"/>
        </ext>
      </extLst>
    </bk>
    <bk>
      <extLst>
        <ext uri="{3e2802c4-a4d2-4d8b-9148-e3be6c30e623}">
          <xlrd:rvb i="2311"/>
        </ext>
      </extLst>
    </bk>
    <bk>
      <extLst>
        <ext uri="{3e2802c4-a4d2-4d8b-9148-e3be6c30e623}">
          <xlrd:rvb i="2312"/>
        </ext>
      </extLst>
    </bk>
    <bk>
      <extLst>
        <ext uri="{3e2802c4-a4d2-4d8b-9148-e3be6c30e623}">
          <xlrd:rvb i="2313"/>
        </ext>
      </extLst>
    </bk>
    <bk>
      <extLst>
        <ext uri="{3e2802c4-a4d2-4d8b-9148-e3be6c30e623}">
          <xlrd:rvb i="2314"/>
        </ext>
      </extLst>
    </bk>
    <bk>
      <extLst>
        <ext uri="{3e2802c4-a4d2-4d8b-9148-e3be6c30e623}">
          <xlrd:rvb i="2315"/>
        </ext>
      </extLst>
    </bk>
    <bk>
      <extLst>
        <ext uri="{3e2802c4-a4d2-4d8b-9148-e3be6c30e623}">
          <xlrd:rvb i="2316"/>
        </ext>
      </extLst>
    </bk>
    <bk>
      <extLst>
        <ext uri="{3e2802c4-a4d2-4d8b-9148-e3be6c30e623}">
          <xlrd:rvb i="2317"/>
        </ext>
      </extLst>
    </bk>
    <bk>
      <extLst>
        <ext uri="{3e2802c4-a4d2-4d8b-9148-e3be6c30e623}">
          <xlrd:rvb i="2318"/>
        </ext>
      </extLst>
    </bk>
    <bk>
      <extLst>
        <ext uri="{3e2802c4-a4d2-4d8b-9148-e3be6c30e623}">
          <xlrd:rvb i="2319"/>
        </ext>
      </extLst>
    </bk>
    <bk>
      <extLst>
        <ext uri="{3e2802c4-a4d2-4d8b-9148-e3be6c30e623}">
          <xlrd:rvb i="2320"/>
        </ext>
      </extLst>
    </bk>
    <bk>
      <extLst>
        <ext uri="{3e2802c4-a4d2-4d8b-9148-e3be6c30e623}">
          <xlrd:rvb i="2321"/>
        </ext>
      </extLst>
    </bk>
    <bk>
      <extLst>
        <ext uri="{3e2802c4-a4d2-4d8b-9148-e3be6c30e623}">
          <xlrd:rvb i="2322"/>
        </ext>
      </extLst>
    </bk>
    <bk>
      <extLst>
        <ext uri="{3e2802c4-a4d2-4d8b-9148-e3be6c30e623}">
          <xlrd:rvb i="2323"/>
        </ext>
      </extLst>
    </bk>
    <bk>
      <extLst>
        <ext uri="{3e2802c4-a4d2-4d8b-9148-e3be6c30e623}">
          <xlrd:rvb i="2324"/>
        </ext>
      </extLst>
    </bk>
    <bk>
      <extLst>
        <ext uri="{3e2802c4-a4d2-4d8b-9148-e3be6c30e623}">
          <xlrd:rvb i="2325"/>
        </ext>
      </extLst>
    </bk>
    <bk>
      <extLst>
        <ext uri="{3e2802c4-a4d2-4d8b-9148-e3be6c30e623}">
          <xlrd:rvb i="2326"/>
        </ext>
      </extLst>
    </bk>
    <bk>
      <extLst>
        <ext uri="{3e2802c4-a4d2-4d8b-9148-e3be6c30e623}">
          <xlrd:rvb i="2327"/>
        </ext>
      </extLst>
    </bk>
    <bk>
      <extLst>
        <ext uri="{3e2802c4-a4d2-4d8b-9148-e3be6c30e623}">
          <xlrd:rvb i="2328"/>
        </ext>
      </extLst>
    </bk>
    <bk>
      <extLst>
        <ext uri="{3e2802c4-a4d2-4d8b-9148-e3be6c30e623}">
          <xlrd:rvb i="2329"/>
        </ext>
      </extLst>
    </bk>
    <bk>
      <extLst>
        <ext uri="{3e2802c4-a4d2-4d8b-9148-e3be6c30e623}">
          <xlrd:rvb i="2330"/>
        </ext>
      </extLst>
    </bk>
    <bk>
      <extLst>
        <ext uri="{3e2802c4-a4d2-4d8b-9148-e3be6c30e623}">
          <xlrd:rvb i="2331"/>
        </ext>
      </extLst>
    </bk>
    <bk>
      <extLst>
        <ext uri="{3e2802c4-a4d2-4d8b-9148-e3be6c30e623}">
          <xlrd:rvb i="2332"/>
        </ext>
      </extLst>
    </bk>
    <bk>
      <extLst>
        <ext uri="{3e2802c4-a4d2-4d8b-9148-e3be6c30e623}">
          <xlrd:rvb i="2333"/>
        </ext>
      </extLst>
    </bk>
    <bk>
      <extLst>
        <ext uri="{3e2802c4-a4d2-4d8b-9148-e3be6c30e623}">
          <xlrd:rvb i="2334"/>
        </ext>
      </extLst>
    </bk>
    <bk>
      <extLst>
        <ext uri="{3e2802c4-a4d2-4d8b-9148-e3be6c30e623}">
          <xlrd:rvb i="2335"/>
        </ext>
      </extLst>
    </bk>
    <bk>
      <extLst>
        <ext uri="{3e2802c4-a4d2-4d8b-9148-e3be6c30e623}">
          <xlrd:rvb i="2336"/>
        </ext>
      </extLst>
    </bk>
    <bk>
      <extLst>
        <ext uri="{3e2802c4-a4d2-4d8b-9148-e3be6c30e623}">
          <xlrd:rvb i="2337"/>
        </ext>
      </extLst>
    </bk>
    <bk>
      <extLst>
        <ext uri="{3e2802c4-a4d2-4d8b-9148-e3be6c30e623}">
          <xlrd:rvb i="2338"/>
        </ext>
      </extLst>
    </bk>
    <bk>
      <extLst>
        <ext uri="{3e2802c4-a4d2-4d8b-9148-e3be6c30e623}">
          <xlrd:rvb i="2339"/>
        </ext>
      </extLst>
    </bk>
    <bk>
      <extLst>
        <ext uri="{3e2802c4-a4d2-4d8b-9148-e3be6c30e623}">
          <xlrd:rvb i="2340"/>
        </ext>
      </extLst>
    </bk>
    <bk>
      <extLst>
        <ext uri="{3e2802c4-a4d2-4d8b-9148-e3be6c30e623}">
          <xlrd:rvb i="2341"/>
        </ext>
      </extLst>
    </bk>
    <bk>
      <extLst>
        <ext uri="{3e2802c4-a4d2-4d8b-9148-e3be6c30e623}">
          <xlrd:rvb i="2342"/>
        </ext>
      </extLst>
    </bk>
    <bk>
      <extLst>
        <ext uri="{3e2802c4-a4d2-4d8b-9148-e3be6c30e623}">
          <xlrd:rvb i="2343"/>
        </ext>
      </extLst>
    </bk>
    <bk>
      <extLst>
        <ext uri="{3e2802c4-a4d2-4d8b-9148-e3be6c30e623}">
          <xlrd:rvb i="2344"/>
        </ext>
      </extLst>
    </bk>
    <bk>
      <extLst>
        <ext uri="{3e2802c4-a4d2-4d8b-9148-e3be6c30e623}">
          <xlrd:rvb i="2345"/>
        </ext>
      </extLst>
    </bk>
    <bk>
      <extLst>
        <ext uri="{3e2802c4-a4d2-4d8b-9148-e3be6c30e623}">
          <xlrd:rvb i="2346"/>
        </ext>
      </extLst>
    </bk>
    <bk>
      <extLst>
        <ext uri="{3e2802c4-a4d2-4d8b-9148-e3be6c30e623}">
          <xlrd:rvb i="2347"/>
        </ext>
      </extLst>
    </bk>
    <bk>
      <extLst>
        <ext uri="{3e2802c4-a4d2-4d8b-9148-e3be6c30e623}">
          <xlrd:rvb i="2348"/>
        </ext>
      </extLst>
    </bk>
    <bk>
      <extLst>
        <ext uri="{3e2802c4-a4d2-4d8b-9148-e3be6c30e623}">
          <xlrd:rvb i="2349"/>
        </ext>
      </extLst>
    </bk>
    <bk>
      <extLst>
        <ext uri="{3e2802c4-a4d2-4d8b-9148-e3be6c30e623}">
          <xlrd:rvb i="2350"/>
        </ext>
      </extLst>
    </bk>
    <bk>
      <extLst>
        <ext uri="{3e2802c4-a4d2-4d8b-9148-e3be6c30e623}">
          <xlrd:rvb i="2351"/>
        </ext>
      </extLst>
    </bk>
    <bk>
      <extLst>
        <ext uri="{3e2802c4-a4d2-4d8b-9148-e3be6c30e623}">
          <xlrd:rvb i="2352"/>
        </ext>
      </extLst>
    </bk>
    <bk>
      <extLst>
        <ext uri="{3e2802c4-a4d2-4d8b-9148-e3be6c30e623}">
          <xlrd:rvb i="2353"/>
        </ext>
      </extLst>
    </bk>
    <bk>
      <extLst>
        <ext uri="{3e2802c4-a4d2-4d8b-9148-e3be6c30e623}">
          <xlrd:rvb i="2354"/>
        </ext>
      </extLst>
    </bk>
    <bk>
      <extLst>
        <ext uri="{3e2802c4-a4d2-4d8b-9148-e3be6c30e623}">
          <xlrd:rvb i="2355"/>
        </ext>
      </extLst>
    </bk>
    <bk>
      <extLst>
        <ext uri="{3e2802c4-a4d2-4d8b-9148-e3be6c30e623}">
          <xlrd:rvb i="2356"/>
        </ext>
      </extLst>
    </bk>
    <bk>
      <extLst>
        <ext uri="{3e2802c4-a4d2-4d8b-9148-e3be6c30e623}">
          <xlrd:rvb i="2357"/>
        </ext>
      </extLst>
    </bk>
    <bk>
      <extLst>
        <ext uri="{3e2802c4-a4d2-4d8b-9148-e3be6c30e623}">
          <xlrd:rvb i="2358"/>
        </ext>
      </extLst>
    </bk>
    <bk>
      <extLst>
        <ext uri="{3e2802c4-a4d2-4d8b-9148-e3be6c30e623}">
          <xlrd:rvb i="2359"/>
        </ext>
      </extLst>
    </bk>
    <bk>
      <extLst>
        <ext uri="{3e2802c4-a4d2-4d8b-9148-e3be6c30e623}">
          <xlrd:rvb i="2360"/>
        </ext>
      </extLst>
    </bk>
    <bk>
      <extLst>
        <ext uri="{3e2802c4-a4d2-4d8b-9148-e3be6c30e623}">
          <xlrd:rvb i="2361"/>
        </ext>
      </extLst>
    </bk>
    <bk>
      <extLst>
        <ext uri="{3e2802c4-a4d2-4d8b-9148-e3be6c30e623}">
          <xlrd:rvb i="2362"/>
        </ext>
      </extLst>
    </bk>
    <bk>
      <extLst>
        <ext uri="{3e2802c4-a4d2-4d8b-9148-e3be6c30e623}">
          <xlrd:rvb i="2363"/>
        </ext>
      </extLst>
    </bk>
    <bk>
      <extLst>
        <ext uri="{3e2802c4-a4d2-4d8b-9148-e3be6c30e623}">
          <xlrd:rvb i="2364"/>
        </ext>
      </extLst>
    </bk>
    <bk>
      <extLst>
        <ext uri="{3e2802c4-a4d2-4d8b-9148-e3be6c30e623}">
          <xlrd:rvb i="2365"/>
        </ext>
      </extLst>
    </bk>
    <bk>
      <extLst>
        <ext uri="{3e2802c4-a4d2-4d8b-9148-e3be6c30e623}">
          <xlrd:rvb i="2366"/>
        </ext>
      </extLst>
    </bk>
    <bk>
      <extLst>
        <ext uri="{3e2802c4-a4d2-4d8b-9148-e3be6c30e623}">
          <xlrd:rvb i="2367"/>
        </ext>
      </extLst>
    </bk>
    <bk>
      <extLst>
        <ext uri="{3e2802c4-a4d2-4d8b-9148-e3be6c30e623}">
          <xlrd:rvb i="2368"/>
        </ext>
      </extLst>
    </bk>
    <bk>
      <extLst>
        <ext uri="{3e2802c4-a4d2-4d8b-9148-e3be6c30e623}">
          <xlrd:rvb i="2369"/>
        </ext>
      </extLst>
    </bk>
    <bk>
      <extLst>
        <ext uri="{3e2802c4-a4d2-4d8b-9148-e3be6c30e623}">
          <xlrd:rvb i="2370"/>
        </ext>
      </extLst>
    </bk>
    <bk>
      <extLst>
        <ext uri="{3e2802c4-a4d2-4d8b-9148-e3be6c30e623}">
          <xlrd:rvb i="2371"/>
        </ext>
      </extLst>
    </bk>
    <bk>
      <extLst>
        <ext uri="{3e2802c4-a4d2-4d8b-9148-e3be6c30e623}">
          <xlrd:rvb i="2372"/>
        </ext>
      </extLst>
    </bk>
    <bk>
      <extLst>
        <ext uri="{3e2802c4-a4d2-4d8b-9148-e3be6c30e623}">
          <xlrd:rvb i="2373"/>
        </ext>
      </extLst>
    </bk>
    <bk>
      <extLst>
        <ext uri="{3e2802c4-a4d2-4d8b-9148-e3be6c30e623}">
          <xlrd:rvb i="2374"/>
        </ext>
      </extLst>
    </bk>
    <bk>
      <extLst>
        <ext uri="{3e2802c4-a4d2-4d8b-9148-e3be6c30e623}">
          <xlrd:rvb i="2375"/>
        </ext>
      </extLst>
    </bk>
    <bk>
      <extLst>
        <ext uri="{3e2802c4-a4d2-4d8b-9148-e3be6c30e623}">
          <xlrd:rvb i="2376"/>
        </ext>
      </extLst>
    </bk>
    <bk>
      <extLst>
        <ext uri="{3e2802c4-a4d2-4d8b-9148-e3be6c30e623}">
          <xlrd:rvb i="2377"/>
        </ext>
      </extLst>
    </bk>
    <bk>
      <extLst>
        <ext uri="{3e2802c4-a4d2-4d8b-9148-e3be6c30e623}">
          <xlrd:rvb i="2378"/>
        </ext>
      </extLst>
    </bk>
    <bk>
      <extLst>
        <ext uri="{3e2802c4-a4d2-4d8b-9148-e3be6c30e623}">
          <xlrd:rvb i="2379"/>
        </ext>
      </extLst>
    </bk>
    <bk>
      <extLst>
        <ext uri="{3e2802c4-a4d2-4d8b-9148-e3be6c30e623}">
          <xlrd:rvb i="2380"/>
        </ext>
      </extLst>
    </bk>
    <bk>
      <extLst>
        <ext uri="{3e2802c4-a4d2-4d8b-9148-e3be6c30e623}">
          <xlrd:rvb i="2381"/>
        </ext>
      </extLst>
    </bk>
    <bk>
      <extLst>
        <ext uri="{3e2802c4-a4d2-4d8b-9148-e3be6c30e623}">
          <xlrd:rvb i="2382"/>
        </ext>
      </extLst>
    </bk>
    <bk>
      <extLst>
        <ext uri="{3e2802c4-a4d2-4d8b-9148-e3be6c30e623}">
          <xlrd:rvb i="2383"/>
        </ext>
      </extLst>
    </bk>
    <bk>
      <extLst>
        <ext uri="{3e2802c4-a4d2-4d8b-9148-e3be6c30e623}">
          <xlrd:rvb i="2384"/>
        </ext>
      </extLst>
    </bk>
    <bk>
      <extLst>
        <ext uri="{3e2802c4-a4d2-4d8b-9148-e3be6c30e623}">
          <xlrd:rvb i="2385"/>
        </ext>
      </extLst>
    </bk>
    <bk>
      <extLst>
        <ext uri="{3e2802c4-a4d2-4d8b-9148-e3be6c30e623}">
          <xlrd:rvb i="2386"/>
        </ext>
      </extLst>
    </bk>
    <bk>
      <extLst>
        <ext uri="{3e2802c4-a4d2-4d8b-9148-e3be6c30e623}">
          <xlrd:rvb i="2387"/>
        </ext>
      </extLst>
    </bk>
    <bk>
      <extLst>
        <ext uri="{3e2802c4-a4d2-4d8b-9148-e3be6c30e623}">
          <xlrd:rvb i="2388"/>
        </ext>
      </extLst>
    </bk>
    <bk>
      <extLst>
        <ext uri="{3e2802c4-a4d2-4d8b-9148-e3be6c30e623}">
          <xlrd:rvb i="2389"/>
        </ext>
      </extLst>
    </bk>
    <bk>
      <extLst>
        <ext uri="{3e2802c4-a4d2-4d8b-9148-e3be6c30e623}">
          <xlrd:rvb i="2390"/>
        </ext>
      </extLst>
    </bk>
    <bk>
      <extLst>
        <ext uri="{3e2802c4-a4d2-4d8b-9148-e3be6c30e623}">
          <xlrd:rvb i="2391"/>
        </ext>
      </extLst>
    </bk>
    <bk>
      <extLst>
        <ext uri="{3e2802c4-a4d2-4d8b-9148-e3be6c30e623}">
          <xlrd:rvb i="2392"/>
        </ext>
      </extLst>
    </bk>
    <bk>
      <extLst>
        <ext uri="{3e2802c4-a4d2-4d8b-9148-e3be6c30e623}">
          <xlrd:rvb i="2393"/>
        </ext>
      </extLst>
    </bk>
    <bk>
      <extLst>
        <ext uri="{3e2802c4-a4d2-4d8b-9148-e3be6c30e623}">
          <xlrd:rvb i="2394"/>
        </ext>
      </extLst>
    </bk>
    <bk>
      <extLst>
        <ext uri="{3e2802c4-a4d2-4d8b-9148-e3be6c30e623}">
          <xlrd:rvb i="2395"/>
        </ext>
      </extLst>
    </bk>
    <bk>
      <extLst>
        <ext uri="{3e2802c4-a4d2-4d8b-9148-e3be6c30e623}">
          <xlrd:rvb i="2396"/>
        </ext>
      </extLst>
    </bk>
    <bk>
      <extLst>
        <ext uri="{3e2802c4-a4d2-4d8b-9148-e3be6c30e623}">
          <xlrd:rvb i="2397"/>
        </ext>
      </extLst>
    </bk>
    <bk>
      <extLst>
        <ext uri="{3e2802c4-a4d2-4d8b-9148-e3be6c30e623}">
          <xlrd:rvb i="2398"/>
        </ext>
      </extLst>
    </bk>
    <bk>
      <extLst>
        <ext uri="{3e2802c4-a4d2-4d8b-9148-e3be6c30e623}">
          <xlrd:rvb i="2399"/>
        </ext>
      </extLst>
    </bk>
    <bk>
      <extLst>
        <ext uri="{3e2802c4-a4d2-4d8b-9148-e3be6c30e623}">
          <xlrd:rvb i="2400"/>
        </ext>
      </extLst>
    </bk>
    <bk>
      <extLst>
        <ext uri="{3e2802c4-a4d2-4d8b-9148-e3be6c30e623}">
          <xlrd:rvb i="2401"/>
        </ext>
      </extLst>
    </bk>
    <bk>
      <extLst>
        <ext uri="{3e2802c4-a4d2-4d8b-9148-e3be6c30e623}">
          <xlrd:rvb i="2402"/>
        </ext>
      </extLst>
    </bk>
    <bk>
      <extLst>
        <ext uri="{3e2802c4-a4d2-4d8b-9148-e3be6c30e623}">
          <xlrd:rvb i="2403"/>
        </ext>
      </extLst>
    </bk>
    <bk>
      <extLst>
        <ext uri="{3e2802c4-a4d2-4d8b-9148-e3be6c30e623}">
          <xlrd:rvb i="2404"/>
        </ext>
      </extLst>
    </bk>
    <bk>
      <extLst>
        <ext uri="{3e2802c4-a4d2-4d8b-9148-e3be6c30e623}">
          <xlrd:rvb i="2405"/>
        </ext>
      </extLst>
    </bk>
    <bk>
      <extLst>
        <ext uri="{3e2802c4-a4d2-4d8b-9148-e3be6c30e623}">
          <xlrd:rvb i="2406"/>
        </ext>
      </extLst>
    </bk>
    <bk>
      <extLst>
        <ext uri="{3e2802c4-a4d2-4d8b-9148-e3be6c30e623}">
          <xlrd:rvb i="2407"/>
        </ext>
      </extLst>
    </bk>
    <bk>
      <extLst>
        <ext uri="{3e2802c4-a4d2-4d8b-9148-e3be6c30e623}">
          <xlrd:rvb i="2408"/>
        </ext>
      </extLst>
    </bk>
    <bk>
      <extLst>
        <ext uri="{3e2802c4-a4d2-4d8b-9148-e3be6c30e623}">
          <xlrd:rvb i="2409"/>
        </ext>
      </extLst>
    </bk>
    <bk>
      <extLst>
        <ext uri="{3e2802c4-a4d2-4d8b-9148-e3be6c30e623}">
          <xlrd:rvb i="2410"/>
        </ext>
      </extLst>
    </bk>
    <bk>
      <extLst>
        <ext uri="{3e2802c4-a4d2-4d8b-9148-e3be6c30e623}">
          <xlrd:rvb i="2411"/>
        </ext>
      </extLst>
    </bk>
    <bk>
      <extLst>
        <ext uri="{3e2802c4-a4d2-4d8b-9148-e3be6c30e623}">
          <xlrd:rvb i="2412"/>
        </ext>
      </extLst>
    </bk>
    <bk>
      <extLst>
        <ext uri="{3e2802c4-a4d2-4d8b-9148-e3be6c30e623}">
          <xlrd:rvb i="2413"/>
        </ext>
      </extLst>
    </bk>
    <bk>
      <extLst>
        <ext uri="{3e2802c4-a4d2-4d8b-9148-e3be6c30e623}">
          <xlrd:rvb i="2414"/>
        </ext>
      </extLst>
    </bk>
    <bk>
      <extLst>
        <ext uri="{3e2802c4-a4d2-4d8b-9148-e3be6c30e623}">
          <xlrd:rvb i="2415"/>
        </ext>
      </extLst>
    </bk>
    <bk>
      <extLst>
        <ext uri="{3e2802c4-a4d2-4d8b-9148-e3be6c30e623}">
          <xlrd:rvb i="2416"/>
        </ext>
      </extLst>
    </bk>
    <bk>
      <extLst>
        <ext uri="{3e2802c4-a4d2-4d8b-9148-e3be6c30e623}">
          <xlrd:rvb i="2417"/>
        </ext>
      </extLst>
    </bk>
    <bk>
      <extLst>
        <ext uri="{3e2802c4-a4d2-4d8b-9148-e3be6c30e623}">
          <xlrd:rvb i="2418"/>
        </ext>
      </extLst>
    </bk>
    <bk>
      <extLst>
        <ext uri="{3e2802c4-a4d2-4d8b-9148-e3be6c30e623}">
          <xlrd:rvb i="2419"/>
        </ext>
      </extLst>
    </bk>
    <bk>
      <extLst>
        <ext uri="{3e2802c4-a4d2-4d8b-9148-e3be6c30e623}">
          <xlrd:rvb i="2420"/>
        </ext>
      </extLst>
    </bk>
    <bk>
      <extLst>
        <ext uri="{3e2802c4-a4d2-4d8b-9148-e3be6c30e623}">
          <xlrd:rvb i="2421"/>
        </ext>
      </extLst>
    </bk>
    <bk>
      <extLst>
        <ext uri="{3e2802c4-a4d2-4d8b-9148-e3be6c30e623}">
          <xlrd:rvb i="2422"/>
        </ext>
      </extLst>
    </bk>
    <bk>
      <extLst>
        <ext uri="{3e2802c4-a4d2-4d8b-9148-e3be6c30e623}">
          <xlrd:rvb i="2423"/>
        </ext>
      </extLst>
    </bk>
    <bk>
      <extLst>
        <ext uri="{3e2802c4-a4d2-4d8b-9148-e3be6c30e623}">
          <xlrd:rvb i="2424"/>
        </ext>
      </extLst>
    </bk>
    <bk>
      <extLst>
        <ext uri="{3e2802c4-a4d2-4d8b-9148-e3be6c30e623}">
          <xlrd:rvb i="2425"/>
        </ext>
      </extLst>
    </bk>
    <bk>
      <extLst>
        <ext uri="{3e2802c4-a4d2-4d8b-9148-e3be6c30e623}">
          <xlrd:rvb i="2426"/>
        </ext>
      </extLst>
    </bk>
    <bk>
      <extLst>
        <ext uri="{3e2802c4-a4d2-4d8b-9148-e3be6c30e623}">
          <xlrd:rvb i="2427"/>
        </ext>
      </extLst>
    </bk>
    <bk>
      <extLst>
        <ext uri="{3e2802c4-a4d2-4d8b-9148-e3be6c30e623}">
          <xlrd:rvb i="2428"/>
        </ext>
      </extLst>
    </bk>
    <bk>
      <extLst>
        <ext uri="{3e2802c4-a4d2-4d8b-9148-e3be6c30e623}">
          <xlrd:rvb i="2429"/>
        </ext>
      </extLst>
    </bk>
    <bk>
      <extLst>
        <ext uri="{3e2802c4-a4d2-4d8b-9148-e3be6c30e623}">
          <xlrd:rvb i="2430"/>
        </ext>
      </extLst>
    </bk>
    <bk>
      <extLst>
        <ext uri="{3e2802c4-a4d2-4d8b-9148-e3be6c30e623}">
          <xlrd:rvb i="2431"/>
        </ext>
      </extLst>
    </bk>
    <bk>
      <extLst>
        <ext uri="{3e2802c4-a4d2-4d8b-9148-e3be6c30e623}">
          <xlrd:rvb i="2432"/>
        </ext>
      </extLst>
    </bk>
    <bk>
      <extLst>
        <ext uri="{3e2802c4-a4d2-4d8b-9148-e3be6c30e623}">
          <xlrd:rvb i="2433"/>
        </ext>
      </extLst>
    </bk>
    <bk>
      <extLst>
        <ext uri="{3e2802c4-a4d2-4d8b-9148-e3be6c30e623}">
          <xlrd:rvb i="2434"/>
        </ext>
      </extLst>
    </bk>
    <bk>
      <extLst>
        <ext uri="{3e2802c4-a4d2-4d8b-9148-e3be6c30e623}">
          <xlrd:rvb i="2435"/>
        </ext>
      </extLst>
    </bk>
    <bk>
      <extLst>
        <ext uri="{3e2802c4-a4d2-4d8b-9148-e3be6c30e623}">
          <xlrd:rvb i="2436"/>
        </ext>
      </extLst>
    </bk>
    <bk>
      <extLst>
        <ext uri="{3e2802c4-a4d2-4d8b-9148-e3be6c30e623}">
          <xlrd:rvb i="2437"/>
        </ext>
      </extLst>
    </bk>
    <bk>
      <extLst>
        <ext uri="{3e2802c4-a4d2-4d8b-9148-e3be6c30e623}">
          <xlrd:rvb i="2438"/>
        </ext>
      </extLst>
    </bk>
    <bk>
      <extLst>
        <ext uri="{3e2802c4-a4d2-4d8b-9148-e3be6c30e623}">
          <xlrd:rvb i="2439"/>
        </ext>
      </extLst>
    </bk>
    <bk>
      <extLst>
        <ext uri="{3e2802c4-a4d2-4d8b-9148-e3be6c30e623}">
          <xlrd:rvb i="2440"/>
        </ext>
      </extLst>
    </bk>
    <bk>
      <extLst>
        <ext uri="{3e2802c4-a4d2-4d8b-9148-e3be6c30e623}">
          <xlrd:rvb i="2441"/>
        </ext>
      </extLst>
    </bk>
    <bk>
      <extLst>
        <ext uri="{3e2802c4-a4d2-4d8b-9148-e3be6c30e623}">
          <xlrd:rvb i="2442"/>
        </ext>
      </extLst>
    </bk>
    <bk>
      <extLst>
        <ext uri="{3e2802c4-a4d2-4d8b-9148-e3be6c30e623}">
          <xlrd:rvb i="2443"/>
        </ext>
      </extLst>
    </bk>
    <bk>
      <extLst>
        <ext uri="{3e2802c4-a4d2-4d8b-9148-e3be6c30e623}">
          <xlrd:rvb i="2446"/>
        </ext>
      </extLst>
    </bk>
    <bk>
      <extLst>
        <ext uri="{3e2802c4-a4d2-4d8b-9148-e3be6c30e623}">
          <xlrd:rvb i="2447"/>
        </ext>
      </extLst>
    </bk>
    <bk>
      <extLst>
        <ext uri="{3e2802c4-a4d2-4d8b-9148-e3be6c30e623}">
          <xlrd:rvb i="2448"/>
        </ext>
      </extLst>
    </bk>
    <bk>
      <extLst>
        <ext uri="{3e2802c4-a4d2-4d8b-9148-e3be6c30e623}">
          <xlrd:rvb i="2449"/>
        </ext>
      </extLst>
    </bk>
    <bk>
      <extLst>
        <ext uri="{3e2802c4-a4d2-4d8b-9148-e3be6c30e623}">
          <xlrd:rvb i="2450"/>
        </ext>
      </extLst>
    </bk>
    <bk>
      <extLst>
        <ext uri="{3e2802c4-a4d2-4d8b-9148-e3be6c30e623}">
          <xlrd:rvb i="2451"/>
        </ext>
      </extLst>
    </bk>
    <bk>
      <extLst>
        <ext uri="{3e2802c4-a4d2-4d8b-9148-e3be6c30e623}">
          <xlrd:rvb i="2452"/>
        </ext>
      </extLst>
    </bk>
    <bk>
      <extLst>
        <ext uri="{3e2802c4-a4d2-4d8b-9148-e3be6c30e623}">
          <xlrd:rvb i="2453"/>
        </ext>
      </extLst>
    </bk>
    <bk>
      <extLst>
        <ext uri="{3e2802c4-a4d2-4d8b-9148-e3be6c30e623}">
          <xlrd:rvb i="2454"/>
        </ext>
      </extLst>
    </bk>
    <bk>
      <extLst>
        <ext uri="{3e2802c4-a4d2-4d8b-9148-e3be6c30e623}">
          <xlrd:rvb i="2455"/>
        </ext>
      </extLst>
    </bk>
    <bk>
      <extLst>
        <ext uri="{3e2802c4-a4d2-4d8b-9148-e3be6c30e623}">
          <xlrd:rvb i="2456"/>
        </ext>
      </extLst>
    </bk>
    <bk>
      <extLst>
        <ext uri="{3e2802c4-a4d2-4d8b-9148-e3be6c30e623}">
          <xlrd:rvb i="2457"/>
        </ext>
      </extLst>
    </bk>
    <bk>
      <extLst>
        <ext uri="{3e2802c4-a4d2-4d8b-9148-e3be6c30e623}">
          <xlrd:rvb i="2458"/>
        </ext>
      </extLst>
    </bk>
    <bk>
      <extLst>
        <ext uri="{3e2802c4-a4d2-4d8b-9148-e3be6c30e623}">
          <xlrd:rvb i="2459"/>
        </ext>
      </extLst>
    </bk>
    <bk>
      <extLst>
        <ext uri="{3e2802c4-a4d2-4d8b-9148-e3be6c30e623}">
          <xlrd:rvb i="2460"/>
        </ext>
      </extLst>
    </bk>
    <bk>
      <extLst>
        <ext uri="{3e2802c4-a4d2-4d8b-9148-e3be6c30e623}">
          <xlrd:rvb i="2461"/>
        </ext>
      </extLst>
    </bk>
    <bk>
      <extLst>
        <ext uri="{3e2802c4-a4d2-4d8b-9148-e3be6c30e623}">
          <xlrd:rvb i="2462"/>
        </ext>
      </extLst>
    </bk>
    <bk>
      <extLst>
        <ext uri="{3e2802c4-a4d2-4d8b-9148-e3be6c30e623}">
          <xlrd:rvb i="2463"/>
        </ext>
      </extLst>
    </bk>
    <bk>
      <extLst>
        <ext uri="{3e2802c4-a4d2-4d8b-9148-e3be6c30e623}">
          <xlrd:rvb i="2464"/>
        </ext>
      </extLst>
    </bk>
    <bk>
      <extLst>
        <ext uri="{3e2802c4-a4d2-4d8b-9148-e3be6c30e623}">
          <xlrd:rvb i="2465"/>
        </ext>
      </extLst>
    </bk>
    <bk>
      <extLst>
        <ext uri="{3e2802c4-a4d2-4d8b-9148-e3be6c30e623}">
          <xlrd:rvb i="2466"/>
        </ext>
      </extLst>
    </bk>
    <bk>
      <extLst>
        <ext uri="{3e2802c4-a4d2-4d8b-9148-e3be6c30e623}">
          <xlrd:rvb i="2467"/>
        </ext>
      </extLst>
    </bk>
    <bk>
      <extLst>
        <ext uri="{3e2802c4-a4d2-4d8b-9148-e3be6c30e623}">
          <xlrd:rvb i="2468"/>
        </ext>
      </extLst>
    </bk>
    <bk>
      <extLst>
        <ext uri="{3e2802c4-a4d2-4d8b-9148-e3be6c30e623}">
          <xlrd:rvb i="2469"/>
        </ext>
      </extLst>
    </bk>
    <bk>
      <extLst>
        <ext uri="{3e2802c4-a4d2-4d8b-9148-e3be6c30e623}">
          <xlrd:rvb i="2470"/>
        </ext>
      </extLst>
    </bk>
    <bk>
      <extLst>
        <ext uri="{3e2802c4-a4d2-4d8b-9148-e3be6c30e623}">
          <xlrd:rvb i="2471"/>
        </ext>
      </extLst>
    </bk>
    <bk>
      <extLst>
        <ext uri="{3e2802c4-a4d2-4d8b-9148-e3be6c30e623}">
          <xlrd:rvb i="2472"/>
        </ext>
      </extLst>
    </bk>
    <bk>
      <extLst>
        <ext uri="{3e2802c4-a4d2-4d8b-9148-e3be6c30e623}">
          <xlrd:rvb i="2473"/>
        </ext>
      </extLst>
    </bk>
    <bk>
      <extLst>
        <ext uri="{3e2802c4-a4d2-4d8b-9148-e3be6c30e623}">
          <xlrd:rvb i="2474"/>
        </ext>
      </extLst>
    </bk>
    <bk>
      <extLst>
        <ext uri="{3e2802c4-a4d2-4d8b-9148-e3be6c30e623}">
          <xlrd:rvb i="2475"/>
        </ext>
      </extLst>
    </bk>
    <bk>
      <extLst>
        <ext uri="{3e2802c4-a4d2-4d8b-9148-e3be6c30e623}">
          <xlrd:rvb i="2476"/>
        </ext>
      </extLst>
    </bk>
    <bk>
      <extLst>
        <ext uri="{3e2802c4-a4d2-4d8b-9148-e3be6c30e623}">
          <xlrd:rvb i="2477"/>
        </ext>
      </extLst>
    </bk>
    <bk>
      <extLst>
        <ext uri="{3e2802c4-a4d2-4d8b-9148-e3be6c30e623}">
          <xlrd:rvb i="2478"/>
        </ext>
      </extLst>
    </bk>
    <bk>
      <extLst>
        <ext uri="{3e2802c4-a4d2-4d8b-9148-e3be6c30e623}">
          <xlrd:rvb i="2479"/>
        </ext>
      </extLst>
    </bk>
    <bk>
      <extLst>
        <ext uri="{3e2802c4-a4d2-4d8b-9148-e3be6c30e623}">
          <xlrd:rvb i="2480"/>
        </ext>
      </extLst>
    </bk>
    <bk>
      <extLst>
        <ext uri="{3e2802c4-a4d2-4d8b-9148-e3be6c30e623}">
          <xlrd:rvb i="2481"/>
        </ext>
      </extLst>
    </bk>
    <bk>
      <extLst>
        <ext uri="{3e2802c4-a4d2-4d8b-9148-e3be6c30e623}">
          <xlrd:rvb i="2482"/>
        </ext>
      </extLst>
    </bk>
    <bk>
      <extLst>
        <ext uri="{3e2802c4-a4d2-4d8b-9148-e3be6c30e623}">
          <xlrd:rvb i="2483"/>
        </ext>
      </extLst>
    </bk>
    <bk>
      <extLst>
        <ext uri="{3e2802c4-a4d2-4d8b-9148-e3be6c30e623}">
          <xlrd:rvb i="2484"/>
        </ext>
      </extLst>
    </bk>
    <bk>
      <extLst>
        <ext uri="{3e2802c4-a4d2-4d8b-9148-e3be6c30e623}">
          <xlrd:rvb i="2485"/>
        </ext>
      </extLst>
    </bk>
    <bk>
      <extLst>
        <ext uri="{3e2802c4-a4d2-4d8b-9148-e3be6c30e623}">
          <xlrd:rvb i="2486"/>
        </ext>
      </extLst>
    </bk>
    <bk>
      <extLst>
        <ext uri="{3e2802c4-a4d2-4d8b-9148-e3be6c30e623}">
          <xlrd:rvb i="2487"/>
        </ext>
      </extLst>
    </bk>
    <bk>
      <extLst>
        <ext uri="{3e2802c4-a4d2-4d8b-9148-e3be6c30e623}">
          <xlrd:rvb i="2488"/>
        </ext>
      </extLst>
    </bk>
    <bk>
      <extLst>
        <ext uri="{3e2802c4-a4d2-4d8b-9148-e3be6c30e623}">
          <xlrd:rvb i="2489"/>
        </ext>
      </extLst>
    </bk>
    <bk>
      <extLst>
        <ext uri="{3e2802c4-a4d2-4d8b-9148-e3be6c30e623}">
          <xlrd:rvb i="2490"/>
        </ext>
      </extLst>
    </bk>
    <bk>
      <extLst>
        <ext uri="{3e2802c4-a4d2-4d8b-9148-e3be6c30e623}">
          <xlrd:rvb i="2491"/>
        </ext>
      </extLst>
    </bk>
    <bk>
      <extLst>
        <ext uri="{3e2802c4-a4d2-4d8b-9148-e3be6c30e623}">
          <xlrd:rvb i="2492"/>
        </ext>
      </extLst>
    </bk>
    <bk>
      <extLst>
        <ext uri="{3e2802c4-a4d2-4d8b-9148-e3be6c30e623}">
          <xlrd:rvb i="2493"/>
        </ext>
      </extLst>
    </bk>
    <bk>
      <extLst>
        <ext uri="{3e2802c4-a4d2-4d8b-9148-e3be6c30e623}">
          <xlrd:rvb i="2494"/>
        </ext>
      </extLst>
    </bk>
    <bk>
      <extLst>
        <ext uri="{3e2802c4-a4d2-4d8b-9148-e3be6c30e623}">
          <xlrd:rvb i="2495"/>
        </ext>
      </extLst>
    </bk>
    <bk>
      <extLst>
        <ext uri="{3e2802c4-a4d2-4d8b-9148-e3be6c30e623}">
          <xlrd:rvb i="2496"/>
        </ext>
      </extLst>
    </bk>
    <bk>
      <extLst>
        <ext uri="{3e2802c4-a4d2-4d8b-9148-e3be6c30e623}">
          <xlrd:rvb i="2497"/>
        </ext>
      </extLst>
    </bk>
    <bk>
      <extLst>
        <ext uri="{3e2802c4-a4d2-4d8b-9148-e3be6c30e623}">
          <xlrd:rvb i="2498"/>
        </ext>
      </extLst>
    </bk>
    <bk>
      <extLst>
        <ext uri="{3e2802c4-a4d2-4d8b-9148-e3be6c30e623}">
          <xlrd:rvb i="2499"/>
        </ext>
      </extLst>
    </bk>
    <bk>
      <extLst>
        <ext uri="{3e2802c4-a4d2-4d8b-9148-e3be6c30e623}">
          <xlrd:rvb i="2500"/>
        </ext>
      </extLst>
    </bk>
    <bk>
      <extLst>
        <ext uri="{3e2802c4-a4d2-4d8b-9148-e3be6c30e623}">
          <xlrd:rvb i="2501"/>
        </ext>
      </extLst>
    </bk>
    <bk>
      <extLst>
        <ext uri="{3e2802c4-a4d2-4d8b-9148-e3be6c30e623}">
          <xlrd:rvb i="2502"/>
        </ext>
      </extLst>
    </bk>
    <bk>
      <extLst>
        <ext uri="{3e2802c4-a4d2-4d8b-9148-e3be6c30e623}">
          <xlrd:rvb i="2503"/>
        </ext>
      </extLst>
    </bk>
    <bk>
      <extLst>
        <ext uri="{3e2802c4-a4d2-4d8b-9148-e3be6c30e623}">
          <xlrd:rvb i="2504"/>
        </ext>
      </extLst>
    </bk>
    <bk>
      <extLst>
        <ext uri="{3e2802c4-a4d2-4d8b-9148-e3be6c30e623}">
          <xlrd:rvb i="2505"/>
        </ext>
      </extLst>
    </bk>
    <bk>
      <extLst>
        <ext uri="{3e2802c4-a4d2-4d8b-9148-e3be6c30e623}">
          <xlrd:rvb i="2506"/>
        </ext>
      </extLst>
    </bk>
    <bk>
      <extLst>
        <ext uri="{3e2802c4-a4d2-4d8b-9148-e3be6c30e623}">
          <xlrd:rvb i="2507"/>
        </ext>
      </extLst>
    </bk>
    <bk>
      <extLst>
        <ext uri="{3e2802c4-a4d2-4d8b-9148-e3be6c30e623}">
          <xlrd:rvb i="2508"/>
        </ext>
      </extLst>
    </bk>
    <bk>
      <extLst>
        <ext uri="{3e2802c4-a4d2-4d8b-9148-e3be6c30e623}">
          <xlrd:rvb i="2509"/>
        </ext>
      </extLst>
    </bk>
    <bk>
      <extLst>
        <ext uri="{3e2802c4-a4d2-4d8b-9148-e3be6c30e623}">
          <xlrd:rvb i="2510"/>
        </ext>
      </extLst>
    </bk>
    <bk>
      <extLst>
        <ext uri="{3e2802c4-a4d2-4d8b-9148-e3be6c30e623}">
          <xlrd:rvb i="2511"/>
        </ext>
      </extLst>
    </bk>
    <bk>
      <extLst>
        <ext uri="{3e2802c4-a4d2-4d8b-9148-e3be6c30e623}">
          <xlrd:rvb i="2512"/>
        </ext>
      </extLst>
    </bk>
    <bk>
      <extLst>
        <ext uri="{3e2802c4-a4d2-4d8b-9148-e3be6c30e623}">
          <xlrd:rvb i="2513"/>
        </ext>
      </extLst>
    </bk>
    <bk>
      <extLst>
        <ext uri="{3e2802c4-a4d2-4d8b-9148-e3be6c30e623}">
          <xlrd:rvb i="2514"/>
        </ext>
      </extLst>
    </bk>
    <bk>
      <extLst>
        <ext uri="{3e2802c4-a4d2-4d8b-9148-e3be6c30e623}">
          <xlrd:rvb i="2515"/>
        </ext>
      </extLst>
    </bk>
    <bk>
      <extLst>
        <ext uri="{3e2802c4-a4d2-4d8b-9148-e3be6c30e623}">
          <xlrd:rvb i="2516"/>
        </ext>
      </extLst>
    </bk>
    <bk>
      <extLst>
        <ext uri="{3e2802c4-a4d2-4d8b-9148-e3be6c30e623}">
          <xlrd:rvb i="2517"/>
        </ext>
      </extLst>
    </bk>
    <bk>
      <extLst>
        <ext uri="{3e2802c4-a4d2-4d8b-9148-e3be6c30e623}">
          <xlrd:rvb i="2518"/>
        </ext>
      </extLst>
    </bk>
    <bk>
      <extLst>
        <ext uri="{3e2802c4-a4d2-4d8b-9148-e3be6c30e623}">
          <xlrd:rvb i="2519"/>
        </ext>
      </extLst>
    </bk>
    <bk>
      <extLst>
        <ext uri="{3e2802c4-a4d2-4d8b-9148-e3be6c30e623}">
          <xlrd:rvb i="2520"/>
        </ext>
      </extLst>
    </bk>
    <bk>
      <extLst>
        <ext uri="{3e2802c4-a4d2-4d8b-9148-e3be6c30e623}">
          <xlrd:rvb i="2521"/>
        </ext>
      </extLst>
    </bk>
    <bk>
      <extLst>
        <ext uri="{3e2802c4-a4d2-4d8b-9148-e3be6c30e623}">
          <xlrd:rvb i="2522"/>
        </ext>
      </extLst>
    </bk>
    <bk>
      <extLst>
        <ext uri="{3e2802c4-a4d2-4d8b-9148-e3be6c30e623}">
          <xlrd:rvb i="2523"/>
        </ext>
      </extLst>
    </bk>
    <bk>
      <extLst>
        <ext uri="{3e2802c4-a4d2-4d8b-9148-e3be6c30e623}">
          <xlrd:rvb i="2524"/>
        </ext>
      </extLst>
    </bk>
    <bk>
      <extLst>
        <ext uri="{3e2802c4-a4d2-4d8b-9148-e3be6c30e623}">
          <xlrd:rvb i="2525"/>
        </ext>
      </extLst>
    </bk>
    <bk>
      <extLst>
        <ext uri="{3e2802c4-a4d2-4d8b-9148-e3be6c30e623}">
          <xlrd:rvb i="2526"/>
        </ext>
      </extLst>
    </bk>
    <bk>
      <extLst>
        <ext uri="{3e2802c4-a4d2-4d8b-9148-e3be6c30e623}">
          <xlrd:rvb i="2527"/>
        </ext>
      </extLst>
    </bk>
    <bk>
      <extLst>
        <ext uri="{3e2802c4-a4d2-4d8b-9148-e3be6c30e623}">
          <xlrd:rvb i="2528"/>
        </ext>
      </extLst>
    </bk>
    <bk>
      <extLst>
        <ext uri="{3e2802c4-a4d2-4d8b-9148-e3be6c30e623}">
          <xlrd:rvb i="2529"/>
        </ext>
      </extLst>
    </bk>
    <bk>
      <extLst>
        <ext uri="{3e2802c4-a4d2-4d8b-9148-e3be6c30e623}">
          <xlrd:rvb i="2530"/>
        </ext>
      </extLst>
    </bk>
    <bk>
      <extLst>
        <ext uri="{3e2802c4-a4d2-4d8b-9148-e3be6c30e623}">
          <xlrd:rvb i="2531"/>
        </ext>
      </extLst>
    </bk>
    <bk>
      <extLst>
        <ext uri="{3e2802c4-a4d2-4d8b-9148-e3be6c30e623}">
          <xlrd:rvb i="2532"/>
        </ext>
      </extLst>
    </bk>
    <bk>
      <extLst>
        <ext uri="{3e2802c4-a4d2-4d8b-9148-e3be6c30e623}">
          <xlrd:rvb i="2533"/>
        </ext>
      </extLst>
    </bk>
    <bk>
      <extLst>
        <ext uri="{3e2802c4-a4d2-4d8b-9148-e3be6c30e623}">
          <xlrd:rvb i="2534"/>
        </ext>
      </extLst>
    </bk>
    <bk>
      <extLst>
        <ext uri="{3e2802c4-a4d2-4d8b-9148-e3be6c30e623}">
          <xlrd:rvb i="2535"/>
        </ext>
      </extLst>
    </bk>
    <bk>
      <extLst>
        <ext uri="{3e2802c4-a4d2-4d8b-9148-e3be6c30e623}">
          <xlrd:rvb i="2536"/>
        </ext>
      </extLst>
    </bk>
    <bk>
      <extLst>
        <ext uri="{3e2802c4-a4d2-4d8b-9148-e3be6c30e623}">
          <xlrd:rvb i="2537"/>
        </ext>
      </extLst>
    </bk>
    <bk>
      <extLst>
        <ext uri="{3e2802c4-a4d2-4d8b-9148-e3be6c30e623}">
          <xlrd:rvb i="2538"/>
        </ext>
      </extLst>
    </bk>
    <bk>
      <extLst>
        <ext uri="{3e2802c4-a4d2-4d8b-9148-e3be6c30e623}">
          <xlrd:rvb i="2539"/>
        </ext>
      </extLst>
    </bk>
    <bk>
      <extLst>
        <ext uri="{3e2802c4-a4d2-4d8b-9148-e3be6c30e623}">
          <xlrd:rvb i="2540"/>
        </ext>
      </extLst>
    </bk>
    <bk>
      <extLst>
        <ext uri="{3e2802c4-a4d2-4d8b-9148-e3be6c30e623}">
          <xlrd:rvb i="2541"/>
        </ext>
      </extLst>
    </bk>
    <bk>
      <extLst>
        <ext uri="{3e2802c4-a4d2-4d8b-9148-e3be6c30e623}">
          <xlrd:rvb i="2542"/>
        </ext>
      </extLst>
    </bk>
    <bk>
      <extLst>
        <ext uri="{3e2802c4-a4d2-4d8b-9148-e3be6c30e623}">
          <xlrd:rvb i="2543"/>
        </ext>
      </extLst>
    </bk>
    <bk>
      <extLst>
        <ext uri="{3e2802c4-a4d2-4d8b-9148-e3be6c30e623}">
          <xlrd:rvb i="2544"/>
        </ext>
      </extLst>
    </bk>
    <bk>
      <extLst>
        <ext uri="{3e2802c4-a4d2-4d8b-9148-e3be6c30e623}">
          <xlrd:rvb i="2545"/>
        </ext>
      </extLst>
    </bk>
    <bk>
      <extLst>
        <ext uri="{3e2802c4-a4d2-4d8b-9148-e3be6c30e623}">
          <xlrd:rvb i="2546"/>
        </ext>
      </extLst>
    </bk>
    <bk>
      <extLst>
        <ext uri="{3e2802c4-a4d2-4d8b-9148-e3be6c30e623}">
          <xlrd:rvb i="2547"/>
        </ext>
      </extLst>
    </bk>
    <bk>
      <extLst>
        <ext uri="{3e2802c4-a4d2-4d8b-9148-e3be6c30e623}">
          <xlrd:rvb i="2548"/>
        </ext>
      </extLst>
    </bk>
    <bk>
      <extLst>
        <ext uri="{3e2802c4-a4d2-4d8b-9148-e3be6c30e623}">
          <xlrd:rvb i="2549"/>
        </ext>
      </extLst>
    </bk>
    <bk>
      <extLst>
        <ext uri="{3e2802c4-a4d2-4d8b-9148-e3be6c30e623}">
          <xlrd:rvb i="2550"/>
        </ext>
      </extLst>
    </bk>
    <bk>
      <extLst>
        <ext uri="{3e2802c4-a4d2-4d8b-9148-e3be6c30e623}">
          <xlrd:rvb i="2551"/>
        </ext>
      </extLst>
    </bk>
    <bk>
      <extLst>
        <ext uri="{3e2802c4-a4d2-4d8b-9148-e3be6c30e623}">
          <xlrd:rvb i="2552"/>
        </ext>
      </extLst>
    </bk>
    <bk>
      <extLst>
        <ext uri="{3e2802c4-a4d2-4d8b-9148-e3be6c30e623}">
          <xlrd:rvb i="2553"/>
        </ext>
      </extLst>
    </bk>
    <bk>
      <extLst>
        <ext uri="{3e2802c4-a4d2-4d8b-9148-e3be6c30e623}">
          <xlrd:rvb i="2554"/>
        </ext>
      </extLst>
    </bk>
    <bk>
      <extLst>
        <ext uri="{3e2802c4-a4d2-4d8b-9148-e3be6c30e623}">
          <xlrd:rvb i="2555"/>
        </ext>
      </extLst>
    </bk>
    <bk>
      <extLst>
        <ext uri="{3e2802c4-a4d2-4d8b-9148-e3be6c30e623}">
          <xlrd:rvb i="2556"/>
        </ext>
      </extLst>
    </bk>
    <bk>
      <extLst>
        <ext uri="{3e2802c4-a4d2-4d8b-9148-e3be6c30e623}">
          <xlrd:rvb i="2557"/>
        </ext>
      </extLst>
    </bk>
    <bk>
      <extLst>
        <ext uri="{3e2802c4-a4d2-4d8b-9148-e3be6c30e623}">
          <xlrd:rvb i="2558"/>
        </ext>
      </extLst>
    </bk>
    <bk>
      <extLst>
        <ext uri="{3e2802c4-a4d2-4d8b-9148-e3be6c30e623}">
          <xlrd:rvb i="2559"/>
        </ext>
      </extLst>
    </bk>
    <bk>
      <extLst>
        <ext uri="{3e2802c4-a4d2-4d8b-9148-e3be6c30e623}">
          <xlrd:rvb i="2560"/>
        </ext>
      </extLst>
    </bk>
    <bk>
      <extLst>
        <ext uri="{3e2802c4-a4d2-4d8b-9148-e3be6c30e623}">
          <xlrd:rvb i="2561"/>
        </ext>
      </extLst>
    </bk>
    <bk>
      <extLst>
        <ext uri="{3e2802c4-a4d2-4d8b-9148-e3be6c30e623}">
          <xlrd:rvb i="2562"/>
        </ext>
      </extLst>
    </bk>
    <bk>
      <extLst>
        <ext uri="{3e2802c4-a4d2-4d8b-9148-e3be6c30e623}">
          <xlrd:rvb i="2563"/>
        </ext>
      </extLst>
    </bk>
    <bk>
      <extLst>
        <ext uri="{3e2802c4-a4d2-4d8b-9148-e3be6c30e623}">
          <xlrd:rvb i="2564"/>
        </ext>
      </extLst>
    </bk>
    <bk>
      <extLst>
        <ext uri="{3e2802c4-a4d2-4d8b-9148-e3be6c30e623}">
          <xlrd:rvb i="2565"/>
        </ext>
      </extLst>
    </bk>
    <bk>
      <extLst>
        <ext uri="{3e2802c4-a4d2-4d8b-9148-e3be6c30e623}">
          <xlrd:rvb i="2566"/>
        </ext>
      </extLst>
    </bk>
    <bk>
      <extLst>
        <ext uri="{3e2802c4-a4d2-4d8b-9148-e3be6c30e623}">
          <xlrd:rvb i="2567"/>
        </ext>
      </extLst>
    </bk>
    <bk>
      <extLst>
        <ext uri="{3e2802c4-a4d2-4d8b-9148-e3be6c30e623}">
          <xlrd:rvb i="2568"/>
        </ext>
      </extLst>
    </bk>
    <bk>
      <extLst>
        <ext uri="{3e2802c4-a4d2-4d8b-9148-e3be6c30e623}">
          <xlrd:rvb i="2569"/>
        </ext>
      </extLst>
    </bk>
    <bk>
      <extLst>
        <ext uri="{3e2802c4-a4d2-4d8b-9148-e3be6c30e623}">
          <xlrd:rvb i="2570"/>
        </ext>
      </extLst>
    </bk>
    <bk>
      <extLst>
        <ext uri="{3e2802c4-a4d2-4d8b-9148-e3be6c30e623}">
          <xlrd:rvb i="2571"/>
        </ext>
      </extLst>
    </bk>
    <bk>
      <extLst>
        <ext uri="{3e2802c4-a4d2-4d8b-9148-e3be6c30e623}">
          <xlrd:rvb i="2572"/>
        </ext>
      </extLst>
    </bk>
    <bk>
      <extLst>
        <ext uri="{3e2802c4-a4d2-4d8b-9148-e3be6c30e623}">
          <xlrd:rvb i="2573"/>
        </ext>
      </extLst>
    </bk>
    <bk>
      <extLst>
        <ext uri="{3e2802c4-a4d2-4d8b-9148-e3be6c30e623}">
          <xlrd:rvb i="2574"/>
        </ext>
      </extLst>
    </bk>
    <bk>
      <extLst>
        <ext uri="{3e2802c4-a4d2-4d8b-9148-e3be6c30e623}">
          <xlrd:rvb i="2575"/>
        </ext>
      </extLst>
    </bk>
    <bk>
      <extLst>
        <ext uri="{3e2802c4-a4d2-4d8b-9148-e3be6c30e623}">
          <xlrd:rvb i="2576"/>
        </ext>
      </extLst>
    </bk>
    <bk>
      <extLst>
        <ext uri="{3e2802c4-a4d2-4d8b-9148-e3be6c30e623}">
          <xlrd:rvb i="2577"/>
        </ext>
      </extLst>
    </bk>
    <bk>
      <extLst>
        <ext uri="{3e2802c4-a4d2-4d8b-9148-e3be6c30e623}">
          <xlrd:rvb i="2578"/>
        </ext>
      </extLst>
    </bk>
    <bk>
      <extLst>
        <ext uri="{3e2802c4-a4d2-4d8b-9148-e3be6c30e623}">
          <xlrd:rvb i="2579"/>
        </ext>
      </extLst>
    </bk>
    <bk>
      <extLst>
        <ext uri="{3e2802c4-a4d2-4d8b-9148-e3be6c30e623}">
          <xlrd:rvb i="2580"/>
        </ext>
      </extLst>
    </bk>
    <bk>
      <extLst>
        <ext uri="{3e2802c4-a4d2-4d8b-9148-e3be6c30e623}">
          <xlrd:rvb i="2581"/>
        </ext>
      </extLst>
    </bk>
    <bk>
      <extLst>
        <ext uri="{3e2802c4-a4d2-4d8b-9148-e3be6c30e623}">
          <xlrd:rvb i="2582"/>
        </ext>
      </extLst>
    </bk>
    <bk>
      <extLst>
        <ext uri="{3e2802c4-a4d2-4d8b-9148-e3be6c30e623}">
          <xlrd:rvb i="2583"/>
        </ext>
      </extLst>
    </bk>
    <bk>
      <extLst>
        <ext uri="{3e2802c4-a4d2-4d8b-9148-e3be6c30e623}">
          <xlrd:rvb i="2584"/>
        </ext>
      </extLst>
    </bk>
    <bk>
      <extLst>
        <ext uri="{3e2802c4-a4d2-4d8b-9148-e3be6c30e623}">
          <xlrd:rvb i="2585"/>
        </ext>
      </extLst>
    </bk>
    <bk>
      <extLst>
        <ext uri="{3e2802c4-a4d2-4d8b-9148-e3be6c30e623}">
          <xlrd:rvb i="2586"/>
        </ext>
      </extLst>
    </bk>
    <bk>
      <extLst>
        <ext uri="{3e2802c4-a4d2-4d8b-9148-e3be6c30e623}">
          <xlrd:rvb i="2587"/>
        </ext>
      </extLst>
    </bk>
    <bk>
      <extLst>
        <ext uri="{3e2802c4-a4d2-4d8b-9148-e3be6c30e623}">
          <xlrd:rvb i="2588"/>
        </ext>
      </extLst>
    </bk>
    <bk>
      <extLst>
        <ext uri="{3e2802c4-a4d2-4d8b-9148-e3be6c30e623}">
          <xlrd:rvb i="2589"/>
        </ext>
      </extLst>
    </bk>
    <bk>
      <extLst>
        <ext uri="{3e2802c4-a4d2-4d8b-9148-e3be6c30e623}">
          <xlrd:rvb i="2590"/>
        </ext>
      </extLst>
    </bk>
    <bk>
      <extLst>
        <ext uri="{3e2802c4-a4d2-4d8b-9148-e3be6c30e623}">
          <xlrd:rvb i="2591"/>
        </ext>
      </extLst>
    </bk>
    <bk>
      <extLst>
        <ext uri="{3e2802c4-a4d2-4d8b-9148-e3be6c30e623}">
          <xlrd:rvb i="2592"/>
        </ext>
      </extLst>
    </bk>
    <bk>
      <extLst>
        <ext uri="{3e2802c4-a4d2-4d8b-9148-e3be6c30e623}">
          <xlrd:rvb i="2593"/>
        </ext>
      </extLst>
    </bk>
    <bk>
      <extLst>
        <ext uri="{3e2802c4-a4d2-4d8b-9148-e3be6c30e623}">
          <xlrd:rvb i="2594"/>
        </ext>
      </extLst>
    </bk>
    <bk>
      <extLst>
        <ext uri="{3e2802c4-a4d2-4d8b-9148-e3be6c30e623}">
          <xlrd:rvb i="2595"/>
        </ext>
      </extLst>
    </bk>
    <bk>
      <extLst>
        <ext uri="{3e2802c4-a4d2-4d8b-9148-e3be6c30e623}">
          <xlrd:rvb i="2596"/>
        </ext>
      </extLst>
    </bk>
    <bk>
      <extLst>
        <ext uri="{3e2802c4-a4d2-4d8b-9148-e3be6c30e623}">
          <xlrd:rvb i="2597"/>
        </ext>
      </extLst>
    </bk>
    <bk>
      <extLst>
        <ext uri="{3e2802c4-a4d2-4d8b-9148-e3be6c30e623}">
          <xlrd:rvb i="2598"/>
        </ext>
      </extLst>
    </bk>
    <bk>
      <extLst>
        <ext uri="{3e2802c4-a4d2-4d8b-9148-e3be6c30e623}">
          <xlrd:rvb i="2599"/>
        </ext>
      </extLst>
    </bk>
    <bk>
      <extLst>
        <ext uri="{3e2802c4-a4d2-4d8b-9148-e3be6c30e623}">
          <xlrd:rvb i="2600"/>
        </ext>
      </extLst>
    </bk>
    <bk>
      <extLst>
        <ext uri="{3e2802c4-a4d2-4d8b-9148-e3be6c30e623}">
          <xlrd:rvb i="2601"/>
        </ext>
      </extLst>
    </bk>
    <bk>
      <extLst>
        <ext uri="{3e2802c4-a4d2-4d8b-9148-e3be6c30e623}">
          <xlrd:rvb i="2602"/>
        </ext>
      </extLst>
    </bk>
    <bk>
      <extLst>
        <ext uri="{3e2802c4-a4d2-4d8b-9148-e3be6c30e623}">
          <xlrd:rvb i="2603"/>
        </ext>
      </extLst>
    </bk>
    <bk>
      <extLst>
        <ext uri="{3e2802c4-a4d2-4d8b-9148-e3be6c30e623}">
          <xlrd:rvb i="2604"/>
        </ext>
      </extLst>
    </bk>
    <bk>
      <extLst>
        <ext uri="{3e2802c4-a4d2-4d8b-9148-e3be6c30e623}">
          <xlrd:rvb i="2605"/>
        </ext>
      </extLst>
    </bk>
    <bk>
      <extLst>
        <ext uri="{3e2802c4-a4d2-4d8b-9148-e3be6c30e623}">
          <xlrd:rvb i="2606"/>
        </ext>
      </extLst>
    </bk>
    <bk>
      <extLst>
        <ext uri="{3e2802c4-a4d2-4d8b-9148-e3be6c30e623}">
          <xlrd:rvb i="2607"/>
        </ext>
      </extLst>
    </bk>
    <bk>
      <extLst>
        <ext uri="{3e2802c4-a4d2-4d8b-9148-e3be6c30e623}">
          <xlrd:rvb i="2608"/>
        </ext>
      </extLst>
    </bk>
    <bk>
      <extLst>
        <ext uri="{3e2802c4-a4d2-4d8b-9148-e3be6c30e623}">
          <xlrd:rvb i="2609"/>
        </ext>
      </extLst>
    </bk>
    <bk>
      <extLst>
        <ext uri="{3e2802c4-a4d2-4d8b-9148-e3be6c30e623}">
          <xlrd:rvb i="2610"/>
        </ext>
      </extLst>
    </bk>
    <bk>
      <extLst>
        <ext uri="{3e2802c4-a4d2-4d8b-9148-e3be6c30e623}">
          <xlrd:rvb i="2611"/>
        </ext>
      </extLst>
    </bk>
    <bk>
      <extLst>
        <ext uri="{3e2802c4-a4d2-4d8b-9148-e3be6c30e623}">
          <xlrd:rvb i="2612"/>
        </ext>
      </extLst>
    </bk>
    <bk>
      <extLst>
        <ext uri="{3e2802c4-a4d2-4d8b-9148-e3be6c30e623}">
          <xlrd:rvb i="2613"/>
        </ext>
      </extLst>
    </bk>
    <bk>
      <extLst>
        <ext uri="{3e2802c4-a4d2-4d8b-9148-e3be6c30e623}">
          <xlrd:rvb i="2614"/>
        </ext>
      </extLst>
    </bk>
    <bk>
      <extLst>
        <ext uri="{3e2802c4-a4d2-4d8b-9148-e3be6c30e623}">
          <xlrd:rvb i="2615"/>
        </ext>
      </extLst>
    </bk>
    <bk>
      <extLst>
        <ext uri="{3e2802c4-a4d2-4d8b-9148-e3be6c30e623}">
          <xlrd:rvb i="2616"/>
        </ext>
      </extLst>
    </bk>
    <bk>
      <extLst>
        <ext uri="{3e2802c4-a4d2-4d8b-9148-e3be6c30e623}">
          <xlrd:rvb i="2617"/>
        </ext>
      </extLst>
    </bk>
    <bk>
      <extLst>
        <ext uri="{3e2802c4-a4d2-4d8b-9148-e3be6c30e623}">
          <xlrd:rvb i="2618"/>
        </ext>
      </extLst>
    </bk>
    <bk>
      <extLst>
        <ext uri="{3e2802c4-a4d2-4d8b-9148-e3be6c30e623}">
          <xlrd:rvb i="2619"/>
        </ext>
      </extLst>
    </bk>
    <bk>
      <extLst>
        <ext uri="{3e2802c4-a4d2-4d8b-9148-e3be6c30e623}">
          <xlrd:rvb i="2620"/>
        </ext>
      </extLst>
    </bk>
    <bk>
      <extLst>
        <ext uri="{3e2802c4-a4d2-4d8b-9148-e3be6c30e623}">
          <xlrd:rvb i="2621"/>
        </ext>
      </extLst>
    </bk>
    <bk>
      <extLst>
        <ext uri="{3e2802c4-a4d2-4d8b-9148-e3be6c30e623}">
          <xlrd:rvb i="2622"/>
        </ext>
      </extLst>
    </bk>
    <bk>
      <extLst>
        <ext uri="{3e2802c4-a4d2-4d8b-9148-e3be6c30e623}">
          <xlrd:rvb i="2623"/>
        </ext>
      </extLst>
    </bk>
    <bk>
      <extLst>
        <ext uri="{3e2802c4-a4d2-4d8b-9148-e3be6c30e623}">
          <xlrd:rvb i="2624"/>
        </ext>
      </extLst>
    </bk>
    <bk>
      <extLst>
        <ext uri="{3e2802c4-a4d2-4d8b-9148-e3be6c30e623}">
          <xlrd:rvb i="2625"/>
        </ext>
      </extLst>
    </bk>
    <bk>
      <extLst>
        <ext uri="{3e2802c4-a4d2-4d8b-9148-e3be6c30e623}">
          <xlrd:rvb i="2626"/>
        </ext>
      </extLst>
    </bk>
    <bk>
      <extLst>
        <ext uri="{3e2802c4-a4d2-4d8b-9148-e3be6c30e623}">
          <xlrd:rvb i="2627"/>
        </ext>
      </extLst>
    </bk>
    <bk>
      <extLst>
        <ext uri="{3e2802c4-a4d2-4d8b-9148-e3be6c30e623}">
          <xlrd:rvb i="2628"/>
        </ext>
      </extLst>
    </bk>
    <bk>
      <extLst>
        <ext uri="{3e2802c4-a4d2-4d8b-9148-e3be6c30e623}">
          <xlrd:rvb i="2629"/>
        </ext>
      </extLst>
    </bk>
    <bk>
      <extLst>
        <ext uri="{3e2802c4-a4d2-4d8b-9148-e3be6c30e623}">
          <xlrd:rvb i="2630"/>
        </ext>
      </extLst>
    </bk>
    <bk>
      <extLst>
        <ext uri="{3e2802c4-a4d2-4d8b-9148-e3be6c30e623}">
          <xlrd:rvb i="2631"/>
        </ext>
      </extLst>
    </bk>
    <bk>
      <extLst>
        <ext uri="{3e2802c4-a4d2-4d8b-9148-e3be6c30e623}">
          <xlrd:rvb i="2632"/>
        </ext>
      </extLst>
    </bk>
    <bk>
      <extLst>
        <ext uri="{3e2802c4-a4d2-4d8b-9148-e3be6c30e623}">
          <xlrd:rvb i="2633"/>
        </ext>
      </extLst>
    </bk>
    <bk>
      <extLst>
        <ext uri="{3e2802c4-a4d2-4d8b-9148-e3be6c30e623}">
          <xlrd:rvb i="2634"/>
        </ext>
      </extLst>
    </bk>
    <bk>
      <extLst>
        <ext uri="{3e2802c4-a4d2-4d8b-9148-e3be6c30e623}">
          <xlrd:rvb i="2635"/>
        </ext>
      </extLst>
    </bk>
    <bk>
      <extLst>
        <ext uri="{3e2802c4-a4d2-4d8b-9148-e3be6c30e623}">
          <xlrd:rvb i="2636"/>
        </ext>
      </extLst>
    </bk>
    <bk>
      <extLst>
        <ext uri="{3e2802c4-a4d2-4d8b-9148-e3be6c30e623}">
          <xlrd:rvb i="2637"/>
        </ext>
      </extLst>
    </bk>
    <bk>
      <extLst>
        <ext uri="{3e2802c4-a4d2-4d8b-9148-e3be6c30e623}">
          <xlrd:rvb i="2638"/>
        </ext>
      </extLst>
    </bk>
    <bk>
      <extLst>
        <ext uri="{3e2802c4-a4d2-4d8b-9148-e3be6c30e623}">
          <xlrd:rvb i="2639"/>
        </ext>
      </extLst>
    </bk>
    <bk>
      <extLst>
        <ext uri="{3e2802c4-a4d2-4d8b-9148-e3be6c30e623}">
          <xlrd:rvb i="2640"/>
        </ext>
      </extLst>
    </bk>
    <bk>
      <extLst>
        <ext uri="{3e2802c4-a4d2-4d8b-9148-e3be6c30e623}">
          <xlrd:rvb i="2643"/>
        </ext>
      </extLst>
    </bk>
    <bk>
      <extLst>
        <ext uri="{3e2802c4-a4d2-4d8b-9148-e3be6c30e623}">
          <xlrd:rvb i="2644"/>
        </ext>
      </extLst>
    </bk>
    <bk>
      <extLst>
        <ext uri="{3e2802c4-a4d2-4d8b-9148-e3be6c30e623}">
          <xlrd:rvb i="2645"/>
        </ext>
      </extLst>
    </bk>
    <bk>
      <extLst>
        <ext uri="{3e2802c4-a4d2-4d8b-9148-e3be6c30e623}">
          <xlrd:rvb i="2646"/>
        </ext>
      </extLst>
    </bk>
    <bk>
      <extLst>
        <ext uri="{3e2802c4-a4d2-4d8b-9148-e3be6c30e623}">
          <xlrd:rvb i="2647"/>
        </ext>
      </extLst>
    </bk>
    <bk>
      <extLst>
        <ext uri="{3e2802c4-a4d2-4d8b-9148-e3be6c30e623}">
          <xlrd:rvb i="2648"/>
        </ext>
      </extLst>
    </bk>
    <bk>
      <extLst>
        <ext uri="{3e2802c4-a4d2-4d8b-9148-e3be6c30e623}">
          <xlrd:rvb i="2649"/>
        </ext>
      </extLst>
    </bk>
    <bk>
      <extLst>
        <ext uri="{3e2802c4-a4d2-4d8b-9148-e3be6c30e623}">
          <xlrd:rvb i="2650"/>
        </ext>
      </extLst>
    </bk>
    <bk>
      <extLst>
        <ext uri="{3e2802c4-a4d2-4d8b-9148-e3be6c30e623}">
          <xlrd:rvb i="2651"/>
        </ext>
      </extLst>
    </bk>
    <bk>
      <extLst>
        <ext uri="{3e2802c4-a4d2-4d8b-9148-e3be6c30e623}">
          <xlrd:rvb i="2652"/>
        </ext>
      </extLst>
    </bk>
    <bk>
      <extLst>
        <ext uri="{3e2802c4-a4d2-4d8b-9148-e3be6c30e623}">
          <xlrd:rvb i="2653"/>
        </ext>
      </extLst>
    </bk>
    <bk>
      <extLst>
        <ext uri="{3e2802c4-a4d2-4d8b-9148-e3be6c30e623}">
          <xlrd:rvb i="2654"/>
        </ext>
      </extLst>
    </bk>
    <bk>
      <extLst>
        <ext uri="{3e2802c4-a4d2-4d8b-9148-e3be6c30e623}">
          <xlrd:rvb i="2655"/>
        </ext>
      </extLst>
    </bk>
    <bk>
      <extLst>
        <ext uri="{3e2802c4-a4d2-4d8b-9148-e3be6c30e623}">
          <xlrd:rvb i="2656"/>
        </ext>
      </extLst>
    </bk>
    <bk>
      <extLst>
        <ext uri="{3e2802c4-a4d2-4d8b-9148-e3be6c30e623}">
          <xlrd:rvb i="2657"/>
        </ext>
      </extLst>
    </bk>
    <bk>
      <extLst>
        <ext uri="{3e2802c4-a4d2-4d8b-9148-e3be6c30e623}">
          <xlrd:rvb i="2658"/>
        </ext>
      </extLst>
    </bk>
    <bk>
      <extLst>
        <ext uri="{3e2802c4-a4d2-4d8b-9148-e3be6c30e623}">
          <xlrd:rvb i="2659"/>
        </ext>
      </extLst>
    </bk>
    <bk>
      <extLst>
        <ext uri="{3e2802c4-a4d2-4d8b-9148-e3be6c30e623}">
          <xlrd:rvb i="2660"/>
        </ext>
      </extLst>
    </bk>
    <bk>
      <extLst>
        <ext uri="{3e2802c4-a4d2-4d8b-9148-e3be6c30e623}">
          <xlrd:rvb i="2661"/>
        </ext>
      </extLst>
    </bk>
    <bk>
      <extLst>
        <ext uri="{3e2802c4-a4d2-4d8b-9148-e3be6c30e623}">
          <xlrd:rvb i="2662"/>
        </ext>
      </extLst>
    </bk>
    <bk>
      <extLst>
        <ext uri="{3e2802c4-a4d2-4d8b-9148-e3be6c30e623}">
          <xlrd:rvb i="2663"/>
        </ext>
      </extLst>
    </bk>
    <bk>
      <extLst>
        <ext uri="{3e2802c4-a4d2-4d8b-9148-e3be6c30e623}">
          <xlrd:rvb i="2664"/>
        </ext>
      </extLst>
    </bk>
    <bk>
      <extLst>
        <ext uri="{3e2802c4-a4d2-4d8b-9148-e3be6c30e623}">
          <xlrd:rvb i="2665"/>
        </ext>
      </extLst>
    </bk>
    <bk>
      <extLst>
        <ext uri="{3e2802c4-a4d2-4d8b-9148-e3be6c30e623}">
          <xlrd:rvb i="2666"/>
        </ext>
      </extLst>
    </bk>
    <bk>
      <extLst>
        <ext uri="{3e2802c4-a4d2-4d8b-9148-e3be6c30e623}">
          <xlrd:rvb i="2667"/>
        </ext>
      </extLst>
    </bk>
    <bk>
      <extLst>
        <ext uri="{3e2802c4-a4d2-4d8b-9148-e3be6c30e623}">
          <xlrd:rvb i="2668"/>
        </ext>
      </extLst>
    </bk>
    <bk>
      <extLst>
        <ext uri="{3e2802c4-a4d2-4d8b-9148-e3be6c30e623}">
          <xlrd:rvb i="2669"/>
        </ext>
      </extLst>
    </bk>
    <bk>
      <extLst>
        <ext uri="{3e2802c4-a4d2-4d8b-9148-e3be6c30e623}">
          <xlrd:rvb i="2670"/>
        </ext>
      </extLst>
    </bk>
    <bk>
      <extLst>
        <ext uri="{3e2802c4-a4d2-4d8b-9148-e3be6c30e623}">
          <xlrd:rvb i="2671"/>
        </ext>
      </extLst>
    </bk>
    <bk>
      <extLst>
        <ext uri="{3e2802c4-a4d2-4d8b-9148-e3be6c30e623}">
          <xlrd:rvb i="2672"/>
        </ext>
      </extLst>
    </bk>
    <bk>
      <extLst>
        <ext uri="{3e2802c4-a4d2-4d8b-9148-e3be6c30e623}">
          <xlrd:rvb i="2673"/>
        </ext>
      </extLst>
    </bk>
    <bk>
      <extLst>
        <ext uri="{3e2802c4-a4d2-4d8b-9148-e3be6c30e623}">
          <xlrd:rvb i="2674"/>
        </ext>
      </extLst>
    </bk>
    <bk>
      <extLst>
        <ext uri="{3e2802c4-a4d2-4d8b-9148-e3be6c30e623}">
          <xlrd:rvb i="2675"/>
        </ext>
      </extLst>
    </bk>
    <bk>
      <extLst>
        <ext uri="{3e2802c4-a4d2-4d8b-9148-e3be6c30e623}">
          <xlrd:rvb i="2676"/>
        </ext>
      </extLst>
    </bk>
    <bk>
      <extLst>
        <ext uri="{3e2802c4-a4d2-4d8b-9148-e3be6c30e623}">
          <xlrd:rvb i="2677"/>
        </ext>
      </extLst>
    </bk>
    <bk>
      <extLst>
        <ext uri="{3e2802c4-a4d2-4d8b-9148-e3be6c30e623}">
          <xlrd:rvb i="2678"/>
        </ext>
      </extLst>
    </bk>
    <bk>
      <extLst>
        <ext uri="{3e2802c4-a4d2-4d8b-9148-e3be6c30e623}">
          <xlrd:rvb i="2679"/>
        </ext>
      </extLst>
    </bk>
    <bk>
      <extLst>
        <ext uri="{3e2802c4-a4d2-4d8b-9148-e3be6c30e623}">
          <xlrd:rvb i="2680"/>
        </ext>
      </extLst>
    </bk>
    <bk>
      <extLst>
        <ext uri="{3e2802c4-a4d2-4d8b-9148-e3be6c30e623}">
          <xlrd:rvb i="2681"/>
        </ext>
      </extLst>
    </bk>
    <bk>
      <extLst>
        <ext uri="{3e2802c4-a4d2-4d8b-9148-e3be6c30e623}">
          <xlrd:rvb i="2682"/>
        </ext>
      </extLst>
    </bk>
    <bk>
      <extLst>
        <ext uri="{3e2802c4-a4d2-4d8b-9148-e3be6c30e623}">
          <xlrd:rvb i="2683"/>
        </ext>
      </extLst>
    </bk>
    <bk>
      <extLst>
        <ext uri="{3e2802c4-a4d2-4d8b-9148-e3be6c30e623}">
          <xlrd:rvb i="2684"/>
        </ext>
      </extLst>
    </bk>
    <bk>
      <extLst>
        <ext uri="{3e2802c4-a4d2-4d8b-9148-e3be6c30e623}">
          <xlrd:rvb i="2685"/>
        </ext>
      </extLst>
    </bk>
    <bk>
      <extLst>
        <ext uri="{3e2802c4-a4d2-4d8b-9148-e3be6c30e623}">
          <xlrd:rvb i="2686"/>
        </ext>
      </extLst>
    </bk>
    <bk>
      <extLst>
        <ext uri="{3e2802c4-a4d2-4d8b-9148-e3be6c30e623}">
          <xlrd:rvb i="2687"/>
        </ext>
      </extLst>
    </bk>
    <bk>
      <extLst>
        <ext uri="{3e2802c4-a4d2-4d8b-9148-e3be6c30e623}">
          <xlrd:rvb i="2688"/>
        </ext>
      </extLst>
    </bk>
    <bk>
      <extLst>
        <ext uri="{3e2802c4-a4d2-4d8b-9148-e3be6c30e623}">
          <xlrd:rvb i="2689"/>
        </ext>
      </extLst>
    </bk>
    <bk>
      <extLst>
        <ext uri="{3e2802c4-a4d2-4d8b-9148-e3be6c30e623}">
          <xlrd:rvb i="2690"/>
        </ext>
      </extLst>
    </bk>
    <bk>
      <extLst>
        <ext uri="{3e2802c4-a4d2-4d8b-9148-e3be6c30e623}">
          <xlrd:rvb i="2691"/>
        </ext>
      </extLst>
    </bk>
    <bk>
      <extLst>
        <ext uri="{3e2802c4-a4d2-4d8b-9148-e3be6c30e623}">
          <xlrd:rvb i="2692"/>
        </ext>
      </extLst>
    </bk>
    <bk>
      <extLst>
        <ext uri="{3e2802c4-a4d2-4d8b-9148-e3be6c30e623}">
          <xlrd:rvb i="2693"/>
        </ext>
      </extLst>
    </bk>
    <bk>
      <extLst>
        <ext uri="{3e2802c4-a4d2-4d8b-9148-e3be6c30e623}">
          <xlrd:rvb i="2694"/>
        </ext>
      </extLst>
    </bk>
    <bk>
      <extLst>
        <ext uri="{3e2802c4-a4d2-4d8b-9148-e3be6c30e623}">
          <xlrd:rvb i="2695"/>
        </ext>
      </extLst>
    </bk>
    <bk>
      <extLst>
        <ext uri="{3e2802c4-a4d2-4d8b-9148-e3be6c30e623}">
          <xlrd:rvb i="2696"/>
        </ext>
      </extLst>
    </bk>
    <bk>
      <extLst>
        <ext uri="{3e2802c4-a4d2-4d8b-9148-e3be6c30e623}">
          <xlrd:rvb i="2697"/>
        </ext>
      </extLst>
    </bk>
    <bk>
      <extLst>
        <ext uri="{3e2802c4-a4d2-4d8b-9148-e3be6c30e623}">
          <xlrd:rvb i="2698"/>
        </ext>
      </extLst>
    </bk>
    <bk>
      <extLst>
        <ext uri="{3e2802c4-a4d2-4d8b-9148-e3be6c30e623}">
          <xlrd:rvb i="2699"/>
        </ext>
      </extLst>
    </bk>
    <bk>
      <extLst>
        <ext uri="{3e2802c4-a4d2-4d8b-9148-e3be6c30e623}">
          <xlrd:rvb i="2700"/>
        </ext>
      </extLst>
    </bk>
    <bk>
      <extLst>
        <ext uri="{3e2802c4-a4d2-4d8b-9148-e3be6c30e623}">
          <xlrd:rvb i="2701"/>
        </ext>
      </extLst>
    </bk>
    <bk>
      <extLst>
        <ext uri="{3e2802c4-a4d2-4d8b-9148-e3be6c30e623}">
          <xlrd:rvb i="2702"/>
        </ext>
      </extLst>
    </bk>
    <bk>
      <extLst>
        <ext uri="{3e2802c4-a4d2-4d8b-9148-e3be6c30e623}">
          <xlrd:rvb i="2703"/>
        </ext>
      </extLst>
    </bk>
    <bk>
      <extLst>
        <ext uri="{3e2802c4-a4d2-4d8b-9148-e3be6c30e623}">
          <xlrd:rvb i="2704"/>
        </ext>
      </extLst>
    </bk>
    <bk>
      <extLst>
        <ext uri="{3e2802c4-a4d2-4d8b-9148-e3be6c30e623}">
          <xlrd:rvb i="2705"/>
        </ext>
      </extLst>
    </bk>
    <bk>
      <extLst>
        <ext uri="{3e2802c4-a4d2-4d8b-9148-e3be6c30e623}">
          <xlrd:rvb i="2706"/>
        </ext>
      </extLst>
    </bk>
    <bk>
      <extLst>
        <ext uri="{3e2802c4-a4d2-4d8b-9148-e3be6c30e623}">
          <xlrd:rvb i="2707"/>
        </ext>
      </extLst>
    </bk>
    <bk>
      <extLst>
        <ext uri="{3e2802c4-a4d2-4d8b-9148-e3be6c30e623}">
          <xlrd:rvb i="2708"/>
        </ext>
      </extLst>
    </bk>
    <bk>
      <extLst>
        <ext uri="{3e2802c4-a4d2-4d8b-9148-e3be6c30e623}">
          <xlrd:rvb i="2709"/>
        </ext>
      </extLst>
    </bk>
    <bk>
      <extLst>
        <ext uri="{3e2802c4-a4d2-4d8b-9148-e3be6c30e623}">
          <xlrd:rvb i="2710"/>
        </ext>
      </extLst>
    </bk>
    <bk>
      <extLst>
        <ext uri="{3e2802c4-a4d2-4d8b-9148-e3be6c30e623}">
          <xlrd:rvb i="2711"/>
        </ext>
      </extLst>
    </bk>
    <bk>
      <extLst>
        <ext uri="{3e2802c4-a4d2-4d8b-9148-e3be6c30e623}">
          <xlrd:rvb i="2712"/>
        </ext>
      </extLst>
    </bk>
    <bk>
      <extLst>
        <ext uri="{3e2802c4-a4d2-4d8b-9148-e3be6c30e623}">
          <xlrd:rvb i="2713"/>
        </ext>
      </extLst>
    </bk>
    <bk>
      <extLst>
        <ext uri="{3e2802c4-a4d2-4d8b-9148-e3be6c30e623}">
          <xlrd:rvb i="2714"/>
        </ext>
      </extLst>
    </bk>
    <bk>
      <extLst>
        <ext uri="{3e2802c4-a4d2-4d8b-9148-e3be6c30e623}">
          <xlrd:rvb i="2715"/>
        </ext>
      </extLst>
    </bk>
    <bk>
      <extLst>
        <ext uri="{3e2802c4-a4d2-4d8b-9148-e3be6c30e623}">
          <xlrd:rvb i="2716"/>
        </ext>
      </extLst>
    </bk>
    <bk>
      <extLst>
        <ext uri="{3e2802c4-a4d2-4d8b-9148-e3be6c30e623}">
          <xlrd:rvb i="2717"/>
        </ext>
      </extLst>
    </bk>
    <bk>
      <extLst>
        <ext uri="{3e2802c4-a4d2-4d8b-9148-e3be6c30e623}">
          <xlrd:rvb i="2718"/>
        </ext>
      </extLst>
    </bk>
    <bk>
      <extLst>
        <ext uri="{3e2802c4-a4d2-4d8b-9148-e3be6c30e623}">
          <xlrd:rvb i="2719"/>
        </ext>
      </extLst>
    </bk>
    <bk>
      <extLst>
        <ext uri="{3e2802c4-a4d2-4d8b-9148-e3be6c30e623}">
          <xlrd:rvb i="2720"/>
        </ext>
      </extLst>
    </bk>
    <bk>
      <extLst>
        <ext uri="{3e2802c4-a4d2-4d8b-9148-e3be6c30e623}">
          <xlrd:rvb i="2721"/>
        </ext>
      </extLst>
    </bk>
    <bk>
      <extLst>
        <ext uri="{3e2802c4-a4d2-4d8b-9148-e3be6c30e623}">
          <xlrd:rvb i="2722"/>
        </ext>
      </extLst>
    </bk>
    <bk>
      <extLst>
        <ext uri="{3e2802c4-a4d2-4d8b-9148-e3be6c30e623}">
          <xlrd:rvb i="2723"/>
        </ext>
      </extLst>
    </bk>
    <bk>
      <extLst>
        <ext uri="{3e2802c4-a4d2-4d8b-9148-e3be6c30e623}">
          <xlrd:rvb i="2724"/>
        </ext>
      </extLst>
    </bk>
    <bk>
      <extLst>
        <ext uri="{3e2802c4-a4d2-4d8b-9148-e3be6c30e623}">
          <xlrd:rvb i="2725"/>
        </ext>
      </extLst>
    </bk>
    <bk>
      <extLst>
        <ext uri="{3e2802c4-a4d2-4d8b-9148-e3be6c30e623}">
          <xlrd:rvb i="2726"/>
        </ext>
      </extLst>
    </bk>
    <bk>
      <extLst>
        <ext uri="{3e2802c4-a4d2-4d8b-9148-e3be6c30e623}">
          <xlrd:rvb i="2727"/>
        </ext>
      </extLst>
    </bk>
    <bk>
      <extLst>
        <ext uri="{3e2802c4-a4d2-4d8b-9148-e3be6c30e623}">
          <xlrd:rvb i="2728"/>
        </ext>
      </extLst>
    </bk>
    <bk>
      <extLst>
        <ext uri="{3e2802c4-a4d2-4d8b-9148-e3be6c30e623}">
          <xlrd:rvb i="2729"/>
        </ext>
      </extLst>
    </bk>
    <bk>
      <extLst>
        <ext uri="{3e2802c4-a4d2-4d8b-9148-e3be6c30e623}">
          <xlrd:rvb i="2730"/>
        </ext>
      </extLst>
    </bk>
    <bk>
      <extLst>
        <ext uri="{3e2802c4-a4d2-4d8b-9148-e3be6c30e623}">
          <xlrd:rvb i="2731"/>
        </ext>
      </extLst>
    </bk>
    <bk>
      <extLst>
        <ext uri="{3e2802c4-a4d2-4d8b-9148-e3be6c30e623}">
          <xlrd:rvb i="2732"/>
        </ext>
      </extLst>
    </bk>
    <bk>
      <extLst>
        <ext uri="{3e2802c4-a4d2-4d8b-9148-e3be6c30e623}">
          <xlrd:rvb i="2733"/>
        </ext>
      </extLst>
    </bk>
    <bk>
      <extLst>
        <ext uri="{3e2802c4-a4d2-4d8b-9148-e3be6c30e623}">
          <xlrd:rvb i="2734"/>
        </ext>
      </extLst>
    </bk>
    <bk>
      <extLst>
        <ext uri="{3e2802c4-a4d2-4d8b-9148-e3be6c30e623}">
          <xlrd:rvb i="2735"/>
        </ext>
      </extLst>
    </bk>
    <bk>
      <extLst>
        <ext uri="{3e2802c4-a4d2-4d8b-9148-e3be6c30e623}">
          <xlrd:rvb i="2736"/>
        </ext>
      </extLst>
    </bk>
    <bk>
      <extLst>
        <ext uri="{3e2802c4-a4d2-4d8b-9148-e3be6c30e623}">
          <xlrd:rvb i="2737"/>
        </ext>
      </extLst>
    </bk>
    <bk>
      <extLst>
        <ext uri="{3e2802c4-a4d2-4d8b-9148-e3be6c30e623}">
          <xlrd:rvb i="2738"/>
        </ext>
      </extLst>
    </bk>
    <bk>
      <extLst>
        <ext uri="{3e2802c4-a4d2-4d8b-9148-e3be6c30e623}">
          <xlrd:rvb i="2739"/>
        </ext>
      </extLst>
    </bk>
    <bk>
      <extLst>
        <ext uri="{3e2802c4-a4d2-4d8b-9148-e3be6c30e623}">
          <xlrd:rvb i="2740"/>
        </ext>
      </extLst>
    </bk>
    <bk>
      <extLst>
        <ext uri="{3e2802c4-a4d2-4d8b-9148-e3be6c30e623}">
          <xlrd:rvb i="2741"/>
        </ext>
      </extLst>
    </bk>
    <bk>
      <extLst>
        <ext uri="{3e2802c4-a4d2-4d8b-9148-e3be6c30e623}">
          <xlrd:rvb i="2742"/>
        </ext>
      </extLst>
    </bk>
    <bk>
      <extLst>
        <ext uri="{3e2802c4-a4d2-4d8b-9148-e3be6c30e623}">
          <xlrd:rvb i="2743"/>
        </ext>
      </extLst>
    </bk>
    <bk>
      <extLst>
        <ext uri="{3e2802c4-a4d2-4d8b-9148-e3be6c30e623}">
          <xlrd:rvb i="2744"/>
        </ext>
      </extLst>
    </bk>
    <bk>
      <extLst>
        <ext uri="{3e2802c4-a4d2-4d8b-9148-e3be6c30e623}">
          <xlrd:rvb i="2745"/>
        </ext>
      </extLst>
    </bk>
    <bk>
      <extLst>
        <ext uri="{3e2802c4-a4d2-4d8b-9148-e3be6c30e623}">
          <xlrd:rvb i="2746"/>
        </ext>
      </extLst>
    </bk>
    <bk>
      <extLst>
        <ext uri="{3e2802c4-a4d2-4d8b-9148-e3be6c30e623}">
          <xlrd:rvb i="2747"/>
        </ext>
      </extLst>
    </bk>
    <bk>
      <extLst>
        <ext uri="{3e2802c4-a4d2-4d8b-9148-e3be6c30e623}">
          <xlrd:rvb i="2748"/>
        </ext>
      </extLst>
    </bk>
    <bk>
      <extLst>
        <ext uri="{3e2802c4-a4d2-4d8b-9148-e3be6c30e623}">
          <xlrd:rvb i="2749"/>
        </ext>
      </extLst>
    </bk>
    <bk>
      <extLst>
        <ext uri="{3e2802c4-a4d2-4d8b-9148-e3be6c30e623}">
          <xlrd:rvb i="2750"/>
        </ext>
      </extLst>
    </bk>
    <bk>
      <extLst>
        <ext uri="{3e2802c4-a4d2-4d8b-9148-e3be6c30e623}">
          <xlrd:rvb i="2751"/>
        </ext>
      </extLst>
    </bk>
    <bk>
      <extLst>
        <ext uri="{3e2802c4-a4d2-4d8b-9148-e3be6c30e623}">
          <xlrd:rvb i="2752"/>
        </ext>
      </extLst>
    </bk>
    <bk>
      <extLst>
        <ext uri="{3e2802c4-a4d2-4d8b-9148-e3be6c30e623}">
          <xlrd:rvb i="2753"/>
        </ext>
      </extLst>
    </bk>
    <bk>
      <extLst>
        <ext uri="{3e2802c4-a4d2-4d8b-9148-e3be6c30e623}">
          <xlrd:rvb i="2754"/>
        </ext>
      </extLst>
    </bk>
    <bk>
      <extLst>
        <ext uri="{3e2802c4-a4d2-4d8b-9148-e3be6c30e623}">
          <xlrd:rvb i="2755"/>
        </ext>
      </extLst>
    </bk>
    <bk>
      <extLst>
        <ext uri="{3e2802c4-a4d2-4d8b-9148-e3be6c30e623}">
          <xlrd:rvb i="2756"/>
        </ext>
      </extLst>
    </bk>
    <bk>
      <extLst>
        <ext uri="{3e2802c4-a4d2-4d8b-9148-e3be6c30e623}">
          <xlrd:rvb i="2757"/>
        </ext>
      </extLst>
    </bk>
    <bk>
      <extLst>
        <ext uri="{3e2802c4-a4d2-4d8b-9148-e3be6c30e623}">
          <xlrd:rvb i="2758"/>
        </ext>
      </extLst>
    </bk>
    <bk>
      <extLst>
        <ext uri="{3e2802c4-a4d2-4d8b-9148-e3be6c30e623}">
          <xlrd:rvb i="2759"/>
        </ext>
      </extLst>
    </bk>
    <bk>
      <extLst>
        <ext uri="{3e2802c4-a4d2-4d8b-9148-e3be6c30e623}">
          <xlrd:rvb i="2760"/>
        </ext>
      </extLst>
    </bk>
    <bk>
      <extLst>
        <ext uri="{3e2802c4-a4d2-4d8b-9148-e3be6c30e623}">
          <xlrd:rvb i="2761"/>
        </ext>
      </extLst>
    </bk>
    <bk>
      <extLst>
        <ext uri="{3e2802c4-a4d2-4d8b-9148-e3be6c30e623}">
          <xlrd:rvb i="2762"/>
        </ext>
      </extLst>
    </bk>
    <bk>
      <extLst>
        <ext uri="{3e2802c4-a4d2-4d8b-9148-e3be6c30e623}">
          <xlrd:rvb i="2763"/>
        </ext>
      </extLst>
    </bk>
    <bk>
      <extLst>
        <ext uri="{3e2802c4-a4d2-4d8b-9148-e3be6c30e623}">
          <xlrd:rvb i="2764"/>
        </ext>
      </extLst>
    </bk>
    <bk>
      <extLst>
        <ext uri="{3e2802c4-a4d2-4d8b-9148-e3be6c30e623}">
          <xlrd:rvb i="2765"/>
        </ext>
      </extLst>
    </bk>
    <bk>
      <extLst>
        <ext uri="{3e2802c4-a4d2-4d8b-9148-e3be6c30e623}">
          <xlrd:rvb i="2766"/>
        </ext>
      </extLst>
    </bk>
    <bk>
      <extLst>
        <ext uri="{3e2802c4-a4d2-4d8b-9148-e3be6c30e623}">
          <xlrd:rvb i="2767"/>
        </ext>
      </extLst>
    </bk>
    <bk>
      <extLst>
        <ext uri="{3e2802c4-a4d2-4d8b-9148-e3be6c30e623}">
          <xlrd:rvb i="2768"/>
        </ext>
      </extLst>
    </bk>
    <bk>
      <extLst>
        <ext uri="{3e2802c4-a4d2-4d8b-9148-e3be6c30e623}">
          <xlrd:rvb i="2769"/>
        </ext>
      </extLst>
    </bk>
    <bk>
      <extLst>
        <ext uri="{3e2802c4-a4d2-4d8b-9148-e3be6c30e623}">
          <xlrd:rvb i="2770"/>
        </ext>
      </extLst>
    </bk>
    <bk>
      <extLst>
        <ext uri="{3e2802c4-a4d2-4d8b-9148-e3be6c30e623}">
          <xlrd:rvb i="2771"/>
        </ext>
      </extLst>
    </bk>
    <bk>
      <extLst>
        <ext uri="{3e2802c4-a4d2-4d8b-9148-e3be6c30e623}">
          <xlrd:rvb i="2772"/>
        </ext>
      </extLst>
    </bk>
    <bk>
      <extLst>
        <ext uri="{3e2802c4-a4d2-4d8b-9148-e3be6c30e623}">
          <xlrd:rvb i="2773"/>
        </ext>
      </extLst>
    </bk>
    <bk>
      <extLst>
        <ext uri="{3e2802c4-a4d2-4d8b-9148-e3be6c30e623}">
          <xlrd:rvb i="2774"/>
        </ext>
      </extLst>
    </bk>
    <bk>
      <extLst>
        <ext uri="{3e2802c4-a4d2-4d8b-9148-e3be6c30e623}">
          <xlrd:rvb i="2775"/>
        </ext>
      </extLst>
    </bk>
    <bk>
      <extLst>
        <ext uri="{3e2802c4-a4d2-4d8b-9148-e3be6c30e623}">
          <xlrd:rvb i="2776"/>
        </ext>
      </extLst>
    </bk>
    <bk>
      <extLst>
        <ext uri="{3e2802c4-a4d2-4d8b-9148-e3be6c30e623}">
          <xlrd:rvb i="2777"/>
        </ext>
      </extLst>
    </bk>
    <bk>
      <extLst>
        <ext uri="{3e2802c4-a4d2-4d8b-9148-e3be6c30e623}">
          <xlrd:rvb i="2778"/>
        </ext>
      </extLst>
    </bk>
    <bk>
      <extLst>
        <ext uri="{3e2802c4-a4d2-4d8b-9148-e3be6c30e623}">
          <xlrd:rvb i="2779"/>
        </ext>
      </extLst>
    </bk>
    <bk>
      <extLst>
        <ext uri="{3e2802c4-a4d2-4d8b-9148-e3be6c30e623}">
          <xlrd:rvb i="2780"/>
        </ext>
      </extLst>
    </bk>
    <bk>
      <extLst>
        <ext uri="{3e2802c4-a4d2-4d8b-9148-e3be6c30e623}">
          <xlrd:rvb i="2781"/>
        </ext>
      </extLst>
    </bk>
    <bk>
      <extLst>
        <ext uri="{3e2802c4-a4d2-4d8b-9148-e3be6c30e623}">
          <xlrd:rvb i="2782"/>
        </ext>
      </extLst>
    </bk>
    <bk>
      <extLst>
        <ext uri="{3e2802c4-a4d2-4d8b-9148-e3be6c30e623}">
          <xlrd:rvb i="2783"/>
        </ext>
      </extLst>
    </bk>
    <bk>
      <extLst>
        <ext uri="{3e2802c4-a4d2-4d8b-9148-e3be6c30e623}">
          <xlrd:rvb i="2784"/>
        </ext>
      </extLst>
    </bk>
    <bk>
      <extLst>
        <ext uri="{3e2802c4-a4d2-4d8b-9148-e3be6c30e623}">
          <xlrd:rvb i="2785"/>
        </ext>
      </extLst>
    </bk>
    <bk>
      <extLst>
        <ext uri="{3e2802c4-a4d2-4d8b-9148-e3be6c30e623}">
          <xlrd:rvb i="2786"/>
        </ext>
      </extLst>
    </bk>
    <bk>
      <extLst>
        <ext uri="{3e2802c4-a4d2-4d8b-9148-e3be6c30e623}">
          <xlrd:rvb i="2787"/>
        </ext>
      </extLst>
    </bk>
    <bk>
      <extLst>
        <ext uri="{3e2802c4-a4d2-4d8b-9148-e3be6c30e623}">
          <xlrd:rvb i="2788"/>
        </ext>
      </extLst>
    </bk>
    <bk>
      <extLst>
        <ext uri="{3e2802c4-a4d2-4d8b-9148-e3be6c30e623}">
          <xlrd:rvb i="2789"/>
        </ext>
      </extLst>
    </bk>
    <bk>
      <extLst>
        <ext uri="{3e2802c4-a4d2-4d8b-9148-e3be6c30e623}">
          <xlrd:rvb i="2790"/>
        </ext>
      </extLst>
    </bk>
    <bk>
      <extLst>
        <ext uri="{3e2802c4-a4d2-4d8b-9148-e3be6c30e623}">
          <xlrd:rvb i="2791"/>
        </ext>
      </extLst>
    </bk>
    <bk>
      <extLst>
        <ext uri="{3e2802c4-a4d2-4d8b-9148-e3be6c30e623}">
          <xlrd:rvb i="2792"/>
        </ext>
      </extLst>
    </bk>
    <bk>
      <extLst>
        <ext uri="{3e2802c4-a4d2-4d8b-9148-e3be6c30e623}">
          <xlrd:rvb i="2793"/>
        </ext>
      </extLst>
    </bk>
    <bk>
      <extLst>
        <ext uri="{3e2802c4-a4d2-4d8b-9148-e3be6c30e623}">
          <xlrd:rvb i="2794"/>
        </ext>
      </extLst>
    </bk>
    <bk>
      <extLst>
        <ext uri="{3e2802c4-a4d2-4d8b-9148-e3be6c30e623}">
          <xlrd:rvb i="2795"/>
        </ext>
      </extLst>
    </bk>
    <bk>
      <extLst>
        <ext uri="{3e2802c4-a4d2-4d8b-9148-e3be6c30e623}">
          <xlrd:rvb i="2796"/>
        </ext>
      </extLst>
    </bk>
    <bk>
      <extLst>
        <ext uri="{3e2802c4-a4d2-4d8b-9148-e3be6c30e623}">
          <xlrd:rvb i="2797"/>
        </ext>
      </extLst>
    </bk>
    <bk>
      <extLst>
        <ext uri="{3e2802c4-a4d2-4d8b-9148-e3be6c30e623}">
          <xlrd:rvb i="2798"/>
        </ext>
      </extLst>
    </bk>
    <bk>
      <extLst>
        <ext uri="{3e2802c4-a4d2-4d8b-9148-e3be6c30e623}">
          <xlrd:rvb i="2799"/>
        </ext>
      </extLst>
    </bk>
    <bk>
      <extLst>
        <ext uri="{3e2802c4-a4d2-4d8b-9148-e3be6c30e623}">
          <xlrd:rvb i="2800"/>
        </ext>
      </extLst>
    </bk>
    <bk>
      <extLst>
        <ext uri="{3e2802c4-a4d2-4d8b-9148-e3be6c30e623}">
          <xlrd:rvb i="2801"/>
        </ext>
      </extLst>
    </bk>
    <bk>
      <extLst>
        <ext uri="{3e2802c4-a4d2-4d8b-9148-e3be6c30e623}">
          <xlrd:rvb i="2802"/>
        </ext>
      </extLst>
    </bk>
    <bk>
      <extLst>
        <ext uri="{3e2802c4-a4d2-4d8b-9148-e3be6c30e623}">
          <xlrd:rvb i="2803"/>
        </ext>
      </extLst>
    </bk>
    <bk>
      <extLst>
        <ext uri="{3e2802c4-a4d2-4d8b-9148-e3be6c30e623}">
          <xlrd:rvb i="2804"/>
        </ext>
      </extLst>
    </bk>
    <bk>
      <extLst>
        <ext uri="{3e2802c4-a4d2-4d8b-9148-e3be6c30e623}">
          <xlrd:rvb i="2805"/>
        </ext>
      </extLst>
    </bk>
    <bk>
      <extLst>
        <ext uri="{3e2802c4-a4d2-4d8b-9148-e3be6c30e623}">
          <xlrd:rvb i="2806"/>
        </ext>
      </extLst>
    </bk>
    <bk>
      <extLst>
        <ext uri="{3e2802c4-a4d2-4d8b-9148-e3be6c30e623}">
          <xlrd:rvb i="2807"/>
        </ext>
      </extLst>
    </bk>
    <bk>
      <extLst>
        <ext uri="{3e2802c4-a4d2-4d8b-9148-e3be6c30e623}">
          <xlrd:rvb i="2808"/>
        </ext>
      </extLst>
    </bk>
    <bk>
      <extLst>
        <ext uri="{3e2802c4-a4d2-4d8b-9148-e3be6c30e623}">
          <xlrd:rvb i="2809"/>
        </ext>
      </extLst>
    </bk>
    <bk>
      <extLst>
        <ext uri="{3e2802c4-a4d2-4d8b-9148-e3be6c30e623}">
          <xlrd:rvb i="2810"/>
        </ext>
      </extLst>
    </bk>
    <bk>
      <extLst>
        <ext uri="{3e2802c4-a4d2-4d8b-9148-e3be6c30e623}">
          <xlrd:rvb i="2811"/>
        </ext>
      </extLst>
    </bk>
    <bk>
      <extLst>
        <ext uri="{3e2802c4-a4d2-4d8b-9148-e3be6c30e623}">
          <xlrd:rvb i="2812"/>
        </ext>
      </extLst>
    </bk>
    <bk>
      <extLst>
        <ext uri="{3e2802c4-a4d2-4d8b-9148-e3be6c30e623}">
          <xlrd:rvb i="2813"/>
        </ext>
      </extLst>
    </bk>
    <bk>
      <extLst>
        <ext uri="{3e2802c4-a4d2-4d8b-9148-e3be6c30e623}">
          <xlrd:rvb i="2814"/>
        </ext>
      </extLst>
    </bk>
    <bk>
      <extLst>
        <ext uri="{3e2802c4-a4d2-4d8b-9148-e3be6c30e623}">
          <xlrd:rvb i="2815"/>
        </ext>
      </extLst>
    </bk>
    <bk>
      <extLst>
        <ext uri="{3e2802c4-a4d2-4d8b-9148-e3be6c30e623}">
          <xlrd:rvb i="2816"/>
        </ext>
      </extLst>
    </bk>
    <bk>
      <extLst>
        <ext uri="{3e2802c4-a4d2-4d8b-9148-e3be6c30e623}">
          <xlrd:rvb i="2817"/>
        </ext>
      </extLst>
    </bk>
    <bk>
      <extLst>
        <ext uri="{3e2802c4-a4d2-4d8b-9148-e3be6c30e623}">
          <xlrd:rvb i="2818"/>
        </ext>
      </extLst>
    </bk>
    <bk>
      <extLst>
        <ext uri="{3e2802c4-a4d2-4d8b-9148-e3be6c30e623}">
          <xlrd:rvb i="2819"/>
        </ext>
      </extLst>
    </bk>
    <bk>
      <extLst>
        <ext uri="{3e2802c4-a4d2-4d8b-9148-e3be6c30e623}">
          <xlrd:rvb i="2820"/>
        </ext>
      </extLst>
    </bk>
    <bk>
      <extLst>
        <ext uri="{3e2802c4-a4d2-4d8b-9148-e3be6c30e623}">
          <xlrd:rvb i="2821"/>
        </ext>
      </extLst>
    </bk>
    <bk>
      <extLst>
        <ext uri="{3e2802c4-a4d2-4d8b-9148-e3be6c30e623}">
          <xlrd:rvb i="2822"/>
        </ext>
      </extLst>
    </bk>
    <bk>
      <extLst>
        <ext uri="{3e2802c4-a4d2-4d8b-9148-e3be6c30e623}">
          <xlrd:rvb i="2823"/>
        </ext>
      </extLst>
    </bk>
    <bk>
      <extLst>
        <ext uri="{3e2802c4-a4d2-4d8b-9148-e3be6c30e623}">
          <xlrd:rvb i="2824"/>
        </ext>
      </extLst>
    </bk>
    <bk>
      <extLst>
        <ext uri="{3e2802c4-a4d2-4d8b-9148-e3be6c30e623}">
          <xlrd:rvb i="2825"/>
        </ext>
      </extLst>
    </bk>
    <bk>
      <extLst>
        <ext uri="{3e2802c4-a4d2-4d8b-9148-e3be6c30e623}">
          <xlrd:rvb i="2826"/>
        </ext>
      </extLst>
    </bk>
    <bk>
      <extLst>
        <ext uri="{3e2802c4-a4d2-4d8b-9148-e3be6c30e623}">
          <xlrd:rvb i="2827"/>
        </ext>
      </extLst>
    </bk>
    <bk>
      <extLst>
        <ext uri="{3e2802c4-a4d2-4d8b-9148-e3be6c30e623}">
          <xlrd:rvb i="2828"/>
        </ext>
      </extLst>
    </bk>
    <bk>
      <extLst>
        <ext uri="{3e2802c4-a4d2-4d8b-9148-e3be6c30e623}">
          <xlrd:rvb i="2829"/>
        </ext>
      </extLst>
    </bk>
    <bk>
      <extLst>
        <ext uri="{3e2802c4-a4d2-4d8b-9148-e3be6c30e623}">
          <xlrd:rvb i="2830"/>
        </ext>
      </extLst>
    </bk>
    <bk>
      <extLst>
        <ext uri="{3e2802c4-a4d2-4d8b-9148-e3be6c30e623}">
          <xlrd:rvb i="2831"/>
        </ext>
      </extLst>
    </bk>
    <bk>
      <extLst>
        <ext uri="{3e2802c4-a4d2-4d8b-9148-e3be6c30e623}">
          <xlrd:rvb i="2832"/>
        </ext>
      </extLst>
    </bk>
    <bk>
      <extLst>
        <ext uri="{3e2802c4-a4d2-4d8b-9148-e3be6c30e623}">
          <xlrd:rvb i="2833"/>
        </ext>
      </extLst>
    </bk>
    <bk>
      <extLst>
        <ext uri="{3e2802c4-a4d2-4d8b-9148-e3be6c30e623}">
          <xlrd:rvb i="2834"/>
        </ext>
      </extLst>
    </bk>
    <bk>
      <extLst>
        <ext uri="{3e2802c4-a4d2-4d8b-9148-e3be6c30e623}">
          <xlrd:rvb i="2835"/>
        </ext>
      </extLst>
    </bk>
    <bk>
      <extLst>
        <ext uri="{3e2802c4-a4d2-4d8b-9148-e3be6c30e623}">
          <xlrd:rvb i="2836"/>
        </ext>
      </extLst>
    </bk>
    <bk>
      <extLst>
        <ext uri="{3e2802c4-a4d2-4d8b-9148-e3be6c30e623}">
          <xlrd:rvb i="2837"/>
        </ext>
      </extLst>
    </bk>
    <bk>
      <extLst>
        <ext uri="{3e2802c4-a4d2-4d8b-9148-e3be6c30e623}">
          <xlrd:rvb i="2838"/>
        </ext>
      </extLst>
    </bk>
    <bk>
      <extLst>
        <ext uri="{3e2802c4-a4d2-4d8b-9148-e3be6c30e623}">
          <xlrd:rvb i="2839"/>
        </ext>
      </extLst>
    </bk>
    <bk>
      <extLst>
        <ext uri="{3e2802c4-a4d2-4d8b-9148-e3be6c30e623}">
          <xlrd:rvb i="2840"/>
        </ext>
      </extLst>
    </bk>
    <bk>
      <extLst>
        <ext uri="{3e2802c4-a4d2-4d8b-9148-e3be6c30e623}">
          <xlrd:rvb i="2841"/>
        </ext>
      </extLst>
    </bk>
    <bk>
      <extLst>
        <ext uri="{3e2802c4-a4d2-4d8b-9148-e3be6c30e623}">
          <xlrd:rvb i="2842"/>
        </ext>
      </extLst>
    </bk>
    <bk>
      <extLst>
        <ext uri="{3e2802c4-a4d2-4d8b-9148-e3be6c30e623}">
          <xlrd:rvb i="2843"/>
        </ext>
      </extLst>
    </bk>
    <bk>
      <extLst>
        <ext uri="{3e2802c4-a4d2-4d8b-9148-e3be6c30e623}">
          <xlrd:rvb i="2844"/>
        </ext>
      </extLst>
    </bk>
    <bk>
      <extLst>
        <ext uri="{3e2802c4-a4d2-4d8b-9148-e3be6c30e623}">
          <xlrd:rvb i="2845"/>
        </ext>
      </extLst>
    </bk>
    <bk>
      <extLst>
        <ext uri="{3e2802c4-a4d2-4d8b-9148-e3be6c30e623}">
          <xlrd:rvb i="2846"/>
        </ext>
      </extLst>
    </bk>
    <bk>
      <extLst>
        <ext uri="{3e2802c4-a4d2-4d8b-9148-e3be6c30e623}">
          <xlrd:rvb i="2847"/>
        </ext>
      </extLst>
    </bk>
    <bk>
      <extLst>
        <ext uri="{3e2802c4-a4d2-4d8b-9148-e3be6c30e623}">
          <xlrd:rvb i="2848"/>
        </ext>
      </extLst>
    </bk>
    <bk>
      <extLst>
        <ext uri="{3e2802c4-a4d2-4d8b-9148-e3be6c30e623}">
          <xlrd:rvb i="2849"/>
        </ext>
      </extLst>
    </bk>
    <bk>
      <extLst>
        <ext uri="{3e2802c4-a4d2-4d8b-9148-e3be6c30e623}">
          <xlrd:rvb i="2850"/>
        </ext>
      </extLst>
    </bk>
    <bk>
      <extLst>
        <ext uri="{3e2802c4-a4d2-4d8b-9148-e3be6c30e623}">
          <xlrd:rvb i="2851"/>
        </ext>
      </extLst>
    </bk>
    <bk>
      <extLst>
        <ext uri="{3e2802c4-a4d2-4d8b-9148-e3be6c30e623}">
          <xlrd:rvb i="2852"/>
        </ext>
      </extLst>
    </bk>
    <bk>
      <extLst>
        <ext uri="{3e2802c4-a4d2-4d8b-9148-e3be6c30e623}">
          <xlrd:rvb i="2853"/>
        </ext>
      </extLst>
    </bk>
    <bk>
      <extLst>
        <ext uri="{3e2802c4-a4d2-4d8b-9148-e3be6c30e623}">
          <xlrd:rvb i="2854"/>
        </ext>
      </extLst>
    </bk>
    <bk>
      <extLst>
        <ext uri="{3e2802c4-a4d2-4d8b-9148-e3be6c30e623}">
          <xlrd:rvb i="2855"/>
        </ext>
      </extLst>
    </bk>
    <bk>
      <extLst>
        <ext uri="{3e2802c4-a4d2-4d8b-9148-e3be6c30e623}">
          <xlrd:rvb i="2856"/>
        </ext>
      </extLst>
    </bk>
    <bk>
      <extLst>
        <ext uri="{3e2802c4-a4d2-4d8b-9148-e3be6c30e623}">
          <xlrd:rvb i="2857"/>
        </ext>
      </extLst>
    </bk>
    <bk>
      <extLst>
        <ext uri="{3e2802c4-a4d2-4d8b-9148-e3be6c30e623}">
          <xlrd:rvb i="2858"/>
        </ext>
      </extLst>
    </bk>
    <bk>
      <extLst>
        <ext uri="{3e2802c4-a4d2-4d8b-9148-e3be6c30e623}">
          <xlrd:rvb i="2859"/>
        </ext>
      </extLst>
    </bk>
    <bk>
      <extLst>
        <ext uri="{3e2802c4-a4d2-4d8b-9148-e3be6c30e623}">
          <xlrd:rvb i="2860"/>
        </ext>
      </extLst>
    </bk>
    <bk>
      <extLst>
        <ext uri="{3e2802c4-a4d2-4d8b-9148-e3be6c30e623}">
          <xlrd:rvb i="2861"/>
        </ext>
      </extLst>
    </bk>
    <bk>
      <extLst>
        <ext uri="{3e2802c4-a4d2-4d8b-9148-e3be6c30e623}">
          <xlrd:rvb i="2862"/>
        </ext>
      </extLst>
    </bk>
    <bk>
      <extLst>
        <ext uri="{3e2802c4-a4d2-4d8b-9148-e3be6c30e623}">
          <xlrd:rvb i="2863"/>
        </ext>
      </extLst>
    </bk>
    <bk>
      <extLst>
        <ext uri="{3e2802c4-a4d2-4d8b-9148-e3be6c30e623}">
          <xlrd:rvb i="2864"/>
        </ext>
      </extLst>
    </bk>
    <bk>
      <extLst>
        <ext uri="{3e2802c4-a4d2-4d8b-9148-e3be6c30e623}">
          <xlrd:rvb i="2865"/>
        </ext>
      </extLst>
    </bk>
    <bk>
      <extLst>
        <ext uri="{3e2802c4-a4d2-4d8b-9148-e3be6c30e623}">
          <xlrd:rvb i="2866"/>
        </ext>
      </extLst>
    </bk>
    <bk>
      <extLst>
        <ext uri="{3e2802c4-a4d2-4d8b-9148-e3be6c30e623}">
          <xlrd:rvb i="2867"/>
        </ext>
      </extLst>
    </bk>
    <bk>
      <extLst>
        <ext uri="{3e2802c4-a4d2-4d8b-9148-e3be6c30e623}">
          <xlrd:rvb i="2868"/>
        </ext>
      </extLst>
    </bk>
    <bk>
      <extLst>
        <ext uri="{3e2802c4-a4d2-4d8b-9148-e3be6c30e623}">
          <xlrd:rvb i="2869"/>
        </ext>
      </extLst>
    </bk>
    <bk>
      <extLst>
        <ext uri="{3e2802c4-a4d2-4d8b-9148-e3be6c30e623}">
          <xlrd:rvb i="2870"/>
        </ext>
      </extLst>
    </bk>
    <bk>
      <extLst>
        <ext uri="{3e2802c4-a4d2-4d8b-9148-e3be6c30e623}">
          <xlrd:rvb i="2871"/>
        </ext>
      </extLst>
    </bk>
    <bk>
      <extLst>
        <ext uri="{3e2802c4-a4d2-4d8b-9148-e3be6c30e623}">
          <xlrd:rvb i="2872"/>
        </ext>
      </extLst>
    </bk>
    <bk>
      <extLst>
        <ext uri="{3e2802c4-a4d2-4d8b-9148-e3be6c30e623}">
          <xlrd:rvb i="2873"/>
        </ext>
      </extLst>
    </bk>
    <bk>
      <extLst>
        <ext uri="{3e2802c4-a4d2-4d8b-9148-e3be6c30e623}">
          <xlrd:rvb i="2874"/>
        </ext>
      </extLst>
    </bk>
    <bk>
      <extLst>
        <ext uri="{3e2802c4-a4d2-4d8b-9148-e3be6c30e623}">
          <xlrd:rvb i="2875"/>
        </ext>
      </extLst>
    </bk>
    <bk>
      <extLst>
        <ext uri="{3e2802c4-a4d2-4d8b-9148-e3be6c30e623}">
          <xlrd:rvb i="2876"/>
        </ext>
      </extLst>
    </bk>
    <bk>
      <extLst>
        <ext uri="{3e2802c4-a4d2-4d8b-9148-e3be6c30e623}">
          <xlrd:rvb i="2877"/>
        </ext>
      </extLst>
    </bk>
    <bk>
      <extLst>
        <ext uri="{3e2802c4-a4d2-4d8b-9148-e3be6c30e623}">
          <xlrd:rvb i="2878"/>
        </ext>
      </extLst>
    </bk>
    <bk>
      <extLst>
        <ext uri="{3e2802c4-a4d2-4d8b-9148-e3be6c30e623}">
          <xlrd:rvb i="2879"/>
        </ext>
      </extLst>
    </bk>
    <bk>
      <extLst>
        <ext uri="{3e2802c4-a4d2-4d8b-9148-e3be6c30e623}">
          <xlrd:rvb i="2880"/>
        </ext>
      </extLst>
    </bk>
    <bk>
      <extLst>
        <ext uri="{3e2802c4-a4d2-4d8b-9148-e3be6c30e623}">
          <xlrd:rvb i="2883"/>
        </ext>
      </extLst>
    </bk>
    <bk>
      <extLst>
        <ext uri="{3e2802c4-a4d2-4d8b-9148-e3be6c30e623}">
          <xlrd:rvb i="2884"/>
        </ext>
      </extLst>
    </bk>
    <bk>
      <extLst>
        <ext uri="{3e2802c4-a4d2-4d8b-9148-e3be6c30e623}">
          <xlrd:rvb i="2885"/>
        </ext>
      </extLst>
    </bk>
    <bk>
      <extLst>
        <ext uri="{3e2802c4-a4d2-4d8b-9148-e3be6c30e623}">
          <xlrd:rvb i="2886"/>
        </ext>
      </extLst>
    </bk>
    <bk>
      <extLst>
        <ext uri="{3e2802c4-a4d2-4d8b-9148-e3be6c30e623}">
          <xlrd:rvb i="2887"/>
        </ext>
      </extLst>
    </bk>
    <bk>
      <extLst>
        <ext uri="{3e2802c4-a4d2-4d8b-9148-e3be6c30e623}">
          <xlrd:rvb i="2888"/>
        </ext>
      </extLst>
    </bk>
    <bk>
      <extLst>
        <ext uri="{3e2802c4-a4d2-4d8b-9148-e3be6c30e623}">
          <xlrd:rvb i="2889"/>
        </ext>
      </extLst>
    </bk>
    <bk>
      <extLst>
        <ext uri="{3e2802c4-a4d2-4d8b-9148-e3be6c30e623}">
          <xlrd:rvb i="2890"/>
        </ext>
      </extLst>
    </bk>
    <bk>
      <extLst>
        <ext uri="{3e2802c4-a4d2-4d8b-9148-e3be6c30e623}">
          <xlrd:rvb i="2891"/>
        </ext>
      </extLst>
    </bk>
    <bk>
      <extLst>
        <ext uri="{3e2802c4-a4d2-4d8b-9148-e3be6c30e623}">
          <xlrd:rvb i="2892"/>
        </ext>
      </extLst>
    </bk>
    <bk>
      <extLst>
        <ext uri="{3e2802c4-a4d2-4d8b-9148-e3be6c30e623}">
          <xlrd:rvb i="2893"/>
        </ext>
      </extLst>
    </bk>
    <bk>
      <extLst>
        <ext uri="{3e2802c4-a4d2-4d8b-9148-e3be6c30e623}">
          <xlrd:rvb i="2894"/>
        </ext>
      </extLst>
    </bk>
    <bk>
      <extLst>
        <ext uri="{3e2802c4-a4d2-4d8b-9148-e3be6c30e623}">
          <xlrd:rvb i="2895"/>
        </ext>
      </extLst>
    </bk>
    <bk>
      <extLst>
        <ext uri="{3e2802c4-a4d2-4d8b-9148-e3be6c30e623}">
          <xlrd:rvb i="2896"/>
        </ext>
      </extLst>
    </bk>
    <bk>
      <extLst>
        <ext uri="{3e2802c4-a4d2-4d8b-9148-e3be6c30e623}">
          <xlrd:rvb i="2897"/>
        </ext>
      </extLst>
    </bk>
    <bk>
      <extLst>
        <ext uri="{3e2802c4-a4d2-4d8b-9148-e3be6c30e623}">
          <xlrd:rvb i="2898"/>
        </ext>
      </extLst>
    </bk>
    <bk>
      <extLst>
        <ext uri="{3e2802c4-a4d2-4d8b-9148-e3be6c30e623}">
          <xlrd:rvb i="2899"/>
        </ext>
      </extLst>
    </bk>
    <bk>
      <extLst>
        <ext uri="{3e2802c4-a4d2-4d8b-9148-e3be6c30e623}">
          <xlrd:rvb i="2900"/>
        </ext>
      </extLst>
    </bk>
    <bk>
      <extLst>
        <ext uri="{3e2802c4-a4d2-4d8b-9148-e3be6c30e623}">
          <xlrd:rvb i="2901"/>
        </ext>
      </extLst>
    </bk>
    <bk>
      <extLst>
        <ext uri="{3e2802c4-a4d2-4d8b-9148-e3be6c30e623}">
          <xlrd:rvb i="2902"/>
        </ext>
      </extLst>
    </bk>
    <bk>
      <extLst>
        <ext uri="{3e2802c4-a4d2-4d8b-9148-e3be6c30e623}">
          <xlrd:rvb i="2903"/>
        </ext>
      </extLst>
    </bk>
    <bk>
      <extLst>
        <ext uri="{3e2802c4-a4d2-4d8b-9148-e3be6c30e623}">
          <xlrd:rvb i="2904"/>
        </ext>
      </extLst>
    </bk>
    <bk>
      <extLst>
        <ext uri="{3e2802c4-a4d2-4d8b-9148-e3be6c30e623}">
          <xlrd:rvb i="2905"/>
        </ext>
      </extLst>
    </bk>
    <bk>
      <extLst>
        <ext uri="{3e2802c4-a4d2-4d8b-9148-e3be6c30e623}">
          <xlrd:rvb i="2906"/>
        </ext>
      </extLst>
    </bk>
    <bk>
      <extLst>
        <ext uri="{3e2802c4-a4d2-4d8b-9148-e3be6c30e623}">
          <xlrd:rvb i="2907"/>
        </ext>
      </extLst>
    </bk>
    <bk>
      <extLst>
        <ext uri="{3e2802c4-a4d2-4d8b-9148-e3be6c30e623}">
          <xlrd:rvb i="2908"/>
        </ext>
      </extLst>
    </bk>
    <bk>
      <extLst>
        <ext uri="{3e2802c4-a4d2-4d8b-9148-e3be6c30e623}">
          <xlrd:rvb i="2909"/>
        </ext>
      </extLst>
    </bk>
    <bk>
      <extLst>
        <ext uri="{3e2802c4-a4d2-4d8b-9148-e3be6c30e623}">
          <xlrd:rvb i="2910"/>
        </ext>
      </extLst>
    </bk>
    <bk>
      <extLst>
        <ext uri="{3e2802c4-a4d2-4d8b-9148-e3be6c30e623}">
          <xlrd:rvb i="2911"/>
        </ext>
      </extLst>
    </bk>
    <bk>
      <extLst>
        <ext uri="{3e2802c4-a4d2-4d8b-9148-e3be6c30e623}">
          <xlrd:rvb i="2912"/>
        </ext>
      </extLst>
    </bk>
    <bk>
      <extLst>
        <ext uri="{3e2802c4-a4d2-4d8b-9148-e3be6c30e623}">
          <xlrd:rvb i="2913"/>
        </ext>
      </extLst>
    </bk>
    <bk>
      <extLst>
        <ext uri="{3e2802c4-a4d2-4d8b-9148-e3be6c30e623}">
          <xlrd:rvb i="2914"/>
        </ext>
      </extLst>
    </bk>
    <bk>
      <extLst>
        <ext uri="{3e2802c4-a4d2-4d8b-9148-e3be6c30e623}">
          <xlrd:rvb i="2915"/>
        </ext>
      </extLst>
    </bk>
    <bk>
      <extLst>
        <ext uri="{3e2802c4-a4d2-4d8b-9148-e3be6c30e623}">
          <xlrd:rvb i="2916"/>
        </ext>
      </extLst>
    </bk>
    <bk>
      <extLst>
        <ext uri="{3e2802c4-a4d2-4d8b-9148-e3be6c30e623}">
          <xlrd:rvb i="2917"/>
        </ext>
      </extLst>
    </bk>
    <bk>
      <extLst>
        <ext uri="{3e2802c4-a4d2-4d8b-9148-e3be6c30e623}">
          <xlrd:rvb i="2918"/>
        </ext>
      </extLst>
    </bk>
    <bk>
      <extLst>
        <ext uri="{3e2802c4-a4d2-4d8b-9148-e3be6c30e623}">
          <xlrd:rvb i="2919"/>
        </ext>
      </extLst>
    </bk>
    <bk>
      <extLst>
        <ext uri="{3e2802c4-a4d2-4d8b-9148-e3be6c30e623}">
          <xlrd:rvb i="2920"/>
        </ext>
      </extLst>
    </bk>
    <bk>
      <extLst>
        <ext uri="{3e2802c4-a4d2-4d8b-9148-e3be6c30e623}">
          <xlrd:rvb i="2921"/>
        </ext>
      </extLst>
    </bk>
    <bk>
      <extLst>
        <ext uri="{3e2802c4-a4d2-4d8b-9148-e3be6c30e623}">
          <xlrd:rvb i="2922"/>
        </ext>
      </extLst>
    </bk>
    <bk>
      <extLst>
        <ext uri="{3e2802c4-a4d2-4d8b-9148-e3be6c30e623}">
          <xlrd:rvb i="2923"/>
        </ext>
      </extLst>
    </bk>
    <bk>
      <extLst>
        <ext uri="{3e2802c4-a4d2-4d8b-9148-e3be6c30e623}">
          <xlrd:rvb i="2924"/>
        </ext>
      </extLst>
    </bk>
    <bk>
      <extLst>
        <ext uri="{3e2802c4-a4d2-4d8b-9148-e3be6c30e623}">
          <xlrd:rvb i="2925"/>
        </ext>
      </extLst>
    </bk>
    <bk>
      <extLst>
        <ext uri="{3e2802c4-a4d2-4d8b-9148-e3be6c30e623}">
          <xlrd:rvb i="2926"/>
        </ext>
      </extLst>
    </bk>
    <bk>
      <extLst>
        <ext uri="{3e2802c4-a4d2-4d8b-9148-e3be6c30e623}">
          <xlrd:rvb i="2927"/>
        </ext>
      </extLst>
    </bk>
    <bk>
      <extLst>
        <ext uri="{3e2802c4-a4d2-4d8b-9148-e3be6c30e623}">
          <xlrd:rvb i="2928"/>
        </ext>
      </extLst>
    </bk>
    <bk>
      <extLst>
        <ext uri="{3e2802c4-a4d2-4d8b-9148-e3be6c30e623}">
          <xlrd:rvb i="2929"/>
        </ext>
      </extLst>
    </bk>
    <bk>
      <extLst>
        <ext uri="{3e2802c4-a4d2-4d8b-9148-e3be6c30e623}">
          <xlrd:rvb i="2930"/>
        </ext>
      </extLst>
    </bk>
    <bk>
      <extLst>
        <ext uri="{3e2802c4-a4d2-4d8b-9148-e3be6c30e623}">
          <xlrd:rvb i="2931"/>
        </ext>
      </extLst>
    </bk>
    <bk>
      <extLst>
        <ext uri="{3e2802c4-a4d2-4d8b-9148-e3be6c30e623}">
          <xlrd:rvb i="2932"/>
        </ext>
      </extLst>
    </bk>
    <bk>
      <extLst>
        <ext uri="{3e2802c4-a4d2-4d8b-9148-e3be6c30e623}">
          <xlrd:rvb i="2933"/>
        </ext>
      </extLst>
    </bk>
    <bk>
      <extLst>
        <ext uri="{3e2802c4-a4d2-4d8b-9148-e3be6c30e623}">
          <xlrd:rvb i="2934"/>
        </ext>
      </extLst>
    </bk>
    <bk>
      <extLst>
        <ext uri="{3e2802c4-a4d2-4d8b-9148-e3be6c30e623}">
          <xlrd:rvb i="2935"/>
        </ext>
      </extLst>
    </bk>
    <bk>
      <extLst>
        <ext uri="{3e2802c4-a4d2-4d8b-9148-e3be6c30e623}">
          <xlrd:rvb i="2936"/>
        </ext>
      </extLst>
    </bk>
    <bk>
      <extLst>
        <ext uri="{3e2802c4-a4d2-4d8b-9148-e3be6c30e623}">
          <xlrd:rvb i="2937"/>
        </ext>
      </extLst>
    </bk>
    <bk>
      <extLst>
        <ext uri="{3e2802c4-a4d2-4d8b-9148-e3be6c30e623}">
          <xlrd:rvb i="2938"/>
        </ext>
      </extLst>
    </bk>
    <bk>
      <extLst>
        <ext uri="{3e2802c4-a4d2-4d8b-9148-e3be6c30e623}">
          <xlrd:rvb i="2939"/>
        </ext>
      </extLst>
    </bk>
    <bk>
      <extLst>
        <ext uri="{3e2802c4-a4d2-4d8b-9148-e3be6c30e623}">
          <xlrd:rvb i="2940"/>
        </ext>
      </extLst>
    </bk>
    <bk>
      <extLst>
        <ext uri="{3e2802c4-a4d2-4d8b-9148-e3be6c30e623}">
          <xlrd:rvb i="2941"/>
        </ext>
      </extLst>
    </bk>
    <bk>
      <extLst>
        <ext uri="{3e2802c4-a4d2-4d8b-9148-e3be6c30e623}">
          <xlrd:rvb i="2942"/>
        </ext>
      </extLst>
    </bk>
    <bk>
      <extLst>
        <ext uri="{3e2802c4-a4d2-4d8b-9148-e3be6c30e623}">
          <xlrd:rvb i="2943"/>
        </ext>
      </extLst>
    </bk>
    <bk>
      <extLst>
        <ext uri="{3e2802c4-a4d2-4d8b-9148-e3be6c30e623}">
          <xlrd:rvb i="2944"/>
        </ext>
      </extLst>
    </bk>
    <bk>
      <extLst>
        <ext uri="{3e2802c4-a4d2-4d8b-9148-e3be6c30e623}">
          <xlrd:rvb i="2945"/>
        </ext>
      </extLst>
    </bk>
    <bk>
      <extLst>
        <ext uri="{3e2802c4-a4d2-4d8b-9148-e3be6c30e623}">
          <xlrd:rvb i="2946"/>
        </ext>
      </extLst>
    </bk>
    <bk>
      <extLst>
        <ext uri="{3e2802c4-a4d2-4d8b-9148-e3be6c30e623}">
          <xlrd:rvb i="2947"/>
        </ext>
      </extLst>
    </bk>
    <bk>
      <extLst>
        <ext uri="{3e2802c4-a4d2-4d8b-9148-e3be6c30e623}">
          <xlrd:rvb i="2948"/>
        </ext>
      </extLst>
    </bk>
    <bk>
      <extLst>
        <ext uri="{3e2802c4-a4d2-4d8b-9148-e3be6c30e623}">
          <xlrd:rvb i="2949"/>
        </ext>
      </extLst>
    </bk>
    <bk>
      <extLst>
        <ext uri="{3e2802c4-a4d2-4d8b-9148-e3be6c30e623}">
          <xlrd:rvb i="2950"/>
        </ext>
      </extLst>
    </bk>
    <bk>
      <extLst>
        <ext uri="{3e2802c4-a4d2-4d8b-9148-e3be6c30e623}">
          <xlrd:rvb i="2951"/>
        </ext>
      </extLst>
    </bk>
    <bk>
      <extLst>
        <ext uri="{3e2802c4-a4d2-4d8b-9148-e3be6c30e623}">
          <xlrd:rvb i="2952"/>
        </ext>
      </extLst>
    </bk>
    <bk>
      <extLst>
        <ext uri="{3e2802c4-a4d2-4d8b-9148-e3be6c30e623}">
          <xlrd:rvb i="2953"/>
        </ext>
      </extLst>
    </bk>
    <bk>
      <extLst>
        <ext uri="{3e2802c4-a4d2-4d8b-9148-e3be6c30e623}">
          <xlrd:rvb i="2954"/>
        </ext>
      </extLst>
    </bk>
    <bk>
      <extLst>
        <ext uri="{3e2802c4-a4d2-4d8b-9148-e3be6c30e623}">
          <xlrd:rvb i="2955"/>
        </ext>
      </extLst>
    </bk>
    <bk>
      <extLst>
        <ext uri="{3e2802c4-a4d2-4d8b-9148-e3be6c30e623}">
          <xlrd:rvb i="2956"/>
        </ext>
      </extLst>
    </bk>
    <bk>
      <extLst>
        <ext uri="{3e2802c4-a4d2-4d8b-9148-e3be6c30e623}">
          <xlrd:rvb i="2957"/>
        </ext>
      </extLst>
    </bk>
    <bk>
      <extLst>
        <ext uri="{3e2802c4-a4d2-4d8b-9148-e3be6c30e623}">
          <xlrd:rvb i="2958"/>
        </ext>
      </extLst>
    </bk>
    <bk>
      <extLst>
        <ext uri="{3e2802c4-a4d2-4d8b-9148-e3be6c30e623}">
          <xlrd:rvb i="2959"/>
        </ext>
      </extLst>
    </bk>
    <bk>
      <extLst>
        <ext uri="{3e2802c4-a4d2-4d8b-9148-e3be6c30e623}">
          <xlrd:rvb i="2960"/>
        </ext>
      </extLst>
    </bk>
    <bk>
      <extLst>
        <ext uri="{3e2802c4-a4d2-4d8b-9148-e3be6c30e623}">
          <xlrd:rvb i="2961"/>
        </ext>
      </extLst>
    </bk>
    <bk>
      <extLst>
        <ext uri="{3e2802c4-a4d2-4d8b-9148-e3be6c30e623}">
          <xlrd:rvb i="2962"/>
        </ext>
      </extLst>
    </bk>
    <bk>
      <extLst>
        <ext uri="{3e2802c4-a4d2-4d8b-9148-e3be6c30e623}">
          <xlrd:rvb i="2963"/>
        </ext>
      </extLst>
    </bk>
    <bk>
      <extLst>
        <ext uri="{3e2802c4-a4d2-4d8b-9148-e3be6c30e623}">
          <xlrd:rvb i="2964"/>
        </ext>
      </extLst>
    </bk>
    <bk>
      <extLst>
        <ext uri="{3e2802c4-a4d2-4d8b-9148-e3be6c30e623}">
          <xlrd:rvb i="2965"/>
        </ext>
      </extLst>
    </bk>
    <bk>
      <extLst>
        <ext uri="{3e2802c4-a4d2-4d8b-9148-e3be6c30e623}">
          <xlrd:rvb i="2966"/>
        </ext>
      </extLst>
    </bk>
    <bk>
      <extLst>
        <ext uri="{3e2802c4-a4d2-4d8b-9148-e3be6c30e623}">
          <xlrd:rvb i="2967"/>
        </ext>
      </extLst>
    </bk>
    <bk>
      <extLst>
        <ext uri="{3e2802c4-a4d2-4d8b-9148-e3be6c30e623}">
          <xlrd:rvb i="2968"/>
        </ext>
      </extLst>
    </bk>
    <bk>
      <extLst>
        <ext uri="{3e2802c4-a4d2-4d8b-9148-e3be6c30e623}">
          <xlrd:rvb i="2969"/>
        </ext>
      </extLst>
    </bk>
    <bk>
      <extLst>
        <ext uri="{3e2802c4-a4d2-4d8b-9148-e3be6c30e623}">
          <xlrd:rvb i="2970"/>
        </ext>
      </extLst>
    </bk>
    <bk>
      <extLst>
        <ext uri="{3e2802c4-a4d2-4d8b-9148-e3be6c30e623}">
          <xlrd:rvb i="2971"/>
        </ext>
      </extLst>
    </bk>
    <bk>
      <extLst>
        <ext uri="{3e2802c4-a4d2-4d8b-9148-e3be6c30e623}">
          <xlrd:rvb i="2972"/>
        </ext>
      </extLst>
    </bk>
    <bk>
      <extLst>
        <ext uri="{3e2802c4-a4d2-4d8b-9148-e3be6c30e623}">
          <xlrd:rvb i="2973"/>
        </ext>
      </extLst>
    </bk>
    <bk>
      <extLst>
        <ext uri="{3e2802c4-a4d2-4d8b-9148-e3be6c30e623}">
          <xlrd:rvb i="2974"/>
        </ext>
      </extLst>
    </bk>
    <bk>
      <extLst>
        <ext uri="{3e2802c4-a4d2-4d8b-9148-e3be6c30e623}">
          <xlrd:rvb i="2975"/>
        </ext>
      </extLst>
    </bk>
    <bk>
      <extLst>
        <ext uri="{3e2802c4-a4d2-4d8b-9148-e3be6c30e623}">
          <xlrd:rvb i="2976"/>
        </ext>
      </extLst>
    </bk>
    <bk>
      <extLst>
        <ext uri="{3e2802c4-a4d2-4d8b-9148-e3be6c30e623}">
          <xlrd:rvb i="2977"/>
        </ext>
      </extLst>
    </bk>
    <bk>
      <extLst>
        <ext uri="{3e2802c4-a4d2-4d8b-9148-e3be6c30e623}">
          <xlrd:rvb i="2978"/>
        </ext>
      </extLst>
    </bk>
    <bk>
      <extLst>
        <ext uri="{3e2802c4-a4d2-4d8b-9148-e3be6c30e623}">
          <xlrd:rvb i="2979"/>
        </ext>
      </extLst>
    </bk>
    <bk>
      <extLst>
        <ext uri="{3e2802c4-a4d2-4d8b-9148-e3be6c30e623}">
          <xlrd:rvb i="2980"/>
        </ext>
      </extLst>
    </bk>
    <bk>
      <extLst>
        <ext uri="{3e2802c4-a4d2-4d8b-9148-e3be6c30e623}">
          <xlrd:rvb i="2981"/>
        </ext>
      </extLst>
    </bk>
    <bk>
      <extLst>
        <ext uri="{3e2802c4-a4d2-4d8b-9148-e3be6c30e623}">
          <xlrd:rvb i="2982"/>
        </ext>
      </extLst>
    </bk>
    <bk>
      <extLst>
        <ext uri="{3e2802c4-a4d2-4d8b-9148-e3be6c30e623}">
          <xlrd:rvb i="2983"/>
        </ext>
      </extLst>
    </bk>
    <bk>
      <extLst>
        <ext uri="{3e2802c4-a4d2-4d8b-9148-e3be6c30e623}">
          <xlrd:rvb i="2984"/>
        </ext>
      </extLst>
    </bk>
    <bk>
      <extLst>
        <ext uri="{3e2802c4-a4d2-4d8b-9148-e3be6c30e623}">
          <xlrd:rvb i="2985"/>
        </ext>
      </extLst>
    </bk>
    <bk>
      <extLst>
        <ext uri="{3e2802c4-a4d2-4d8b-9148-e3be6c30e623}">
          <xlrd:rvb i="2986"/>
        </ext>
      </extLst>
    </bk>
    <bk>
      <extLst>
        <ext uri="{3e2802c4-a4d2-4d8b-9148-e3be6c30e623}">
          <xlrd:rvb i="2987"/>
        </ext>
      </extLst>
    </bk>
    <bk>
      <extLst>
        <ext uri="{3e2802c4-a4d2-4d8b-9148-e3be6c30e623}">
          <xlrd:rvb i="2988"/>
        </ext>
      </extLst>
    </bk>
    <bk>
      <extLst>
        <ext uri="{3e2802c4-a4d2-4d8b-9148-e3be6c30e623}">
          <xlrd:rvb i="2989"/>
        </ext>
      </extLst>
    </bk>
    <bk>
      <extLst>
        <ext uri="{3e2802c4-a4d2-4d8b-9148-e3be6c30e623}">
          <xlrd:rvb i="2990"/>
        </ext>
      </extLst>
    </bk>
    <bk>
      <extLst>
        <ext uri="{3e2802c4-a4d2-4d8b-9148-e3be6c30e623}">
          <xlrd:rvb i="2991"/>
        </ext>
      </extLst>
    </bk>
    <bk>
      <extLst>
        <ext uri="{3e2802c4-a4d2-4d8b-9148-e3be6c30e623}">
          <xlrd:rvb i="2992"/>
        </ext>
      </extLst>
    </bk>
    <bk>
      <extLst>
        <ext uri="{3e2802c4-a4d2-4d8b-9148-e3be6c30e623}">
          <xlrd:rvb i="2993"/>
        </ext>
      </extLst>
    </bk>
    <bk>
      <extLst>
        <ext uri="{3e2802c4-a4d2-4d8b-9148-e3be6c30e623}">
          <xlrd:rvb i="2994"/>
        </ext>
      </extLst>
    </bk>
    <bk>
      <extLst>
        <ext uri="{3e2802c4-a4d2-4d8b-9148-e3be6c30e623}">
          <xlrd:rvb i="2995"/>
        </ext>
      </extLst>
    </bk>
    <bk>
      <extLst>
        <ext uri="{3e2802c4-a4d2-4d8b-9148-e3be6c30e623}">
          <xlrd:rvb i="2996"/>
        </ext>
      </extLst>
    </bk>
    <bk>
      <extLst>
        <ext uri="{3e2802c4-a4d2-4d8b-9148-e3be6c30e623}">
          <xlrd:rvb i="2997"/>
        </ext>
      </extLst>
    </bk>
    <bk>
      <extLst>
        <ext uri="{3e2802c4-a4d2-4d8b-9148-e3be6c30e623}">
          <xlrd:rvb i="2998"/>
        </ext>
      </extLst>
    </bk>
    <bk>
      <extLst>
        <ext uri="{3e2802c4-a4d2-4d8b-9148-e3be6c30e623}">
          <xlrd:rvb i="2999"/>
        </ext>
      </extLst>
    </bk>
    <bk>
      <extLst>
        <ext uri="{3e2802c4-a4d2-4d8b-9148-e3be6c30e623}">
          <xlrd:rvb i="3000"/>
        </ext>
      </extLst>
    </bk>
    <bk>
      <extLst>
        <ext uri="{3e2802c4-a4d2-4d8b-9148-e3be6c30e623}">
          <xlrd:rvb i="3001"/>
        </ext>
      </extLst>
    </bk>
    <bk>
      <extLst>
        <ext uri="{3e2802c4-a4d2-4d8b-9148-e3be6c30e623}">
          <xlrd:rvb i="3002"/>
        </ext>
      </extLst>
    </bk>
    <bk>
      <extLst>
        <ext uri="{3e2802c4-a4d2-4d8b-9148-e3be6c30e623}">
          <xlrd:rvb i="3003"/>
        </ext>
      </extLst>
    </bk>
    <bk>
      <extLst>
        <ext uri="{3e2802c4-a4d2-4d8b-9148-e3be6c30e623}">
          <xlrd:rvb i="3004"/>
        </ext>
      </extLst>
    </bk>
    <bk>
      <extLst>
        <ext uri="{3e2802c4-a4d2-4d8b-9148-e3be6c30e623}">
          <xlrd:rvb i="3005"/>
        </ext>
      </extLst>
    </bk>
    <bk>
      <extLst>
        <ext uri="{3e2802c4-a4d2-4d8b-9148-e3be6c30e623}">
          <xlrd:rvb i="3006"/>
        </ext>
      </extLst>
    </bk>
    <bk>
      <extLst>
        <ext uri="{3e2802c4-a4d2-4d8b-9148-e3be6c30e623}">
          <xlrd:rvb i="3007"/>
        </ext>
      </extLst>
    </bk>
    <bk>
      <extLst>
        <ext uri="{3e2802c4-a4d2-4d8b-9148-e3be6c30e623}">
          <xlrd:rvb i="3008"/>
        </ext>
      </extLst>
    </bk>
    <bk>
      <extLst>
        <ext uri="{3e2802c4-a4d2-4d8b-9148-e3be6c30e623}">
          <xlrd:rvb i="3009"/>
        </ext>
      </extLst>
    </bk>
    <bk>
      <extLst>
        <ext uri="{3e2802c4-a4d2-4d8b-9148-e3be6c30e623}">
          <xlrd:rvb i="3010"/>
        </ext>
      </extLst>
    </bk>
    <bk>
      <extLst>
        <ext uri="{3e2802c4-a4d2-4d8b-9148-e3be6c30e623}">
          <xlrd:rvb i="3011"/>
        </ext>
      </extLst>
    </bk>
    <bk>
      <extLst>
        <ext uri="{3e2802c4-a4d2-4d8b-9148-e3be6c30e623}">
          <xlrd:rvb i="3012"/>
        </ext>
      </extLst>
    </bk>
    <bk>
      <extLst>
        <ext uri="{3e2802c4-a4d2-4d8b-9148-e3be6c30e623}">
          <xlrd:rvb i="3013"/>
        </ext>
      </extLst>
    </bk>
    <bk>
      <extLst>
        <ext uri="{3e2802c4-a4d2-4d8b-9148-e3be6c30e623}">
          <xlrd:rvb i="3014"/>
        </ext>
      </extLst>
    </bk>
    <bk>
      <extLst>
        <ext uri="{3e2802c4-a4d2-4d8b-9148-e3be6c30e623}">
          <xlrd:rvb i="3015"/>
        </ext>
      </extLst>
    </bk>
    <bk>
      <extLst>
        <ext uri="{3e2802c4-a4d2-4d8b-9148-e3be6c30e623}">
          <xlrd:rvb i="3016"/>
        </ext>
      </extLst>
    </bk>
    <bk>
      <extLst>
        <ext uri="{3e2802c4-a4d2-4d8b-9148-e3be6c30e623}">
          <xlrd:rvb i="3017"/>
        </ext>
      </extLst>
    </bk>
    <bk>
      <extLst>
        <ext uri="{3e2802c4-a4d2-4d8b-9148-e3be6c30e623}">
          <xlrd:rvb i="3018"/>
        </ext>
      </extLst>
    </bk>
    <bk>
      <extLst>
        <ext uri="{3e2802c4-a4d2-4d8b-9148-e3be6c30e623}">
          <xlrd:rvb i="3019"/>
        </ext>
      </extLst>
    </bk>
    <bk>
      <extLst>
        <ext uri="{3e2802c4-a4d2-4d8b-9148-e3be6c30e623}">
          <xlrd:rvb i="3020"/>
        </ext>
      </extLst>
    </bk>
    <bk>
      <extLst>
        <ext uri="{3e2802c4-a4d2-4d8b-9148-e3be6c30e623}">
          <xlrd:rvb i="3021"/>
        </ext>
      </extLst>
    </bk>
    <bk>
      <extLst>
        <ext uri="{3e2802c4-a4d2-4d8b-9148-e3be6c30e623}">
          <xlrd:rvb i="3022"/>
        </ext>
      </extLst>
    </bk>
    <bk>
      <extLst>
        <ext uri="{3e2802c4-a4d2-4d8b-9148-e3be6c30e623}">
          <xlrd:rvb i="3023"/>
        </ext>
      </extLst>
    </bk>
    <bk>
      <extLst>
        <ext uri="{3e2802c4-a4d2-4d8b-9148-e3be6c30e623}">
          <xlrd:rvb i="3024"/>
        </ext>
      </extLst>
    </bk>
    <bk>
      <extLst>
        <ext uri="{3e2802c4-a4d2-4d8b-9148-e3be6c30e623}">
          <xlrd:rvb i="3025"/>
        </ext>
      </extLst>
    </bk>
    <bk>
      <extLst>
        <ext uri="{3e2802c4-a4d2-4d8b-9148-e3be6c30e623}">
          <xlrd:rvb i="3026"/>
        </ext>
      </extLst>
    </bk>
    <bk>
      <extLst>
        <ext uri="{3e2802c4-a4d2-4d8b-9148-e3be6c30e623}">
          <xlrd:rvb i="3027"/>
        </ext>
      </extLst>
    </bk>
    <bk>
      <extLst>
        <ext uri="{3e2802c4-a4d2-4d8b-9148-e3be6c30e623}">
          <xlrd:rvb i="3028"/>
        </ext>
      </extLst>
    </bk>
    <bk>
      <extLst>
        <ext uri="{3e2802c4-a4d2-4d8b-9148-e3be6c30e623}">
          <xlrd:rvb i="3029"/>
        </ext>
      </extLst>
    </bk>
    <bk>
      <extLst>
        <ext uri="{3e2802c4-a4d2-4d8b-9148-e3be6c30e623}">
          <xlrd:rvb i="3030"/>
        </ext>
      </extLst>
    </bk>
    <bk>
      <extLst>
        <ext uri="{3e2802c4-a4d2-4d8b-9148-e3be6c30e623}">
          <xlrd:rvb i="3031"/>
        </ext>
      </extLst>
    </bk>
    <bk>
      <extLst>
        <ext uri="{3e2802c4-a4d2-4d8b-9148-e3be6c30e623}">
          <xlrd:rvb i="3032"/>
        </ext>
      </extLst>
    </bk>
    <bk>
      <extLst>
        <ext uri="{3e2802c4-a4d2-4d8b-9148-e3be6c30e623}">
          <xlrd:rvb i="3033"/>
        </ext>
      </extLst>
    </bk>
    <bk>
      <extLst>
        <ext uri="{3e2802c4-a4d2-4d8b-9148-e3be6c30e623}">
          <xlrd:rvb i="3034"/>
        </ext>
      </extLst>
    </bk>
    <bk>
      <extLst>
        <ext uri="{3e2802c4-a4d2-4d8b-9148-e3be6c30e623}">
          <xlrd:rvb i="3035"/>
        </ext>
      </extLst>
    </bk>
    <bk>
      <extLst>
        <ext uri="{3e2802c4-a4d2-4d8b-9148-e3be6c30e623}">
          <xlrd:rvb i="3036"/>
        </ext>
      </extLst>
    </bk>
    <bk>
      <extLst>
        <ext uri="{3e2802c4-a4d2-4d8b-9148-e3be6c30e623}">
          <xlrd:rvb i="3037"/>
        </ext>
      </extLst>
    </bk>
    <bk>
      <extLst>
        <ext uri="{3e2802c4-a4d2-4d8b-9148-e3be6c30e623}">
          <xlrd:rvb i="3038"/>
        </ext>
      </extLst>
    </bk>
    <bk>
      <extLst>
        <ext uri="{3e2802c4-a4d2-4d8b-9148-e3be6c30e623}">
          <xlrd:rvb i="3039"/>
        </ext>
      </extLst>
    </bk>
    <bk>
      <extLst>
        <ext uri="{3e2802c4-a4d2-4d8b-9148-e3be6c30e623}">
          <xlrd:rvb i="3040"/>
        </ext>
      </extLst>
    </bk>
    <bk>
      <extLst>
        <ext uri="{3e2802c4-a4d2-4d8b-9148-e3be6c30e623}">
          <xlrd:rvb i="3041"/>
        </ext>
      </extLst>
    </bk>
    <bk>
      <extLst>
        <ext uri="{3e2802c4-a4d2-4d8b-9148-e3be6c30e623}">
          <xlrd:rvb i="3042"/>
        </ext>
      </extLst>
    </bk>
    <bk>
      <extLst>
        <ext uri="{3e2802c4-a4d2-4d8b-9148-e3be6c30e623}">
          <xlrd:rvb i="3043"/>
        </ext>
      </extLst>
    </bk>
    <bk>
      <extLst>
        <ext uri="{3e2802c4-a4d2-4d8b-9148-e3be6c30e623}">
          <xlrd:rvb i="3044"/>
        </ext>
      </extLst>
    </bk>
    <bk>
      <extLst>
        <ext uri="{3e2802c4-a4d2-4d8b-9148-e3be6c30e623}">
          <xlrd:rvb i="3045"/>
        </ext>
      </extLst>
    </bk>
    <bk>
      <extLst>
        <ext uri="{3e2802c4-a4d2-4d8b-9148-e3be6c30e623}">
          <xlrd:rvb i="3046"/>
        </ext>
      </extLst>
    </bk>
    <bk>
      <extLst>
        <ext uri="{3e2802c4-a4d2-4d8b-9148-e3be6c30e623}">
          <xlrd:rvb i="3047"/>
        </ext>
      </extLst>
    </bk>
    <bk>
      <extLst>
        <ext uri="{3e2802c4-a4d2-4d8b-9148-e3be6c30e623}">
          <xlrd:rvb i="3048"/>
        </ext>
      </extLst>
    </bk>
    <bk>
      <extLst>
        <ext uri="{3e2802c4-a4d2-4d8b-9148-e3be6c30e623}">
          <xlrd:rvb i="3049"/>
        </ext>
      </extLst>
    </bk>
    <bk>
      <extLst>
        <ext uri="{3e2802c4-a4d2-4d8b-9148-e3be6c30e623}">
          <xlrd:rvb i="3050"/>
        </ext>
      </extLst>
    </bk>
    <bk>
      <extLst>
        <ext uri="{3e2802c4-a4d2-4d8b-9148-e3be6c30e623}">
          <xlrd:rvb i="3051"/>
        </ext>
      </extLst>
    </bk>
    <bk>
      <extLst>
        <ext uri="{3e2802c4-a4d2-4d8b-9148-e3be6c30e623}">
          <xlrd:rvb i="3052"/>
        </ext>
      </extLst>
    </bk>
    <bk>
      <extLst>
        <ext uri="{3e2802c4-a4d2-4d8b-9148-e3be6c30e623}">
          <xlrd:rvb i="3053"/>
        </ext>
      </extLst>
    </bk>
    <bk>
      <extLst>
        <ext uri="{3e2802c4-a4d2-4d8b-9148-e3be6c30e623}">
          <xlrd:rvb i="3054"/>
        </ext>
      </extLst>
    </bk>
    <bk>
      <extLst>
        <ext uri="{3e2802c4-a4d2-4d8b-9148-e3be6c30e623}">
          <xlrd:rvb i="3055"/>
        </ext>
      </extLst>
    </bk>
    <bk>
      <extLst>
        <ext uri="{3e2802c4-a4d2-4d8b-9148-e3be6c30e623}">
          <xlrd:rvb i="3056"/>
        </ext>
      </extLst>
    </bk>
    <bk>
      <extLst>
        <ext uri="{3e2802c4-a4d2-4d8b-9148-e3be6c30e623}">
          <xlrd:rvb i="3057"/>
        </ext>
      </extLst>
    </bk>
    <bk>
      <extLst>
        <ext uri="{3e2802c4-a4d2-4d8b-9148-e3be6c30e623}">
          <xlrd:rvb i="3058"/>
        </ext>
      </extLst>
    </bk>
    <bk>
      <extLst>
        <ext uri="{3e2802c4-a4d2-4d8b-9148-e3be6c30e623}">
          <xlrd:rvb i="3059"/>
        </ext>
      </extLst>
    </bk>
    <bk>
      <extLst>
        <ext uri="{3e2802c4-a4d2-4d8b-9148-e3be6c30e623}">
          <xlrd:rvb i="3060"/>
        </ext>
      </extLst>
    </bk>
    <bk>
      <extLst>
        <ext uri="{3e2802c4-a4d2-4d8b-9148-e3be6c30e623}">
          <xlrd:rvb i="3061"/>
        </ext>
      </extLst>
    </bk>
    <bk>
      <extLst>
        <ext uri="{3e2802c4-a4d2-4d8b-9148-e3be6c30e623}">
          <xlrd:rvb i="3062"/>
        </ext>
      </extLst>
    </bk>
    <bk>
      <extLst>
        <ext uri="{3e2802c4-a4d2-4d8b-9148-e3be6c30e623}">
          <xlrd:rvb i="3063"/>
        </ext>
      </extLst>
    </bk>
    <bk>
      <extLst>
        <ext uri="{3e2802c4-a4d2-4d8b-9148-e3be6c30e623}">
          <xlrd:rvb i="3064"/>
        </ext>
      </extLst>
    </bk>
    <bk>
      <extLst>
        <ext uri="{3e2802c4-a4d2-4d8b-9148-e3be6c30e623}">
          <xlrd:rvb i="3065"/>
        </ext>
      </extLst>
    </bk>
    <bk>
      <extLst>
        <ext uri="{3e2802c4-a4d2-4d8b-9148-e3be6c30e623}">
          <xlrd:rvb i="3066"/>
        </ext>
      </extLst>
    </bk>
    <bk>
      <extLst>
        <ext uri="{3e2802c4-a4d2-4d8b-9148-e3be6c30e623}">
          <xlrd:rvb i="3067"/>
        </ext>
      </extLst>
    </bk>
    <bk>
      <extLst>
        <ext uri="{3e2802c4-a4d2-4d8b-9148-e3be6c30e623}">
          <xlrd:rvb i="3068"/>
        </ext>
      </extLst>
    </bk>
    <bk>
      <extLst>
        <ext uri="{3e2802c4-a4d2-4d8b-9148-e3be6c30e623}">
          <xlrd:rvb i="3069"/>
        </ext>
      </extLst>
    </bk>
    <bk>
      <extLst>
        <ext uri="{3e2802c4-a4d2-4d8b-9148-e3be6c30e623}">
          <xlrd:rvb i="3070"/>
        </ext>
      </extLst>
    </bk>
    <bk>
      <extLst>
        <ext uri="{3e2802c4-a4d2-4d8b-9148-e3be6c30e623}">
          <xlrd:rvb i="3071"/>
        </ext>
      </extLst>
    </bk>
    <bk>
      <extLst>
        <ext uri="{3e2802c4-a4d2-4d8b-9148-e3be6c30e623}">
          <xlrd:rvb i="3072"/>
        </ext>
      </extLst>
    </bk>
    <bk>
      <extLst>
        <ext uri="{3e2802c4-a4d2-4d8b-9148-e3be6c30e623}">
          <xlrd:rvb i="3073"/>
        </ext>
      </extLst>
    </bk>
    <bk>
      <extLst>
        <ext uri="{3e2802c4-a4d2-4d8b-9148-e3be6c30e623}">
          <xlrd:rvb i="3074"/>
        </ext>
      </extLst>
    </bk>
    <bk>
      <extLst>
        <ext uri="{3e2802c4-a4d2-4d8b-9148-e3be6c30e623}">
          <xlrd:rvb i="3075"/>
        </ext>
      </extLst>
    </bk>
    <bk>
      <extLst>
        <ext uri="{3e2802c4-a4d2-4d8b-9148-e3be6c30e623}">
          <xlrd:rvb i="3076"/>
        </ext>
      </extLst>
    </bk>
    <bk>
      <extLst>
        <ext uri="{3e2802c4-a4d2-4d8b-9148-e3be6c30e623}">
          <xlrd:rvb i="3077"/>
        </ext>
      </extLst>
    </bk>
    <bk>
      <extLst>
        <ext uri="{3e2802c4-a4d2-4d8b-9148-e3be6c30e623}">
          <xlrd:rvb i="3078"/>
        </ext>
      </extLst>
    </bk>
    <bk>
      <extLst>
        <ext uri="{3e2802c4-a4d2-4d8b-9148-e3be6c30e623}">
          <xlrd:rvb i="3079"/>
        </ext>
      </extLst>
    </bk>
    <bk>
      <extLst>
        <ext uri="{3e2802c4-a4d2-4d8b-9148-e3be6c30e623}">
          <xlrd:rvb i="3080"/>
        </ext>
      </extLst>
    </bk>
    <bk>
      <extLst>
        <ext uri="{3e2802c4-a4d2-4d8b-9148-e3be6c30e623}">
          <xlrd:rvb i="3081"/>
        </ext>
      </extLst>
    </bk>
    <bk>
      <extLst>
        <ext uri="{3e2802c4-a4d2-4d8b-9148-e3be6c30e623}">
          <xlrd:rvb i="3082"/>
        </ext>
      </extLst>
    </bk>
    <bk>
      <extLst>
        <ext uri="{3e2802c4-a4d2-4d8b-9148-e3be6c30e623}">
          <xlrd:rvb i="3083"/>
        </ext>
      </extLst>
    </bk>
    <bk>
      <extLst>
        <ext uri="{3e2802c4-a4d2-4d8b-9148-e3be6c30e623}">
          <xlrd:rvb i="3084"/>
        </ext>
      </extLst>
    </bk>
    <bk>
      <extLst>
        <ext uri="{3e2802c4-a4d2-4d8b-9148-e3be6c30e623}">
          <xlrd:rvb i="3085"/>
        </ext>
      </extLst>
    </bk>
    <bk>
      <extLst>
        <ext uri="{3e2802c4-a4d2-4d8b-9148-e3be6c30e623}">
          <xlrd:rvb i="3086"/>
        </ext>
      </extLst>
    </bk>
    <bk>
      <extLst>
        <ext uri="{3e2802c4-a4d2-4d8b-9148-e3be6c30e623}">
          <xlrd:rvb i="3087"/>
        </ext>
      </extLst>
    </bk>
    <bk>
      <extLst>
        <ext uri="{3e2802c4-a4d2-4d8b-9148-e3be6c30e623}">
          <xlrd:rvb i="3088"/>
        </ext>
      </extLst>
    </bk>
    <bk>
      <extLst>
        <ext uri="{3e2802c4-a4d2-4d8b-9148-e3be6c30e623}">
          <xlrd:rvb i="3089"/>
        </ext>
      </extLst>
    </bk>
    <bk>
      <extLst>
        <ext uri="{3e2802c4-a4d2-4d8b-9148-e3be6c30e623}">
          <xlrd:rvb i="3090"/>
        </ext>
      </extLst>
    </bk>
    <bk>
      <extLst>
        <ext uri="{3e2802c4-a4d2-4d8b-9148-e3be6c30e623}">
          <xlrd:rvb i="3091"/>
        </ext>
      </extLst>
    </bk>
    <bk>
      <extLst>
        <ext uri="{3e2802c4-a4d2-4d8b-9148-e3be6c30e623}">
          <xlrd:rvb i="3092"/>
        </ext>
      </extLst>
    </bk>
    <bk>
      <extLst>
        <ext uri="{3e2802c4-a4d2-4d8b-9148-e3be6c30e623}">
          <xlrd:rvb i="3093"/>
        </ext>
      </extLst>
    </bk>
    <bk>
      <extLst>
        <ext uri="{3e2802c4-a4d2-4d8b-9148-e3be6c30e623}">
          <xlrd:rvb i="3094"/>
        </ext>
      </extLst>
    </bk>
    <bk>
      <extLst>
        <ext uri="{3e2802c4-a4d2-4d8b-9148-e3be6c30e623}">
          <xlrd:rvb i="3095"/>
        </ext>
      </extLst>
    </bk>
    <bk>
      <extLst>
        <ext uri="{3e2802c4-a4d2-4d8b-9148-e3be6c30e623}">
          <xlrd:rvb i="3096"/>
        </ext>
      </extLst>
    </bk>
    <bk>
      <extLst>
        <ext uri="{3e2802c4-a4d2-4d8b-9148-e3be6c30e623}">
          <xlrd:rvb i="3097"/>
        </ext>
      </extLst>
    </bk>
    <bk>
      <extLst>
        <ext uri="{3e2802c4-a4d2-4d8b-9148-e3be6c30e623}">
          <xlrd:rvb i="3098"/>
        </ext>
      </extLst>
    </bk>
    <bk>
      <extLst>
        <ext uri="{3e2802c4-a4d2-4d8b-9148-e3be6c30e623}">
          <xlrd:rvb i="3099"/>
        </ext>
      </extLst>
    </bk>
    <bk>
      <extLst>
        <ext uri="{3e2802c4-a4d2-4d8b-9148-e3be6c30e623}">
          <xlrd:rvb i="3100"/>
        </ext>
      </extLst>
    </bk>
    <bk>
      <extLst>
        <ext uri="{3e2802c4-a4d2-4d8b-9148-e3be6c30e623}">
          <xlrd:rvb i="3101"/>
        </ext>
      </extLst>
    </bk>
    <bk>
      <extLst>
        <ext uri="{3e2802c4-a4d2-4d8b-9148-e3be6c30e623}">
          <xlrd:rvb i="3102"/>
        </ext>
      </extLst>
    </bk>
    <bk>
      <extLst>
        <ext uri="{3e2802c4-a4d2-4d8b-9148-e3be6c30e623}">
          <xlrd:rvb i="3103"/>
        </ext>
      </extLst>
    </bk>
    <bk>
      <extLst>
        <ext uri="{3e2802c4-a4d2-4d8b-9148-e3be6c30e623}">
          <xlrd:rvb i="3104"/>
        </ext>
      </extLst>
    </bk>
    <bk>
      <extLst>
        <ext uri="{3e2802c4-a4d2-4d8b-9148-e3be6c30e623}">
          <xlrd:rvb i="3105"/>
        </ext>
      </extLst>
    </bk>
    <bk>
      <extLst>
        <ext uri="{3e2802c4-a4d2-4d8b-9148-e3be6c30e623}">
          <xlrd:rvb i="3106"/>
        </ext>
      </extLst>
    </bk>
    <bk>
      <extLst>
        <ext uri="{3e2802c4-a4d2-4d8b-9148-e3be6c30e623}">
          <xlrd:rvb i="3107"/>
        </ext>
      </extLst>
    </bk>
    <bk>
      <extLst>
        <ext uri="{3e2802c4-a4d2-4d8b-9148-e3be6c30e623}">
          <xlrd:rvb i="3108"/>
        </ext>
      </extLst>
    </bk>
    <bk>
      <extLst>
        <ext uri="{3e2802c4-a4d2-4d8b-9148-e3be6c30e623}">
          <xlrd:rvb i="3109"/>
        </ext>
      </extLst>
    </bk>
    <bk>
      <extLst>
        <ext uri="{3e2802c4-a4d2-4d8b-9148-e3be6c30e623}">
          <xlrd:rvb i="3110"/>
        </ext>
      </extLst>
    </bk>
    <bk>
      <extLst>
        <ext uri="{3e2802c4-a4d2-4d8b-9148-e3be6c30e623}">
          <xlrd:rvb i="3111"/>
        </ext>
      </extLst>
    </bk>
    <bk>
      <extLst>
        <ext uri="{3e2802c4-a4d2-4d8b-9148-e3be6c30e623}">
          <xlrd:rvb i="3112"/>
        </ext>
      </extLst>
    </bk>
    <bk>
      <extLst>
        <ext uri="{3e2802c4-a4d2-4d8b-9148-e3be6c30e623}">
          <xlrd:rvb i="3113"/>
        </ext>
      </extLst>
    </bk>
    <bk>
      <extLst>
        <ext uri="{3e2802c4-a4d2-4d8b-9148-e3be6c30e623}">
          <xlrd:rvb i="3114"/>
        </ext>
      </extLst>
    </bk>
    <bk>
      <extLst>
        <ext uri="{3e2802c4-a4d2-4d8b-9148-e3be6c30e623}">
          <xlrd:rvb i="3115"/>
        </ext>
      </extLst>
    </bk>
    <bk>
      <extLst>
        <ext uri="{3e2802c4-a4d2-4d8b-9148-e3be6c30e623}">
          <xlrd:rvb i="3116"/>
        </ext>
      </extLst>
    </bk>
    <bk>
      <extLst>
        <ext uri="{3e2802c4-a4d2-4d8b-9148-e3be6c30e623}">
          <xlrd:rvb i="3117"/>
        </ext>
      </extLst>
    </bk>
    <bk>
      <extLst>
        <ext uri="{3e2802c4-a4d2-4d8b-9148-e3be6c30e623}">
          <xlrd:rvb i="3118"/>
        </ext>
      </extLst>
    </bk>
    <bk>
      <extLst>
        <ext uri="{3e2802c4-a4d2-4d8b-9148-e3be6c30e623}">
          <xlrd:rvb i="3119"/>
        </ext>
      </extLst>
    </bk>
    <bk>
      <extLst>
        <ext uri="{3e2802c4-a4d2-4d8b-9148-e3be6c30e623}">
          <xlrd:rvb i="3120"/>
        </ext>
      </extLst>
    </bk>
    <bk>
      <extLst>
        <ext uri="{3e2802c4-a4d2-4d8b-9148-e3be6c30e623}">
          <xlrd:rvb i="3123"/>
        </ext>
      </extLst>
    </bk>
    <bk>
      <extLst>
        <ext uri="{3e2802c4-a4d2-4d8b-9148-e3be6c30e623}">
          <xlrd:rvb i="3124"/>
        </ext>
      </extLst>
    </bk>
    <bk>
      <extLst>
        <ext uri="{3e2802c4-a4d2-4d8b-9148-e3be6c30e623}">
          <xlrd:rvb i="3125"/>
        </ext>
      </extLst>
    </bk>
    <bk>
      <extLst>
        <ext uri="{3e2802c4-a4d2-4d8b-9148-e3be6c30e623}">
          <xlrd:rvb i="3126"/>
        </ext>
      </extLst>
    </bk>
    <bk>
      <extLst>
        <ext uri="{3e2802c4-a4d2-4d8b-9148-e3be6c30e623}">
          <xlrd:rvb i="3127"/>
        </ext>
      </extLst>
    </bk>
    <bk>
      <extLst>
        <ext uri="{3e2802c4-a4d2-4d8b-9148-e3be6c30e623}">
          <xlrd:rvb i="3128"/>
        </ext>
      </extLst>
    </bk>
    <bk>
      <extLst>
        <ext uri="{3e2802c4-a4d2-4d8b-9148-e3be6c30e623}">
          <xlrd:rvb i="3129"/>
        </ext>
      </extLst>
    </bk>
    <bk>
      <extLst>
        <ext uri="{3e2802c4-a4d2-4d8b-9148-e3be6c30e623}">
          <xlrd:rvb i="3130"/>
        </ext>
      </extLst>
    </bk>
    <bk>
      <extLst>
        <ext uri="{3e2802c4-a4d2-4d8b-9148-e3be6c30e623}">
          <xlrd:rvb i="3131"/>
        </ext>
      </extLst>
    </bk>
    <bk>
      <extLst>
        <ext uri="{3e2802c4-a4d2-4d8b-9148-e3be6c30e623}">
          <xlrd:rvb i="3132"/>
        </ext>
      </extLst>
    </bk>
    <bk>
      <extLst>
        <ext uri="{3e2802c4-a4d2-4d8b-9148-e3be6c30e623}">
          <xlrd:rvb i="3133"/>
        </ext>
      </extLst>
    </bk>
    <bk>
      <extLst>
        <ext uri="{3e2802c4-a4d2-4d8b-9148-e3be6c30e623}">
          <xlrd:rvb i="3134"/>
        </ext>
      </extLst>
    </bk>
    <bk>
      <extLst>
        <ext uri="{3e2802c4-a4d2-4d8b-9148-e3be6c30e623}">
          <xlrd:rvb i="3135"/>
        </ext>
      </extLst>
    </bk>
    <bk>
      <extLst>
        <ext uri="{3e2802c4-a4d2-4d8b-9148-e3be6c30e623}">
          <xlrd:rvb i="3136"/>
        </ext>
      </extLst>
    </bk>
    <bk>
      <extLst>
        <ext uri="{3e2802c4-a4d2-4d8b-9148-e3be6c30e623}">
          <xlrd:rvb i="3137"/>
        </ext>
      </extLst>
    </bk>
    <bk>
      <extLst>
        <ext uri="{3e2802c4-a4d2-4d8b-9148-e3be6c30e623}">
          <xlrd:rvb i="3138"/>
        </ext>
      </extLst>
    </bk>
    <bk>
      <extLst>
        <ext uri="{3e2802c4-a4d2-4d8b-9148-e3be6c30e623}">
          <xlrd:rvb i="3139"/>
        </ext>
      </extLst>
    </bk>
    <bk>
      <extLst>
        <ext uri="{3e2802c4-a4d2-4d8b-9148-e3be6c30e623}">
          <xlrd:rvb i="3140"/>
        </ext>
      </extLst>
    </bk>
    <bk>
      <extLst>
        <ext uri="{3e2802c4-a4d2-4d8b-9148-e3be6c30e623}">
          <xlrd:rvb i="3141"/>
        </ext>
      </extLst>
    </bk>
    <bk>
      <extLst>
        <ext uri="{3e2802c4-a4d2-4d8b-9148-e3be6c30e623}">
          <xlrd:rvb i="3142"/>
        </ext>
      </extLst>
    </bk>
    <bk>
      <extLst>
        <ext uri="{3e2802c4-a4d2-4d8b-9148-e3be6c30e623}">
          <xlrd:rvb i="3143"/>
        </ext>
      </extLst>
    </bk>
    <bk>
      <extLst>
        <ext uri="{3e2802c4-a4d2-4d8b-9148-e3be6c30e623}">
          <xlrd:rvb i="3144"/>
        </ext>
      </extLst>
    </bk>
    <bk>
      <extLst>
        <ext uri="{3e2802c4-a4d2-4d8b-9148-e3be6c30e623}">
          <xlrd:rvb i="3145"/>
        </ext>
      </extLst>
    </bk>
    <bk>
      <extLst>
        <ext uri="{3e2802c4-a4d2-4d8b-9148-e3be6c30e623}">
          <xlrd:rvb i="3146"/>
        </ext>
      </extLst>
    </bk>
    <bk>
      <extLst>
        <ext uri="{3e2802c4-a4d2-4d8b-9148-e3be6c30e623}">
          <xlrd:rvb i="3147"/>
        </ext>
      </extLst>
    </bk>
    <bk>
      <extLst>
        <ext uri="{3e2802c4-a4d2-4d8b-9148-e3be6c30e623}">
          <xlrd:rvb i="3148"/>
        </ext>
      </extLst>
    </bk>
    <bk>
      <extLst>
        <ext uri="{3e2802c4-a4d2-4d8b-9148-e3be6c30e623}">
          <xlrd:rvb i="3149"/>
        </ext>
      </extLst>
    </bk>
    <bk>
      <extLst>
        <ext uri="{3e2802c4-a4d2-4d8b-9148-e3be6c30e623}">
          <xlrd:rvb i="3150"/>
        </ext>
      </extLst>
    </bk>
    <bk>
      <extLst>
        <ext uri="{3e2802c4-a4d2-4d8b-9148-e3be6c30e623}">
          <xlrd:rvb i="3151"/>
        </ext>
      </extLst>
    </bk>
    <bk>
      <extLst>
        <ext uri="{3e2802c4-a4d2-4d8b-9148-e3be6c30e623}">
          <xlrd:rvb i="3152"/>
        </ext>
      </extLst>
    </bk>
    <bk>
      <extLst>
        <ext uri="{3e2802c4-a4d2-4d8b-9148-e3be6c30e623}">
          <xlrd:rvb i="3153"/>
        </ext>
      </extLst>
    </bk>
    <bk>
      <extLst>
        <ext uri="{3e2802c4-a4d2-4d8b-9148-e3be6c30e623}">
          <xlrd:rvb i="3154"/>
        </ext>
      </extLst>
    </bk>
    <bk>
      <extLst>
        <ext uri="{3e2802c4-a4d2-4d8b-9148-e3be6c30e623}">
          <xlrd:rvb i="3155"/>
        </ext>
      </extLst>
    </bk>
    <bk>
      <extLst>
        <ext uri="{3e2802c4-a4d2-4d8b-9148-e3be6c30e623}">
          <xlrd:rvb i="3156"/>
        </ext>
      </extLst>
    </bk>
    <bk>
      <extLst>
        <ext uri="{3e2802c4-a4d2-4d8b-9148-e3be6c30e623}">
          <xlrd:rvb i="3157"/>
        </ext>
      </extLst>
    </bk>
    <bk>
      <extLst>
        <ext uri="{3e2802c4-a4d2-4d8b-9148-e3be6c30e623}">
          <xlrd:rvb i="3158"/>
        </ext>
      </extLst>
    </bk>
    <bk>
      <extLst>
        <ext uri="{3e2802c4-a4d2-4d8b-9148-e3be6c30e623}">
          <xlrd:rvb i="3159"/>
        </ext>
      </extLst>
    </bk>
    <bk>
      <extLst>
        <ext uri="{3e2802c4-a4d2-4d8b-9148-e3be6c30e623}">
          <xlrd:rvb i="3160"/>
        </ext>
      </extLst>
    </bk>
    <bk>
      <extLst>
        <ext uri="{3e2802c4-a4d2-4d8b-9148-e3be6c30e623}">
          <xlrd:rvb i="3161"/>
        </ext>
      </extLst>
    </bk>
    <bk>
      <extLst>
        <ext uri="{3e2802c4-a4d2-4d8b-9148-e3be6c30e623}">
          <xlrd:rvb i="3162"/>
        </ext>
      </extLst>
    </bk>
    <bk>
      <extLst>
        <ext uri="{3e2802c4-a4d2-4d8b-9148-e3be6c30e623}">
          <xlrd:rvb i="3163"/>
        </ext>
      </extLst>
    </bk>
    <bk>
      <extLst>
        <ext uri="{3e2802c4-a4d2-4d8b-9148-e3be6c30e623}">
          <xlrd:rvb i="3164"/>
        </ext>
      </extLst>
    </bk>
    <bk>
      <extLst>
        <ext uri="{3e2802c4-a4d2-4d8b-9148-e3be6c30e623}">
          <xlrd:rvb i="3165"/>
        </ext>
      </extLst>
    </bk>
    <bk>
      <extLst>
        <ext uri="{3e2802c4-a4d2-4d8b-9148-e3be6c30e623}">
          <xlrd:rvb i="3166"/>
        </ext>
      </extLst>
    </bk>
    <bk>
      <extLst>
        <ext uri="{3e2802c4-a4d2-4d8b-9148-e3be6c30e623}">
          <xlrd:rvb i="3167"/>
        </ext>
      </extLst>
    </bk>
    <bk>
      <extLst>
        <ext uri="{3e2802c4-a4d2-4d8b-9148-e3be6c30e623}">
          <xlrd:rvb i="3168"/>
        </ext>
      </extLst>
    </bk>
    <bk>
      <extLst>
        <ext uri="{3e2802c4-a4d2-4d8b-9148-e3be6c30e623}">
          <xlrd:rvb i="3169"/>
        </ext>
      </extLst>
    </bk>
    <bk>
      <extLst>
        <ext uri="{3e2802c4-a4d2-4d8b-9148-e3be6c30e623}">
          <xlrd:rvb i="3170"/>
        </ext>
      </extLst>
    </bk>
    <bk>
      <extLst>
        <ext uri="{3e2802c4-a4d2-4d8b-9148-e3be6c30e623}">
          <xlrd:rvb i="3171"/>
        </ext>
      </extLst>
    </bk>
    <bk>
      <extLst>
        <ext uri="{3e2802c4-a4d2-4d8b-9148-e3be6c30e623}">
          <xlrd:rvb i="3172"/>
        </ext>
      </extLst>
    </bk>
    <bk>
      <extLst>
        <ext uri="{3e2802c4-a4d2-4d8b-9148-e3be6c30e623}">
          <xlrd:rvb i="3173"/>
        </ext>
      </extLst>
    </bk>
    <bk>
      <extLst>
        <ext uri="{3e2802c4-a4d2-4d8b-9148-e3be6c30e623}">
          <xlrd:rvb i="3174"/>
        </ext>
      </extLst>
    </bk>
    <bk>
      <extLst>
        <ext uri="{3e2802c4-a4d2-4d8b-9148-e3be6c30e623}">
          <xlrd:rvb i="3175"/>
        </ext>
      </extLst>
    </bk>
    <bk>
      <extLst>
        <ext uri="{3e2802c4-a4d2-4d8b-9148-e3be6c30e623}">
          <xlrd:rvb i="3176"/>
        </ext>
      </extLst>
    </bk>
    <bk>
      <extLst>
        <ext uri="{3e2802c4-a4d2-4d8b-9148-e3be6c30e623}">
          <xlrd:rvb i="3177"/>
        </ext>
      </extLst>
    </bk>
    <bk>
      <extLst>
        <ext uri="{3e2802c4-a4d2-4d8b-9148-e3be6c30e623}">
          <xlrd:rvb i="3178"/>
        </ext>
      </extLst>
    </bk>
    <bk>
      <extLst>
        <ext uri="{3e2802c4-a4d2-4d8b-9148-e3be6c30e623}">
          <xlrd:rvb i="3179"/>
        </ext>
      </extLst>
    </bk>
    <bk>
      <extLst>
        <ext uri="{3e2802c4-a4d2-4d8b-9148-e3be6c30e623}">
          <xlrd:rvb i="3180"/>
        </ext>
      </extLst>
    </bk>
    <bk>
      <extLst>
        <ext uri="{3e2802c4-a4d2-4d8b-9148-e3be6c30e623}">
          <xlrd:rvb i="3181"/>
        </ext>
      </extLst>
    </bk>
    <bk>
      <extLst>
        <ext uri="{3e2802c4-a4d2-4d8b-9148-e3be6c30e623}">
          <xlrd:rvb i="3182"/>
        </ext>
      </extLst>
    </bk>
    <bk>
      <extLst>
        <ext uri="{3e2802c4-a4d2-4d8b-9148-e3be6c30e623}">
          <xlrd:rvb i="3183"/>
        </ext>
      </extLst>
    </bk>
    <bk>
      <extLst>
        <ext uri="{3e2802c4-a4d2-4d8b-9148-e3be6c30e623}">
          <xlrd:rvb i="3184"/>
        </ext>
      </extLst>
    </bk>
    <bk>
      <extLst>
        <ext uri="{3e2802c4-a4d2-4d8b-9148-e3be6c30e623}">
          <xlrd:rvb i="3185"/>
        </ext>
      </extLst>
    </bk>
    <bk>
      <extLst>
        <ext uri="{3e2802c4-a4d2-4d8b-9148-e3be6c30e623}">
          <xlrd:rvb i="3186"/>
        </ext>
      </extLst>
    </bk>
    <bk>
      <extLst>
        <ext uri="{3e2802c4-a4d2-4d8b-9148-e3be6c30e623}">
          <xlrd:rvb i="3187"/>
        </ext>
      </extLst>
    </bk>
    <bk>
      <extLst>
        <ext uri="{3e2802c4-a4d2-4d8b-9148-e3be6c30e623}">
          <xlrd:rvb i="3188"/>
        </ext>
      </extLst>
    </bk>
    <bk>
      <extLst>
        <ext uri="{3e2802c4-a4d2-4d8b-9148-e3be6c30e623}">
          <xlrd:rvb i="3189"/>
        </ext>
      </extLst>
    </bk>
    <bk>
      <extLst>
        <ext uri="{3e2802c4-a4d2-4d8b-9148-e3be6c30e623}">
          <xlrd:rvb i="3190"/>
        </ext>
      </extLst>
    </bk>
    <bk>
      <extLst>
        <ext uri="{3e2802c4-a4d2-4d8b-9148-e3be6c30e623}">
          <xlrd:rvb i="3191"/>
        </ext>
      </extLst>
    </bk>
    <bk>
      <extLst>
        <ext uri="{3e2802c4-a4d2-4d8b-9148-e3be6c30e623}">
          <xlrd:rvb i="3192"/>
        </ext>
      </extLst>
    </bk>
    <bk>
      <extLst>
        <ext uri="{3e2802c4-a4d2-4d8b-9148-e3be6c30e623}">
          <xlrd:rvb i="3193"/>
        </ext>
      </extLst>
    </bk>
    <bk>
      <extLst>
        <ext uri="{3e2802c4-a4d2-4d8b-9148-e3be6c30e623}">
          <xlrd:rvb i="3194"/>
        </ext>
      </extLst>
    </bk>
    <bk>
      <extLst>
        <ext uri="{3e2802c4-a4d2-4d8b-9148-e3be6c30e623}">
          <xlrd:rvb i="3195"/>
        </ext>
      </extLst>
    </bk>
    <bk>
      <extLst>
        <ext uri="{3e2802c4-a4d2-4d8b-9148-e3be6c30e623}">
          <xlrd:rvb i="3196"/>
        </ext>
      </extLst>
    </bk>
    <bk>
      <extLst>
        <ext uri="{3e2802c4-a4d2-4d8b-9148-e3be6c30e623}">
          <xlrd:rvb i="3197"/>
        </ext>
      </extLst>
    </bk>
    <bk>
      <extLst>
        <ext uri="{3e2802c4-a4d2-4d8b-9148-e3be6c30e623}">
          <xlrd:rvb i="3198"/>
        </ext>
      </extLst>
    </bk>
    <bk>
      <extLst>
        <ext uri="{3e2802c4-a4d2-4d8b-9148-e3be6c30e623}">
          <xlrd:rvb i="3199"/>
        </ext>
      </extLst>
    </bk>
    <bk>
      <extLst>
        <ext uri="{3e2802c4-a4d2-4d8b-9148-e3be6c30e623}">
          <xlrd:rvb i="3200"/>
        </ext>
      </extLst>
    </bk>
    <bk>
      <extLst>
        <ext uri="{3e2802c4-a4d2-4d8b-9148-e3be6c30e623}">
          <xlrd:rvb i="3201"/>
        </ext>
      </extLst>
    </bk>
    <bk>
      <extLst>
        <ext uri="{3e2802c4-a4d2-4d8b-9148-e3be6c30e623}">
          <xlrd:rvb i="3202"/>
        </ext>
      </extLst>
    </bk>
    <bk>
      <extLst>
        <ext uri="{3e2802c4-a4d2-4d8b-9148-e3be6c30e623}">
          <xlrd:rvb i="3203"/>
        </ext>
      </extLst>
    </bk>
    <bk>
      <extLst>
        <ext uri="{3e2802c4-a4d2-4d8b-9148-e3be6c30e623}">
          <xlrd:rvb i="3204"/>
        </ext>
      </extLst>
    </bk>
    <bk>
      <extLst>
        <ext uri="{3e2802c4-a4d2-4d8b-9148-e3be6c30e623}">
          <xlrd:rvb i="3205"/>
        </ext>
      </extLst>
    </bk>
    <bk>
      <extLst>
        <ext uri="{3e2802c4-a4d2-4d8b-9148-e3be6c30e623}">
          <xlrd:rvb i="3206"/>
        </ext>
      </extLst>
    </bk>
    <bk>
      <extLst>
        <ext uri="{3e2802c4-a4d2-4d8b-9148-e3be6c30e623}">
          <xlrd:rvb i="3207"/>
        </ext>
      </extLst>
    </bk>
    <bk>
      <extLst>
        <ext uri="{3e2802c4-a4d2-4d8b-9148-e3be6c30e623}">
          <xlrd:rvb i="3208"/>
        </ext>
      </extLst>
    </bk>
    <bk>
      <extLst>
        <ext uri="{3e2802c4-a4d2-4d8b-9148-e3be6c30e623}">
          <xlrd:rvb i="3209"/>
        </ext>
      </extLst>
    </bk>
    <bk>
      <extLst>
        <ext uri="{3e2802c4-a4d2-4d8b-9148-e3be6c30e623}">
          <xlrd:rvb i="3210"/>
        </ext>
      </extLst>
    </bk>
    <bk>
      <extLst>
        <ext uri="{3e2802c4-a4d2-4d8b-9148-e3be6c30e623}">
          <xlrd:rvb i="3211"/>
        </ext>
      </extLst>
    </bk>
    <bk>
      <extLst>
        <ext uri="{3e2802c4-a4d2-4d8b-9148-e3be6c30e623}">
          <xlrd:rvb i="3212"/>
        </ext>
      </extLst>
    </bk>
    <bk>
      <extLst>
        <ext uri="{3e2802c4-a4d2-4d8b-9148-e3be6c30e623}">
          <xlrd:rvb i="3213"/>
        </ext>
      </extLst>
    </bk>
    <bk>
      <extLst>
        <ext uri="{3e2802c4-a4d2-4d8b-9148-e3be6c30e623}">
          <xlrd:rvb i="3214"/>
        </ext>
      </extLst>
    </bk>
    <bk>
      <extLst>
        <ext uri="{3e2802c4-a4d2-4d8b-9148-e3be6c30e623}">
          <xlrd:rvb i="3215"/>
        </ext>
      </extLst>
    </bk>
    <bk>
      <extLst>
        <ext uri="{3e2802c4-a4d2-4d8b-9148-e3be6c30e623}">
          <xlrd:rvb i="3216"/>
        </ext>
      </extLst>
    </bk>
    <bk>
      <extLst>
        <ext uri="{3e2802c4-a4d2-4d8b-9148-e3be6c30e623}">
          <xlrd:rvb i="3217"/>
        </ext>
      </extLst>
    </bk>
    <bk>
      <extLst>
        <ext uri="{3e2802c4-a4d2-4d8b-9148-e3be6c30e623}">
          <xlrd:rvb i="3218"/>
        </ext>
      </extLst>
    </bk>
    <bk>
      <extLst>
        <ext uri="{3e2802c4-a4d2-4d8b-9148-e3be6c30e623}">
          <xlrd:rvb i="3219"/>
        </ext>
      </extLst>
    </bk>
    <bk>
      <extLst>
        <ext uri="{3e2802c4-a4d2-4d8b-9148-e3be6c30e623}">
          <xlrd:rvb i="3220"/>
        </ext>
      </extLst>
    </bk>
    <bk>
      <extLst>
        <ext uri="{3e2802c4-a4d2-4d8b-9148-e3be6c30e623}">
          <xlrd:rvb i="3221"/>
        </ext>
      </extLst>
    </bk>
    <bk>
      <extLst>
        <ext uri="{3e2802c4-a4d2-4d8b-9148-e3be6c30e623}">
          <xlrd:rvb i="3222"/>
        </ext>
      </extLst>
    </bk>
    <bk>
      <extLst>
        <ext uri="{3e2802c4-a4d2-4d8b-9148-e3be6c30e623}">
          <xlrd:rvb i="3223"/>
        </ext>
      </extLst>
    </bk>
    <bk>
      <extLst>
        <ext uri="{3e2802c4-a4d2-4d8b-9148-e3be6c30e623}">
          <xlrd:rvb i="3224"/>
        </ext>
      </extLst>
    </bk>
    <bk>
      <extLst>
        <ext uri="{3e2802c4-a4d2-4d8b-9148-e3be6c30e623}">
          <xlrd:rvb i="3225"/>
        </ext>
      </extLst>
    </bk>
    <bk>
      <extLst>
        <ext uri="{3e2802c4-a4d2-4d8b-9148-e3be6c30e623}">
          <xlrd:rvb i="3226"/>
        </ext>
      </extLst>
    </bk>
    <bk>
      <extLst>
        <ext uri="{3e2802c4-a4d2-4d8b-9148-e3be6c30e623}">
          <xlrd:rvb i="3227"/>
        </ext>
      </extLst>
    </bk>
    <bk>
      <extLst>
        <ext uri="{3e2802c4-a4d2-4d8b-9148-e3be6c30e623}">
          <xlrd:rvb i="3228"/>
        </ext>
      </extLst>
    </bk>
    <bk>
      <extLst>
        <ext uri="{3e2802c4-a4d2-4d8b-9148-e3be6c30e623}">
          <xlrd:rvb i="3229"/>
        </ext>
      </extLst>
    </bk>
    <bk>
      <extLst>
        <ext uri="{3e2802c4-a4d2-4d8b-9148-e3be6c30e623}">
          <xlrd:rvb i="3230"/>
        </ext>
      </extLst>
    </bk>
    <bk>
      <extLst>
        <ext uri="{3e2802c4-a4d2-4d8b-9148-e3be6c30e623}">
          <xlrd:rvb i="3231"/>
        </ext>
      </extLst>
    </bk>
    <bk>
      <extLst>
        <ext uri="{3e2802c4-a4d2-4d8b-9148-e3be6c30e623}">
          <xlrd:rvb i="3232"/>
        </ext>
      </extLst>
    </bk>
    <bk>
      <extLst>
        <ext uri="{3e2802c4-a4d2-4d8b-9148-e3be6c30e623}">
          <xlrd:rvb i="3233"/>
        </ext>
      </extLst>
    </bk>
    <bk>
      <extLst>
        <ext uri="{3e2802c4-a4d2-4d8b-9148-e3be6c30e623}">
          <xlrd:rvb i="3234"/>
        </ext>
      </extLst>
    </bk>
    <bk>
      <extLst>
        <ext uri="{3e2802c4-a4d2-4d8b-9148-e3be6c30e623}">
          <xlrd:rvb i="3235"/>
        </ext>
      </extLst>
    </bk>
    <bk>
      <extLst>
        <ext uri="{3e2802c4-a4d2-4d8b-9148-e3be6c30e623}">
          <xlrd:rvb i="3236"/>
        </ext>
      </extLst>
    </bk>
    <bk>
      <extLst>
        <ext uri="{3e2802c4-a4d2-4d8b-9148-e3be6c30e623}">
          <xlrd:rvb i="3237"/>
        </ext>
      </extLst>
    </bk>
    <bk>
      <extLst>
        <ext uri="{3e2802c4-a4d2-4d8b-9148-e3be6c30e623}">
          <xlrd:rvb i="3238"/>
        </ext>
      </extLst>
    </bk>
    <bk>
      <extLst>
        <ext uri="{3e2802c4-a4d2-4d8b-9148-e3be6c30e623}">
          <xlrd:rvb i="3239"/>
        </ext>
      </extLst>
    </bk>
    <bk>
      <extLst>
        <ext uri="{3e2802c4-a4d2-4d8b-9148-e3be6c30e623}">
          <xlrd:rvb i="3240"/>
        </ext>
      </extLst>
    </bk>
    <bk>
      <extLst>
        <ext uri="{3e2802c4-a4d2-4d8b-9148-e3be6c30e623}">
          <xlrd:rvb i="3241"/>
        </ext>
      </extLst>
    </bk>
    <bk>
      <extLst>
        <ext uri="{3e2802c4-a4d2-4d8b-9148-e3be6c30e623}">
          <xlrd:rvb i="3242"/>
        </ext>
      </extLst>
    </bk>
    <bk>
      <extLst>
        <ext uri="{3e2802c4-a4d2-4d8b-9148-e3be6c30e623}">
          <xlrd:rvb i="3243"/>
        </ext>
      </extLst>
    </bk>
    <bk>
      <extLst>
        <ext uri="{3e2802c4-a4d2-4d8b-9148-e3be6c30e623}">
          <xlrd:rvb i="3244"/>
        </ext>
      </extLst>
    </bk>
    <bk>
      <extLst>
        <ext uri="{3e2802c4-a4d2-4d8b-9148-e3be6c30e623}">
          <xlrd:rvb i="3245"/>
        </ext>
      </extLst>
    </bk>
    <bk>
      <extLst>
        <ext uri="{3e2802c4-a4d2-4d8b-9148-e3be6c30e623}">
          <xlrd:rvb i="3246"/>
        </ext>
      </extLst>
    </bk>
    <bk>
      <extLst>
        <ext uri="{3e2802c4-a4d2-4d8b-9148-e3be6c30e623}">
          <xlrd:rvb i="3247"/>
        </ext>
      </extLst>
    </bk>
    <bk>
      <extLst>
        <ext uri="{3e2802c4-a4d2-4d8b-9148-e3be6c30e623}">
          <xlrd:rvb i="3248"/>
        </ext>
      </extLst>
    </bk>
    <bk>
      <extLst>
        <ext uri="{3e2802c4-a4d2-4d8b-9148-e3be6c30e623}">
          <xlrd:rvb i="3249"/>
        </ext>
      </extLst>
    </bk>
    <bk>
      <extLst>
        <ext uri="{3e2802c4-a4d2-4d8b-9148-e3be6c30e623}">
          <xlrd:rvb i="3250"/>
        </ext>
      </extLst>
    </bk>
    <bk>
      <extLst>
        <ext uri="{3e2802c4-a4d2-4d8b-9148-e3be6c30e623}">
          <xlrd:rvb i="3251"/>
        </ext>
      </extLst>
    </bk>
    <bk>
      <extLst>
        <ext uri="{3e2802c4-a4d2-4d8b-9148-e3be6c30e623}">
          <xlrd:rvb i="3252"/>
        </ext>
      </extLst>
    </bk>
    <bk>
      <extLst>
        <ext uri="{3e2802c4-a4d2-4d8b-9148-e3be6c30e623}">
          <xlrd:rvb i="3253"/>
        </ext>
      </extLst>
    </bk>
    <bk>
      <extLst>
        <ext uri="{3e2802c4-a4d2-4d8b-9148-e3be6c30e623}">
          <xlrd:rvb i="3254"/>
        </ext>
      </extLst>
    </bk>
    <bk>
      <extLst>
        <ext uri="{3e2802c4-a4d2-4d8b-9148-e3be6c30e623}">
          <xlrd:rvb i="3255"/>
        </ext>
      </extLst>
    </bk>
    <bk>
      <extLst>
        <ext uri="{3e2802c4-a4d2-4d8b-9148-e3be6c30e623}">
          <xlrd:rvb i="3256"/>
        </ext>
      </extLst>
    </bk>
    <bk>
      <extLst>
        <ext uri="{3e2802c4-a4d2-4d8b-9148-e3be6c30e623}">
          <xlrd:rvb i="3257"/>
        </ext>
      </extLst>
    </bk>
    <bk>
      <extLst>
        <ext uri="{3e2802c4-a4d2-4d8b-9148-e3be6c30e623}">
          <xlrd:rvb i="3258"/>
        </ext>
      </extLst>
    </bk>
    <bk>
      <extLst>
        <ext uri="{3e2802c4-a4d2-4d8b-9148-e3be6c30e623}">
          <xlrd:rvb i="3259"/>
        </ext>
      </extLst>
    </bk>
    <bk>
      <extLst>
        <ext uri="{3e2802c4-a4d2-4d8b-9148-e3be6c30e623}">
          <xlrd:rvb i="3260"/>
        </ext>
      </extLst>
    </bk>
    <bk>
      <extLst>
        <ext uri="{3e2802c4-a4d2-4d8b-9148-e3be6c30e623}">
          <xlrd:rvb i="3261"/>
        </ext>
      </extLst>
    </bk>
    <bk>
      <extLst>
        <ext uri="{3e2802c4-a4d2-4d8b-9148-e3be6c30e623}">
          <xlrd:rvb i="3262"/>
        </ext>
      </extLst>
    </bk>
    <bk>
      <extLst>
        <ext uri="{3e2802c4-a4d2-4d8b-9148-e3be6c30e623}">
          <xlrd:rvb i="3263"/>
        </ext>
      </extLst>
    </bk>
    <bk>
      <extLst>
        <ext uri="{3e2802c4-a4d2-4d8b-9148-e3be6c30e623}">
          <xlrd:rvb i="3264"/>
        </ext>
      </extLst>
    </bk>
    <bk>
      <extLst>
        <ext uri="{3e2802c4-a4d2-4d8b-9148-e3be6c30e623}">
          <xlrd:rvb i="3265"/>
        </ext>
      </extLst>
    </bk>
    <bk>
      <extLst>
        <ext uri="{3e2802c4-a4d2-4d8b-9148-e3be6c30e623}">
          <xlrd:rvb i="3266"/>
        </ext>
      </extLst>
    </bk>
    <bk>
      <extLst>
        <ext uri="{3e2802c4-a4d2-4d8b-9148-e3be6c30e623}">
          <xlrd:rvb i="3267"/>
        </ext>
      </extLst>
    </bk>
    <bk>
      <extLst>
        <ext uri="{3e2802c4-a4d2-4d8b-9148-e3be6c30e623}">
          <xlrd:rvb i="3268"/>
        </ext>
      </extLst>
    </bk>
    <bk>
      <extLst>
        <ext uri="{3e2802c4-a4d2-4d8b-9148-e3be6c30e623}">
          <xlrd:rvb i="3269"/>
        </ext>
      </extLst>
    </bk>
    <bk>
      <extLst>
        <ext uri="{3e2802c4-a4d2-4d8b-9148-e3be6c30e623}">
          <xlrd:rvb i="3270"/>
        </ext>
      </extLst>
    </bk>
    <bk>
      <extLst>
        <ext uri="{3e2802c4-a4d2-4d8b-9148-e3be6c30e623}">
          <xlrd:rvb i="3271"/>
        </ext>
      </extLst>
    </bk>
    <bk>
      <extLst>
        <ext uri="{3e2802c4-a4d2-4d8b-9148-e3be6c30e623}">
          <xlrd:rvb i="3272"/>
        </ext>
      </extLst>
    </bk>
    <bk>
      <extLst>
        <ext uri="{3e2802c4-a4d2-4d8b-9148-e3be6c30e623}">
          <xlrd:rvb i="3273"/>
        </ext>
      </extLst>
    </bk>
    <bk>
      <extLst>
        <ext uri="{3e2802c4-a4d2-4d8b-9148-e3be6c30e623}">
          <xlrd:rvb i="3274"/>
        </ext>
      </extLst>
    </bk>
    <bk>
      <extLst>
        <ext uri="{3e2802c4-a4d2-4d8b-9148-e3be6c30e623}">
          <xlrd:rvb i="3275"/>
        </ext>
      </extLst>
    </bk>
    <bk>
      <extLst>
        <ext uri="{3e2802c4-a4d2-4d8b-9148-e3be6c30e623}">
          <xlrd:rvb i="3276"/>
        </ext>
      </extLst>
    </bk>
    <bk>
      <extLst>
        <ext uri="{3e2802c4-a4d2-4d8b-9148-e3be6c30e623}">
          <xlrd:rvb i="3277"/>
        </ext>
      </extLst>
    </bk>
    <bk>
      <extLst>
        <ext uri="{3e2802c4-a4d2-4d8b-9148-e3be6c30e623}">
          <xlrd:rvb i="3278"/>
        </ext>
      </extLst>
    </bk>
    <bk>
      <extLst>
        <ext uri="{3e2802c4-a4d2-4d8b-9148-e3be6c30e623}">
          <xlrd:rvb i="3279"/>
        </ext>
      </extLst>
    </bk>
    <bk>
      <extLst>
        <ext uri="{3e2802c4-a4d2-4d8b-9148-e3be6c30e623}">
          <xlrd:rvb i="3280"/>
        </ext>
      </extLst>
    </bk>
    <bk>
      <extLst>
        <ext uri="{3e2802c4-a4d2-4d8b-9148-e3be6c30e623}">
          <xlrd:rvb i="3281"/>
        </ext>
      </extLst>
    </bk>
    <bk>
      <extLst>
        <ext uri="{3e2802c4-a4d2-4d8b-9148-e3be6c30e623}">
          <xlrd:rvb i="3282"/>
        </ext>
      </extLst>
    </bk>
    <bk>
      <extLst>
        <ext uri="{3e2802c4-a4d2-4d8b-9148-e3be6c30e623}">
          <xlrd:rvb i="3283"/>
        </ext>
      </extLst>
    </bk>
    <bk>
      <extLst>
        <ext uri="{3e2802c4-a4d2-4d8b-9148-e3be6c30e623}">
          <xlrd:rvb i="3284"/>
        </ext>
      </extLst>
    </bk>
    <bk>
      <extLst>
        <ext uri="{3e2802c4-a4d2-4d8b-9148-e3be6c30e623}">
          <xlrd:rvb i="3285"/>
        </ext>
      </extLst>
    </bk>
    <bk>
      <extLst>
        <ext uri="{3e2802c4-a4d2-4d8b-9148-e3be6c30e623}">
          <xlrd:rvb i="3286"/>
        </ext>
      </extLst>
    </bk>
    <bk>
      <extLst>
        <ext uri="{3e2802c4-a4d2-4d8b-9148-e3be6c30e623}">
          <xlrd:rvb i="3287"/>
        </ext>
      </extLst>
    </bk>
    <bk>
      <extLst>
        <ext uri="{3e2802c4-a4d2-4d8b-9148-e3be6c30e623}">
          <xlrd:rvb i="3288"/>
        </ext>
      </extLst>
    </bk>
    <bk>
      <extLst>
        <ext uri="{3e2802c4-a4d2-4d8b-9148-e3be6c30e623}">
          <xlrd:rvb i="3289"/>
        </ext>
      </extLst>
    </bk>
    <bk>
      <extLst>
        <ext uri="{3e2802c4-a4d2-4d8b-9148-e3be6c30e623}">
          <xlrd:rvb i="3290"/>
        </ext>
      </extLst>
    </bk>
    <bk>
      <extLst>
        <ext uri="{3e2802c4-a4d2-4d8b-9148-e3be6c30e623}">
          <xlrd:rvb i="3291"/>
        </ext>
      </extLst>
    </bk>
    <bk>
      <extLst>
        <ext uri="{3e2802c4-a4d2-4d8b-9148-e3be6c30e623}">
          <xlrd:rvb i="3292"/>
        </ext>
      </extLst>
    </bk>
    <bk>
      <extLst>
        <ext uri="{3e2802c4-a4d2-4d8b-9148-e3be6c30e623}">
          <xlrd:rvb i="3293"/>
        </ext>
      </extLst>
    </bk>
    <bk>
      <extLst>
        <ext uri="{3e2802c4-a4d2-4d8b-9148-e3be6c30e623}">
          <xlrd:rvb i="3294"/>
        </ext>
      </extLst>
    </bk>
    <bk>
      <extLst>
        <ext uri="{3e2802c4-a4d2-4d8b-9148-e3be6c30e623}">
          <xlrd:rvb i="3295"/>
        </ext>
      </extLst>
    </bk>
    <bk>
      <extLst>
        <ext uri="{3e2802c4-a4d2-4d8b-9148-e3be6c30e623}">
          <xlrd:rvb i="3296"/>
        </ext>
      </extLst>
    </bk>
    <bk>
      <extLst>
        <ext uri="{3e2802c4-a4d2-4d8b-9148-e3be6c30e623}">
          <xlrd:rvb i="3297"/>
        </ext>
      </extLst>
    </bk>
    <bk>
      <extLst>
        <ext uri="{3e2802c4-a4d2-4d8b-9148-e3be6c30e623}">
          <xlrd:rvb i="3298"/>
        </ext>
      </extLst>
    </bk>
    <bk>
      <extLst>
        <ext uri="{3e2802c4-a4d2-4d8b-9148-e3be6c30e623}">
          <xlrd:rvb i="3299"/>
        </ext>
      </extLst>
    </bk>
    <bk>
      <extLst>
        <ext uri="{3e2802c4-a4d2-4d8b-9148-e3be6c30e623}">
          <xlrd:rvb i="3300"/>
        </ext>
      </extLst>
    </bk>
    <bk>
      <extLst>
        <ext uri="{3e2802c4-a4d2-4d8b-9148-e3be6c30e623}">
          <xlrd:rvb i="3301"/>
        </ext>
      </extLst>
    </bk>
    <bk>
      <extLst>
        <ext uri="{3e2802c4-a4d2-4d8b-9148-e3be6c30e623}">
          <xlrd:rvb i="3302"/>
        </ext>
      </extLst>
    </bk>
    <bk>
      <extLst>
        <ext uri="{3e2802c4-a4d2-4d8b-9148-e3be6c30e623}">
          <xlrd:rvb i="3303"/>
        </ext>
      </extLst>
    </bk>
    <bk>
      <extLst>
        <ext uri="{3e2802c4-a4d2-4d8b-9148-e3be6c30e623}">
          <xlrd:rvb i="3304"/>
        </ext>
      </extLst>
    </bk>
    <bk>
      <extLst>
        <ext uri="{3e2802c4-a4d2-4d8b-9148-e3be6c30e623}">
          <xlrd:rvb i="3305"/>
        </ext>
      </extLst>
    </bk>
    <bk>
      <extLst>
        <ext uri="{3e2802c4-a4d2-4d8b-9148-e3be6c30e623}">
          <xlrd:rvb i="3306"/>
        </ext>
      </extLst>
    </bk>
    <bk>
      <extLst>
        <ext uri="{3e2802c4-a4d2-4d8b-9148-e3be6c30e623}">
          <xlrd:rvb i="3307"/>
        </ext>
      </extLst>
    </bk>
    <bk>
      <extLst>
        <ext uri="{3e2802c4-a4d2-4d8b-9148-e3be6c30e623}">
          <xlrd:rvb i="3308"/>
        </ext>
      </extLst>
    </bk>
    <bk>
      <extLst>
        <ext uri="{3e2802c4-a4d2-4d8b-9148-e3be6c30e623}">
          <xlrd:rvb i="3309"/>
        </ext>
      </extLst>
    </bk>
    <bk>
      <extLst>
        <ext uri="{3e2802c4-a4d2-4d8b-9148-e3be6c30e623}">
          <xlrd:rvb i="3310"/>
        </ext>
      </extLst>
    </bk>
    <bk>
      <extLst>
        <ext uri="{3e2802c4-a4d2-4d8b-9148-e3be6c30e623}">
          <xlrd:rvb i="3311"/>
        </ext>
      </extLst>
    </bk>
    <bk>
      <extLst>
        <ext uri="{3e2802c4-a4d2-4d8b-9148-e3be6c30e623}">
          <xlrd:rvb i="3312"/>
        </ext>
      </extLst>
    </bk>
    <bk>
      <extLst>
        <ext uri="{3e2802c4-a4d2-4d8b-9148-e3be6c30e623}">
          <xlrd:rvb i="3313"/>
        </ext>
      </extLst>
    </bk>
    <bk>
      <extLst>
        <ext uri="{3e2802c4-a4d2-4d8b-9148-e3be6c30e623}">
          <xlrd:rvb i="3314"/>
        </ext>
      </extLst>
    </bk>
    <bk>
      <extLst>
        <ext uri="{3e2802c4-a4d2-4d8b-9148-e3be6c30e623}">
          <xlrd:rvb i="3315"/>
        </ext>
      </extLst>
    </bk>
    <bk>
      <extLst>
        <ext uri="{3e2802c4-a4d2-4d8b-9148-e3be6c30e623}">
          <xlrd:rvb i="3316"/>
        </ext>
      </extLst>
    </bk>
    <bk>
      <extLst>
        <ext uri="{3e2802c4-a4d2-4d8b-9148-e3be6c30e623}">
          <xlrd:rvb i="3317"/>
        </ext>
      </extLst>
    </bk>
    <bk>
      <extLst>
        <ext uri="{3e2802c4-a4d2-4d8b-9148-e3be6c30e623}">
          <xlrd:rvb i="3318"/>
        </ext>
      </extLst>
    </bk>
    <bk>
      <extLst>
        <ext uri="{3e2802c4-a4d2-4d8b-9148-e3be6c30e623}">
          <xlrd:rvb i="3319"/>
        </ext>
      </extLst>
    </bk>
    <bk>
      <extLst>
        <ext uri="{3e2802c4-a4d2-4d8b-9148-e3be6c30e623}">
          <xlrd:rvb i="3320"/>
        </ext>
      </extLst>
    </bk>
    <bk>
      <extLst>
        <ext uri="{3e2802c4-a4d2-4d8b-9148-e3be6c30e623}">
          <xlrd:rvb i="3321"/>
        </ext>
      </extLst>
    </bk>
    <bk>
      <extLst>
        <ext uri="{3e2802c4-a4d2-4d8b-9148-e3be6c30e623}">
          <xlrd:rvb i="3324"/>
        </ext>
      </extLst>
    </bk>
    <bk>
      <extLst>
        <ext uri="{3e2802c4-a4d2-4d8b-9148-e3be6c30e623}">
          <xlrd:rvb i="3325"/>
        </ext>
      </extLst>
    </bk>
    <bk>
      <extLst>
        <ext uri="{3e2802c4-a4d2-4d8b-9148-e3be6c30e623}">
          <xlrd:rvb i="3326"/>
        </ext>
      </extLst>
    </bk>
    <bk>
      <extLst>
        <ext uri="{3e2802c4-a4d2-4d8b-9148-e3be6c30e623}">
          <xlrd:rvb i="3327"/>
        </ext>
      </extLst>
    </bk>
    <bk>
      <extLst>
        <ext uri="{3e2802c4-a4d2-4d8b-9148-e3be6c30e623}">
          <xlrd:rvb i="3328"/>
        </ext>
      </extLst>
    </bk>
    <bk>
      <extLst>
        <ext uri="{3e2802c4-a4d2-4d8b-9148-e3be6c30e623}">
          <xlrd:rvb i="3329"/>
        </ext>
      </extLst>
    </bk>
    <bk>
      <extLst>
        <ext uri="{3e2802c4-a4d2-4d8b-9148-e3be6c30e623}">
          <xlrd:rvb i="3330"/>
        </ext>
      </extLst>
    </bk>
    <bk>
      <extLst>
        <ext uri="{3e2802c4-a4d2-4d8b-9148-e3be6c30e623}">
          <xlrd:rvb i="3331"/>
        </ext>
      </extLst>
    </bk>
    <bk>
      <extLst>
        <ext uri="{3e2802c4-a4d2-4d8b-9148-e3be6c30e623}">
          <xlrd:rvb i="3332"/>
        </ext>
      </extLst>
    </bk>
    <bk>
      <extLst>
        <ext uri="{3e2802c4-a4d2-4d8b-9148-e3be6c30e623}">
          <xlrd:rvb i="3333"/>
        </ext>
      </extLst>
    </bk>
    <bk>
      <extLst>
        <ext uri="{3e2802c4-a4d2-4d8b-9148-e3be6c30e623}">
          <xlrd:rvb i="3334"/>
        </ext>
      </extLst>
    </bk>
    <bk>
      <extLst>
        <ext uri="{3e2802c4-a4d2-4d8b-9148-e3be6c30e623}">
          <xlrd:rvb i="3335"/>
        </ext>
      </extLst>
    </bk>
    <bk>
      <extLst>
        <ext uri="{3e2802c4-a4d2-4d8b-9148-e3be6c30e623}">
          <xlrd:rvb i="3336"/>
        </ext>
      </extLst>
    </bk>
    <bk>
      <extLst>
        <ext uri="{3e2802c4-a4d2-4d8b-9148-e3be6c30e623}">
          <xlrd:rvb i="3337"/>
        </ext>
      </extLst>
    </bk>
    <bk>
      <extLst>
        <ext uri="{3e2802c4-a4d2-4d8b-9148-e3be6c30e623}">
          <xlrd:rvb i="3338"/>
        </ext>
      </extLst>
    </bk>
    <bk>
      <extLst>
        <ext uri="{3e2802c4-a4d2-4d8b-9148-e3be6c30e623}">
          <xlrd:rvb i="3339"/>
        </ext>
      </extLst>
    </bk>
    <bk>
      <extLst>
        <ext uri="{3e2802c4-a4d2-4d8b-9148-e3be6c30e623}">
          <xlrd:rvb i="3340"/>
        </ext>
      </extLst>
    </bk>
    <bk>
      <extLst>
        <ext uri="{3e2802c4-a4d2-4d8b-9148-e3be6c30e623}">
          <xlrd:rvb i="3341"/>
        </ext>
      </extLst>
    </bk>
    <bk>
      <extLst>
        <ext uri="{3e2802c4-a4d2-4d8b-9148-e3be6c30e623}">
          <xlrd:rvb i="3342"/>
        </ext>
      </extLst>
    </bk>
    <bk>
      <extLst>
        <ext uri="{3e2802c4-a4d2-4d8b-9148-e3be6c30e623}">
          <xlrd:rvb i="3343"/>
        </ext>
      </extLst>
    </bk>
    <bk>
      <extLst>
        <ext uri="{3e2802c4-a4d2-4d8b-9148-e3be6c30e623}">
          <xlrd:rvb i="3344"/>
        </ext>
      </extLst>
    </bk>
    <bk>
      <extLst>
        <ext uri="{3e2802c4-a4d2-4d8b-9148-e3be6c30e623}">
          <xlrd:rvb i="3345"/>
        </ext>
      </extLst>
    </bk>
    <bk>
      <extLst>
        <ext uri="{3e2802c4-a4d2-4d8b-9148-e3be6c30e623}">
          <xlrd:rvb i="3346"/>
        </ext>
      </extLst>
    </bk>
    <bk>
      <extLst>
        <ext uri="{3e2802c4-a4d2-4d8b-9148-e3be6c30e623}">
          <xlrd:rvb i="3347"/>
        </ext>
      </extLst>
    </bk>
    <bk>
      <extLst>
        <ext uri="{3e2802c4-a4d2-4d8b-9148-e3be6c30e623}">
          <xlrd:rvb i="3348"/>
        </ext>
      </extLst>
    </bk>
    <bk>
      <extLst>
        <ext uri="{3e2802c4-a4d2-4d8b-9148-e3be6c30e623}">
          <xlrd:rvb i="3349"/>
        </ext>
      </extLst>
    </bk>
    <bk>
      <extLst>
        <ext uri="{3e2802c4-a4d2-4d8b-9148-e3be6c30e623}">
          <xlrd:rvb i="3350"/>
        </ext>
      </extLst>
    </bk>
    <bk>
      <extLst>
        <ext uri="{3e2802c4-a4d2-4d8b-9148-e3be6c30e623}">
          <xlrd:rvb i="3351"/>
        </ext>
      </extLst>
    </bk>
    <bk>
      <extLst>
        <ext uri="{3e2802c4-a4d2-4d8b-9148-e3be6c30e623}">
          <xlrd:rvb i="3352"/>
        </ext>
      </extLst>
    </bk>
    <bk>
      <extLst>
        <ext uri="{3e2802c4-a4d2-4d8b-9148-e3be6c30e623}">
          <xlrd:rvb i="3353"/>
        </ext>
      </extLst>
    </bk>
    <bk>
      <extLst>
        <ext uri="{3e2802c4-a4d2-4d8b-9148-e3be6c30e623}">
          <xlrd:rvb i="3354"/>
        </ext>
      </extLst>
    </bk>
    <bk>
      <extLst>
        <ext uri="{3e2802c4-a4d2-4d8b-9148-e3be6c30e623}">
          <xlrd:rvb i="3355"/>
        </ext>
      </extLst>
    </bk>
    <bk>
      <extLst>
        <ext uri="{3e2802c4-a4d2-4d8b-9148-e3be6c30e623}">
          <xlrd:rvb i="3356"/>
        </ext>
      </extLst>
    </bk>
    <bk>
      <extLst>
        <ext uri="{3e2802c4-a4d2-4d8b-9148-e3be6c30e623}">
          <xlrd:rvb i="3357"/>
        </ext>
      </extLst>
    </bk>
    <bk>
      <extLst>
        <ext uri="{3e2802c4-a4d2-4d8b-9148-e3be6c30e623}">
          <xlrd:rvb i="3358"/>
        </ext>
      </extLst>
    </bk>
    <bk>
      <extLst>
        <ext uri="{3e2802c4-a4d2-4d8b-9148-e3be6c30e623}">
          <xlrd:rvb i="3359"/>
        </ext>
      </extLst>
    </bk>
    <bk>
      <extLst>
        <ext uri="{3e2802c4-a4d2-4d8b-9148-e3be6c30e623}">
          <xlrd:rvb i="3360"/>
        </ext>
      </extLst>
    </bk>
    <bk>
      <extLst>
        <ext uri="{3e2802c4-a4d2-4d8b-9148-e3be6c30e623}">
          <xlrd:rvb i="3361"/>
        </ext>
      </extLst>
    </bk>
    <bk>
      <extLst>
        <ext uri="{3e2802c4-a4d2-4d8b-9148-e3be6c30e623}">
          <xlrd:rvb i="3362"/>
        </ext>
      </extLst>
    </bk>
    <bk>
      <extLst>
        <ext uri="{3e2802c4-a4d2-4d8b-9148-e3be6c30e623}">
          <xlrd:rvb i="3363"/>
        </ext>
      </extLst>
    </bk>
    <bk>
      <extLst>
        <ext uri="{3e2802c4-a4d2-4d8b-9148-e3be6c30e623}">
          <xlrd:rvb i="3364"/>
        </ext>
      </extLst>
    </bk>
    <bk>
      <extLst>
        <ext uri="{3e2802c4-a4d2-4d8b-9148-e3be6c30e623}">
          <xlrd:rvb i="3365"/>
        </ext>
      </extLst>
    </bk>
    <bk>
      <extLst>
        <ext uri="{3e2802c4-a4d2-4d8b-9148-e3be6c30e623}">
          <xlrd:rvb i="3366"/>
        </ext>
      </extLst>
    </bk>
    <bk>
      <extLst>
        <ext uri="{3e2802c4-a4d2-4d8b-9148-e3be6c30e623}">
          <xlrd:rvb i="3367"/>
        </ext>
      </extLst>
    </bk>
    <bk>
      <extLst>
        <ext uri="{3e2802c4-a4d2-4d8b-9148-e3be6c30e623}">
          <xlrd:rvb i="3368"/>
        </ext>
      </extLst>
    </bk>
    <bk>
      <extLst>
        <ext uri="{3e2802c4-a4d2-4d8b-9148-e3be6c30e623}">
          <xlrd:rvb i="3369"/>
        </ext>
      </extLst>
    </bk>
    <bk>
      <extLst>
        <ext uri="{3e2802c4-a4d2-4d8b-9148-e3be6c30e623}">
          <xlrd:rvb i="3370"/>
        </ext>
      </extLst>
    </bk>
    <bk>
      <extLst>
        <ext uri="{3e2802c4-a4d2-4d8b-9148-e3be6c30e623}">
          <xlrd:rvb i="3371"/>
        </ext>
      </extLst>
    </bk>
    <bk>
      <extLst>
        <ext uri="{3e2802c4-a4d2-4d8b-9148-e3be6c30e623}">
          <xlrd:rvb i="3372"/>
        </ext>
      </extLst>
    </bk>
    <bk>
      <extLst>
        <ext uri="{3e2802c4-a4d2-4d8b-9148-e3be6c30e623}">
          <xlrd:rvb i="3373"/>
        </ext>
      </extLst>
    </bk>
    <bk>
      <extLst>
        <ext uri="{3e2802c4-a4d2-4d8b-9148-e3be6c30e623}">
          <xlrd:rvb i="3374"/>
        </ext>
      </extLst>
    </bk>
    <bk>
      <extLst>
        <ext uri="{3e2802c4-a4d2-4d8b-9148-e3be6c30e623}">
          <xlrd:rvb i="3375"/>
        </ext>
      </extLst>
    </bk>
    <bk>
      <extLst>
        <ext uri="{3e2802c4-a4d2-4d8b-9148-e3be6c30e623}">
          <xlrd:rvb i="3376"/>
        </ext>
      </extLst>
    </bk>
    <bk>
      <extLst>
        <ext uri="{3e2802c4-a4d2-4d8b-9148-e3be6c30e623}">
          <xlrd:rvb i="3377"/>
        </ext>
      </extLst>
    </bk>
    <bk>
      <extLst>
        <ext uri="{3e2802c4-a4d2-4d8b-9148-e3be6c30e623}">
          <xlrd:rvb i="3378"/>
        </ext>
      </extLst>
    </bk>
    <bk>
      <extLst>
        <ext uri="{3e2802c4-a4d2-4d8b-9148-e3be6c30e623}">
          <xlrd:rvb i="3379"/>
        </ext>
      </extLst>
    </bk>
    <bk>
      <extLst>
        <ext uri="{3e2802c4-a4d2-4d8b-9148-e3be6c30e623}">
          <xlrd:rvb i="3380"/>
        </ext>
      </extLst>
    </bk>
    <bk>
      <extLst>
        <ext uri="{3e2802c4-a4d2-4d8b-9148-e3be6c30e623}">
          <xlrd:rvb i="3381"/>
        </ext>
      </extLst>
    </bk>
    <bk>
      <extLst>
        <ext uri="{3e2802c4-a4d2-4d8b-9148-e3be6c30e623}">
          <xlrd:rvb i="3382"/>
        </ext>
      </extLst>
    </bk>
    <bk>
      <extLst>
        <ext uri="{3e2802c4-a4d2-4d8b-9148-e3be6c30e623}">
          <xlrd:rvb i="3383"/>
        </ext>
      </extLst>
    </bk>
    <bk>
      <extLst>
        <ext uri="{3e2802c4-a4d2-4d8b-9148-e3be6c30e623}">
          <xlrd:rvb i="3384"/>
        </ext>
      </extLst>
    </bk>
    <bk>
      <extLst>
        <ext uri="{3e2802c4-a4d2-4d8b-9148-e3be6c30e623}">
          <xlrd:rvb i="3385"/>
        </ext>
      </extLst>
    </bk>
    <bk>
      <extLst>
        <ext uri="{3e2802c4-a4d2-4d8b-9148-e3be6c30e623}">
          <xlrd:rvb i="3386"/>
        </ext>
      </extLst>
    </bk>
    <bk>
      <extLst>
        <ext uri="{3e2802c4-a4d2-4d8b-9148-e3be6c30e623}">
          <xlrd:rvb i="3387"/>
        </ext>
      </extLst>
    </bk>
    <bk>
      <extLst>
        <ext uri="{3e2802c4-a4d2-4d8b-9148-e3be6c30e623}">
          <xlrd:rvb i="3388"/>
        </ext>
      </extLst>
    </bk>
    <bk>
      <extLst>
        <ext uri="{3e2802c4-a4d2-4d8b-9148-e3be6c30e623}">
          <xlrd:rvb i="3389"/>
        </ext>
      </extLst>
    </bk>
    <bk>
      <extLst>
        <ext uri="{3e2802c4-a4d2-4d8b-9148-e3be6c30e623}">
          <xlrd:rvb i="3390"/>
        </ext>
      </extLst>
    </bk>
    <bk>
      <extLst>
        <ext uri="{3e2802c4-a4d2-4d8b-9148-e3be6c30e623}">
          <xlrd:rvb i="3391"/>
        </ext>
      </extLst>
    </bk>
    <bk>
      <extLst>
        <ext uri="{3e2802c4-a4d2-4d8b-9148-e3be6c30e623}">
          <xlrd:rvb i="3392"/>
        </ext>
      </extLst>
    </bk>
    <bk>
      <extLst>
        <ext uri="{3e2802c4-a4d2-4d8b-9148-e3be6c30e623}">
          <xlrd:rvb i="3393"/>
        </ext>
      </extLst>
    </bk>
    <bk>
      <extLst>
        <ext uri="{3e2802c4-a4d2-4d8b-9148-e3be6c30e623}">
          <xlrd:rvb i="3394"/>
        </ext>
      </extLst>
    </bk>
    <bk>
      <extLst>
        <ext uri="{3e2802c4-a4d2-4d8b-9148-e3be6c30e623}">
          <xlrd:rvb i="3395"/>
        </ext>
      </extLst>
    </bk>
    <bk>
      <extLst>
        <ext uri="{3e2802c4-a4d2-4d8b-9148-e3be6c30e623}">
          <xlrd:rvb i="3396"/>
        </ext>
      </extLst>
    </bk>
    <bk>
      <extLst>
        <ext uri="{3e2802c4-a4d2-4d8b-9148-e3be6c30e623}">
          <xlrd:rvb i="3397"/>
        </ext>
      </extLst>
    </bk>
    <bk>
      <extLst>
        <ext uri="{3e2802c4-a4d2-4d8b-9148-e3be6c30e623}">
          <xlrd:rvb i="3398"/>
        </ext>
      </extLst>
    </bk>
    <bk>
      <extLst>
        <ext uri="{3e2802c4-a4d2-4d8b-9148-e3be6c30e623}">
          <xlrd:rvb i="3399"/>
        </ext>
      </extLst>
    </bk>
    <bk>
      <extLst>
        <ext uri="{3e2802c4-a4d2-4d8b-9148-e3be6c30e623}">
          <xlrd:rvb i="3400"/>
        </ext>
      </extLst>
    </bk>
    <bk>
      <extLst>
        <ext uri="{3e2802c4-a4d2-4d8b-9148-e3be6c30e623}">
          <xlrd:rvb i="3401"/>
        </ext>
      </extLst>
    </bk>
    <bk>
      <extLst>
        <ext uri="{3e2802c4-a4d2-4d8b-9148-e3be6c30e623}">
          <xlrd:rvb i="3402"/>
        </ext>
      </extLst>
    </bk>
    <bk>
      <extLst>
        <ext uri="{3e2802c4-a4d2-4d8b-9148-e3be6c30e623}">
          <xlrd:rvb i="3403"/>
        </ext>
      </extLst>
    </bk>
    <bk>
      <extLst>
        <ext uri="{3e2802c4-a4d2-4d8b-9148-e3be6c30e623}">
          <xlrd:rvb i="3404"/>
        </ext>
      </extLst>
    </bk>
    <bk>
      <extLst>
        <ext uri="{3e2802c4-a4d2-4d8b-9148-e3be6c30e623}">
          <xlrd:rvb i="3405"/>
        </ext>
      </extLst>
    </bk>
    <bk>
      <extLst>
        <ext uri="{3e2802c4-a4d2-4d8b-9148-e3be6c30e623}">
          <xlrd:rvb i="3406"/>
        </ext>
      </extLst>
    </bk>
    <bk>
      <extLst>
        <ext uri="{3e2802c4-a4d2-4d8b-9148-e3be6c30e623}">
          <xlrd:rvb i="3407"/>
        </ext>
      </extLst>
    </bk>
    <bk>
      <extLst>
        <ext uri="{3e2802c4-a4d2-4d8b-9148-e3be6c30e623}">
          <xlrd:rvb i="3408"/>
        </ext>
      </extLst>
    </bk>
    <bk>
      <extLst>
        <ext uri="{3e2802c4-a4d2-4d8b-9148-e3be6c30e623}">
          <xlrd:rvb i="3409"/>
        </ext>
      </extLst>
    </bk>
    <bk>
      <extLst>
        <ext uri="{3e2802c4-a4d2-4d8b-9148-e3be6c30e623}">
          <xlrd:rvb i="3410"/>
        </ext>
      </extLst>
    </bk>
    <bk>
      <extLst>
        <ext uri="{3e2802c4-a4d2-4d8b-9148-e3be6c30e623}">
          <xlrd:rvb i="3411"/>
        </ext>
      </extLst>
    </bk>
    <bk>
      <extLst>
        <ext uri="{3e2802c4-a4d2-4d8b-9148-e3be6c30e623}">
          <xlrd:rvb i="3412"/>
        </ext>
      </extLst>
    </bk>
    <bk>
      <extLst>
        <ext uri="{3e2802c4-a4d2-4d8b-9148-e3be6c30e623}">
          <xlrd:rvb i="3413"/>
        </ext>
      </extLst>
    </bk>
    <bk>
      <extLst>
        <ext uri="{3e2802c4-a4d2-4d8b-9148-e3be6c30e623}">
          <xlrd:rvb i="3414"/>
        </ext>
      </extLst>
    </bk>
    <bk>
      <extLst>
        <ext uri="{3e2802c4-a4d2-4d8b-9148-e3be6c30e623}">
          <xlrd:rvb i="3415"/>
        </ext>
      </extLst>
    </bk>
    <bk>
      <extLst>
        <ext uri="{3e2802c4-a4d2-4d8b-9148-e3be6c30e623}">
          <xlrd:rvb i="3416"/>
        </ext>
      </extLst>
    </bk>
    <bk>
      <extLst>
        <ext uri="{3e2802c4-a4d2-4d8b-9148-e3be6c30e623}">
          <xlrd:rvb i="3417"/>
        </ext>
      </extLst>
    </bk>
    <bk>
      <extLst>
        <ext uri="{3e2802c4-a4d2-4d8b-9148-e3be6c30e623}">
          <xlrd:rvb i="3418"/>
        </ext>
      </extLst>
    </bk>
    <bk>
      <extLst>
        <ext uri="{3e2802c4-a4d2-4d8b-9148-e3be6c30e623}">
          <xlrd:rvb i="3419"/>
        </ext>
      </extLst>
    </bk>
    <bk>
      <extLst>
        <ext uri="{3e2802c4-a4d2-4d8b-9148-e3be6c30e623}">
          <xlrd:rvb i="3420"/>
        </ext>
      </extLst>
    </bk>
    <bk>
      <extLst>
        <ext uri="{3e2802c4-a4d2-4d8b-9148-e3be6c30e623}">
          <xlrd:rvb i="3421"/>
        </ext>
      </extLst>
    </bk>
    <bk>
      <extLst>
        <ext uri="{3e2802c4-a4d2-4d8b-9148-e3be6c30e623}">
          <xlrd:rvb i="3422"/>
        </ext>
      </extLst>
    </bk>
    <bk>
      <extLst>
        <ext uri="{3e2802c4-a4d2-4d8b-9148-e3be6c30e623}">
          <xlrd:rvb i="3423"/>
        </ext>
      </extLst>
    </bk>
    <bk>
      <extLst>
        <ext uri="{3e2802c4-a4d2-4d8b-9148-e3be6c30e623}">
          <xlrd:rvb i="3424"/>
        </ext>
      </extLst>
    </bk>
    <bk>
      <extLst>
        <ext uri="{3e2802c4-a4d2-4d8b-9148-e3be6c30e623}">
          <xlrd:rvb i="3425"/>
        </ext>
      </extLst>
    </bk>
    <bk>
      <extLst>
        <ext uri="{3e2802c4-a4d2-4d8b-9148-e3be6c30e623}">
          <xlrd:rvb i="3426"/>
        </ext>
      </extLst>
    </bk>
    <bk>
      <extLst>
        <ext uri="{3e2802c4-a4d2-4d8b-9148-e3be6c30e623}">
          <xlrd:rvb i="3427"/>
        </ext>
      </extLst>
    </bk>
    <bk>
      <extLst>
        <ext uri="{3e2802c4-a4d2-4d8b-9148-e3be6c30e623}">
          <xlrd:rvb i="3428"/>
        </ext>
      </extLst>
    </bk>
    <bk>
      <extLst>
        <ext uri="{3e2802c4-a4d2-4d8b-9148-e3be6c30e623}">
          <xlrd:rvb i="3429"/>
        </ext>
      </extLst>
    </bk>
    <bk>
      <extLst>
        <ext uri="{3e2802c4-a4d2-4d8b-9148-e3be6c30e623}">
          <xlrd:rvb i="3430"/>
        </ext>
      </extLst>
    </bk>
    <bk>
      <extLst>
        <ext uri="{3e2802c4-a4d2-4d8b-9148-e3be6c30e623}">
          <xlrd:rvb i="3431"/>
        </ext>
      </extLst>
    </bk>
    <bk>
      <extLst>
        <ext uri="{3e2802c4-a4d2-4d8b-9148-e3be6c30e623}">
          <xlrd:rvb i="3432"/>
        </ext>
      </extLst>
    </bk>
    <bk>
      <extLst>
        <ext uri="{3e2802c4-a4d2-4d8b-9148-e3be6c30e623}">
          <xlrd:rvb i="3433"/>
        </ext>
      </extLst>
    </bk>
    <bk>
      <extLst>
        <ext uri="{3e2802c4-a4d2-4d8b-9148-e3be6c30e623}">
          <xlrd:rvb i="3434"/>
        </ext>
      </extLst>
    </bk>
    <bk>
      <extLst>
        <ext uri="{3e2802c4-a4d2-4d8b-9148-e3be6c30e623}">
          <xlrd:rvb i="3435"/>
        </ext>
      </extLst>
    </bk>
    <bk>
      <extLst>
        <ext uri="{3e2802c4-a4d2-4d8b-9148-e3be6c30e623}">
          <xlrd:rvb i="3436"/>
        </ext>
      </extLst>
    </bk>
    <bk>
      <extLst>
        <ext uri="{3e2802c4-a4d2-4d8b-9148-e3be6c30e623}">
          <xlrd:rvb i="3437"/>
        </ext>
      </extLst>
    </bk>
    <bk>
      <extLst>
        <ext uri="{3e2802c4-a4d2-4d8b-9148-e3be6c30e623}">
          <xlrd:rvb i="3438"/>
        </ext>
      </extLst>
    </bk>
    <bk>
      <extLst>
        <ext uri="{3e2802c4-a4d2-4d8b-9148-e3be6c30e623}">
          <xlrd:rvb i="3439"/>
        </ext>
      </extLst>
    </bk>
    <bk>
      <extLst>
        <ext uri="{3e2802c4-a4d2-4d8b-9148-e3be6c30e623}">
          <xlrd:rvb i="3440"/>
        </ext>
      </extLst>
    </bk>
    <bk>
      <extLst>
        <ext uri="{3e2802c4-a4d2-4d8b-9148-e3be6c30e623}">
          <xlrd:rvb i="3441"/>
        </ext>
      </extLst>
    </bk>
    <bk>
      <extLst>
        <ext uri="{3e2802c4-a4d2-4d8b-9148-e3be6c30e623}">
          <xlrd:rvb i="3442"/>
        </ext>
      </extLst>
    </bk>
    <bk>
      <extLst>
        <ext uri="{3e2802c4-a4d2-4d8b-9148-e3be6c30e623}">
          <xlrd:rvb i="3443"/>
        </ext>
      </extLst>
    </bk>
    <bk>
      <extLst>
        <ext uri="{3e2802c4-a4d2-4d8b-9148-e3be6c30e623}">
          <xlrd:rvb i="3444"/>
        </ext>
      </extLst>
    </bk>
    <bk>
      <extLst>
        <ext uri="{3e2802c4-a4d2-4d8b-9148-e3be6c30e623}">
          <xlrd:rvb i="3445"/>
        </ext>
      </extLst>
    </bk>
    <bk>
      <extLst>
        <ext uri="{3e2802c4-a4d2-4d8b-9148-e3be6c30e623}">
          <xlrd:rvb i="3446"/>
        </ext>
      </extLst>
    </bk>
    <bk>
      <extLst>
        <ext uri="{3e2802c4-a4d2-4d8b-9148-e3be6c30e623}">
          <xlrd:rvb i="3447"/>
        </ext>
      </extLst>
    </bk>
    <bk>
      <extLst>
        <ext uri="{3e2802c4-a4d2-4d8b-9148-e3be6c30e623}">
          <xlrd:rvb i="3448"/>
        </ext>
      </extLst>
    </bk>
    <bk>
      <extLst>
        <ext uri="{3e2802c4-a4d2-4d8b-9148-e3be6c30e623}">
          <xlrd:rvb i="3449"/>
        </ext>
      </extLst>
    </bk>
    <bk>
      <extLst>
        <ext uri="{3e2802c4-a4d2-4d8b-9148-e3be6c30e623}">
          <xlrd:rvb i="3450"/>
        </ext>
      </extLst>
    </bk>
    <bk>
      <extLst>
        <ext uri="{3e2802c4-a4d2-4d8b-9148-e3be6c30e623}">
          <xlrd:rvb i="3451"/>
        </ext>
      </extLst>
    </bk>
    <bk>
      <extLst>
        <ext uri="{3e2802c4-a4d2-4d8b-9148-e3be6c30e623}">
          <xlrd:rvb i="3452"/>
        </ext>
      </extLst>
    </bk>
    <bk>
      <extLst>
        <ext uri="{3e2802c4-a4d2-4d8b-9148-e3be6c30e623}">
          <xlrd:rvb i="3453"/>
        </ext>
      </extLst>
    </bk>
    <bk>
      <extLst>
        <ext uri="{3e2802c4-a4d2-4d8b-9148-e3be6c30e623}">
          <xlrd:rvb i="3454"/>
        </ext>
      </extLst>
    </bk>
    <bk>
      <extLst>
        <ext uri="{3e2802c4-a4d2-4d8b-9148-e3be6c30e623}">
          <xlrd:rvb i="3455"/>
        </ext>
      </extLst>
    </bk>
    <bk>
      <extLst>
        <ext uri="{3e2802c4-a4d2-4d8b-9148-e3be6c30e623}">
          <xlrd:rvb i="3456"/>
        </ext>
      </extLst>
    </bk>
    <bk>
      <extLst>
        <ext uri="{3e2802c4-a4d2-4d8b-9148-e3be6c30e623}">
          <xlrd:rvb i="3457"/>
        </ext>
      </extLst>
    </bk>
    <bk>
      <extLst>
        <ext uri="{3e2802c4-a4d2-4d8b-9148-e3be6c30e623}">
          <xlrd:rvb i="3458"/>
        </ext>
      </extLst>
    </bk>
    <bk>
      <extLst>
        <ext uri="{3e2802c4-a4d2-4d8b-9148-e3be6c30e623}">
          <xlrd:rvb i="3459"/>
        </ext>
      </extLst>
    </bk>
    <bk>
      <extLst>
        <ext uri="{3e2802c4-a4d2-4d8b-9148-e3be6c30e623}">
          <xlrd:rvb i="3460"/>
        </ext>
      </extLst>
    </bk>
    <bk>
      <extLst>
        <ext uri="{3e2802c4-a4d2-4d8b-9148-e3be6c30e623}">
          <xlrd:rvb i="3461"/>
        </ext>
      </extLst>
    </bk>
    <bk>
      <extLst>
        <ext uri="{3e2802c4-a4d2-4d8b-9148-e3be6c30e623}">
          <xlrd:rvb i="3462"/>
        </ext>
      </extLst>
    </bk>
    <bk>
      <extLst>
        <ext uri="{3e2802c4-a4d2-4d8b-9148-e3be6c30e623}">
          <xlrd:rvb i="3463"/>
        </ext>
      </extLst>
    </bk>
    <bk>
      <extLst>
        <ext uri="{3e2802c4-a4d2-4d8b-9148-e3be6c30e623}">
          <xlrd:rvb i="3464"/>
        </ext>
      </extLst>
    </bk>
    <bk>
      <extLst>
        <ext uri="{3e2802c4-a4d2-4d8b-9148-e3be6c30e623}">
          <xlrd:rvb i="3465"/>
        </ext>
      </extLst>
    </bk>
    <bk>
      <extLst>
        <ext uri="{3e2802c4-a4d2-4d8b-9148-e3be6c30e623}">
          <xlrd:rvb i="3466"/>
        </ext>
      </extLst>
    </bk>
    <bk>
      <extLst>
        <ext uri="{3e2802c4-a4d2-4d8b-9148-e3be6c30e623}">
          <xlrd:rvb i="3467"/>
        </ext>
      </extLst>
    </bk>
    <bk>
      <extLst>
        <ext uri="{3e2802c4-a4d2-4d8b-9148-e3be6c30e623}">
          <xlrd:rvb i="3468"/>
        </ext>
      </extLst>
    </bk>
    <bk>
      <extLst>
        <ext uri="{3e2802c4-a4d2-4d8b-9148-e3be6c30e623}">
          <xlrd:rvb i="3469"/>
        </ext>
      </extLst>
    </bk>
    <bk>
      <extLst>
        <ext uri="{3e2802c4-a4d2-4d8b-9148-e3be6c30e623}">
          <xlrd:rvb i="3470"/>
        </ext>
      </extLst>
    </bk>
    <bk>
      <extLst>
        <ext uri="{3e2802c4-a4d2-4d8b-9148-e3be6c30e623}">
          <xlrd:rvb i="3471"/>
        </ext>
      </extLst>
    </bk>
    <bk>
      <extLst>
        <ext uri="{3e2802c4-a4d2-4d8b-9148-e3be6c30e623}">
          <xlrd:rvb i="3472"/>
        </ext>
      </extLst>
    </bk>
    <bk>
      <extLst>
        <ext uri="{3e2802c4-a4d2-4d8b-9148-e3be6c30e623}">
          <xlrd:rvb i="3473"/>
        </ext>
      </extLst>
    </bk>
    <bk>
      <extLst>
        <ext uri="{3e2802c4-a4d2-4d8b-9148-e3be6c30e623}">
          <xlrd:rvb i="3474"/>
        </ext>
      </extLst>
    </bk>
    <bk>
      <extLst>
        <ext uri="{3e2802c4-a4d2-4d8b-9148-e3be6c30e623}">
          <xlrd:rvb i="3475"/>
        </ext>
      </extLst>
    </bk>
    <bk>
      <extLst>
        <ext uri="{3e2802c4-a4d2-4d8b-9148-e3be6c30e623}">
          <xlrd:rvb i="3476"/>
        </ext>
      </extLst>
    </bk>
    <bk>
      <extLst>
        <ext uri="{3e2802c4-a4d2-4d8b-9148-e3be6c30e623}">
          <xlrd:rvb i="3477"/>
        </ext>
      </extLst>
    </bk>
    <bk>
      <extLst>
        <ext uri="{3e2802c4-a4d2-4d8b-9148-e3be6c30e623}">
          <xlrd:rvb i="3478"/>
        </ext>
      </extLst>
    </bk>
    <bk>
      <extLst>
        <ext uri="{3e2802c4-a4d2-4d8b-9148-e3be6c30e623}">
          <xlrd:rvb i="3479"/>
        </ext>
      </extLst>
    </bk>
    <bk>
      <extLst>
        <ext uri="{3e2802c4-a4d2-4d8b-9148-e3be6c30e623}">
          <xlrd:rvb i="3480"/>
        </ext>
      </extLst>
    </bk>
    <bk>
      <extLst>
        <ext uri="{3e2802c4-a4d2-4d8b-9148-e3be6c30e623}">
          <xlrd:rvb i="3481"/>
        </ext>
      </extLst>
    </bk>
    <bk>
      <extLst>
        <ext uri="{3e2802c4-a4d2-4d8b-9148-e3be6c30e623}">
          <xlrd:rvb i="3482"/>
        </ext>
      </extLst>
    </bk>
    <bk>
      <extLst>
        <ext uri="{3e2802c4-a4d2-4d8b-9148-e3be6c30e623}">
          <xlrd:rvb i="3483"/>
        </ext>
      </extLst>
    </bk>
    <bk>
      <extLst>
        <ext uri="{3e2802c4-a4d2-4d8b-9148-e3be6c30e623}">
          <xlrd:rvb i="3484"/>
        </ext>
      </extLst>
    </bk>
    <bk>
      <extLst>
        <ext uri="{3e2802c4-a4d2-4d8b-9148-e3be6c30e623}">
          <xlrd:rvb i="3485"/>
        </ext>
      </extLst>
    </bk>
    <bk>
      <extLst>
        <ext uri="{3e2802c4-a4d2-4d8b-9148-e3be6c30e623}">
          <xlrd:rvb i="3486"/>
        </ext>
      </extLst>
    </bk>
    <bk>
      <extLst>
        <ext uri="{3e2802c4-a4d2-4d8b-9148-e3be6c30e623}">
          <xlrd:rvb i="3487"/>
        </ext>
      </extLst>
    </bk>
    <bk>
      <extLst>
        <ext uri="{3e2802c4-a4d2-4d8b-9148-e3be6c30e623}">
          <xlrd:rvb i="3488"/>
        </ext>
      </extLst>
    </bk>
    <bk>
      <extLst>
        <ext uri="{3e2802c4-a4d2-4d8b-9148-e3be6c30e623}">
          <xlrd:rvb i="3489"/>
        </ext>
      </extLst>
    </bk>
    <bk>
      <extLst>
        <ext uri="{3e2802c4-a4d2-4d8b-9148-e3be6c30e623}">
          <xlrd:rvb i="3490"/>
        </ext>
      </extLst>
    </bk>
    <bk>
      <extLst>
        <ext uri="{3e2802c4-a4d2-4d8b-9148-e3be6c30e623}">
          <xlrd:rvb i="3491"/>
        </ext>
      </extLst>
    </bk>
    <bk>
      <extLst>
        <ext uri="{3e2802c4-a4d2-4d8b-9148-e3be6c30e623}">
          <xlrd:rvb i="3492"/>
        </ext>
      </extLst>
    </bk>
    <bk>
      <extLst>
        <ext uri="{3e2802c4-a4d2-4d8b-9148-e3be6c30e623}">
          <xlrd:rvb i="3493"/>
        </ext>
      </extLst>
    </bk>
    <bk>
      <extLst>
        <ext uri="{3e2802c4-a4d2-4d8b-9148-e3be6c30e623}">
          <xlrd:rvb i="3494"/>
        </ext>
      </extLst>
    </bk>
    <bk>
      <extLst>
        <ext uri="{3e2802c4-a4d2-4d8b-9148-e3be6c30e623}">
          <xlrd:rvb i="3495"/>
        </ext>
      </extLst>
    </bk>
    <bk>
      <extLst>
        <ext uri="{3e2802c4-a4d2-4d8b-9148-e3be6c30e623}">
          <xlrd:rvb i="3496"/>
        </ext>
      </extLst>
    </bk>
    <bk>
      <extLst>
        <ext uri="{3e2802c4-a4d2-4d8b-9148-e3be6c30e623}">
          <xlrd:rvb i="3497"/>
        </ext>
      </extLst>
    </bk>
    <bk>
      <extLst>
        <ext uri="{3e2802c4-a4d2-4d8b-9148-e3be6c30e623}">
          <xlrd:rvb i="3498"/>
        </ext>
      </extLst>
    </bk>
    <bk>
      <extLst>
        <ext uri="{3e2802c4-a4d2-4d8b-9148-e3be6c30e623}">
          <xlrd:rvb i="3499"/>
        </ext>
      </extLst>
    </bk>
    <bk>
      <extLst>
        <ext uri="{3e2802c4-a4d2-4d8b-9148-e3be6c30e623}">
          <xlrd:rvb i="3500"/>
        </ext>
      </extLst>
    </bk>
    <bk>
      <extLst>
        <ext uri="{3e2802c4-a4d2-4d8b-9148-e3be6c30e623}">
          <xlrd:rvb i="3501"/>
        </ext>
      </extLst>
    </bk>
    <bk>
      <extLst>
        <ext uri="{3e2802c4-a4d2-4d8b-9148-e3be6c30e623}">
          <xlrd:rvb i="3502"/>
        </ext>
      </extLst>
    </bk>
    <bk>
      <extLst>
        <ext uri="{3e2802c4-a4d2-4d8b-9148-e3be6c30e623}">
          <xlrd:rvb i="3503"/>
        </ext>
      </extLst>
    </bk>
    <bk>
      <extLst>
        <ext uri="{3e2802c4-a4d2-4d8b-9148-e3be6c30e623}">
          <xlrd:rvb i="3504"/>
        </ext>
      </extLst>
    </bk>
    <bk>
      <extLst>
        <ext uri="{3e2802c4-a4d2-4d8b-9148-e3be6c30e623}">
          <xlrd:rvb i="3505"/>
        </ext>
      </extLst>
    </bk>
    <bk>
      <extLst>
        <ext uri="{3e2802c4-a4d2-4d8b-9148-e3be6c30e623}">
          <xlrd:rvb i="3506"/>
        </ext>
      </extLst>
    </bk>
    <bk>
      <extLst>
        <ext uri="{3e2802c4-a4d2-4d8b-9148-e3be6c30e623}">
          <xlrd:rvb i="3507"/>
        </ext>
      </extLst>
    </bk>
    <bk>
      <extLst>
        <ext uri="{3e2802c4-a4d2-4d8b-9148-e3be6c30e623}">
          <xlrd:rvb i="3508"/>
        </ext>
      </extLst>
    </bk>
    <bk>
      <extLst>
        <ext uri="{3e2802c4-a4d2-4d8b-9148-e3be6c30e623}">
          <xlrd:rvb i="3509"/>
        </ext>
      </extLst>
    </bk>
    <bk>
      <extLst>
        <ext uri="{3e2802c4-a4d2-4d8b-9148-e3be6c30e623}">
          <xlrd:rvb i="3510"/>
        </ext>
      </extLst>
    </bk>
    <bk>
      <extLst>
        <ext uri="{3e2802c4-a4d2-4d8b-9148-e3be6c30e623}">
          <xlrd:rvb i="3511"/>
        </ext>
      </extLst>
    </bk>
    <bk>
      <extLst>
        <ext uri="{3e2802c4-a4d2-4d8b-9148-e3be6c30e623}">
          <xlrd:rvb i="3512"/>
        </ext>
      </extLst>
    </bk>
    <bk>
      <extLst>
        <ext uri="{3e2802c4-a4d2-4d8b-9148-e3be6c30e623}">
          <xlrd:rvb i="3513"/>
        </ext>
      </extLst>
    </bk>
    <bk>
      <extLst>
        <ext uri="{3e2802c4-a4d2-4d8b-9148-e3be6c30e623}">
          <xlrd:rvb i="3514"/>
        </ext>
      </extLst>
    </bk>
    <bk>
      <extLst>
        <ext uri="{3e2802c4-a4d2-4d8b-9148-e3be6c30e623}">
          <xlrd:rvb i="3515"/>
        </ext>
      </extLst>
    </bk>
    <bk>
      <extLst>
        <ext uri="{3e2802c4-a4d2-4d8b-9148-e3be6c30e623}">
          <xlrd:rvb i="3516"/>
        </ext>
      </extLst>
    </bk>
    <bk>
      <extLst>
        <ext uri="{3e2802c4-a4d2-4d8b-9148-e3be6c30e623}">
          <xlrd:rvb i="3517"/>
        </ext>
      </extLst>
    </bk>
    <bk>
      <extLst>
        <ext uri="{3e2802c4-a4d2-4d8b-9148-e3be6c30e623}">
          <xlrd:rvb i="3518"/>
        </ext>
      </extLst>
    </bk>
    <bk>
      <extLst>
        <ext uri="{3e2802c4-a4d2-4d8b-9148-e3be6c30e623}">
          <xlrd:rvb i="3519"/>
        </ext>
      </extLst>
    </bk>
    <bk>
      <extLst>
        <ext uri="{3e2802c4-a4d2-4d8b-9148-e3be6c30e623}">
          <xlrd:rvb i="3520"/>
        </ext>
      </extLst>
    </bk>
    <bk>
      <extLst>
        <ext uri="{3e2802c4-a4d2-4d8b-9148-e3be6c30e623}">
          <xlrd:rvb i="3521"/>
        </ext>
      </extLst>
    </bk>
    <bk>
      <extLst>
        <ext uri="{3e2802c4-a4d2-4d8b-9148-e3be6c30e623}">
          <xlrd:rvb i="3522"/>
        </ext>
      </extLst>
    </bk>
    <bk>
      <extLst>
        <ext uri="{3e2802c4-a4d2-4d8b-9148-e3be6c30e623}">
          <xlrd:rvb i="3523"/>
        </ext>
      </extLst>
    </bk>
    <bk>
      <extLst>
        <ext uri="{3e2802c4-a4d2-4d8b-9148-e3be6c30e623}">
          <xlrd:rvb i="3524"/>
        </ext>
      </extLst>
    </bk>
    <bk>
      <extLst>
        <ext uri="{3e2802c4-a4d2-4d8b-9148-e3be6c30e623}">
          <xlrd:rvb i="3525"/>
        </ext>
      </extLst>
    </bk>
    <bk>
      <extLst>
        <ext uri="{3e2802c4-a4d2-4d8b-9148-e3be6c30e623}">
          <xlrd:rvb i="3526"/>
        </ext>
      </extLst>
    </bk>
    <bk>
      <extLst>
        <ext uri="{3e2802c4-a4d2-4d8b-9148-e3be6c30e623}">
          <xlrd:rvb i="3527"/>
        </ext>
      </extLst>
    </bk>
    <bk>
      <extLst>
        <ext uri="{3e2802c4-a4d2-4d8b-9148-e3be6c30e623}">
          <xlrd:rvb i="3528"/>
        </ext>
      </extLst>
    </bk>
    <bk>
      <extLst>
        <ext uri="{3e2802c4-a4d2-4d8b-9148-e3be6c30e623}">
          <xlrd:rvb i="3529"/>
        </ext>
      </extLst>
    </bk>
    <bk>
      <extLst>
        <ext uri="{3e2802c4-a4d2-4d8b-9148-e3be6c30e623}">
          <xlrd:rvb i="3530"/>
        </ext>
      </extLst>
    </bk>
    <bk>
      <extLst>
        <ext uri="{3e2802c4-a4d2-4d8b-9148-e3be6c30e623}">
          <xlrd:rvb i="3531"/>
        </ext>
      </extLst>
    </bk>
    <bk>
      <extLst>
        <ext uri="{3e2802c4-a4d2-4d8b-9148-e3be6c30e623}">
          <xlrd:rvb i="3532"/>
        </ext>
      </extLst>
    </bk>
    <bk>
      <extLst>
        <ext uri="{3e2802c4-a4d2-4d8b-9148-e3be6c30e623}">
          <xlrd:rvb i="3533"/>
        </ext>
      </extLst>
    </bk>
    <bk>
      <extLst>
        <ext uri="{3e2802c4-a4d2-4d8b-9148-e3be6c30e623}">
          <xlrd:rvb i="3534"/>
        </ext>
      </extLst>
    </bk>
    <bk>
      <extLst>
        <ext uri="{3e2802c4-a4d2-4d8b-9148-e3be6c30e623}">
          <xlrd:rvb i="3535"/>
        </ext>
      </extLst>
    </bk>
    <bk>
      <extLst>
        <ext uri="{3e2802c4-a4d2-4d8b-9148-e3be6c30e623}">
          <xlrd:rvb i="3536"/>
        </ext>
      </extLst>
    </bk>
    <bk>
      <extLst>
        <ext uri="{3e2802c4-a4d2-4d8b-9148-e3be6c30e623}">
          <xlrd:rvb i="3537"/>
        </ext>
      </extLst>
    </bk>
    <bk>
      <extLst>
        <ext uri="{3e2802c4-a4d2-4d8b-9148-e3be6c30e623}">
          <xlrd:rvb i="3538"/>
        </ext>
      </extLst>
    </bk>
    <bk>
      <extLst>
        <ext uri="{3e2802c4-a4d2-4d8b-9148-e3be6c30e623}">
          <xlrd:rvb i="3539"/>
        </ext>
      </extLst>
    </bk>
    <bk>
      <extLst>
        <ext uri="{3e2802c4-a4d2-4d8b-9148-e3be6c30e623}">
          <xlrd:rvb i="3540"/>
        </ext>
      </extLst>
    </bk>
    <bk>
      <extLst>
        <ext uri="{3e2802c4-a4d2-4d8b-9148-e3be6c30e623}">
          <xlrd:rvb i="3541"/>
        </ext>
      </extLst>
    </bk>
    <bk>
      <extLst>
        <ext uri="{3e2802c4-a4d2-4d8b-9148-e3be6c30e623}">
          <xlrd:rvb i="3542"/>
        </ext>
      </extLst>
    </bk>
    <bk>
      <extLst>
        <ext uri="{3e2802c4-a4d2-4d8b-9148-e3be6c30e623}">
          <xlrd:rvb i="3543"/>
        </ext>
      </extLst>
    </bk>
    <bk>
      <extLst>
        <ext uri="{3e2802c4-a4d2-4d8b-9148-e3be6c30e623}">
          <xlrd:rvb i="3544"/>
        </ext>
      </extLst>
    </bk>
    <bk>
      <extLst>
        <ext uri="{3e2802c4-a4d2-4d8b-9148-e3be6c30e623}">
          <xlrd:rvb i="3545"/>
        </ext>
      </extLst>
    </bk>
    <bk>
      <extLst>
        <ext uri="{3e2802c4-a4d2-4d8b-9148-e3be6c30e623}">
          <xlrd:rvb i="3546"/>
        </ext>
      </extLst>
    </bk>
    <bk>
      <extLst>
        <ext uri="{3e2802c4-a4d2-4d8b-9148-e3be6c30e623}">
          <xlrd:rvb i="3549"/>
        </ext>
      </extLst>
    </bk>
    <bk>
      <extLst>
        <ext uri="{3e2802c4-a4d2-4d8b-9148-e3be6c30e623}">
          <xlrd:rvb i="3550"/>
        </ext>
      </extLst>
    </bk>
    <bk>
      <extLst>
        <ext uri="{3e2802c4-a4d2-4d8b-9148-e3be6c30e623}">
          <xlrd:rvb i="3551"/>
        </ext>
      </extLst>
    </bk>
    <bk>
      <extLst>
        <ext uri="{3e2802c4-a4d2-4d8b-9148-e3be6c30e623}">
          <xlrd:rvb i="3552"/>
        </ext>
      </extLst>
    </bk>
    <bk>
      <extLst>
        <ext uri="{3e2802c4-a4d2-4d8b-9148-e3be6c30e623}">
          <xlrd:rvb i="3553"/>
        </ext>
      </extLst>
    </bk>
    <bk>
      <extLst>
        <ext uri="{3e2802c4-a4d2-4d8b-9148-e3be6c30e623}">
          <xlrd:rvb i="3554"/>
        </ext>
      </extLst>
    </bk>
    <bk>
      <extLst>
        <ext uri="{3e2802c4-a4d2-4d8b-9148-e3be6c30e623}">
          <xlrd:rvb i="3555"/>
        </ext>
      </extLst>
    </bk>
    <bk>
      <extLst>
        <ext uri="{3e2802c4-a4d2-4d8b-9148-e3be6c30e623}">
          <xlrd:rvb i="3556"/>
        </ext>
      </extLst>
    </bk>
    <bk>
      <extLst>
        <ext uri="{3e2802c4-a4d2-4d8b-9148-e3be6c30e623}">
          <xlrd:rvb i="3557"/>
        </ext>
      </extLst>
    </bk>
    <bk>
      <extLst>
        <ext uri="{3e2802c4-a4d2-4d8b-9148-e3be6c30e623}">
          <xlrd:rvb i="3558"/>
        </ext>
      </extLst>
    </bk>
    <bk>
      <extLst>
        <ext uri="{3e2802c4-a4d2-4d8b-9148-e3be6c30e623}">
          <xlrd:rvb i="3559"/>
        </ext>
      </extLst>
    </bk>
    <bk>
      <extLst>
        <ext uri="{3e2802c4-a4d2-4d8b-9148-e3be6c30e623}">
          <xlrd:rvb i="3560"/>
        </ext>
      </extLst>
    </bk>
    <bk>
      <extLst>
        <ext uri="{3e2802c4-a4d2-4d8b-9148-e3be6c30e623}">
          <xlrd:rvb i="3561"/>
        </ext>
      </extLst>
    </bk>
    <bk>
      <extLst>
        <ext uri="{3e2802c4-a4d2-4d8b-9148-e3be6c30e623}">
          <xlrd:rvb i="3562"/>
        </ext>
      </extLst>
    </bk>
    <bk>
      <extLst>
        <ext uri="{3e2802c4-a4d2-4d8b-9148-e3be6c30e623}">
          <xlrd:rvb i="3563"/>
        </ext>
      </extLst>
    </bk>
    <bk>
      <extLst>
        <ext uri="{3e2802c4-a4d2-4d8b-9148-e3be6c30e623}">
          <xlrd:rvb i="3564"/>
        </ext>
      </extLst>
    </bk>
    <bk>
      <extLst>
        <ext uri="{3e2802c4-a4d2-4d8b-9148-e3be6c30e623}">
          <xlrd:rvb i="3565"/>
        </ext>
      </extLst>
    </bk>
    <bk>
      <extLst>
        <ext uri="{3e2802c4-a4d2-4d8b-9148-e3be6c30e623}">
          <xlrd:rvb i="3566"/>
        </ext>
      </extLst>
    </bk>
    <bk>
      <extLst>
        <ext uri="{3e2802c4-a4d2-4d8b-9148-e3be6c30e623}">
          <xlrd:rvb i="3567"/>
        </ext>
      </extLst>
    </bk>
    <bk>
      <extLst>
        <ext uri="{3e2802c4-a4d2-4d8b-9148-e3be6c30e623}">
          <xlrd:rvb i="3568"/>
        </ext>
      </extLst>
    </bk>
    <bk>
      <extLst>
        <ext uri="{3e2802c4-a4d2-4d8b-9148-e3be6c30e623}">
          <xlrd:rvb i="3569"/>
        </ext>
      </extLst>
    </bk>
    <bk>
      <extLst>
        <ext uri="{3e2802c4-a4d2-4d8b-9148-e3be6c30e623}">
          <xlrd:rvb i="3570"/>
        </ext>
      </extLst>
    </bk>
    <bk>
      <extLst>
        <ext uri="{3e2802c4-a4d2-4d8b-9148-e3be6c30e623}">
          <xlrd:rvb i="3571"/>
        </ext>
      </extLst>
    </bk>
    <bk>
      <extLst>
        <ext uri="{3e2802c4-a4d2-4d8b-9148-e3be6c30e623}">
          <xlrd:rvb i="3572"/>
        </ext>
      </extLst>
    </bk>
    <bk>
      <extLst>
        <ext uri="{3e2802c4-a4d2-4d8b-9148-e3be6c30e623}">
          <xlrd:rvb i="3573"/>
        </ext>
      </extLst>
    </bk>
    <bk>
      <extLst>
        <ext uri="{3e2802c4-a4d2-4d8b-9148-e3be6c30e623}">
          <xlrd:rvb i="3574"/>
        </ext>
      </extLst>
    </bk>
    <bk>
      <extLst>
        <ext uri="{3e2802c4-a4d2-4d8b-9148-e3be6c30e623}">
          <xlrd:rvb i="3575"/>
        </ext>
      </extLst>
    </bk>
    <bk>
      <extLst>
        <ext uri="{3e2802c4-a4d2-4d8b-9148-e3be6c30e623}">
          <xlrd:rvb i="3576"/>
        </ext>
      </extLst>
    </bk>
    <bk>
      <extLst>
        <ext uri="{3e2802c4-a4d2-4d8b-9148-e3be6c30e623}">
          <xlrd:rvb i="3577"/>
        </ext>
      </extLst>
    </bk>
    <bk>
      <extLst>
        <ext uri="{3e2802c4-a4d2-4d8b-9148-e3be6c30e623}">
          <xlrd:rvb i="3578"/>
        </ext>
      </extLst>
    </bk>
    <bk>
      <extLst>
        <ext uri="{3e2802c4-a4d2-4d8b-9148-e3be6c30e623}">
          <xlrd:rvb i="3579"/>
        </ext>
      </extLst>
    </bk>
    <bk>
      <extLst>
        <ext uri="{3e2802c4-a4d2-4d8b-9148-e3be6c30e623}">
          <xlrd:rvb i="3580"/>
        </ext>
      </extLst>
    </bk>
    <bk>
      <extLst>
        <ext uri="{3e2802c4-a4d2-4d8b-9148-e3be6c30e623}">
          <xlrd:rvb i="3581"/>
        </ext>
      </extLst>
    </bk>
    <bk>
      <extLst>
        <ext uri="{3e2802c4-a4d2-4d8b-9148-e3be6c30e623}">
          <xlrd:rvb i="3582"/>
        </ext>
      </extLst>
    </bk>
    <bk>
      <extLst>
        <ext uri="{3e2802c4-a4d2-4d8b-9148-e3be6c30e623}">
          <xlrd:rvb i="3583"/>
        </ext>
      </extLst>
    </bk>
    <bk>
      <extLst>
        <ext uri="{3e2802c4-a4d2-4d8b-9148-e3be6c30e623}">
          <xlrd:rvb i="3584"/>
        </ext>
      </extLst>
    </bk>
    <bk>
      <extLst>
        <ext uri="{3e2802c4-a4d2-4d8b-9148-e3be6c30e623}">
          <xlrd:rvb i="3585"/>
        </ext>
      </extLst>
    </bk>
    <bk>
      <extLst>
        <ext uri="{3e2802c4-a4d2-4d8b-9148-e3be6c30e623}">
          <xlrd:rvb i="3586"/>
        </ext>
      </extLst>
    </bk>
    <bk>
      <extLst>
        <ext uri="{3e2802c4-a4d2-4d8b-9148-e3be6c30e623}">
          <xlrd:rvb i="3587"/>
        </ext>
      </extLst>
    </bk>
    <bk>
      <extLst>
        <ext uri="{3e2802c4-a4d2-4d8b-9148-e3be6c30e623}">
          <xlrd:rvb i="3588"/>
        </ext>
      </extLst>
    </bk>
    <bk>
      <extLst>
        <ext uri="{3e2802c4-a4d2-4d8b-9148-e3be6c30e623}">
          <xlrd:rvb i="3589"/>
        </ext>
      </extLst>
    </bk>
    <bk>
      <extLst>
        <ext uri="{3e2802c4-a4d2-4d8b-9148-e3be6c30e623}">
          <xlrd:rvb i="3590"/>
        </ext>
      </extLst>
    </bk>
    <bk>
      <extLst>
        <ext uri="{3e2802c4-a4d2-4d8b-9148-e3be6c30e623}">
          <xlrd:rvb i="3591"/>
        </ext>
      </extLst>
    </bk>
    <bk>
      <extLst>
        <ext uri="{3e2802c4-a4d2-4d8b-9148-e3be6c30e623}">
          <xlrd:rvb i="3592"/>
        </ext>
      </extLst>
    </bk>
    <bk>
      <extLst>
        <ext uri="{3e2802c4-a4d2-4d8b-9148-e3be6c30e623}">
          <xlrd:rvb i="3593"/>
        </ext>
      </extLst>
    </bk>
    <bk>
      <extLst>
        <ext uri="{3e2802c4-a4d2-4d8b-9148-e3be6c30e623}">
          <xlrd:rvb i="3594"/>
        </ext>
      </extLst>
    </bk>
    <bk>
      <extLst>
        <ext uri="{3e2802c4-a4d2-4d8b-9148-e3be6c30e623}">
          <xlrd:rvb i="3595"/>
        </ext>
      </extLst>
    </bk>
    <bk>
      <extLst>
        <ext uri="{3e2802c4-a4d2-4d8b-9148-e3be6c30e623}">
          <xlrd:rvb i="3596"/>
        </ext>
      </extLst>
    </bk>
    <bk>
      <extLst>
        <ext uri="{3e2802c4-a4d2-4d8b-9148-e3be6c30e623}">
          <xlrd:rvb i="3597"/>
        </ext>
      </extLst>
    </bk>
    <bk>
      <extLst>
        <ext uri="{3e2802c4-a4d2-4d8b-9148-e3be6c30e623}">
          <xlrd:rvb i="3598"/>
        </ext>
      </extLst>
    </bk>
    <bk>
      <extLst>
        <ext uri="{3e2802c4-a4d2-4d8b-9148-e3be6c30e623}">
          <xlrd:rvb i="3599"/>
        </ext>
      </extLst>
    </bk>
    <bk>
      <extLst>
        <ext uri="{3e2802c4-a4d2-4d8b-9148-e3be6c30e623}">
          <xlrd:rvb i="3600"/>
        </ext>
      </extLst>
    </bk>
    <bk>
      <extLst>
        <ext uri="{3e2802c4-a4d2-4d8b-9148-e3be6c30e623}">
          <xlrd:rvb i="3601"/>
        </ext>
      </extLst>
    </bk>
    <bk>
      <extLst>
        <ext uri="{3e2802c4-a4d2-4d8b-9148-e3be6c30e623}">
          <xlrd:rvb i="3602"/>
        </ext>
      </extLst>
    </bk>
    <bk>
      <extLst>
        <ext uri="{3e2802c4-a4d2-4d8b-9148-e3be6c30e623}">
          <xlrd:rvb i="3603"/>
        </ext>
      </extLst>
    </bk>
    <bk>
      <extLst>
        <ext uri="{3e2802c4-a4d2-4d8b-9148-e3be6c30e623}">
          <xlrd:rvb i="3604"/>
        </ext>
      </extLst>
    </bk>
    <bk>
      <extLst>
        <ext uri="{3e2802c4-a4d2-4d8b-9148-e3be6c30e623}">
          <xlrd:rvb i="3605"/>
        </ext>
      </extLst>
    </bk>
    <bk>
      <extLst>
        <ext uri="{3e2802c4-a4d2-4d8b-9148-e3be6c30e623}">
          <xlrd:rvb i="3606"/>
        </ext>
      </extLst>
    </bk>
    <bk>
      <extLst>
        <ext uri="{3e2802c4-a4d2-4d8b-9148-e3be6c30e623}">
          <xlrd:rvb i="3607"/>
        </ext>
      </extLst>
    </bk>
    <bk>
      <extLst>
        <ext uri="{3e2802c4-a4d2-4d8b-9148-e3be6c30e623}">
          <xlrd:rvb i="3608"/>
        </ext>
      </extLst>
    </bk>
    <bk>
      <extLst>
        <ext uri="{3e2802c4-a4d2-4d8b-9148-e3be6c30e623}">
          <xlrd:rvb i="3609"/>
        </ext>
      </extLst>
    </bk>
    <bk>
      <extLst>
        <ext uri="{3e2802c4-a4d2-4d8b-9148-e3be6c30e623}">
          <xlrd:rvb i="3610"/>
        </ext>
      </extLst>
    </bk>
    <bk>
      <extLst>
        <ext uri="{3e2802c4-a4d2-4d8b-9148-e3be6c30e623}">
          <xlrd:rvb i="3611"/>
        </ext>
      </extLst>
    </bk>
    <bk>
      <extLst>
        <ext uri="{3e2802c4-a4d2-4d8b-9148-e3be6c30e623}">
          <xlrd:rvb i="3612"/>
        </ext>
      </extLst>
    </bk>
    <bk>
      <extLst>
        <ext uri="{3e2802c4-a4d2-4d8b-9148-e3be6c30e623}">
          <xlrd:rvb i="3613"/>
        </ext>
      </extLst>
    </bk>
    <bk>
      <extLst>
        <ext uri="{3e2802c4-a4d2-4d8b-9148-e3be6c30e623}">
          <xlrd:rvb i="3614"/>
        </ext>
      </extLst>
    </bk>
    <bk>
      <extLst>
        <ext uri="{3e2802c4-a4d2-4d8b-9148-e3be6c30e623}">
          <xlrd:rvb i="3615"/>
        </ext>
      </extLst>
    </bk>
    <bk>
      <extLst>
        <ext uri="{3e2802c4-a4d2-4d8b-9148-e3be6c30e623}">
          <xlrd:rvb i="3616"/>
        </ext>
      </extLst>
    </bk>
    <bk>
      <extLst>
        <ext uri="{3e2802c4-a4d2-4d8b-9148-e3be6c30e623}">
          <xlrd:rvb i="3617"/>
        </ext>
      </extLst>
    </bk>
    <bk>
      <extLst>
        <ext uri="{3e2802c4-a4d2-4d8b-9148-e3be6c30e623}">
          <xlrd:rvb i="3618"/>
        </ext>
      </extLst>
    </bk>
    <bk>
      <extLst>
        <ext uri="{3e2802c4-a4d2-4d8b-9148-e3be6c30e623}">
          <xlrd:rvb i="3619"/>
        </ext>
      </extLst>
    </bk>
    <bk>
      <extLst>
        <ext uri="{3e2802c4-a4d2-4d8b-9148-e3be6c30e623}">
          <xlrd:rvb i="3620"/>
        </ext>
      </extLst>
    </bk>
    <bk>
      <extLst>
        <ext uri="{3e2802c4-a4d2-4d8b-9148-e3be6c30e623}">
          <xlrd:rvb i="3621"/>
        </ext>
      </extLst>
    </bk>
    <bk>
      <extLst>
        <ext uri="{3e2802c4-a4d2-4d8b-9148-e3be6c30e623}">
          <xlrd:rvb i="3622"/>
        </ext>
      </extLst>
    </bk>
    <bk>
      <extLst>
        <ext uri="{3e2802c4-a4d2-4d8b-9148-e3be6c30e623}">
          <xlrd:rvb i="3623"/>
        </ext>
      </extLst>
    </bk>
    <bk>
      <extLst>
        <ext uri="{3e2802c4-a4d2-4d8b-9148-e3be6c30e623}">
          <xlrd:rvb i="3624"/>
        </ext>
      </extLst>
    </bk>
    <bk>
      <extLst>
        <ext uri="{3e2802c4-a4d2-4d8b-9148-e3be6c30e623}">
          <xlrd:rvb i="3625"/>
        </ext>
      </extLst>
    </bk>
    <bk>
      <extLst>
        <ext uri="{3e2802c4-a4d2-4d8b-9148-e3be6c30e623}">
          <xlrd:rvb i="3626"/>
        </ext>
      </extLst>
    </bk>
    <bk>
      <extLst>
        <ext uri="{3e2802c4-a4d2-4d8b-9148-e3be6c30e623}">
          <xlrd:rvb i="3627"/>
        </ext>
      </extLst>
    </bk>
    <bk>
      <extLst>
        <ext uri="{3e2802c4-a4d2-4d8b-9148-e3be6c30e623}">
          <xlrd:rvb i="3628"/>
        </ext>
      </extLst>
    </bk>
    <bk>
      <extLst>
        <ext uri="{3e2802c4-a4d2-4d8b-9148-e3be6c30e623}">
          <xlrd:rvb i="3629"/>
        </ext>
      </extLst>
    </bk>
    <bk>
      <extLst>
        <ext uri="{3e2802c4-a4d2-4d8b-9148-e3be6c30e623}">
          <xlrd:rvb i="3630"/>
        </ext>
      </extLst>
    </bk>
    <bk>
      <extLst>
        <ext uri="{3e2802c4-a4d2-4d8b-9148-e3be6c30e623}">
          <xlrd:rvb i="3631"/>
        </ext>
      </extLst>
    </bk>
    <bk>
      <extLst>
        <ext uri="{3e2802c4-a4d2-4d8b-9148-e3be6c30e623}">
          <xlrd:rvb i="3632"/>
        </ext>
      </extLst>
    </bk>
    <bk>
      <extLst>
        <ext uri="{3e2802c4-a4d2-4d8b-9148-e3be6c30e623}">
          <xlrd:rvb i="3633"/>
        </ext>
      </extLst>
    </bk>
    <bk>
      <extLst>
        <ext uri="{3e2802c4-a4d2-4d8b-9148-e3be6c30e623}">
          <xlrd:rvb i="3634"/>
        </ext>
      </extLst>
    </bk>
    <bk>
      <extLst>
        <ext uri="{3e2802c4-a4d2-4d8b-9148-e3be6c30e623}">
          <xlrd:rvb i="3635"/>
        </ext>
      </extLst>
    </bk>
    <bk>
      <extLst>
        <ext uri="{3e2802c4-a4d2-4d8b-9148-e3be6c30e623}">
          <xlrd:rvb i="3636"/>
        </ext>
      </extLst>
    </bk>
    <bk>
      <extLst>
        <ext uri="{3e2802c4-a4d2-4d8b-9148-e3be6c30e623}">
          <xlrd:rvb i="3637"/>
        </ext>
      </extLst>
    </bk>
    <bk>
      <extLst>
        <ext uri="{3e2802c4-a4d2-4d8b-9148-e3be6c30e623}">
          <xlrd:rvb i="3638"/>
        </ext>
      </extLst>
    </bk>
    <bk>
      <extLst>
        <ext uri="{3e2802c4-a4d2-4d8b-9148-e3be6c30e623}">
          <xlrd:rvb i="3639"/>
        </ext>
      </extLst>
    </bk>
    <bk>
      <extLst>
        <ext uri="{3e2802c4-a4d2-4d8b-9148-e3be6c30e623}">
          <xlrd:rvb i="3640"/>
        </ext>
      </extLst>
    </bk>
    <bk>
      <extLst>
        <ext uri="{3e2802c4-a4d2-4d8b-9148-e3be6c30e623}">
          <xlrd:rvb i="3641"/>
        </ext>
      </extLst>
    </bk>
    <bk>
      <extLst>
        <ext uri="{3e2802c4-a4d2-4d8b-9148-e3be6c30e623}">
          <xlrd:rvb i="3642"/>
        </ext>
      </extLst>
    </bk>
    <bk>
      <extLst>
        <ext uri="{3e2802c4-a4d2-4d8b-9148-e3be6c30e623}">
          <xlrd:rvb i="3643"/>
        </ext>
      </extLst>
    </bk>
    <bk>
      <extLst>
        <ext uri="{3e2802c4-a4d2-4d8b-9148-e3be6c30e623}">
          <xlrd:rvb i="3644"/>
        </ext>
      </extLst>
    </bk>
    <bk>
      <extLst>
        <ext uri="{3e2802c4-a4d2-4d8b-9148-e3be6c30e623}">
          <xlrd:rvb i="3645"/>
        </ext>
      </extLst>
    </bk>
    <bk>
      <extLst>
        <ext uri="{3e2802c4-a4d2-4d8b-9148-e3be6c30e623}">
          <xlrd:rvb i="3646"/>
        </ext>
      </extLst>
    </bk>
    <bk>
      <extLst>
        <ext uri="{3e2802c4-a4d2-4d8b-9148-e3be6c30e623}">
          <xlrd:rvb i="3647"/>
        </ext>
      </extLst>
    </bk>
    <bk>
      <extLst>
        <ext uri="{3e2802c4-a4d2-4d8b-9148-e3be6c30e623}">
          <xlrd:rvb i="3648"/>
        </ext>
      </extLst>
    </bk>
    <bk>
      <extLst>
        <ext uri="{3e2802c4-a4d2-4d8b-9148-e3be6c30e623}">
          <xlrd:rvb i="3649"/>
        </ext>
      </extLst>
    </bk>
    <bk>
      <extLst>
        <ext uri="{3e2802c4-a4d2-4d8b-9148-e3be6c30e623}">
          <xlrd:rvb i="3650"/>
        </ext>
      </extLst>
    </bk>
    <bk>
      <extLst>
        <ext uri="{3e2802c4-a4d2-4d8b-9148-e3be6c30e623}">
          <xlrd:rvb i="3651"/>
        </ext>
      </extLst>
    </bk>
    <bk>
      <extLst>
        <ext uri="{3e2802c4-a4d2-4d8b-9148-e3be6c30e623}">
          <xlrd:rvb i="3652"/>
        </ext>
      </extLst>
    </bk>
    <bk>
      <extLst>
        <ext uri="{3e2802c4-a4d2-4d8b-9148-e3be6c30e623}">
          <xlrd:rvb i="3653"/>
        </ext>
      </extLst>
    </bk>
    <bk>
      <extLst>
        <ext uri="{3e2802c4-a4d2-4d8b-9148-e3be6c30e623}">
          <xlrd:rvb i="3654"/>
        </ext>
      </extLst>
    </bk>
    <bk>
      <extLst>
        <ext uri="{3e2802c4-a4d2-4d8b-9148-e3be6c30e623}">
          <xlrd:rvb i="3655"/>
        </ext>
      </extLst>
    </bk>
    <bk>
      <extLst>
        <ext uri="{3e2802c4-a4d2-4d8b-9148-e3be6c30e623}">
          <xlrd:rvb i="3656"/>
        </ext>
      </extLst>
    </bk>
    <bk>
      <extLst>
        <ext uri="{3e2802c4-a4d2-4d8b-9148-e3be6c30e623}">
          <xlrd:rvb i="3657"/>
        </ext>
      </extLst>
    </bk>
    <bk>
      <extLst>
        <ext uri="{3e2802c4-a4d2-4d8b-9148-e3be6c30e623}">
          <xlrd:rvb i="3658"/>
        </ext>
      </extLst>
    </bk>
    <bk>
      <extLst>
        <ext uri="{3e2802c4-a4d2-4d8b-9148-e3be6c30e623}">
          <xlrd:rvb i="3659"/>
        </ext>
      </extLst>
    </bk>
    <bk>
      <extLst>
        <ext uri="{3e2802c4-a4d2-4d8b-9148-e3be6c30e623}">
          <xlrd:rvb i="3660"/>
        </ext>
      </extLst>
    </bk>
    <bk>
      <extLst>
        <ext uri="{3e2802c4-a4d2-4d8b-9148-e3be6c30e623}">
          <xlrd:rvb i="3661"/>
        </ext>
      </extLst>
    </bk>
    <bk>
      <extLst>
        <ext uri="{3e2802c4-a4d2-4d8b-9148-e3be6c30e623}">
          <xlrd:rvb i="3662"/>
        </ext>
      </extLst>
    </bk>
    <bk>
      <extLst>
        <ext uri="{3e2802c4-a4d2-4d8b-9148-e3be6c30e623}">
          <xlrd:rvb i="3663"/>
        </ext>
      </extLst>
    </bk>
    <bk>
      <extLst>
        <ext uri="{3e2802c4-a4d2-4d8b-9148-e3be6c30e623}">
          <xlrd:rvb i="3664"/>
        </ext>
      </extLst>
    </bk>
    <bk>
      <extLst>
        <ext uri="{3e2802c4-a4d2-4d8b-9148-e3be6c30e623}">
          <xlrd:rvb i="3665"/>
        </ext>
      </extLst>
    </bk>
    <bk>
      <extLst>
        <ext uri="{3e2802c4-a4d2-4d8b-9148-e3be6c30e623}">
          <xlrd:rvb i="3666"/>
        </ext>
      </extLst>
    </bk>
    <bk>
      <extLst>
        <ext uri="{3e2802c4-a4d2-4d8b-9148-e3be6c30e623}">
          <xlrd:rvb i="3667"/>
        </ext>
      </extLst>
    </bk>
    <bk>
      <extLst>
        <ext uri="{3e2802c4-a4d2-4d8b-9148-e3be6c30e623}">
          <xlrd:rvb i="3668"/>
        </ext>
      </extLst>
    </bk>
    <bk>
      <extLst>
        <ext uri="{3e2802c4-a4d2-4d8b-9148-e3be6c30e623}">
          <xlrd:rvb i="3669"/>
        </ext>
      </extLst>
    </bk>
    <bk>
      <extLst>
        <ext uri="{3e2802c4-a4d2-4d8b-9148-e3be6c30e623}">
          <xlrd:rvb i="3670"/>
        </ext>
      </extLst>
    </bk>
    <bk>
      <extLst>
        <ext uri="{3e2802c4-a4d2-4d8b-9148-e3be6c30e623}">
          <xlrd:rvb i="3671"/>
        </ext>
      </extLst>
    </bk>
    <bk>
      <extLst>
        <ext uri="{3e2802c4-a4d2-4d8b-9148-e3be6c30e623}">
          <xlrd:rvb i="3672"/>
        </ext>
      </extLst>
    </bk>
    <bk>
      <extLst>
        <ext uri="{3e2802c4-a4d2-4d8b-9148-e3be6c30e623}">
          <xlrd:rvb i="3673"/>
        </ext>
      </extLst>
    </bk>
    <bk>
      <extLst>
        <ext uri="{3e2802c4-a4d2-4d8b-9148-e3be6c30e623}">
          <xlrd:rvb i="3674"/>
        </ext>
      </extLst>
    </bk>
    <bk>
      <extLst>
        <ext uri="{3e2802c4-a4d2-4d8b-9148-e3be6c30e623}">
          <xlrd:rvb i="3675"/>
        </ext>
      </extLst>
    </bk>
    <bk>
      <extLst>
        <ext uri="{3e2802c4-a4d2-4d8b-9148-e3be6c30e623}">
          <xlrd:rvb i="3676"/>
        </ext>
      </extLst>
    </bk>
    <bk>
      <extLst>
        <ext uri="{3e2802c4-a4d2-4d8b-9148-e3be6c30e623}">
          <xlrd:rvb i="3677"/>
        </ext>
      </extLst>
    </bk>
    <bk>
      <extLst>
        <ext uri="{3e2802c4-a4d2-4d8b-9148-e3be6c30e623}">
          <xlrd:rvb i="3678"/>
        </ext>
      </extLst>
    </bk>
    <bk>
      <extLst>
        <ext uri="{3e2802c4-a4d2-4d8b-9148-e3be6c30e623}">
          <xlrd:rvb i="3679"/>
        </ext>
      </extLst>
    </bk>
    <bk>
      <extLst>
        <ext uri="{3e2802c4-a4d2-4d8b-9148-e3be6c30e623}">
          <xlrd:rvb i="3680"/>
        </ext>
      </extLst>
    </bk>
    <bk>
      <extLst>
        <ext uri="{3e2802c4-a4d2-4d8b-9148-e3be6c30e623}">
          <xlrd:rvb i="3681"/>
        </ext>
      </extLst>
    </bk>
    <bk>
      <extLst>
        <ext uri="{3e2802c4-a4d2-4d8b-9148-e3be6c30e623}">
          <xlrd:rvb i="3682"/>
        </ext>
      </extLst>
    </bk>
    <bk>
      <extLst>
        <ext uri="{3e2802c4-a4d2-4d8b-9148-e3be6c30e623}">
          <xlrd:rvb i="3683"/>
        </ext>
      </extLst>
    </bk>
    <bk>
      <extLst>
        <ext uri="{3e2802c4-a4d2-4d8b-9148-e3be6c30e623}">
          <xlrd:rvb i="3684"/>
        </ext>
      </extLst>
    </bk>
    <bk>
      <extLst>
        <ext uri="{3e2802c4-a4d2-4d8b-9148-e3be6c30e623}">
          <xlrd:rvb i="3685"/>
        </ext>
      </extLst>
    </bk>
    <bk>
      <extLst>
        <ext uri="{3e2802c4-a4d2-4d8b-9148-e3be6c30e623}">
          <xlrd:rvb i="3686"/>
        </ext>
      </extLst>
    </bk>
    <bk>
      <extLst>
        <ext uri="{3e2802c4-a4d2-4d8b-9148-e3be6c30e623}">
          <xlrd:rvb i="3687"/>
        </ext>
      </extLst>
    </bk>
    <bk>
      <extLst>
        <ext uri="{3e2802c4-a4d2-4d8b-9148-e3be6c30e623}">
          <xlrd:rvb i="3688"/>
        </ext>
      </extLst>
    </bk>
    <bk>
      <extLst>
        <ext uri="{3e2802c4-a4d2-4d8b-9148-e3be6c30e623}">
          <xlrd:rvb i="3689"/>
        </ext>
      </extLst>
    </bk>
    <bk>
      <extLst>
        <ext uri="{3e2802c4-a4d2-4d8b-9148-e3be6c30e623}">
          <xlrd:rvb i="3690"/>
        </ext>
      </extLst>
    </bk>
    <bk>
      <extLst>
        <ext uri="{3e2802c4-a4d2-4d8b-9148-e3be6c30e623}">
          <xlrd:rvb i="3691"/>
        </ext>
      </extLst>
    </bk>
    <bk>
      <extLst>
        <ext uri="{3e2802c4-a4d2-4d8b-9148-e3be6c30e623}">
          <xlrd:rvb i="3692"/>
        </ext>
      </extLst>
    </bk>
    <bk>
      <extLst>
        <ext uri="{3e2802c4-a4d2-4d8b-9148-e3be6c30e623}">
          <xlrd:rvb i="3693"/>
        </ext>
      </extLst>
    </bk>
    <bk>
      <extLst>
        <ext uri="{3e2802c4-a4d2-4d8b-9148-e3be6c30e623}">
          <xlrd:rvb i="3694"/>
        </ext>
      </extLst>
    </bk>
    <bk>
      <extLst>
        <ext uri="{3e2802c4-a4d2-4d8b-9148-e3be6c30e623}">
          <xlrd:rvb i="3695"/>
        </ext>
      </extLst>
    </bk>
    <bk>
      <extLst>
        <ext uri="{3e2802c4-a4d2-4d8b-9148-e3be6c30e623}">
          <xlrd:rvb i="3696"/>
        </ext>
      </extLst>
    </bk>
    <bk>
      <extLst>
        <ext uri="{3e2802c4-a4d2-4d8b-9148-e3be6c30e623}">
          <xlrd:rvb i="3697"/>
        </ext>
      </extLst>
    </bk>
    <bk>
      <extLst>
        <ext uri="{3e2802c4-a4d2-4d8b-9148-e3be6c30e623}">
          <xlrd:rvb i="3698"/>
        </ext>
      </extLst>
    </bk>
    <bk>
      <extLst>
        <ext uri="{3e2802c4-a4d2-4d8b-9148-e3be6c30e623}">
          <xlrd:rvb i="3699"/>
        </ext>
      </extLst>
    </bk>
    <bk>
      <extLst>
        <ext uri="{3e2802c4-a4d2-4d8b-9148-e3be6c30e623}">
          <xlrd:rvb i="3700"/>
        </ext>
      </extLst>
    </bk>
    <bk>
      <extLst>
        <ext uri="{3e2802c4-a4d2-4d8b-9148-e3be6c30e623}">
          <xlrd:rvb i="3701"/>
        </ext>
      </extLst>
    </bk>
    <bk>
      <extLst>
        <ext uri="{3e2802c4-a4d2-4d8b-9148-e3be6c30e623}">
          <xlrd:rvb i="3702"/>
        </ext>
      </extLst>
    </bk>
    <bk>
      <extLst>
        <ext uri="{3e2802c4-a4d2-4d8b-9148-e3be6c30e623}">
          <xlrd:rvb i="3703"/>
        </ext>
      </extLst>
    </bk>
    <bk>
      <extLst>
        <ext uri="{3e2802c4-a4d2-4d8b-9148-e3be6c30e623}">
          <xlrd:rvb i="3704"/>
        </ext>
      </extLst>
    </bk>
    <bk>
      <extLst>
        <ext uri="{3e2802c4-a4d2-4d8b-9148-e3be6c30e623}">
          <xlrd:rvb i="3705"/>
        </ext>
      </extLst>
    </bk>
    <bk>
      <extLst>
        <ext uri="{3e2802c4-a4d2-4d8b-9148-e3be6c30e623}">
          <xlrd:rvb i="3706"/>
        </ext>
      </extLst>
    </bk>
    <bk>
      <extLst>
        <ext uri="{3e2802c4-a4d2-4d8b-9148-e3be6c30e623}">
          <xlrd:rvb i="3707"/>
        </ext>
      </extLst>
    </bk>
    <bk>
      <extLst>
        <ext uri="{3e2802c4-a4d2-4d8b-9148-e3be6c30e623}">
          <xlrd:rvb i="3708"/>
        </ext>
      </extLst>
    </bk>
    <bk>
      <extLst>
        <ext uri="{3e2802c4-a4d2-4d8b-9148-e3be6c30e623}">
          <xlrd:rvb i="3709"/>
        </ext>
      </extLst>
    </bk>
    <bk>
      <extLst>
        <ext uri="{3e2802c4-a4d2-4d8b-9148-e3be6c30e623}">
          <xlrd:rvb i="3710"/>
        </ext>
      </extLst>
    </bk>
    <bk>
      <extLst>
        <ext uri="{3e2802c4-a4d2-4d8b-9148-e3be6c30e623}">
          <xlrd:rvb i="3711"/>
        </ext>
      </extLst>
    </bk>
    <bk>
      <extLst>
        <ext uri="{3e2802c4-a4d2-4d8b-9148-e3be6c30e623}">
          <xlrd:rvb i="3712"/>
        </ext>
      </extLst>
    </bk>
    <bk>
      <extLst>
        <ext uri="{3e2802c4-a4d2-4d8b-9148-e3be6c30e623}">
          <xlrd:rvb i="3713"/>
        </ext>
      </extLst>
    </bk>
    <bk>
      <extLst>
        <ext uri="{3e2802c4-a4d2-4d8b-9148-e3be6c30e623}">
          <xlrd:rvb i="3714"/>
        </ext>
      </extLst>
    </bk>
    <bk>
      <extLst>
        <ext uri="{3e2802c4-a4d2-4d8b-9148-e3be6c30e623}">
          <xlrd:rvb i="3715"/>
        </ext>
      </extLst>
    </bk>
    <bk>
      <extLst>
        <ext uri="{3e2802c4-a4d2-4d8b-9148-e3be6c30e623}">
          <xlrd:rvb i="3716"/>
        </ext>
      </extLst>
    </bk>
    <bk>
      <extLst>
        <ext uri="{3e2802c4-a4d2-4d8b-9148-e3be6c30e623}">
          <xlrd:rvb i="3717"/>
        </ext>
      </extLst>
    </bk>
    <bk>
      <extLst>
        <ext uri="{3e2802c4-a4d2-4d8b-9148-e3be6c30e623}">
          <xlrd:rvb i="3718"/>
        </ext>
      </extLst>
    </bk>
    <bk>
      <extLst>
        <ext uri="{3e2802c4-a4d2-4d8b-9148-e3be6c30e623}">
          <xlrd:rvb i="3719"/>
        </ext>
      </extLst>
    </bk>
    <bk>
      <extLst>
        <ext uri="{3e2802c4-a4d2-4d8b-9148-e3be6c30e623}">
          <xlrd:rvb i="3720"/>
        </ext>
      </extLst>
    </bk>
    <bk>
      <extLst>
        <ext uri="{3e2802c4-a4d2-4d8b-9148-e3be6c30e623}">
          <xlrd:rvb i="3721"/>
        </ext>
      </extLst>
    </bk>
    <bk>
      <extLst>
        <ext uri="{3e2802c4-a4d2-4d8b-9148-e3be6c30e623}">
          <xlrd:rvb i="3722"/>
        </ext>
      </extLst>
    </bk>
    <bk>
      <extLst>
        <ext uri="{3e2802c4-a4d2-4d8b-9148-e3be6c30e623}">
          <xlrd:rvb i="3723"/>
        </ext>
      </extLst>
    </bk>
    <bk>
      <extLst>
        <ext uri="{3e2802c4-a4d2-4d8b-9148-e3be6c30e623}">
          <xlrd:rvb i="3724"/>
        </ext>
      </extLst>
    </bk>
    <bk>
      <extLst>
        <ext uri="{3e2802c4-a4d2-4d8b-9148-e3be6c30e623}">
          <xlrd:rvb i="3725"/>
        </ext>
      </extLst>
    </bk>
    <bk>
      <extLst>
        <ext uri="{3e2802c4-a4d2-4d8b-9148-e3be6c30e623}">
          <xlrd:rvb i="3726"/>
        </ext>
      </extLst>
    </bk>
    <bk>
      <extLst>
        <ext uri="{3e2802c4-a4d2-4d8b-9148-e3be6c30e623}">
          <xlrd:rvb i="3727"/>
        </ext>
      </extLst>
    </bk>
    <bk>
      <extLst>
        <ext uri="{3e2802c4-a4d2-4d8b-9148-e3be6c30e623}">
          <xlrd:rvb i="3728"/>
        </ext>
      </extLst>
    </bk>
    <bk>
      <extLst>
        <ext uri="{3e2802c4-a4d2-4d8b-9148-e3be6c30e623}">
          <xlrd:rvb i="3729"/>
        </ext>
      </extLst>
    </bk>
    <bk>
      <extLst>
        <ext uri="{3e2802c4-a4d2-4d8b-9148-e3be6c30e623}">
          <xlrd:rvb i="3730"/>
        </ext>
      </extLst>
    </bk>
    <bk>
      <extLst>
        <ext uri="{3e2802c4-a4d2-4d8b-9148-e3be6c30e623}">
          <xlrd:rvb i="3731"/>
        </ext>
      </extLst>
    </bk>
    <bk>
      <extLst>
        <ext uri="{3e2802c4-a4d2-4d8b-9148-e3be6c30e623}">
          <xlrd:rvb i="3732"/>
        </ext>
      </extLst>
    </bk>
    <bk>
      <extLst>
        <ext uri="{3e2802c4-a4d2-4d8b-9148-e3be6c30e623}">
          <xlrd:rvb i="3733"/>
        </ext>
      </extLst>
    </bk>
    <bk>
      <extLst>
        <ext uri="{3e2802c4-a4d2-4d8b-9148-e3be6c30e623}">
          <xlrd:rvb i="3734"/>
        </ext>
      </extLst>
    </bk>
    <bk>
      <extLst>
        <ext uri="{3e2802c4-a4d2-4d8b-9148-e3be6c30e623}">
          <xlrd:rvb i="3735"/>
        </ext>
      </extLst>
    </bk>
    <bk>
      <extLst>
        <ext uri="{3e2802c4-a4d2-4d8b-9148-e3be6c30e623}">
          <xlrd:rvb i="3736"/>
        </ext>
      </extLst>
    </bk>
    <bk>
      <extLst>
        <ext uri="{3e2802c4-a4d2-4d8b-9148-e3be6c30e623}">
          <xlrd:rvb i="3737"/>
        </ext>
      </extLst>
    </bk>
    <bk>
      <extLst>
        <ext uri="{3e2802c4-a4d2-4d8b-9148-e3be6c30e623}">
          <xlrd:rvb i="3738"/>
        </ext>
      </extLst>
    </bk>
    <bk>
      <extLst>
        <ext uri="{3e2802c4-a4d2-4d8b-9148-e3be6c30e623}">
          <xlrd:rvb i="3739"/>
        </ext>
      </extLst>
    </bk>
    <bk>
      <extLst>
        <ext uri="{3e2802c4-a4d2-4d8b-9148-e3be6c30e623}">
          <xlrd:rvb i="3740"/>
        </ext>
      </extLst>
    </bk>
    <bk>
      <extLst>
        <ext uri="{3e2802c4-a4d2-4d8b-9148-e3be6c30e623}">
          <xlrd:rvb i="3741"/>
        </ext>
      </extLst>
    </bk>
    <bk>
      <extLst>
        <ext uri="{3e2802c4-a4d2-4d8b-9148-e3be6c30e623}">
          <xlrd:rvb i="3742"/>
        </ext>
      </extLst>
    </bk>
    <bk>
      <extLst>
        <ext uri="{3e2802c4-a4d2-4d8b-9148-e3be6c30e623}">
          <xlrd:rvb i="3743"/>
        </ext>
      </extLst>
    </bk>
    <bk>
      <extLst>
        <ext uri="{3e2802c4-a4d2-4d8b-9148-e3be6c30e623}">
          <xlrd:rvb i="3744"/>
        </ext>
      </extLst>
    </bk>
    <bk>
      <extLst>
        <ext uri="{3e2802c4-a4d2-4d8b-9148-e3be6c30e623}">
          <xlrd:rvb i="3745"/>
        </ext>
      </extLst>
    </bk>
    <bk>
      <extLst>
        <ext uri="{3e2802c4-a4d2-4d8b-9148-e3be6c30e623}">
          <xlrd:rvb i="3746"/>
        </ext>
      </extLst>
    </bk>
    <bk>
      <extLst>
        <ext uri="{3e2802c4-a4d2-4d8b-9148-e3be6c30e623}">
          <xlrd:rvb i="3747"/>
        </ext>
      </extLst>
    </bk>
    <bk>
      <extLst>
        <ext uri="{3e2802c4-a4d2-4d8b-9148-e3be6c30e623}">
          <xlrd:rvb i="3748"/>
        </ext>
      </extLst>
    </bk>
    <bk>
      <extLst>
        <ext uri="{3e2802c4-a4d2-4d8b-9148-e3be6c30e623}">
          <xlrd:rvb i="3749"/>
        </ext>
      </extLst>
    </bk>
    <bk>
      <extLst>
        <ext uri="{3e2802c4-a4d2-4d8b-9148-e3be6c30e623}">
          <xlrd:rvb i="3750"/>
        </ext>
      </extLst>
    </bk>
    <bk>
      <extLst>
        <ext uri="{3e2802c4-a4d2-4d8b-9148-e3be6c30e623}">
          <xlrd:rvb i="3751"/>
        </ext>
      </extLst>
    </bk>
    <bk>
      <extLst>
        <ext uri="{3e2802c4-a4d2-4d8b-9148-e3be6c30e623}">
          <xlrd:rvb i="3752"/>
        </ext>
      </extLst>
    </bk>
    <bk>
      <extLst>
        <ext uri="{3e2802c4-a4d2-4d8b-9148-e3be6c30e623}">
          <xlrd:rvb i="3753"/>
        </ext>
      </extLst>
    </bk>
    <bk>
      <extLst>
        <ext uri="{3e2802c4-a4d2-4d8b-9148-e3be6c30e623}">
          <xlrd:rvb i="3754"/>
        </ext>
      </extLst>
    </bk>
    <bk>
      <extLst>
        <ext uri="{3e2802c4-a4d2-4d8b-9148-e3be6c30e623}">
          <xlrd:rvb i="3755"/>
        </ext>
      </extLst>
    </bk>
    <bk>
      <extLst>
        <ext uri="{3e2802c4-a4d2-4d8b-9148-e3be6c30e623}">
          <xlrd:rvb i="3756"/>
        </ext>
      </extLst>
    </bk>
    <bk>
      <extLst>
        <ext uri="{3e2802c4-a4d2-4d8b-9148-e3be6c30e623}">
          <xlrd:rvb i="3759"/>
        </ext>
      </extLst>
    </bk>
    <bk>
      <extLst>
        <ext uri="{3e2802c4-a4d2-4d8b-9148-e3be6c30e623}">
          <xlrd:rvb i="3760"/>
        </ext>
      </extLst>
    </bk>
    <bk>
      <extLst>
        <ext uri="{3e2802c4-a4d2-4d8b-9148-e3be6c30e623}">
          <xlrd:rvb i="3761"/>
        </ext>
      </extLst>
    </bk>
    <bk>
      <extLst>
        <ext uri="{3e2802c4-a4d2-4d8b-9148-e3be6c30e623}">
          <xlrd:rvb i="3762"/>
        </ext>
      </extLst>
    </bk>
    <bk>
      <extLst>
        <ext uri="{3e2802c4-a4d2-4d8b-9148-e3be6c30e623}">
          <xlrd:rvb i="3763"/>
        </ext>
      </extLst>
    </bk>
    <bk>
      <extLst>
        <ext uri="{3e2802c4-a4d2-4d8b-9148-e3be6c30e623}">
          <xlrd:rvb i="3764"/>
        </ext>
      </extLst>
    </bk>
    <bk>
      <extLst>
        <ext uri="{3e2802c4-a4d2-4d8b-9148-e3be6c30e623}">
          <xlrd:rvb i="3765"/>
        </ext>
      </extLst>
    </bk>
    <bk>
      <extLst>
        <ext uri="{3e2802c4-a4d2-4d8b-9148-e3be6c30e623}">
          <xlrd:rvb i="3766"/>
        </ext>
      </extLst>
    </bk>
    <bk>
      <extLst>
        <ext uri="{3e2802c4-a4d2-4d8b-9148-e3be6c30e623}">
          <xlrd:rvb i="3767"/>
        </ext>
      </extLst>
    </bk>
    <bk>
      <extLst>
        <ext uri="{3e2802c4-a4d2-4d8b-9148-e3be6c30e623}">
          <xlrd:rvb i="3768"/>
        </ext>
      </extLst>
    </bk>
    <bk>
      <extLst>
        <ext uri="{3e2802c4-a4d2-4d8b-9148-e3be6c30e623}">
          <xlrd:rvb i="3769"/>
        </ext>
      </extLst>
    </bk>
    <bk>
      <extLst>
        <ext uri="{3e2802c4-a4d2-4d8b-9148-e3be6c30e623}">
          <xlrd:rvb i="3770"/>
        </ext>
      </extLst>
    </bk>
    <bk>
      <extLst>
        <ext uri="{3e2802c4-a4d2-4d8b-9148-e3be6c30e623}">
          <xlrd:rvb i="3771"/>
        </ext>
      </extLst>
    </bk>
    <bk>
      <extLst>
        <ext uri="{3e2802c4-a4d2-4d8b-9148-e3be6c30e623}">
          <xlrd:rvb i="3772"/>
        </ext>
      </extLst>
    </bk>
    <bk>
      <extLst>
        <ext uri="{3e2802c4-a4d2-4d8b-9148-e3be6c30e623}">
          <xlrd:rvb i="3773"/>
        </ext>
      </extLst>
    </bk>
    <bk>
      <extLst>
        <ext uri="{3e2802c4-a4d2-4d8b-9148-e3be6c30e623}">
          <xlrd:rvb i="3774"/>
        </ext>
      </extLst>
    </bk>
    <bk>
      <extLst>
        <ext uri="{3e2802c4-a4d2-4d8b-9148-e3be6c30e623}">
          <xlrd:rvb i="3775"/>
        </ext>
      </extLst>
    </bk>
    <bk>
      <extLst>
        <ext uri="{3e2802c4-a4d2-4d8b-9148-e3be6c30e623}">
          <xlrd:rvb i="3776"/>
        </ext>
      </extLst>
    </bk>
    <bk>
      <extLst>
        <ext uri="{3e2802c4-a4d2-4d8b-9148-e3be6c30e623}">
          <xlrd:rvb i="3777"/>
        </ext>
      </extLst>
    </bk>
    <bk>
      <extLst>
        <ext uri="{3e2802c4-a4d2-4d8b-9148-e3be6c30e623}">
          <xlrd:rvb i="3778"/>
        </ext>
      </extLst>
    </bk>
    <bk>
      <extLst>
        <ext uri="{3e2802c4-a4d2-4d8b-9148-e3be6c30e623}">
          <xlrd:rvb i="3779"/>
        </ext>
      </extLst>
    </bk>
    <bk>
      <extLst>
        <ext uri="{3e2802c4-a4d2-4d8b-9148-e3be6c30e623}">
          <xlrd:rvb i="3780"/>
        </ext>
      </extLst>
    </bk>
    <bk>
      <extLst>
        <ext uri="{3e2802c4-a4d2-4d8b-9148-e3be6c30e623}">
          <xlrd:rvb i="3781"/>
        </ext>
      </extLst>
    </bk>
    <bk>
      <extLst>
        <ext uri="{3e2802c4-a4d2-4d8b-9148-e3be6c30e623}">
          <xlrd:rvb i="3782"/>
        </ext>
      </extLst>
    </bk>
    <bk>
      <extLst>
        <ext uri="{3e2802c4-a4d2-4d8b-9148-e3be6c30e623}">
          <xlrd:rvb i="3783"/>
        </ext>
      </extLst>
    </bk>
    <bk>
      <extLst>
        <ext uri="{3e2802c4-a4d2-4d8b-9148-e3be6c30e623}">
          <xlrd:rvb i="3784"/>
        </ext>
      </extLst>
    </bk>
    <bk>
      <extLst>
        <ext uri="{3e2802c4-a4d2-4d8b-9148-e3be6c30e623}">
          <xlrd:rvb i="3785"/>
        </ext>
      </extLst>
    </bk>
    <bk>
      <extLst>
        <ext uri="{3e2802c4-a4d2-4d8b-9148-e3be6c30e623}">
          <xlrd:rvb i="3786"/>
        </ext>
      </extLst>
    </bk>
    <bk>
      <extLst>
        <ext uri="{3e2802c4-a4d2-4d8b-9148-e3be6c30e623}">
          <xlrd:rvb i="3787"/>
        </ext>
      </extLst>
    </bk>
    <bk>
      <extLst>
        <ext uri="{3e2802c4-a4d2-4d8b-9148-e3be6c30e623}">
          <xlrd:rvb i="3788"/>
        </ext>
      </extLst>
    </bk>
    <bk>
      <extLst>
        <ext uri="{3e2802c4-a4d2-4d8b-9148-e3be6c30e623}">
          <xlrd:rvb i="3789"/>
        </ext>
      </extLst>
    </bk>
    <bk>
      <extLst>
        <ext uri="{3e2802c4-a4d2-4d8b-9148-e3be6c30e623}">
          <xlrd:rvb i="3790"/>
        </ext>
      </extLst>
    </bk>
    <bk>
      <extLst>
        <ext uri="{3e2802c4-a4d2-4d8b-9148-e3be6c30e623}">
          <xlrd:rvb i="3791"/>
        </ext>
      </extLst>
    </bk>
    <bk>
      <extLst>
        <ext uri="{3e2802c4-a4d2-4d8b-9148-e3be6c30e623}">
          <xlrd:rvb i="3792"/>
        </ext>
      </extLst>
    </bk>
    <bk>
      <extLst>
        <ext uri="{3e2802c4-a4d2-4d8b-9148-e3be6c30e623}">
          <xlrd:rvb i="3793"/>
        </ext>
      </extLst>
    </bk>
    <bk>
      <extLst>
        <ext uri="{3e2802c4-a4d2-4d8b-9148-e3be6c30e623}">
          <xlrd:rvb i="3794"/>
        </ext>
      </extLst>
    </bk>
    <bk>
      <extLst>
        <ext uri="{3e2802c4-a4d2-4d8b-9148-e3be6c30e623}">
          <xlrd:rvb i="3795"/>
        </ext>
      </extLst>
    </bk>
    <bk>
      <extLst>
        <ext uri="{3e2802c4-a4d2-4d8b-9148-e3be6c30e623}">
          <xlrd:rvb i="3796"/>
        </ext>
      </extLst>
    </bk>
    <bk>
      <extLst>
        <ext uri="{3e2802c4-a4d2-4d8b-9148-e3be6c30e623}">
          <xlrd:rvb i="3797"/>
        </ext>
      </extLst>
    </bk>
    <bk>
      <extLst>
        <ext uri="{3e2802c4-a4d2-4d8b-9148-e3be6c30e623}">
          <xlrd:rvb i="3798"/>
        </ext>
      </extLst>
    </bk>
    <bk>
      <extLst>
        <ext uri="{3e2802c4-a4d2-4d8b-9148-e3be6c30e623}">
          <xlrd:rvb i="3799"/>
        </ext>
      </extLst>
    </bk>
    <bk>
      <extLst>
        <ext uri="{3e2802c4-a4d2-4d8b-9148-e3be6c30e623}">
          <xlrd:rvb i="3800"/>
        </ext>
      </extLst>
    </bk>
    <bk>
      <extLst>
        <ext uri="{3e2802c4-a4d2-4d8b-9148-e3be6c30e623}">
          <xlrd:rvb i="3801"/>
        </ext>
      </extLst>
    </bk>
    <bk>
      <extLst>
        <ext uri="{3e2802c4-a4d2-4d8b-9148-e3be6c30e623}">
          <xlrd:rvb i="3802"/>
        </ext>
      </extLst>
    </bk>
    <bk>
      <extLst>
        <ext uri="{3e2802c4-a4d2-4d8b-9148-e3be6c30e623}">
          <xlrd:rvb i="3803"/>
        </ext>
      </extLst>
    </bk>
    <bk>
      <extLst>
        <ext uri="{3e2802c4-a4d2-4d8b-9148-e3be6c30e623}">
          <xlrd:rvb i="3804"/>
        </ext>
      </extLst>
    </bk>
    <bk>
      <extLst>
        <ext uri="{3e2802c4-a4d2-4d8b-9148-e3be6c30e623}">
          <xlrd:rvb i="3805"/>
        </ext>
      </extLst>
    </bk>
    <bk>
      <extLst>
        <ext uri="{3e2802c4-a4d2-4d8b-9148-e3be6c30e623}">
          <xlrd:rvb i="3806"/>
        </ext>
      </extLst>
    </bk>
    <bk>
      <extLst>
        <ext uri="{3e2802c4-a4d2-4d8b-9148-e3be6c30e623}">
          <xlrd:rvb i="3807"/>
        </ext>
      </extLst>
    </bk>
    <bk>
      <extLst>
        <ext uri="{3e2802c4-a4d2-4d8b-9148-e3be6c30e623}">
          <xlrd:rvb i="3808"/>
        </ext>
      </extLst>
    </bk>
    <bk>
      <extLst>
        <ext uri="{3e2802c4-a4d2-4d8b-9148-e3be6c30e623}">
          <xlrd:rvb i="3809"/>
        </ext>
      </extLst>
    </bk>
    <bk>
      <extLst>
        <ext uri="{3e2802c4-a4d2-4d8b-9148-e3be6c30e623}">
          <xlrd:rvb i="3810"/>
        </ext>
      </extLst>
    </bk>
    <bk>
      <extLst>
        <ext uri="{3e2802c4-a4d2-4d8b-9148-e3be6c30e623}">
          <xlrd:rvb i="3811"/>
        </ext>
      </extLst>
    </bk>
    <bk>
      <extLst>
        <ext uri="{3e2802c4-a4d2-4d8b-9148-e3be6c30e623}">
          <xlrd:rvb i="3812"/>
        </ext>
      </extLst>
    </bk>
    <bk>
      <extLst>
        <ext uri="{3e2802c4-a4d2-4d8b-9148-e3be6c30e623}">
          <xlrd:rvb i="3813"/>
        </ext>
      </extLst>
    </bk>
    <bk>
      <extLst>
        <ext uri="{3e2802c4-a4d2-4d8b-9148-e3be6c30e623}">
          <xlrd:rvb i="3814"/>
        </ext>
      </extLst>
    </bk>
    <bk>
      <extLst>
        <ext uri="{3e2802c4-a4d2-4d8b-9148-e3be6c30e623}">
          <xlrd:rvb i="3815"/>
        </ext>
      </extLst>
    </bk>
    <bk>
      <extLst>
        <ext uri="{3e2802c4-a4d2-4d8b-9148-e3be6c30e623}">
          <xlrd:rvb i="3816"/>
        </ext>
      </extLst>
    </bk>
    <bk>
      <extLst>
        <ext uri="{3e2802c4-a4d2-4d8b-9148-e3be6c30e623}">
          <xlrd:rvb i="3817"/>
        </ext>
      </extLst>
    </bk>
    <bk>
      <extLst>
        <ext uri="{3e2802c4-a4d2-4d8b-9148-e3be6c30e623}">
          <xlrd:rvb i="3818"/>
        </ext>
      </extLst>
    </bk>
    <bk>
      <extLst>
        <ext uri="{3e2802c4-a4d2-4d8b-9148-e3be6c30e623}">
          <xlrd:rvb i="3819"/>
        </ext>
      </extLst>
    </bk>
    <bk>
      <extLst>
        <ext uri="{3e2802c4-a4d2-4d8b-9148-e3be6c30e623}">
          <xlrd:rvb i="3820"/>
        </ext>
      </extLst>
    </bk>
    <bk>
      <extLst>
        <ext uri="{3e2802c4-a4d2-4d8b-9148-e3be6c30e623}">
          <xlrd:rvb i="3821"/>
        </ext>
      </extLst>
    </bk>
    <bk>
      <extLst>
        <ext uri="{3e2802c4-a4d2-4d8b-9148-e3be6c30e623}">
          <xlrd:rvb i="3822"/>
        </ext>
      </extLst>
    </bk>
    <bk>
      <extLst>
        <ext uri="{3e2802c4-a4d2-4d8b-9148-e3be6c30e623}">
          <xlrd:rvb i="3823"/>
        </ext>
      </extLst>
    </bk>
    <bk>
      <extLst>
        <ext uri="{3e2802c4-a4d2-4d8b-9148-e3be6c30e623}">
          <xlrd:rvb i="3824"/>
        </ext>
      </extLst>
    </bk>
    <bk>
      <extLst>
        <ext uri="{3e2802c4-a4d2-4d8b-9148-e3be6c30e623}">
          <xlrd:rvb i="3825"/>
        </ext>
      </extLst>
    </bk>
    <bk>
      <extLst>
        <ext uri="{3e2802c4-a4d2-4d8b-9148-e3be6c30e623}">
          <xlrd:rvb i="3826"/>
        </ext>
      </extLst>
    </bk>
    <bk>
      <extLst>
        <ext uri="{3e2802c4-a4d2-4d8b-9148-e3be6c30e623}">
          <xlrd:rvb i="3827"/>
        </ext>
      </extLst>
    </bk>
    <bk>
      <extLst>
        <ext uri="{3e2802c4-a4d2-4d8b-9148-e3be6c30e623}">
          <xlrd:rvb i="3828"/>
        </ext>
      </extLst>
    </bk>
    <bk>
      <extLst>
        <ext uri="{3e2802c4-a4d2-4d8b-9148-e3be6c30e623}">
          <xlrd:rvb i="3829"/>
        </ext>
      </extLst>
    </bk>
    <bk>
      <extLst>
        <ext uri="{3e2802c4-a4d2-4d8b-9148-e3be6c30e623}">
          <xlrd:rvb i="3830"/>
        </ext>
      </extLst>
    </bk>
    <bk>
      <extLst>
        <ext uri="{3e2802c4-a4d2-4d8b-9148-e3be6c30e623}">
          <xlrd:rvb i="3831"/>
        </ext>
      </extLst>
    </bk>
    <bk>
      <extLst>
        <ext uri="{3e2802c4-a4d2-4d8b-9148-e3be6c30e623}">
          <xlrd:rvb i="3832"/>
        </ext>
      </extLst>
    </bk>
    <bk>
      <extLst>
        <ext uri="{3e2802c4-a4d2-4d8b-9148-e3be6c30e623}">
          <xlrd:rvb i="3833"/>
        </ext>
      </extLst>
    </bk>
    <bk>
      <extLst>
        <ext uri="{3e2802c4-a4d2-4d8b-9148-e3be6c30e623}">
          <xlrd:rvb i="3834"/>
        </ext>
      </extLst>
    </bk>
    <bk>
      <extLst>
        <ext uri="{3e2802c4-a4d2-4d8b-9148-e3be6c30e623}">
          <xlrd:rvb i="3835"/>
        </ext>
      </extLst>
    </bk>
    <bk>
      <extLst>
        <ext uri="{3e2802c4-a4d2-4d8b-9148-e3be6c30e623}">
          <xlrd:rvb i="3836"/>
        </ext>
      </extLst>
    </bk>
    <bk>
      <extLst>
        <ext uri="{3e2802c4-a4d2-4d8b-9148-e3be6c30e623}">
          <xlrd:rvb i="3837"/>
        </ext>
      </extLst>
    </bk>
    <bk>
      <extLst>
        <ext uri="{3e2802c4-a4d2-4d8b-9148-e3be6c30e623}">
          <xlrd:rvb i="3838"/>
        </ext>
      </extLst>
    </bk>
    <bk>
      <extLst>
        <ext uri="{3e2802c4-a4d2-4d8b-9148-e3be6c30e623}">
          <xlrd:rvb i="3839"/>
        </ext>
      </extLst>
    </bk>
    <bk>
      <extLst>
        <ext uri="{3e2802c4-a4d2-4d8b-9148-e3be6c30e623}">
          <xlrd:rvb i="3840"/>
        </ext>
      </extLst>
    </bk>
    <bk>
      <extLst>
        <ext uri="{3e2802c4-a4d2-4d8b-9148-e3be6c30e623}">
          <xlrd:rvb i="3841"/>
        </ext>
      </extLst>
    </bk>
    <bk>
      <extLst>
        <ext uri="{3e2802c4-a4d2-4d8b-9148-e3be6c30e623}">
          <xlrd:rvb i="3842"/>
        </ext>
      </extLst>
    </bk>
    <bk>
      <extLst>
        <ext uri="{3e2802c4-a4d2-4d8b-9148-e3be6c30e623}">
          <xlrd:rvb i="3843"/>
        </ext>
      </extLst>
    </bk>
    <bk>
      <extLst>
        <ext uri="{3e2802c4-a4d2-4d8b-9148-e3be6c30e623}">
          <xlrd:rvb i="3844"/>
        </ext>
      </extLst>
    </bk>
    <bk>
      <extLst>
        <ext uri="{3e2802c4-a4d2-4d8b-9148-e3be6c30e623}">
          <xlrd:rvb i="3845"/>
        </ext>
      </extLst>
    </bk>
    <bk>
      <extLst>
        <ext uri="{3e2802c4-a4d2-4d8b-9148-e3be6c30e623}">
          <xlrd:rvb i="3846"/>
        </ext>
      </extLst>
    </bk>
    <bk>
      <extLst>
        <ext uri="{3e2802c4-a4d2-4d8b-9148-e3be6c30e623}">
          <xlrd:rvb i="3847"/>
        </ext>
      </extLst>
    </bk>
    <bk>
      <extLst>
        <ext uri="{3e2802c4-a4d2-4d8b-9148-e3be6c30e623}">
          <xlrd:rvb i="3848"/>
        </ext>
      </extLst>
    </bk>
    <bk>
      <extLst>
        <ext uri="{3e2802c4-a4d2-4d8b-9148-e3be6c30e623}">
          <xlrd:rvb i="3849"/>
        </ext>
      </extLst>
    </bk>
    <bk>
      <extLst>
        <ext uri="{3e2802c4-a4d2-4d8b-9148-e3be6c30e623}">
          <xlrd:rvb i="3850"/>
        </ext>
      </extLst>
    </bk>
    <bk>
      <extLst>
        <ext uri="{3e2802c4-a4d2-4d8b-9148-e3be6c30e623}">
          <xlrd:rvb i="3851"/>
        </ext>
      </extLst>
    </bk>
    <bk>
      <extLst>
        <ext uri="{3e2802c4-a4d2-4d8b-9148-e3be6c30e623}">
          <xlrd:rvb i="3852"/>
        </ext>
      </extLst>
    </bk>
    <bk>
      <extLst>
        <ext uri="{3e2802c4-a4d2-4d8b-9148-e3be6c30e623}">
          <xlrd:rvb i="3853"/>
        </ext>
      </extLst>
    </bk>
    <bk>
      <extLst>
        <ext uri="{3e2802c4-a4d2-4d8b-9148-e3be6c30e623}">
          <xlrd:rvb i="3854"/>
        </ext>
      </extLst>
    </bk>
    <bk>
      <extLst>
        <ext uri="{3e2802c4-a4d2-4d8b-9148-e3be6c30e623}">
          <xlrd:rvb i="3855"/>
        </ext>
      </extLst>
    </bk>
    <bk>
      <extLst>
        <ext uri="{3e2802c4-a4d2-4d8b-9148-e3be6c30e623}">
          <xlrd:rvb i="3856"/>
        </ext>
      </extLst>
    </bk>
    <bk>
      <extLst>
        <ext uri="{3e2802c4-a4d2-4d8b-9148-e3be6c30e623}">
          <xlrd:rvb i="3857"/>
        </ext>
      </extLst>
    </bk>
    <bk>
      <extLst>
        <ext uri="{3e2802c4-a4d2-4d8b-9148-e3be6c30e623}">
          <xlrd:rvb i="3858"/>
        </ext>
      </extLst>
    </bk>
    <bk>
      <extLst>
        <ext uri="{3e2802c4-a4d2-4d8b-9148-e3be6c30e623}">
          <xlrd:rvb i="3859"/>
        </ext>
      </extLst>
    </bk>
    <bk>
      <extLst>
        <ext uri="{3e2802c4-a4d2-4d8b-9148-e3be6c30e623}">
          <xlrd:rvb i="3860"/>
        </ext>
      </extLst>
    </bk>
    <bk>
      <extLst>
        <ext uri="{3e2802c4-a4d2-4d8b-9148-e3be6c30e623}">
          <xlrd:rvb i="3861"/>
        </ext>
      </extLst>
    </bk>
    <bk>
      <extLst>
        <ext uri="{3e2802c4-a4d2-4d8b-9148-e3be6c30e623}">
          <xlrd:rvb i="3862"/>
        </ext>
      </extLst>
    </bk>
    <bk>
      <extLst>
        <ext uri="{3e2802c4-a4d2-4d8b-9148-e3be6c30e623}">
          <xlrd:rvb i="3863"/>
        </ext>
      </extLst>
    </bk>
    <bk>
      <extLst>
        <ext uri="{3e2802c4-a4d2-4d8b-9148-e3be6c30e623}">
          <xlrd:rvb i="3864"/>
        </ext>
      </extLst>
    </bk>
    <bk>
      <extLst>
        <ext uri="{3e2802c4-a4d2-4d8b-9148-e3be6c30e623}">
          <xlrd:rvb i="3865"/>
        </ext>
      </extLst>
    </bk>
    <bk>
      <extLst>
        <ext uri="{3e2802c4-a4d2-4d8b-9148-e3be6c30e623}">
          <xlrd:rvb i="3866"/>
        </ext>
      </extLst>
    </bk>
    <bk>
      <extLst>
        <ext uri="{3e2802c4-a4d2-4d8b-9148-e3be6c30e623}">
          <xlrd:rvb i="3867"/>
        </ext>
      </extLst>
    </bk>
    <bk>
      <extLst>
        <ext uri="{3e2802c4-a4d2-4d8b-9148-e3be6c30e623}">
          <xlrd:rvb i="3868"/>
        </ext>
      </extLst>
    </bk>
    <bk>
      <extLst>
        <ext uri="{3e2802c4-a4d2-4d8b-9148-e3be6c30e623}">
          <xlrd:rvb i="3869"/>
        </ext>
      </extLst>
    </bk>
    <bk>
      <extLst>
        <ext uri="{3e2802c4-a4d2-4d8b-9148-e3be6c30e623}">
          <xlrd:rvb i="3870"/>
        </ext>
      </extLst>
    </bk>
    <bk>
      <extLst>
        <ext uri="{3e2802c4-a4d2-4d8b-9148-e3be6c30e623}">
          <xlrd:rvb i="3871"/>
        </ext>
      </extLst>
    </bk>
    <bk>
      <extLst>
        <ext uri="{3e2802c4-a4d2-4d8b-9148-e3be6c30e623}">
          <xlrd:rvb i="3872"/>
        </ext>
      </extLst>
    </bk>
    <bk>
      <extLst>
        <ext uri="{3e2802c4-a4d2-4d8b-9148-e3be6c30e623}">
          <xlrd:rvb i="3873"/>
        </ext>
      </extLst>
    </bk>
    <bk>
      <extLst>
        <ext uri="{3e2802c4-a4d2-4d8b-9148-e3be6c30e623}">
          <xlrd:rvb i="3874"/>
        </ext>
      </extLst>
    </bk>
    <bk>
      <extLst>
        <ext uri="{3e2802c4-a4d2-4d8b-9148-e3be6c30e623}">
          <xlrd:rvb i="3875"/>
        </ext>
      </extLst>
    </bk>
    <bk>
      <extLst>
        <ext uri="{3e2802c4-a4d2-4d8b-9148-e3be6c30e623}">
          <xlrd:rvb i="3876"/>
        </ext>
      </extLst>
    </bk>
    <bk>
      <extLst>
        <ext uri="{3e2802c4-a4d2-4d8b-9148-e3be6c30e623}">
          <xlrd:rvb i="3877"/>
        </ext>
      </extLst>
    </bk>
    <bk>
      <extLst>
        <ext uri="{3e2802c4-a4d2-4d8b-9148-e3be6c30e623}">
          <xlrd:rvb i="3878"/>
        </ext>
      </extLst>
    </bk>
    <bk>
      <extLst>
        <ext uri="{3e2802c4-a4d2-4d8b-9148-e3be6c30e623}">
          <xlrd:rvb i="3879"/>
        </ext>
      </extLst>
    </bk>
    <bk>
      <extLst>
        <ext uri="{3e2802c4-a4d2-4d8b-9148-e3be6c30e623}">
          <xlrd:rvb i="3880"/>
        </ext>
      </extLst>
    </bk>
    <bk>
      <extLst>
        <ext uri="{3e2802c4-a4d2-4d8b-9148-e3be6c30e623}">
          <xlrd:rvb i="3881"/>
        </ext>
      </extLst>
    </bk>
    <bk>
      <extLst>
        <ext uri="{3e2802c4-a4d2-4d8b-9148-e3be6c30e623}">
          <xlrd:rvb i="3882"/>
        </ext>
      </extLst>
    </bk>
    <bk>
      <extLst>
        <ext uri="{3e2802c4-a4d2-4d8b-9148-e3be6c30e623}">
          <xlrd:rvb i="3883"/>
        </ext>
      </extLst>
    </bk>
    <bk>
      <extLst>
        <ext uri="{3e2802c4-a4d2-4d8b-9148-e3be6c30e623}">
          <xlrd:rvb i="3884"/>
        </ext>
      </extLst>
    </bk>
    <bk>
      <extLst>
        <ext uri="{3e2802c4-a4d2-4d8b-9148-e3be6c30e623}">
          <xlrd:rvb i="3885"/>
        </ext>
      </extLst>
    </bk>
    <bk>
      <extLst>
        <ext uri="{3e2802c4-a4d2-4d8b-9148-e3be6c30e623}">
          <xlrd:rvb i="3886"/>
        </ext>
      </extLst>
    </bk>
    <bk>
      <extLst>
        <ext uri="{3e2802c4-a4d2-4d8b-9148-e3be6c30e623}">
          <xlrd:rvb i="3887"/>
        </ext>
      </extLst>
    </bk>
    <bk>
      <extLst>
        <ext uri="{3e2802c4-a4d2-4d8b-9148-e3be6c30e623}">
          <xlrd:rvb i="3888"/>
        </ext>
      </extLst>
    </bk>
    <bk>
      <extLst>
        <ext uri="{3e2802c4-a4d2-4d8b-9148-e3be6c30e623}">
          <xlrd:rvb i="3889"/>
        </ext>
      </extLst>
    </bk>
    <bk>
      <extLst>
        <ext uri="{3e2802c4-a4d2-4d8b-9148-e3be6c30e623}">
          <xlrd:rvb i="3890"/>
        </ext>
      </extLst>
    </bk>
    <bk>
      <extLst>
        <ext uri="{3e2802c4-a4d2-4d8b-9148-e3be6c30e623}">
          <xlrd:rvb i="3891"/>
        </ext>
      </extLst>
    </bk>
    <bk>
      <extLst>
        <ext uri="{3e2802c4-a4d2-4d8b-9148-e3be6c30e623}">
          <xlrd:rvb i="3892"/>
        </ext>
      </extLst>
    </bk>
    <bk>
      <extLst>
        <ext uri="{3e2802c4-a4d2-4d8b-9148-e3be6c30e623}">
          <xlrd:rvb i="3893"/>
        </ext>
      </extLst>
    </bk>
    <bk>
      <extLst>
        <ext uri="{3e2802c4-a4d2-4d8b-9148-e3be6c30e623}">
          <xlrd:rvb i="3894"/>
        </ext>
      </extLst>
    </bk>
    <bk>
      <extLst>
        <ext uri="{3e2802c4-a4d2-4d8b-9148-e3be6c30e623}">
          <xlrd:rvb i="3895"/>
        </ext>
      </extLst>
    </bk>
    <bk>
      <extLst>
        <ext uri="{3e2802c4-a4d2-4d8b-9148-e3be6c30e623}">
          <xlrd:rvb i="3896"/>
        </ext>
      </extLst>
    </bk>
    <bk>
      <extLst>
        <ext uri="{3e2802c4-a4d2-4d8b-9148-e3be6c30e623}">
          <xlrd:rvb i="3897"/>
        </ext>
      </extLst>
    </bk>
    <bk>
      <extLst>
        <ext uri="{3e2802c4-a4d2-4d8b-9148-e3be6c30e623}">
          <xlrd:rvb i="3898"/>
        </ext>
      </extLst>
    </bk>
    <bk>
      <extLst>
        <ext uri="{3e2802c4-a4d2-4d8b-9148-e3be6c30e623}">
          <xlrd:rvb i="3899"/>
        </ext>
      </extLst>
    </bk>
    <bk>
      <extLst>
        <ext uri="{3e2802c4-a4d2-4d8b-9148-e3be6c30e623}">
          <xlrd:rvb i="3900"/>
        </ext>
      </extLst>
    </bk>
    <bk>
      <extLst>
        <ext uri="{3e2802c4-a4d2-4d8b-9148-e3be6c30e623}">
          <xlrd:rvb i="3901"/>
        </ext>
      </extLst>
    </bk>
    <bk>
      <extLst>
        <ext uri="{3e2802c4-a4d2-4d8b-9148-e3be6c30e623}">
          <xlrd:rvb i="3902"/>
        </ext>
      </extLst>
    </bk>
    <bk>
      <extLst>
        <ext uri="{3e2802c4-a4d2-4d8b-9148-e3be6c30e623}">
          <xlrd:rvb i="3903"/>
        </ext>
      </extLst>
    </bk>
    <bk>
      <extLst>
        <ext uri="{3e2802c4-a4d2-4d8b-9148-e3be6c30e623}">
          <xlrd:rvb i="3904"/>
        </ext>
      </extLst>
    </bk>
    <bk>
      <extLst>
        <ext uri="{3e2802c4-a4d2-4d8b-9148-e3be6c30e623}">
          <xlrd:rvb i="3905"/>
        </ext>
      </extLst>
    </bk>
    <bk>
      <extLst>
        <ext uri="{3e2802c4-a4d2-4d8b-9148-e3be6c30e623}">
          <xlrd:rvb i="3906"/>
        </ext>
      </extLst>
    </bk>
    <bk>
      <extLst>
        <ext uri="{3e2802c4-a4d2-4d8b-9148-e3be6c30e623}">
          <xlrd:rvb i="3907"/>
        </ext>
      </extLst>
    </bk>
    <bk>
      <extLst>
        <ext uri="{3e2802c4-a4d2-4d8b-9148-e3be6c30e623}">
          <xlrd:rvb i="3908"/>
        </ext>
      </extLst>
    </bk>
    <bk>
      <extLst>
        <ext uri="{3e2802c4-a4d2-4d8b-9148-e3be6c30e623}">
          <xlrd:rvb i="3909"/>
        </ext>
      </extLst>
    </bk>
    <bk>
      <extLst>
        <ext uri="{3e2802c4-a4d2-4d8b-9148-e3be6c30e623}">
          <xlrd:rvb i="3910"/>
        </ext>
      </extLst>
    </bk>
    <bk>
      <extLst>
        <ext uri="{3e2802c4-a4d2-4d8b-9148-e3be6c30e623}">
          <xlrd:rvb i="3911"/>
        </ext>
      </extLst>
    </bk>
    <bk>
      <extLst>
        <ext uri="{3e2802c4-a4d2-4d8b-9148-e3be6c30e623}">
          <xlrd:rvb i="3912"/>
        </ext>
      </extLst>
    </bk>
    <bk>
      <extLst>
        <ext uri="{3e2802c4-a4d2-4d8b-9148-e3be6c30e623}">
          <xlrd:rvb i="3913"/>
        </ext>
      </extLst>
    </bk>
    <bk>
      <extLst>
        <ext uri="{3e2802c4-a4d2-4d8b-9148-e3be6c30e623}">
          <xlrd:rvb i="3914"/>
        </ext>
      </extLst>
    </bk>
    <bk>
      <extLst>
        <ext uri="{3e2802c4-a4d2-4d8b-9148-e3be6c30e623}">
          <xlrd:rvb i="3915"/>
        </ext>
      </extLst>
    </bk>
    <bk>
      <extLst>
        <ext uri="{3e2802c4-a4d2-4d8b-9148-e3be6c30e623}">
          <xlrd:rvb i="3916"/>
        </ext>
      </extLst>
    </bk>
    <bk>
      <extLst>
        <ext uri="{3e2802c4-a4d2-4d8b-9148-e3be6c30e623}">
          <xlrd:rvb i="3917"/>
        </ext>
      </extLst>
    </bk>
    <bk>
      <extLst>
        <ext uri="{3e2802c4-a4d2-4d8b-9148-e3be6c30e623}">
          <xlrd:rvb i="3918"/>
        </ext>
      </extLst>
    </bk>
    <bk>
      <extLst>
        <ext uri="{3e2802c4-a4d2-4d8b-9148-e3be6c30e623}">
          <xlrd:rvb i="3919"/>
        </ext>
      </extLst>
    </bk>
    <bk>
      <extLst>
        <ext uri="{3e2802c4-a4d2-4d8b-9148-e3be6c30e623}">
          <xlrd:rvb i="3920"/>
        </ext>
      </extLst>
    </bk>
    <bk>
      <extLst>
        <ext uri="{3e2802c4-a4d2-4d8b-9148-e3be6c30e623}">
          <xlrd:rvb i="3921"/>
        </ext>
      </extLst>
    </bk>
    <bk>
      <extLst>
        <ext uri="{3e2802c4-a4d2-4d8b-9148-e3be6c30e623}">
          <xlrd:rvb i="3922"/>
        </ext>
      </extLst>
    </bk>
    <bk>
      <extLst>
        <ext uri="{3e2802c4-a4d2-4d8b-9148-e3be6c30e623}">
          <xlrd:rvb i="3923"/>
        </ext>
      </extLst>
    </bk>
    <bk>
      <extLst>
        <ext uri="{3e2802c4-a4d2-4d8b-9148-e3be6c30e623}">
          <xlrd:rvb i="3924"/>
        </ext>
      </extLst>
    </bk>
    <bk>
      <extLst>
        <ext uri="{3e2802c4-a4d2-4d8b-9148-e3be6c30e623}">
          <xlrd:rvb i="3925"/>
        </ext>
      </extLst>
    </bk>
    <bk>
      <extLst>
        <ext uri="{3e2802c4-a4d2-4d8b-9148-e3be6c30e623}">
          <xlrd:rvb i="3926"/>
        </ext>
      </extLst>
    </bk>
    <bk>
      <extLst>
        <ext uri="{3e2802c4-a4d2-4d8b-9148-e3be6c30e623}">
          <xlrd:rvb i="3927"/>
        </ext>
      </extLst>
    </bk>
    <bk>
      <extLst>
        <ext uri="{3e2802c4-a4d2-4d8b-9148-e3be6c30e623}">
          <xlrd:rvb i="3928"/>
        </ext>
      </extLst>
    </bk>
    <bk>
      <extLst>
        <ext uri="{3e2802c4-a4d2-4d8b-9148-e3be6c30e623}">
          <xlrd:rvb i="3929"/>
        </ext>
      </extLst>
    </bk>
    <bk>
      <extLst>
        <ext uri="{3e2802c4-a4d2-4d8b-9148-e3be6c30e623}">
          <xlrd:rvb i="3930"/>
        </ext>
      </extLst>
    </bk>
    <bk>
      <extLst>
        <ext uri="{3e2802c4-a4d2-4d8b-9148-e3be6c30e623}">
          <xlrd:rvb i="3931"/>
        </ext>
      </extLst>
    </bk>
    <bk>
      <extLst>
        <ext uri="{3e2802c4-a4d2-4d8b-9148-e3be6c30e623}">
          <xlrd:rvb i="3932"/>
        </ext>
      </extLst>
    </bk>
    <bk>
      <extLst>
        <ext uri="{3e2802c4-a4d2-4d8b-9148-e3be6c30e623}">
          <xlrd:rvb i="3933"/>
        </ext>
      </extLst>
    </bk>
    <bk>
      <extLst>
        <ext uri="{3e2802c4-a4d2-4d8b-9148-e3be6c30e623}">
          <xlrd:rvb i="3934"/>
        </ext>
      </extLst>
    </bk>
    <bk>
      <extLst>
        <ext uri="{3e2802c4-a4d2-4d8b-9148-e3be6c30e623}">
          <xlrd:rvb i="3935"/>
        </ext>
      </extLst>
    </bk>
    <bk>
      <extLst>
        <ext uri="{3e2802c4-a4d2-4d8b-9148-e3be6c30e623}">
          <xlrd:rvb i="3936"/>
        </ext>
      </extLst>
    </bk>
    <bk>
      <extLst>
        <ext uri="{3e2802c4-a4d2-4d8b-9148-e3be6c30e623}">
          <xlrd:rvb i="3937"/>
        </ext>
      </extLst>
    </bk>
    <bk>
      <extLst>
        <ext uri="{3e2802c4-a4d2-4d8b-9148-e3be6c30e623}">
          <xlrd:rvb i="3938"/>
        </ext>
      </extLst>
    </bk>
    <bk>
      <extLst>
        <ext uri="{3e2802c4-a4d2-4d8b-9148-e3be6c30e623}">
          <xlrd:rvb i="3939"/>
        </ext>
      </extLst>
    </bk>
    <bk>
      <extLst>
        <ext uri="{3e2802c4-a4d2-4d8b-9148-e3be6c30e623}">
          <xlrd:rvb i="3940"/>
        </ext>
      </extLst>
    </bk>
    <bk>
      <extLst>
        <ext uri="{3e2802c4-a4d2-4d8b-9148-e3be6c30e623}">
          <xlrd:rvb i="3941"/>
        </ext>
      </extLst>
    </bk>
    <bk>
      <extLst>
        <ext uri="{3e2802c4-a4d2-4d8b-9148-e3be6c30e623}">
          <xlrd:rvb i="3942"/>
        </ext>
      </extLst>
    </bk>
    <bk>
      <extLst>
        <ext uri="{3e2802c4-a4d2-4d8b-9148-e3be6c30e623}">
          <xlrd:rvb i="3943"/>
        </ext>
      </extLst>
    </bk>
    <bk>
      <extLst>
        <ext uri="{3e2802c4-a4d2-4d8b-9148-e3be6c30e623}">
          <xlrd:rvb i="3944"/>
        </ext>
      </extLst>
    </bk>
    <bk>
      <extLst>
        <ext uri="{3e2802c4-a4d2-4d8b-9148-e3be6c30e623}">
          <xlrd:rvb i="3945"/>
        </ext>
      </extLst>
    </bk>
    <bk>
      <extLst>
        <ext uri="{3e2802c4-a4d2-4d8b-9148-e3be6c30e623}">
          <xlrd:rvb i="3946"/>
        </ext>
      </extLst>
    </bk>
    <bk>
      <extLst>
        <ext uri="{3e2802c4-a4d2-4d8b-9148-e3be6c30e623}">
          <xlrd:rvb i="3947"/>
        </ext>
      </extLst>
    </bk>
    <bk>
      <extLst>
        <ext uri="{3e2802c4-a4d2-4d8b-9148-e3be6c30e623}">
          <xlrd:rvb i="3948"/>
        </ext>
      </extLst>
    </bk>
    <bk>
      <extLst>
        <ext uri="{3e2802c4-a4d2-4d8b-9148-e3be6c30e623}">
          <xlrd:rvb i="3949"/>
        </ext>
      </extLst>
    </bk>
    <bk>
      <extLst>
        <ext uri="{3e2802c4-a4d2-4d8b-9148-e3be6c30e623}">
          <xlrd:rvb i="3950"/>
        </ext>
      </extLst>
    </bk>
    <bk>
      <extLst>
        <ext uri="{3e2802c4-a4d2-4d8b-9148-e3be6c30e623}">
          <xlrd:rvb i="3951"/>
        </ext>
      </extLst>
    </bk>
    <bk>
      <extLst>
        <ext uri="{3e2802c4-a4d2-4d8b-9148-e3be6c30e623}">
          <xlrd:rvb i="3952"/>
        </ext>
      </extLst>
    </bk>
    <bk>
      <extLst>
        <ext uri="{3e2802c4-a4d2-4d8b-9148-e3be6c30e623}">
          <xlrd:rvb i="3953"/>
        </ext>
      </extLst>
    </bk>
    <bk>
      <extLst>
        <ext uri="{3e2802c4-a4d2-4d8b-9148-e3be6c30e623}">
          <xlrd:rvb i="3954"/>
        </ext>
      </extLst>
    </bk>
    <bk>
      <extLst>
        <ext uri="{3e2802c4-a4d2-4d8b-9148-e3be6c30e623}">
          <xlrd:rvb i="3955"/>
        </ext>
      </extLst>
    </bk>
    <bk>
      <extLst>
        <ext uri="{3e2802c4-a4d2-4d8b-9148-e3be6c30e623}">
          <xlrd:rvb i="3956"/>
        </ext>
      </extLst>
    </bk>
    <bk>
      <extLst>
        <ext uri="{3e2802c4-a4d2-4d8b-9148-e3be6c30e623}">
          <xlrd:rvb i="3957"/>
        </ext>
      </extLst>
    </bk>
    <bk>
      <extLst>
        <ext uri="{3e2802c4-a4d2-4d8b-9148-e3be6c30e623}">
          <xlrd:rvb i="3958"/>
        </ext>
      </extLst>
    </bk>
    <bk>
      <extLst>
        <ext uri="{3e2802c4-a4d2-4d8b-9148-e3be6c30e623}">
          <xlrd:rvb i="3959"/>
        </ext>
      </extLst>
    </bk>
    <bk>
      <extLst>
        <ext uri="{3e2802c4-a4d2-4d8b-9148-e3be6c30e623}">
          <xlrd:rvb i="3960"/>
        </ext>
      </extLst>
    </bk>
    <bk>
      <extLst>
        <ext uri="{3e2802c4-a4d2-4d8b-9148-e3be6c30e623}">
          <xlrd:rvb i="3961"/>
        </ext>
      </extLst>
    </bk>
    <bk>
      <extLst>
        <ext uri="{3e2802c4-a4d2-4d8b-9148-e3be6c30e623}">
          <xlrd:rvb i="3962"/>
        </ext>
      </extLst>
    </bk>
    <bk>
      <extLst>
        <ext uri="{3e2802c4-a4d2-4d8b-9148-e3be6c30e623}">
          <xlrd:rvb i="3963"/>
        </ext>
      </extLst>
    </bk>
    <bk>
      <extLst>
        <ext uri="{3e2802c4-a4d2-4d8b-9148-e3be6c30e623}">
          <xlrd:rvb i="3964"/>
        </ext>
      </extLst>
    </bk>
    <bk>
      <extLst>
        <ext uri="{3e2802c4-a4d2-4d8b-9148-e3be6c30e623}">
          <xlrd:rvb i="3965"/>
        </ext>
      </extLst>
    </bk>
    <bk>
      <extLst>
        <ext uri="{3e2802c4-a4d2-4d8b-9148-e3be6c30e623}">
          <xlrd:rvb i="3966"/>
        </ext>
      </extLst>
    </bk>
    <bk>
      <extLst>
        <ext uri="{3e2802c4-a4d2-4d8b-9148-e3be6c30e623}">
          <xlrd:rvb i="3967"/>
        </ext>
      </extLst>
    </bk>
    <bk>
      <extLst>
        <ext uri="{3e2802c4-a4d2-4d8b-9148-e3be6c30e623}">
          <xlrd:rvb i="3968"/>
        </ext>
      </extLst>
    </bk>
    <bk>
      <extLst>
        <ext uri="{3e2802c4-a4d2-4d8b-9148-e3be6c30e623}">
          <xlrd:rvb i="3969"/>
        </ext>
      </extLst>
    </bk>
    <bk>
      <extLst>
        <ext uri="{3e2802c4-a4d2-4d8b-9148-e3be6c30e623}">
          <xlrd:rvb i="3970"/>
        </ext>
      </extLst>
    </bk>
    <bk>
      <extLst>
        <ext uri="{3e2802c4-a4d2-4d8b-9148-e3be6c30e623}">
          <xlrd:rvb i="3971"/>
        </ext>
      </extLst>
    </bk>
    <bk>
      <extLst>
        <ext uri="{3e2802c4-a4d2-4d8b-9148-e3be6c30e623}">
          <xlrd:rvb i="3972"/>
        </ext>
      </extLst>
    </bk>
    <bk>
      <extLst>
        <ext uri="{3e2802c4-a4d2-4d8b-9148-e3be6c30e623}">
          <xlrd:rvb i="3973"/>
        </ext>
      </extLst>
    </bk>
    <bk>
      <extLst>
        <ext uri="{3e2802c4-a4d2-4d8b-9148-e3be6c30e623}">
          <xlrd:rvb i="3974"/>
        </ext>
      </extLst>
    </bk>
    <bk>
      <extLst>
        <ext uri="{3e2802c4-a4d2-4d8b-9148-e3be6c30e623}">
          <xlrd:rvb i="3975"/>
        </ext>
      </extLst>
    </bk>
    <bk>
      <extLst>
        <ext uri="{3e2802c4-a4d2-4d8b-9148-e3be6c30e623}">
          <xlrd:rvb i="3976"/>
        </ext>
      </extLst>
    </bk>
    <bk>
      <extLst>
        <ext uri="{3e2802c4-a4d2-4d8b-9148-e3be6c30e623}">
          <xlrd:rvb i="3977"/>
        </ext>
      </extLst>
    </bk>
    <bk>
      <extLst>
        <ext uri="{3e2802c4-a4d2-4d8b-9148-e3be6c30e623}">
          <xlrd:rvb i="3978"/>
        </ext>
      </extLst>
    </bk>
    <bk>
      <extLst>
        <ext uri="{3e2802c4-a4d2-4d8b-9148-e3be6c30e623}">
          <xlrd:rvb i="3979"/>
        </ext>
      </extLst>
    </bk>
    <bk>
      <extLst>
        <ext uri="{3e2802c4-a4d2-4d8b-9148-e3be6c30e623}">
          <xlrd:rvb i="3980"/>
        </ext>
      </extLst>
    </bk>
    <bk>
      <extLst>
        <ext uri="{3e2802c4-a4d2-4d8b-9148-e3be6c30e623}">
          <xlrd:rvb i="3981"/>
        </ext>
      </extLst>
    </bk>
    <bk>
      <extLst>
        <ext uri="{3e2802c4-a4d2-4d8b-9148-e3be6c30e623}">
          <xlrd:rvb i="3982"/>
        </ext>
      </extLst>
    </bk>
    <bk>
      <extLst>
        <ext uri="{3e2802c4-a4d2-4d8b-9148-e3be6c30e623}">
          <xlrd:rvb i="3983"/>
        </ext>
      </extLst>
    </bk>
    <bk>
      <extLst>
        <ext uri="{3e2802c4-a4d2-4d8b-9148-e3be6c30e623}">
          <xlrd:rvb i="3984"/>
        </ext>
      </extLst>
    </bk>
    <bk>
      <extLst>
        <ext uri="{3e2802c4-a4d2-4d8b-9148-e3be6c30e623}">
          <xlrd:rvb i="3985"/>
        </ext>
      </extLst>
    </bk>
    <bk>
      <extLst>
        <ext uri="{3e2802c4-a4d2-4d8b-9148-e3be6c30e623}">
          <xlrd:rvb i="3986"/>
        </ext>
      </extLst>
    </bk>
    <bk>
      <extLst>
        <ext uri="{3e2802c4-a4d2-4d8b-9148-e3be6c30e623}">
          <xlrd:rvb i="3987"/>
        </ext>
      </extLst>
    </bk>
    <bk>
      <extLst>
        <ext uri="{3e2802c4-a4d2-4d8b-9148-e3be6c30e623}">
          <xlrd:rvb i="3988"/>
        </ext>
      </extLst>
    </bk>
    <bk>
      <extLst>
        <ext uri="{3e2802c4-a4d2-4d8b-9148-e3be6c30e623}">
          <xlrd:rvb i="3989"/>
        </ext>
      </extLst>
    </bk>
    <bk>
      <extLst>
        <ext uri="{3e2802c4-a4d2-4d8b-9148-e3be6c30e623}">
          <xlrd:rvb i="3990"/>
        </ext>
      </extLst>
    </bk>
    <bk>
      <extLst>
        <ext uri="{3e2802c4-a4d2-4d8b-9148-e3be6c30e623}">
          <xlrd:rvb i="3993"/>
        </ext>
      </extLst>
    </bk>
    <bk>
      <extLst>
        <ext uri="{3e2802c4-a4d2-4d8b-9148-e3be6c30e623}">
          <xlrd:rvb i="3994"/>
        </ext>
      </extLst>
    </bk>
    <bk>
      <extLst>
        <ext uri="{3e2802c4-a4d2-4d8b-9148-e3be6c30e623}">
          <xlrd:rvb i="3995"/>
        </ext>
      </extLst>
    </bk>
    <bk>
      <extLst>
        <ext uri="{3e2802c4-a4d2-4d8b-9148-e3be6c30e623}">
          <xlrd:rvb i="3996"/>
        </ext>
      </extLst>
    </bk>
    <bk>
      <extLst>
        <ext uri="{3e2802c4-a4d2-4d8b-9148-e3be6c30e623}">
          <xlrd:rvb i="3997"/>
        </ext>
      </extLst>
    </bk>
    <bk>
      <extLst>
        <ext uri="{3e2802c4-a4d2-4d8b-9148-e3be6c30e623}">
          <xlrd:rvb i="3998"/>
        </ext>
      </extLst>
    </bk>
    <bk>
      <extLst>
        <ext uri="{3e2802c4-a4d2-4d8b-9148-e3be6c30e623}">
          <xlrd:rvb i="3999"/>
        </ext>
      </extLst>
    </bk>
    <bk>
      <extLst>
        <ext uri="{3e2802c4-a4d2-4d8b-9148-e3be6c30e623}">
          <xlrd:rvb i="4000"/>
        </ext>
      </extLst>
    </bk>
    <bk>
      <extLst>
        <ext uri="{3e2802c4-a4d2-4d8b-9148-e3be6c30e623}">
          <xlrd:rvb i="4001"/>
        </ext>
      </extLst>
    </bk>
    <bk>
      <extLst>
        <ext uri="{3e2802c4-a4d2-4d8b-9148-e3be6c30e623}">
          <xlrd:rvb i="4002"/>
        </ext>
      </extLst>
    </bk>
    <bk>
      <extLst>
        <ext uri="{3e2802c4-a4d2-4d8b-9148-e3be6c30e623}">
          <xlrd:rvb i="4003"/>
        </ext>
      </extLst>
    </bk>
    <bk>
      <extLst>
        <ext uri="{3e2802c4-a4d2-4d8b-9148-e3be6c30e623}">
          <xlrd:rvb i="4004"/>
        </ext>
      </extLst>
    </bk>
    <bk>
      <extLst>
        <ext uri="{3e2802c4-a4d2-4d8b-9148-e3be6c30e623}">
          <xlrd:rvb i="4005"/>
        </ext>
      </extLst>
    </bk>
    <bk>
      <extLst>
        <ext uri="{3e2802c4-a4d2-4d8b-9148-e3be6c30e623}">
          <xlrd:rvb i="4006"/>
        </ext>
      </extLst>
    </bk>
    <bk>
      <extLst>
        <ext uri="{3e2802c4-a4d2-4d8b-9148-e3be6c30e623}">
          <xlrd:rvb i="4007"/>
        </ext>
      </extLst>
    </bk>
    <bk>
      <extLst>
        <ext uri="{3e2802c4-a4d2-4d8b-9148-e3be6c30e623}">
          <xlrd:rvb i="4008"/>
        </ext>
      </extLst>
    </bk>
    <bk>
      <extLst>
        <ext uri="{3e2802c4-a4d2-4d8b-9148-e3be6c30e623}">
          <xlrd:rvb i="4009"/>
        </ext>
      </extLst>
    </bk>
    <bk>
      <extLst>
        <ext uri="{3e2802c4-a4d2-4d8b-9148-e3be6c30e623}">
          <xlrd:rvb i="4010"/>
        </ext>
      </extLst>
    </bk>
    <bk>
      <extLst>
        <ext uri="{3e2802c4-a4d2-4d8b-9148-e3be6c30e623}">
          <xlrd:rvb i="4011"/>
        </ext>
      </extLst>
    </bk>
    <bk>
      <extLst>
        <ext uri="{3e2802c4-a4d2-4d8b-9148-e3be6c30e623}">
          <xlrd:rvb i="4012"/>
        </ext>
      </extLst>
    </bk>
    <bk>
      <extLst>
        <ext uri="{3e2802c4-a4d2-4d8b-9148-e3be6c30e623}">
          <xlrd:rvb i="4013"/>
        </ext>
      </extLst>
    </bk>
    <bk>
      <extLst>
        <ext uri="{3e2802c4-a4d2-4d8b-9148-e3be6c30e623}">
          <xlrd:rvb i="4014"/>
        </ext>
      </extLst>
    </bk>
    <bk>
      <extLst>
        <ext uri="{3e2802c4-a4d2-4d8b-9148-e3be6c30e623}">
          <xlrd:rvb i="4015"/>
        </ext>
      </extLst>
    </bk>
    <bk>
      <extLst>
        <ext uri="{3e2802c4-a4d2-4d8b-9148-e3be6c30e623}">
          <xlrd:rvb i="4016"/>
        </ext>
      </extLst>
    </bk>
    <bk>
      <extLst>
        <ext uri="{3e2802c4-a4d2-4d8b-9148-e3be6c30e623}">
          <xlrd:rvb i="4017"/>
        </ext>
      </extLst>
    </bk>
    <bk>
      <extLst>
        <ext uri="{3e2802c4-a4d2-4d8b-9148-e3be6c30e623}">
          <xlrd:rvb i="4018"/>
        </ext>
      </extLst>
    </bk>
    <bk>
      <extLst>
        <ext uri="{3e2802c4-a4d2-4d8b-9148-e3be6c30e623}">
          <xlrd:rvb i="4019"/>
        </ext>
      </extLst>
    </bk>
    <bk>
      <extLst>
        <ext uri="{3e2802c4-a4d2-4d8b-9148-e3be6c30e623}">
          <xlrd:rvb i="4020"/>
        </ext>
      </extLst>
    </bk>
    <bk>
      <extLst>
        <ext uri="{3e2802c4-a4d2-4d8b-9148-e3be6c30e623}">
          <xlrd:rvb i="4021"/>
        </ext>
      </extLst>
    </bk>
    <bk>
      <extLst>
        <ext uri="{3e2802c4-a4d2-4d8b-9148-e3be6c30e623}">
          <xlrd:rvb i="4022"/>
        </ext>
      </extLst>
    </bk>
    <bk>
      <extLst>
        <ext uri="{3e2802c4-a4d2-4d8b-9148-e3be6c30e623}">
          <xlrd:rvb i="4023"/>
        </ext>
      </extLst>
    </bk>
    <bk>
      <extLst>
        <ext uri="{3e2802c4-a4d2-4d8b-9148-e3be6c30e623}">
          <xlrd:rvb i="4024"/>
        </ext>
      </extLst>
    </bk>
    <bk>
      <extLst>
        <ext uri="{3e2802c4-a4d2-4d8b-9148-e3be6c30e623}">
          <xlrd:rvb i="4025"/>
        </ext>
      </extLst>
    </bk>
    <bk>
      <extLst>
        <ext uri="{3e2802c4-a4d2-4d8b-9148-e3be6c30e623}">
          <xlrd:rvb i="4026"/>
        </ext>
      </extLst>
    </bk>
    <bk>
      <extLst>
        <ext uri="{3e2802c4-a4d2-4d8b-9148-e3be6c30e623}">
          <xlrd:rvb i="4027"/>
        </ext>
      </extLst>
    </bk>
    <bk>
      <extLst>
        <ext uri="{3e2802c4-a4d2-4d8b-9148-e3be6c30e623}">
          <xlrd:rvb i="4028"/>
        </ext>
      </extLst>
    </bk>
    <bk>
      <extLst>
        <ext uri="{3e2802c4-a4d2-4d8b-9148-e3be6c30e623}">
          <xlrd:rvb i="4029"/>
        </ext>
      </extLst>
    </bk>
    <bk>
      <extLst>
        <ext uri="{3e2802c4-a4d2-4d8b-9148-e3be6c30e623}">
          <xlrd:rvb i="4030"/>
        </ext>
      </extLst>
    </bk>
    <bk>
      <extLst>
        <ext uri="{3e2802c4-a4d2-4d8b-9148-e3be6c30e623}">
          <xlrd:rvb i="4031"/>
        </ext>
      </extLst>
    </bk>
    <bk>
      <extLst>
        <ext uri="{3e2802c4-a4d2-4d8b-9148-e3be6c30e623}">
          <xlrd:rvb i="4032"/>
        </ext>
      </extLst>
    </bk>
    <bk>
      <extLst>
        <ext uri="{3e2802c4-a4d2-4d8b-9148-e3be6c30e623}">
          <xlrd:rvb i="4033"/>
        </ext>
      </extLst>
    </bk>
    <bk>
      <extLst>
        <ext uri="{3e2802c4-a4d2-4d8b-9148-e3be6c30e623}">
          <xlrd:rvb i="4034"/>
        </ext>
      </extLst>
    </bk>
    <bk>
      <extLst>
        <ext uri="{3e2802c4-a4d2-4d8b-9148-e3be6c30e623}">
          <xlrd:rvb i="4035"/>
        </ext>
      </extLst>
    </bk>
    <bk>
      <extLst>
        <ext uri="{3e2802c4-a4d2-4d8b-9148-e3be6c30e623}">
          <xlrd:rvb i="4036"/>
        </ext>
      </extLst>
    </bk>
    <bk>
      <extLst>
        <ext uri="{3e2802c4-a4d2-4d8b-9148-e3be6c30e623}">
          <xlrd:rvb i="4037"/>
        </ext>
      </extLst>
    </bk>
    <bk>
      <extLst>
        <ext uri="{3e2802c4-a4d2-4d8b-9148-e3be6c30e623}">
          <xlrd:rvb i="4038"/>
        </ext>
      </extLst>
    </bk>
    <bk>
      <extLst>
        <ext uri="{3e2802c4-a4d2-4d8b-9148-e3be6c30e623}">
          <xlrd:rvb i="4039"/>
        </ext>
      </extLst>
    </bk>
    <bk>
      <extLst>
        <ext uri="{3e2802c4-a4d2-4d8b-9148-e3be6c30e623}">
          <xlrd:rvb i="4040"/>
        </ext>
      </extLst>
    </bk>
    <bk>
      <extLst>
        <ext uri="{3e2802c4-a4d2-4d8b-9148-e3be6c30e623}">
          <xlrd:rvb i="4041"/>
        </ext>
      </extLst>
    </bk>
    <bk>
      <extLst>
        <ext uri="{3e2802c4-a4d2-4d8b-9148-e3be6c30e623}">
          <xlrd:rvb i="4042"/>
        </ext>
      </extLst>
    </bk>
    <bk>
      <extLst>
        <ext uri="{3e2802c4-a4d2-4d8b-9148-e3be6c30e623}">
          <xlrd:rvb i="4043"/>
        </ext>
      </extLst>
    </bk>
    <bk>
      <extLst>
        <ext uri="{3e2802c4-a4d2-4d8b-9148-e3be6c30e623}">
          <xlrd:rvb i="4044"/>
        </ext>
      </extLst>
    </bk>
    <bk>
      <extLst>
        <ext uri="{3e2802c4-a4d2-4d8b-9148-e3be6c30e623}">
          <xlrd:rvb i="4045"/>
        </ext>
      </extLst>
    </bk>
    <bk>
      <extLst>
        <ext uri="{3e2802c4-a4d2-4d8b-9148-e3be6c30e623}">
          <xlrd:rvb i="4046"/>
        </ext>
      </extLst>
    </bk>
    <bk>
      <extLst>
        <ext uri="{3e2802c4-a4d2-4d8b-9148-e3be6c30e623}">
          <xlrd:rvb i="4047"/>
        </ext>
      </extLst>
    </bk>
    <bk>
      <extLst>
        <ext uri="{3e2802c4-a4d2-4d8b-9148-e3be6c30e623}">
          <xlrd:rvb i="4048"/>
        </ext>
      </extLst>
    </bk>
    <bk>
      <extLst>
        <ext uri="{3e2802c4-a4d2-4d8b-9148-e3be6c30e623}">
          <xlrd:rvb i="4049"/>
        </ext>
      </extLst>
    </bk>
    <bk>
      <extLst>
        <ext uri="{3e2802c4-a4d2-4d8b-9148-e3be6c30e623}">
          <xlrd:rvb i="4050"/>
        </ext>
      </extLst>
    </bk>
    <bk>
      <extLst>
        <ext uri="{3e2802c4-a4d2-4d8b-9148-e3be6c30e623}">
          <xlrd:rvb i="4051"/>
        </ext>
      </extLst>
    </bk>
    <bk>
      <extLst>
        <ext uri="{3e2802c4-a4d2-4d8b-9148-e3be6c30e623}">
          <xlrd:rvb i="4052"/>
        </ext>
      </extLst>
    </bk>
    <bk>
      <extLst>
        <ext uri="{3e2802c4-a4d2-4d8b-9148-e3be6c30e623}">
          <xlrd:rvb i="4053"/>
        </ext>
      </extLst>
    </bk>
    <bk>
      <extLst>
        <ext uri="{3e2802c4-a4d2-4d8b-9148-e3be6c30e623}">
          <xlrd:rvb i="4054"/>
        </ext>
      </extLst>
    </bk>
    <bk>
      <extLst>
        <ext uri="{3e2802c4-a4d2-4d8b-9148-e3be6c30e623}">
          <xlrd:rvb i="4055"/>
        </ext>
      </extLst>
    </bk>
    <bk>
      <extLst>
        <ext uri="{3e2802c4-a4d2-4d8b-9148-e3be6c30e623}">
          <xlrd:rvb i="4056"/>
        </ext>
      </extLst>
    </bk>
    <bk>
      <extLst>
        <ext uri="{3e2802c4-a4d2-4d8b-9148-e3be6c30e623}">
          <xlrd:rvb i="4057"/>
        </ext>
      </extLst>
    </bk>
    <bk>
      <extLst>
        <ext uri="{3e2802c4-a4d2-4d8b-9148-e3be6c30e623}">
          <xlrd:rvb i="4058"/>
        </ext>
      </extLst>
    </bk>
    <bk>
      <extLst>
        <ext uri="{3e2802c4-a4d2-4d8b-9148-e3be6c30e623}">
          <xlrd:rvb i="4059"/>
        </ext>
      </extLst>
    </bk>
    <bk>
      <extLst>
        <ext uri="{3e2802c4-a4d2-4d8b-9148-e3be6c30e623}">
          <xlrd:rvb i="4060"/>
        </ext>
      </extLst>
    </bk>
    <bk>
      <extLst>
        <ext uri="{3e2802c4-a4d2-4d8b-9148-e3be6c30e623}">
          <xlrd:rvb i="4061"/>
        </ext>
      </extLst>
    </bk>
    <bk>
      <extLst>
        <ext uri="{3e2802c4-a4d2-4d8b-9148-e3be6c30e623}">
          <xlrd:rvb i="4062"/>
        </ext>
      </extLst>
    </bk>
    <bk>
      <extLst>
        <ext uri="{3e2802c4-a4d2-4d8b-9148-e3be6c30e623}">
          <xlrd:rvb i="4063"/>
        </ext>
      </extLst>
    </bk>
    <bk>
      <extLst>
        <ext uri="{3e2802c4-a4d2-4d8b-9148-e3be6c30e623}">
          <xlrd:rvb i="4064"/>
        </ext>
      </extLst>
    </bk>
    <bk>
      <extLst>
        <ext uri="{3e2802c4-a4d2-4d8b-9148-e3be6c30e623}">
          <xlrd:rvb i="4065"/>
        </ext>
      </extLst>
    </bk>
    <bk>
      <extLst>
        <ext uri="{3e2802c4-a4d2-4d8b-9148-e3be6c30e623}">
          <xlrd:rvb i="4066"/>
        </ext>
      </extLst>
    </bk>
    <bk>
      <extLst>
        <ext uri="{3e2802c4-a4d2-4d8b-9148-e3be6c30e623}">
          <xlrd:rvb i="4067"/>
        </ext>
      </extLst>
    </bk>
    <bk>
      <extLst>
        <ext uri="{3e2802c4-a4d2-4d8b-9148-e3be6c30e623}">
          <xlrd:rvb i="4068"/>
        </ext>
      </extLst>
    </bk>
    <bk>
      <extLst>
        <ext uri="{3e2802c4-a4d2-4d8b-9148-e3be6c30e623}">
          <xlrd:rvb i="4069"/>
        </ext>
      </extLst>
    </bk>
    <bk>
      <extLst>
        <ext uri="{3e2802c4-a4d2-4d8b-9148-e3be6c30e623}">
          <xlrd:rvb i="4070"/>
        </ext>
      </extLst>
    </bk>
    <bk>
      <extLst>
        <ext uri="{3e2802c4-a4d2-4d8b-9148-e3be6c30e623}">
          <xlrd:rvb i="4071"/>
        </ext>
      </extLst>
    </bk>
    <bk>
      <extLst>
        <ext uri="{3e2802c4-a4d2-4d8b-9148-e3be6c30e623}">
          <xlrd:rvb i="4072"/>
        </ext>
      </extLst>
    </bk>
    <bk>
      <extLst>
        <ext uri="{3e2802c4-a4d2-4d8b-9148-e3be6c30e623}">
          <xlrd:rvb i="4073"/>
        </ext>
      </extLst>
    </bk>
    <bk>
      <extLst>
        <ext uri="{3e2802c4-a4d2-4d8b-9148-e3be6c30e623}">
          <xlrd:rvb i="4074"/>
        </ext>
      </extLst>
    </bk>
    <bk>
      <extLst>
        <ext uri="{3e2802c4-a4d2-4d8b-9148-e3be6c30e623}">
          <xlrd:rvb i="4075"/>
        </ext>
      </extLst>
    </bk>
    <bk>
      <extLst>
        <ext uri="{3e2802c4-a4d2-4d8b-9148-e3be6c30e623}">
          <xlrd:rvb i="4076"/>
        </ext>
      </extLst>
    </bk>
    <bk>
      <extLst>
        <ext uri="{3e2802c4-a4d2-4d8b-9148-e3be6c30e623}">
          <xlrd:rvb i="4077"/>
        </ext>
      </extLst>
    </bk>
    <bk>
      <extLst>
        <ext uri="{3e2802c4-a4d2-4d8b-9148-e3be6c30e623}">
          <xlrd:rvb i="4078"/>
        </ext>
      </extLst>
    </bk>
    <bk>
      <extLst>
        <ext uri="{3e2802c4-a4d2-4d8b-9148-e3be6c30e623}">
          <xlrd:rvb i="4079"/>
        </ext>
      </extLst>
    </bk>
    <bk>
      <extLst>
        <ext uri="{3e2802c4-a4d2-4d8b-9148-e3be6c30e623}">
          <xlrd:rvb i="4080"/>
        </ext>
      </extLst>
    </bk>
    <bk>
      <extLst>
        <ext uri="{3e2802c4-a4d2-4d8b-9148-e3be6c30e623}">
          <xlrd:rvb i="4081"/>
        </ext>
      </extLst>
    </bk>
    <bk>
      <extLst>
        <ext uri="{3e2802c4-a4d2-4d8b-9148-e3be6c30e623}">
          <xlrd:rvb i="4082"/>
        </ext>
      </extLst>
    </bk>
    <bk>
      <extLst>
        <ext uri="{3e2802c4-a4d2-4d8b-9148-e3be6c30e623}">
          <xlrd:rvb i="4083"/>
        </ext>
      </extLst>
    </bk>
    <bk>
      <extLst>
        <ext uri="{3e2802c4-a4d2-4d8b-9148-e3be6c30e623}">
          <xlrd:rvb i="4084"/>
        </ext>
      </extLst>
    </bk>
    <bk>
      <extLst>
        <ext uri="{3e2802c4-a4d2-4d8b-9148-e3be6c30e623}">
          <xlrd:rvb i="4085"/>
        </ext>
      </extLst>
    </bk>
    <bk>
      <extLst>
        <ext uri="{3e2802c4-a4d2-4d8b-9148-e3be6c30e623}">
          <xlrd:rvb i="4086"/>
        </ext>
      </extLst>
    </bk>
    <bk>
      <extLst>
        <ext uri="{3e2802c4-a4d2-4d8b-9148-e3be6c30e623}">
          <xlrd:rvb i="4087"/>
        </ext>
      </extLst>
    </bk>
    <bk>
      <extLst>
        <ext uri="{3e2802c4-a4d2-4d8b-9148-e3be6c30e623}">
          <xlrd:rvb i="4088"/>
        </ext>
      </extLst>
    </bk>
    <bk>
      <extLst>
        <ext uri="{3e2802c4-a4d2-4d8b-9148-e3be6c30e623}">
          <xlrd:rvb i="4089"/>
        </ext>
      </extLst>
    </bk>
    <bk>
      <extLst>
        <ext uri="{3e2802c4-a4d2-4d8b-9148-e3be6c30e623}">
          <xlrd:rvb i="4090"/>
        </ext>
      </extLst>
    </bk>
    <bk>
      <extLst>
        <ext uri="{3e2802c4-a4d2-4d8b-9148-e3be6c30e623}">
          <xlrd:rvb i="4091"/>
        </ext>
      </extLst>
    </bk>
    <bk>
      <extLst>
        <ext uri="{3e2802c4-a4d2-4d8b-9148-e3be6c30e623}">
          <xlrd:rvb i="4092"/>
        </ext>
      </extLst>
    </bk>
    <bk>
      <extLst>
        <ext uri="{3e2802c4-a4d2-4d8b-9148-e3be6c30e623}">
          <xlrd:rvb i="4093"/>
        </ext>
      </extLst>
    </bk>
    <bk>
      <extLst>
        <ext uri="{3e2802c4-a4d2-4d8b-9148-e3be6c30e623}">
          <xlrd:rvb i="4094"/>
        </ext>
      </extLst>
    </bk>
    <bk>
      <extLst>
        <ext uri="{3e2802c4-a4d2-4d8b-9148-e3be6c30e623}">
          <xlrd:rvb i="4095"/>
        </ext>
      </extLst>
    </bk>
    <bk>
      <extLst>
        <ext uri="{3e2802c4-a4d2-4d8b-9148-e3be6c30e623}">
          <xlrd:rvb i="4096"/>
        </ext>
      </extLst>
    </bk>
    <bk>
      <extLst>
        <ext uri="{3e2802c4-a4d2-4d8b-9148-e3be6c30e623}">
          <xlrd:rvb i="4097"/>
        </ext>
      </extLst>
    </bk>
    <bk>
      <extLst>
        <ext uri="{3e2802c4-a4d2-4d8b-9148-e3be6c30e623}">
          <xlrd:rvb i="4098"/>
        </ext>
      </extLst>
    </bk>
    <bk>
      <extLst>
        <ext uri="{3e2802c4-a4d2-4d8b-9148-e3be6c30e623}">
          <xlrd:rvb i="4099"/>
        </ext>
      </extLst>
    </bk>
    <bk>
      <extLst>
        <ext uri="{3e2802c4-a4d2-4d8b-9148-e3be6c30e623}">
          <xlrd:rvb i="4100"/>
        </ext>
      </extLst>
    </bk>
    <bk>
      <extLst>
        <ext uri="{3e2802c4-a4d2-4d8b-9148-e3be6c30e623}">
          <xlrd:rvb i="4101"/>
        </ext>
      </extLst>
    </bk>
    <bk>
      <extLst>
        <ext uri="{3e2802c4-a4d2-4d8b-9148-e3be6c30e623}">
          <xlrd:rvb i="4102"/>
        </ext>
      </extLst>
    </bk>
    <bk>
      <extLst>
        <ext uri="{3e2802c4-a4d2-4d8b-9148-e3be6c30e623}">
          <xlrd:rvb i="4103"/>
        </ext>
      </extLst>
    </bk>
    <bk>
      <extLst>
        <ext uri="{3e2802c4-a4d2-4d8b-9148-e3be6c30e623}">
          <xlrd:rvb i="4104"/>
        </ext>
      </extLst>
    </bk>
    <bk>
      <extLst>
        <ext uri="{3e2802c4-a4d2-4d8b-9148-e3be6c30e623}">
          <xlrd:rvb i="4105"/>
        </ext>
      </extLst>
    </bk>
    <bk>
      <extLst>
        <ext uri="{3e2802c4-a4d2-4d8b-9148-e3be6c30e623}">
          <xlrd:rvb i="4106"/>
        </ext>
      </extLst>
    </bk>
    <bk>
      <extLst>
        <ext uri="{3e2802c4-a4d2-4d8b-9148-e3be6c30e623}">
          <xlrd:rvb i="4107"/>
        </ext>
      </extLst>
    </bk>
    <bk>
      <extLst>
        <ext uri="{3e2802c4-a4d2-4d8b-9148-e3be6c30e623}">
          <xlrd:rvb i="4108"/>
        </ext>
      </extLst>
    </bk>
    <bk>
      <extLst>
        <ext uri="{3e2802c4-a4d2-4d8b-9148-e3be6c30e623}">
          <xlrd:rvb i="4109"/>
        </ext>
      </extLst>
    </bk>
    <bk>
      <extLst>
        <ext uri="{3e2802c4-a4d2-4d8b-9148-e3be6c30e623}">
          <xlrd:rvb i="4110"/>
        </ext>
      </extLst>
    </bk>
    <bk>
      <extLst>
        <ext uri="{3e2802c4-a4d2-4d8b-9148-e3be6c30e623}">
          <xlrd:rvb i="4111"/>
        </ext>
      </extLst>
    </bk>
    <bk>
      <extLst>
        <ext uri="{3e2802c4-a4d2-4d8b-9148-e3be6c30e623}">
          <xlrd:rvb i="4112"/>
        </ext>
      </extLst>
    </bk>
    <bk>
      <extLst>
        <ext uri="{3e2802c4-a4d2-4d8b-9148-e3be6c30e623}">
          <xlrd:rvb i="4113"/>
        </ext>
      </extLst>
    </bk>
    <bk>
      <extLst>
        <ext uri="{3e2802c4-a4d2-4d8b-9148-e3be6c30e623}">
          <xlrd:rvb i="4114"/>
        </ext>
      </extLst>
    </bk>
    <bk>
      <extLst>
        <ext uri="{3e2802c4-a4d2-4d8b-9148-e3be6c30e623}">
          <xlrd:rvb i="4115"/>
        </ext>
      </extLst>
    </bk>
    <bk>
      <extLst>
        <ext uri="{3e2802c4-a4d2-4d8b-9148-e3be6c30e623}">
          <xlrd:rvb i="4116"/>
        </ext>
      </extLst>
    </bk>
    <bk>
      <extLst>
        <ext uri="{3e2802c4-a4d2-4d8b-9148-e3be6c30e623}">
          <xlrd:rvb i="4117"/>
        </ext>
      </extLst>
    </bk>
    <bk>
      <extLst>
        <ext uri="{3e2802c4-a4d2-4d8b-9148-e3be6c30e623}">
          <xlrd:rvb i="4118"/>
        </ext>
      </extLst>
    </bk>
    <bk>
      <extLst>
        <ext uri="{3e2802c4-a4d2-4d8b-9148-e3be6c30e623}">
          <xlrd:rvb i="4119"/>
        </ext>
      </extLst>
    </bk>
    <bk>
      <extLst>
        <ext uri="{3e2802c4-a4d2-4d8b-9148-e3be6c30e623}">
          <xlrd:rvb i="4120"/>
        </ext>
      </extLst>
    </bk>
    <bk>
      <extLst>
        <ext uri="{3e2802c4-a4d2-4d8b-9148-e3be6c30e623}">
          <xlrd:rvb i="4121"/>
        </ext>
      </extLst>
    </bk>
    <bk>
      <extLst>
        <ext uri="{3e2802c4-a4d2-4d8b-9148-e3be6c30e623}">
          <xlrd:rvb i="4122"/>
        </ext>
      </extLst>
    </bk>
    <bk>
      <extLst>
        <ext uri="{3e2802c4-a4d2-4d8b-9148-e3be6c30e623}">
          <xlrd:rvb i="4123"/>
        </ext>
      </extLst>
    </bk>
    <bk>
      <extLst>
        <ext uri="{3e2802c4-a4d2-4d8b-9148-e3be6c30e623}">
          <xlrd:rvb i="4124"/>
        </ext>
      </extLst>
    </bk>
    <bk>
      <extLst>
        <ext uri="{3e2802c4-a4d2-4d8b-9148-e3be6c30e623}">
          <xlrd:rvb i="4125"/>
        </ext>
      </extLst>
    </bk>
    <bk>
      <extLst>
        <ext uri="{3e2802c4-a4d2-4d8b-9148-e3be6c30e623}">
          <xlrd:rvb i="4126"/>
        </ext>
      </extLst>
    </bk>
    <bk>
      <extLst>
        <ext uri="{3e2802c4-a4d2-4d8b-9148-e3be6c30e623}">
          <xlrd:rvb i="4127"/>
        </ext>
      </extLst>
    </bk>
    <bk>
      <extLst>
        <ext uri="{3e2802c4-a4d2-4d8b-9148-e3be6c30e623}">
          <xlrd:rvb i="4128"/>
        </ext>
      </extLst>
    </bk>
    <bk>
      <extLst>
        <ext uri="{3e2802c4-a4d2-4d8b-9148-e3be6c30e623}">
          <xlrd:rvb i="4129"/>
        </ext>
      </extLst>
    </bk>
    <bk>
      <extLst>
        <ext uri="{3e2802c4-a4d2-4d8b-9148-e3be6c30e623}">
          <xlrd:rvb i="4130"/>
        </ext>
      </extLst>
    </bk>
    <bk>
      <extLst>
        <ext uri="{3e2802c4-a4d2-4d8b-9148-e3be6c30e623}">
          <xlrd:rvb i="4131"/>
        </ext>
      </extLst>
    </bk>
    <bk>
      <extLst>
        <ext uri="{3e2802c4-a4d2-4d8b-9148-e3be6c30e623}">
          <xlrd:rvb i="4132"/>
        </ext>
      </extLst>
    </bk>
    <bk>
      <extLst>
        <ext uri="{3e2802c4-a4d2-4d8b-9148-e3be6c30e623}">
          <xlrd:rvb i="4133"/>
        </ext>
      </extLst>
    </bk>
    <bk>
      <extLst>
        <ext uri="{3e2802c4-a4d2-4d8b-9148-e3be6c30e623}">
          <xlrd:rvb i="4134"/>
        </ext>
      </extLst>
    </bk>
    <bk>
      <extLst>
        <ext uri="{3e2802c4-a4d2-4d8b-9148-e3be6c30e623}">
          <xlrd:rvb i="4135"/>
        </ext>
      </extLst>
    </bk>
    <bk>
      <extLst>
        <ext uri="{3e2802c4-a4d2-4d8b-9148-e3be6c30e623}">
          <xlrd:rvb i="4136"/>
        </ext>
      </extLst>
    </bk>
    <bk>
      <extLst>
        <ext uri="{3e2802c4-a4d2-4d8b-9148-e3be6c30e623}">
          <xlrd:rvb i="4137"/>
        </ext>
      </extLst>
    </bk>
    <bk>
      <extLst>
        <ext uri="{3e2802c4-a4d2-4d8b-9148-e3be6c30e623}">
          <xlrd:rvb i="4138"/>
        </ext>
      </extLst>
    </bk>
    <bk>
      <extLst>
        <ext uri="{3e2802c4-a4d2-4d8b-9148-e3be6c30e623}">
          <xlrd:rvb i="4139"/>
        </ext>
      </extLst>
    </bk>
    <bk>
      <extLst>
        <ext uri="{3e2802c4-a4d2-4d8b-9148-e3be6c30e623}">
          <xlrd:rvb i="4140"/>
        </ext>
      </extLst>
    </bk>
    <bk>
      <extLst>
        <ext uri="{3e2802c4-a4d2-4d8b-9148-e3be6c30e623}">
          <xlrd:rvb i="4141"/>
        </ext>
      </extLst>
    </bk>
    <bk>
      <extLst>
        <ext uri="{3e2802c4-a4d2-4d8b-9148-e3be6c30e623}">
          <xlrd:rvb i="4142"/>
        </ext>
      </extLst>
    </bk>
    <bk>
      <extLst>
        <ext uri="{3e2802c4-a4d2-4d8b-9148-e3be6c30e623}">
          <xlrd:rvb i="4143"/>
        </ext>
      </extLst>
    </bk>
    <bk>
      <extLst>
        <ext uri="{3e2802c4-a4d2-4d8b-9148-e3be6c30e623}">
          <xlrd:rvb i="4144"/>
        </ext>
      </extLst>
    </bk>
    <bk>
      <extLst>
        <ext uri="{3e2802c4-a4d2-4d8b-9148-e3be6c30e623}">
          <xlrd:rvb i="4145"/>
        </ext>
      </extLst>
    </bk>
    <bk>
      <extLst>
        <ext uri="{3e2802c4-a4d2-4d8b-9148-e3be6c30e623}">
          <xlrd:rvb i="4146"/>
        </ext>
      </extLst>
    </bk>
    <bk>
      <extLst>
        <ext uri="{3e2802c4-a4d2-4d8b-9148-e3be6c30e623}">
          <xlrd:rvb i="4147"/>
        </ext>
      </extLst>
    </bk>
    <bk>
      <extLst>
        <ext uri="{3e2802c4-a4d2-4d8b-9148-e3be6c30e623}">
          <xlrd:rvb i="4148"/>
        </ext>
      </extLst>
    </bk>
    <bk>
      <extLst>
        <ext uri="{3e2802c4-a4d2-4d8b-9148-e3be6c30e623}">
          <xlrd:rvb i="4149"/>
        </ext>
      </extLst>
    </bk>
    <bk>
      <extLst>
        <ext uri="{3e2802c4-a4d2-4d8b-9148-e3be6c30e623}">
          <xlrd:rvb i="4150"/>
        </ext>
      </extLst>
    </bk>
    <bk>
      <extLst>
        <ext uri="{3e2802c4-a4d2-4d8b-9148-e3be6c30e623}">
          <xlrd:rvb i="4151"/>
        </ext>
      </extLst>
    </bk>
    <bk>
      <extLst>
        <ext uri="{3e2802c4-a4d2-4d8b-9148-e3be6c30e623}">
          <xlrd:rvb i="4152"/>
        </ext>
      </extLst>
    </bk>
    <bk>
      <extLst>
        <ext uri="{3e2802c4-a4d2-4d8b-9148-e3be6c30e623}">
          <xlrd:rvb i="4153"/>
        </ext>
      </extLst>
    </bk>
    <bk>
      <extLst>
        <ext uri="{3e2802c4-a4d2-4d8b-9148-e3be6c30e623}">
          <xlrd:rvb i="4154"/>
        </ext>
      </extLst>
    </bk>
    <bk>
      <extLst>
        <ext uri="{3e2802c4-a4d2-4d8b-9148-e3be6c30e623}">
          <xlrd:rvb i="4155"/>
        </ext>
      </extLst>
    </bk>
    <bk>
      <extLst>
        <ext uri="{3e2802c4-a4d2-4d8b-9148-e3be6c30e623}">
          <xlrd:rvb i="4156"/>
        </ext>
      </extLst>
    </bk>
    <bk>
      <extLst>
        <ext uri="{3e2802c4-a4d2-4d8b-9148-e3be6c30e623}">
          <xlrd:rvb i="4157"/>
        </ext>
      </extLst>
    </bk>
    <bk>
      <extLst>
        <ext uri="{3e2802c4-a4d2-4d8b-9148-e3be6c30e623}">
          <xlrd:rvb i="4158"/>
        </ext>
      </extLst>
    </bk>
    <bk>
      <extLst>
        <ext uri="{3e2802c4-a4d2-4d8b-9148-e3be6c30e623}">
          <xlrd:rvb i="4159"/>
        </ext>
      </extLst>
    </bk>
    <bk>
      <extLst>
        <ext uri="{3e2802c4-a4d2-4d8b-9148-e3be6c30e623}">
          <xlrd:rvb i="4160"/>
        </ext>
      </extLst>
    </bk>
    <bk>
      <extLst>
        <ext uri="{3e2802c4-a4d2-4d8b-9148-e3be6c30e623}">
          <xlrd:rvb i="4161"/>
        </ext>
      </extLst>
    </bk>
    <bk>
      <extLst>
        <ext uri="{3e2802c4-a4d2-4d8b-9148-e3be6c30e623}">
          <xlrd:rvb i="4162"/>
        </ext>
      </extLst>
    </bk>
    <bk>
      <extLst>
        <ext uri="{3e2802c4-a4d2-4d8b-9148-e3be6c30e623}">
          <xlrd:rvb i="4163"/>
        </ext>
      </extLst>
    </bk>
    <bk>
      <extLst>
        <ext uri="{3e2802c4-a4d2-4d8b-9148-e3be6c30e623}">
          <xlrd:rvb i="4164"/>
        </ext>
      </extLst>
    </bk>
    <bk>
      <extLst>
        <ext uri="{3e2802c4-a4d2-4d8b-9148-e3be6c30e623}">
          <xlrd:rvb i="4165"/>
        </ext>
      </extLst>
    </bk>
    <bk>
      <extLst>
        <ext uri="{3e2802c4-a4d2-4d8b-9148-e3be6c30e623}">
          <xlrd:rvb i="4166"/>
        </ext>
      </extLst>
    </bk>
    <bk>
      <extLst>
        <ext uri="{3e2802c4-a4d2-4d8b-9148-e3be6c30e623}">
          <xlrd:rvb i="4167"/>
        </ext>
      </extLst>
    </bk>
    <bk>
      <extLst>
        <ext uri="{3e2802c4-a4d2-4d8b-9148-e3be6c30e623}">
          <xlrd:rvb i="4168"/>
        </ext>
      </extLst>
    </bk>
    <bk>
      <extLst>
        <ext uri="{3e2802c4-a4d2-4d8b-9148-e3be6c30e623}">
          <xlrd:rvb i="4169"/>
        </ext>
      </extLst>
    </bk>
    <bk>
      <extLst>
        <ext uri="{3e2802c4-a4d2-4d8b-9148-e3be6c30e623}">
          <xlrd:rvb i="4170"/>
        </ext>
      </extLst>
    </bk>
    <bk>
      <extLst>
        <ext uri="{3e2802c4-a4d2-4d8b-9148-e3be6c30e623}">
          <xlrd:rvb i="4171"/>
        </ext>
      </extLst>
    </bk>
    <bk>
      <extLst>
        <ext uri="{3e2802c4-a4d2-4d8b-9148-e3be6c30e623}">
          <xlrd:rvb i="4172"/>
        </ext>
      </extLst>
    </bk>
    <bk>
      <extLst>
        <ext uri="{3e2802c4-a4d2-4d8b-9148-e3be6c30e623}">
          <xlrd:rvb i="4173"/>
        </ext>
      </extLst>
    </bk>
    <bk>
      <extLst>
        <ext uri="{3e2802c4-a4d2-4d8b-9148-e3be6c30e623}">
          <xlrd:rvb i="4174"/>
        </ext>
      </extLst>
    </bk>
    <bk>
      <extLst>
        <ext uri="{3e2802c4-a4d2-4d8b-9148-e3be6c30e623}">
          <xlrd:rvb i="4175"/>
        </ext>
      </extLst>
    </bk>
    <bk>
      <extLst>
        <ext uri="{3e2802c4-a4d2-4d8b-9148-e3be6c30e623}">
          <xlrd:rvb i="4176"/>
        </ext>
      </extLst>
    </bk>
    <bk>
      <extLst>
        <ext uri="{3e2802c4-a4d2-4d8b-9148-e3be6c30e623}">
          <xlrd:rvb i="4177"/>
        </ext>
      </extLst>
    </bk>
    <bk>
      <extLst>
        <ext uri="{3e2802c4-a4d2-4d8b-9148-e3be6c30e623}">
          <xlrd:rvb i="4178"/>
        </ext>
      </extLst>
    </bk>
    <bk>
      <extLst>
        <ext uri="{3e2802c4-a4d2-4d8b-9148-e3be6c30e623}">
          <xlrd:rvb i="4179"/>
        </ext>
      </extLst>
    </bk>
    <bk>
      <extLst>
        <ext uri="{3e2802c4-a4d2-4d8b-9148-e3be6c30e623}">
          <xlrd:rvb i="4180"/>
        </ext>
      </extLst>
    </bk>
    <bk>
      <extLst>
        <ext uri="{3e2802c4-a4d2-4d8b-9148-e3be6c30e623}">
          <xlrd:rvb i="4181"/>
        </ext>
      </extLst>
    </bk>
    <bk>
      <extLst>
        <ext uri="{3e2802c4-a4d2-4d8b-9148-e3be6c30e623}">
          <xlrd:rvb i="4182"/>
        </ext>
      </extLst>
    </bk>
    <bk>
      <extLst>
        <ext uri="{3e2802c4-a4d2-4d8b-9148-e3be6c30e623}">
          <xlrd:rvb i="4183"/>
        </ext>
      </extLst>
    </bk>
    <bk>
      <extLst>
        <ext uri="{3e2802c4-a4d2-4d8b-9148-e3be6c30e623}">
          <xlrd:rvb i="4184"/>
        </ext>
      </extLst>
    </bk>
    <bk>
      <extLst>
        <ext uri="{3e2802c4-a4d2-4d8b-9148-e3be6c30e623}">
          <xlrd:rvb i="4185"/>
        </ext>
      </extLst>
    </bk>
    <bk>
      <extLst>
        <ext uri="{3e2802c4-a4d2-4d8b-9148-e3be6c30e623}">
          <xlrd:rvb i="4186"/>
        </ext>
      </extLst>
    </bk>
    <bk>
      <extLst>
        <ext uri="{3e2802c4-a4d2-4d8b-9148-e3be6c30e623}">
          <xlrd:rvb i="4187"/>
        </ext>
      </extLst>
    </bk>
    <bk>
      <extLst>
        <ext uri="{3e2802c4-a4d2-4d8b-9148-e3be6c30e623}">
          <xlrd:rvb i="4188"/>
        </ext>
      </extLst>
    </bk>
    <bk>
      <extLst>
        <ext uri="{3e2802c4-a4d2-4d8b-9148-e3be6c30e623}">
          <xlrd:rvb i="4189"/>
        </ext>
      </extLst>
    </bk>
    <bk>
      <extLst>
        <ext uri="{3e2802c4-a4d2-4d8b-9148-e3be6c30e623}">
          <xlrd:rvb i="4190"/>
        </ext>
      </extLst>
    </bk>
    <bk>
      <extLst>
        <ext uri="{3e2802c4-a4d2-4d8b-9148-e3be6c30e623}">
          <xlrd:rvb i="4191"/>
        </ext>
      </extLst>
    </bk>
    <bk>
      <extLst>
        <ext uri="{3e2802c4-a4d2-4d8b-9148-e3be6c30e623}">
          <xlrd:rvb i="4192"/>
        </ext>
      </extLst>
    </bk>
    <bk>
      <extLst>
        <ext uri="{3e2802c4-a4d2-4d8b-9148-e3be6c30e623}">
          <xlrd:rvb i="4193"/>
        </ext>
      </extLst>
    </bk>
    <bk>
      <extLst>
        <ext uri="{3e2802c4-a4d2-4d8b-9148-e3be6c30e623}">
          <xlrd:rvb i="4194"/>
        </ext>
      </extLst>
    </bk>
    <bk>
      <extLst>
        <ext uri="{3e2802c4-a4d2-4d8b-9148-e3be6c30e623}">
          <xlrd:rvb i="4195"/>
        </ext>
      </extLst>
    </bk>
    <bk>
      <extLst>
        <ext uri="{3e2802c4-a4d2-4d8b-9148-e3be6c30e623}">
          <xlrd:rvb i="4196"/>
        </ext>
      </extLst>
    </bk>
    <bk>
      <extLst>
        <ext uri="{3e2802c4-a4d2-4d8b-9148-e3be6c30e623}">
          <xlrd:rvb i="4197"/>
        </ext>
      </extLst>
    </bk>
    <bk>
      <extLst>
        <ext uri="{3e2802c4-a4d2-4d8b-9148-e3be6c30e623}">
          <xlrd:rvb i="4198"/>
        </ext>
      </extLst>
    </bk>
    <bk>
      <extLst>
        <ext uri="{3e2802c4-a4d2-4d8b-9148-e3be6c30e623}">
          <xlrd:rvb i="4199"/>
        </ext>
      </extLst>
    </bk>
    <bk>
      <extLst>
        <ext uri="{3e2802c4-a4d2-4d8b-9148-e3be6c30e623}">
          <xlrd:rvb i="4200"/>
        </ext>
      </extLst>
    </bk>
    <bk>
      <extLst>
        <ext uri="{3e2802c4-a4d2-4d8b-9148-e3be6c30e623}">
          <xlrd:rvb i="4201"/>
        </ext>
      </extLst>
    </bk>
    <bk>
      <extLst>
        <ext uri="{3e2802c4-a4d2-4d8b-9148-e3be6c30e623}">
          <xlrd:rvb i="4202"/>
        </ext>
      </extLst>
    </bk>
    <bk>
      <extLst>
        <ext uri="{3e2802c4-a4d2-4d8b-9148-e3be6c30e623}">
          <xlrd:rvb i="4203"/>
        </ext>
      </extLst>
    </bk>
    <bk>
      <extLst>
        <ext uri="{3e2802c4-a4d2-4d8b-9148-e3be6c30e623}">
          <xlrd:rvb i="4204"/>
        </ext>
      </extLst>
    </bk>
    <bk>
      <extLst>
        <ext uri="{3e2802c4-a4d2-4d8b-9148-e3be6c30e623}">
          <xlrd:rvb i="4205"/>
        </ext>
      </extLst>
    </bk>
    <bk>
      <extLst>
        <ext uri="{3e2802c4-a4d2-4d8b-9148-e3be6c30e623}">
          <xlrd:rvb i="4206"/>
        </ext>
      </extLst>
    </bk>
    <bk>
      <extLst>
        <ext uri="{3e2802c4-a4d2-4d8b-9148-e3be6c30e623}">
          <xlrd:rvb i="4207"/>
        </ext>
      </extLst>
    </bk>
    <bk>
      <extLst>
        <ext uri="{3e2802c4-a4d2-4d8b-9148-e3be6c30e623}">
          <xlrd:rvb i="4208"/>
        </ext>
      </extLst>
    </bk>
    <bk>
      <extLst>
        <ext uri="{3e2802c4-a4d2-4d8b-9148-e3be6c30e623}">
          <xlrd:rvb i="4209"/>
        </ext>
      </extLst>
    </bk>
    <bk>
      <extLst>
        <ext uri="{3e2802c4-a4d2-4d8b-9148-e3be6c30e623}">
          <xlrd:rvb i="4210"/>
        </ext>
      </extLst>
    </bk>
    <bk>
      <extLst>
        <ext uri="{3e2802c4-a4d2-4d8b-9148-e3be6c30e623}">
          <xlrd:rvb i="4211"/>
        </ext>
      </extLst>
    </bk>
    <bk>
      <extLst>
        <ext uri="{3e2802c4-a4d2-4d8b-9148-e3be6c30e623}">
          <xlrd:rvb i="4212"/>
        </ext>
      </extLst>
    </bk>
    <bk>
      <extLst>
        <ext uri="{3e2802c4-a4d2-4d8b-9148-e3be6c30e623}">
          <xlrd:rvb i="4213"/>
        </ext>
      </extLst>
    </bk>
    <bk>
      <extLst>
        <ext uri="{3e2802c4-a4d2-4d8b-9148-e3be6c30e623}">
          <xlrd:rvb i="4214"/>
        </ext>
      </extLst>
    </bk>
    <bk>
      <extLst>
        <ext uri="{3e2802c4-a4d2-4d8b-9148-e3be6c30e623}">
          <xlrd:rvb i="4215"/>
        </ext>
      </extLst>
    </bk>
    <bk>
      <extLst>
        <ext uri="{3e2802c4-a4d2-4d8b-9148-e3be6c30e623}">
          <xlrd:rvb i="4216"/>
        </ext>
      </extLst>
    </bk>
    <bk>
      <extLst>
        <ext uri="{3e2802c4-a4d2-4d8b-9148-e3be6c30e623}">
          <xlrd:rvb i="4217"/>
        </ext>
      </extLst>
    </bk>
    <bk>
      <extLst>
        <ext uri="{3e2802c4-a4d2-4d8b-9148-e3be6c30e623}">
          <xlrd:rvb i="4218"/>
        </ext>
      </extLst>
    </bk>
    <bk>
      <extLst>
        <ext uri="{3e2802c4-a4d2-4d8b-9148-e3be6c30e623}">
          <xlrd:rvb i="4219"/>
        </ext>
      </extLst>
    </bk>
    <bk>
      <extLst>
        <ext uri="{3e2802c4-a4d2-4d8b-9148-e3be6c30e623}">
          <xlrd:rvb i="4220"/>
        </ext>
      </extLst>
    </bk>
    <bk>
      <extLst>
        <ext uri="{3e2802c4-a4d2-4d8b-9148-e3be6c30e623}">
          <xlrd:rvb i="4221"/>
        </ext>
      </extLst>
    </bk>
    <bk>
      <extLst>
        <ext uri="{3e2802c4-a4d2-4d8b-9148-e3be6c30e623}">
          <xlrd:rvb i="4222"/>
        </ext>
      </extLst>
    </bk>
    <bk>
      <extLst>
        <ext uri="{3e2802c4-a4d2-4d8b-9148-e3be6c30e623}">
          <xlrd:rvb i="4223"/>
        </ext>
      </extLst>
    </bk>
    <bk>
      <extLst>
        <ext uri="{3e2802c4-a4d2-4d8b-9148-e3be6c30e623}">
          <xlrd:rvb i="4224"/>
        </ext>
      </extLst>
    </bk>
    <bk>
      <extLst>
        <ext uri="{3e2802c4-a4d2-4d8b-9148-e3be6c30e623}">
          <xlrd:rvb i="4225"/>
        </ext>
      </extLst>
    </bk>
    <bk>
      <extLst>
        <ext uri="{3e2802c4-a4d2-4d8b-9148-e3be6c30e623}">
          <xlrd:rvb i="4226"/>
        </ext>
      </extLst>
    </bk>
    <bk>
      <extLst>
        <ext uri="{3e2802c4-a4d2-4d8b-9148-e3be6c30e623}">
          <xlrd:rvb i="4227"/>
        </ext>
      </extLst>
    </bk>
    <bk>
      <extLst>
        <ext uri="{3e2802c4-a4d2-4d8b-9148-e3be6c30e623}">
          <xlrd:rvb i="4228"/>
        </ext>
      </extLst>
    </bk>
    <bk>
      <extLst>
        <ext uri="{3e2802c4-a4d2-4d8b-9148-e3be6c30e623}">
          <xlrd:rvb i="4229"/>
        </ext>
      </extLst>
    </bk>
    <bk>
      <extLst>
        <ext uri="{3e2802c4-a4d2-4d8b-9148-e3be6c30e623}">
          <xlrd:rvb i="4232"/>
        </ext>
      </extLst>
    </bk>
    <bk>
      <extLst>
        <ext uri="{3e2802c4-a4d2-4d8b-9148-e3be6c30e623}">
          <xlrd:rvb i="4233"/>
        </ext>
      </extLst>
    </bk>
    <bk>
      <extLst>
        <ext uri="{3e2802c4-a4d2-4d8b-9148-e3be6c30e623}">
          <xlrd:rvb i="4234"/>
        </ext>
      </extLst>
    </bk>
    <bk>
      <extLst>
        <ext uri="{3e2802c4-a4d2-4d8b-9148-e3be6c30e623}">
          <xlrd:rvb i="4235"/>
        </ext>
      </extLst>
    </bk>
    <bk>
      <extLst>
        <ext uri="{3e2802c4-a4d2-4d8b-9148-e3be6c30e623}">
          <xlrd:rvb i="4236"/>
        </ext>
      </extLst>
    </bk>
    <bk>
      <extLst>
        <ext uri="{3e2802c4-a4d2-4d8b-9148-e3be6c30e623}">
          <xlrd:rvb i="4237"/>
        </ext>
      </extLst>
    </bk>
    <bk>
      <extLst>
        <ext uri="{3e2802c4-a4d2-4d8b-9148-e3be6c30e623}">
          <xlrd:rvb i="4238"/>
        </ext>
      </extLst>
    </bk>
    <bk>
      <extLst>
        <ext uri="{3e2802c4-a4d2-4d8b-9148-e3be6c30e623}">
          <xlrd:rvb i="4239"/>
        </ext>
      </extLst>
    </bk>
    <bk>
      <extLst>
        <ext uri="{3e2802c4-a4d2-4d8b-9148-e3be6c30e623}">
          <xlrd:rvb i="4240"/>
        </ext>
      </extLst>
    </bk>
    <bk>
      <extLst>
        <ext uri="{3e2802c4-a4d2-4d8b-9148-e3be6c30e623}">
          <xlrd:rvb i="4241"/>
        </ext>
      </extLst>
    </bk>
    <bk>
      <extLst>
        <ext uri="{3e2802c4-a4d2-4d8b-9148-e3be6c30e623}">
          <xlrd:rvb i="4242"/>
        </ext>
      </extLst>
    </bk>
    <bk>
      <extLst>
        <ext uri="{3e2802c4-a4d2-4d8b-9148-e3be6c30e623}">
          <xlrd:rvb i="4243"/>
        </ext>
      </extLst>
    </bk>
    <bk>
      <extLst>
        <ext uri="{3e2802c4-a4d2-4d8b-9148-e3be6c30e623}">
          <xlrd:rvb i="4244"/>
        </ext>
      </extLst>
    </bk>
    <bk>
      <extLst>
        <ext uri="{3e2802c4-a4d2-4d8b-9148-e3be6c30e623}">
          <xlrd:rvb i="4245"/>
        </ext>
      </extLst>
    </bk>
    <bk>
      <extLst>
        <ext uri="{3e2802c4-a4d2-4d8b-9148-e3be6c30e623}">
          <xlrd:rvb i="4246"/>
        </ext>
      </extLst>
    </bk>
    <bk>
      <extLst>
        <ext uri="{3e2802c4-a4d2-4d8b-9148-e3be6c30e623}">
          <xlrd:rvb i="4247"/>
        </ext>
      </extLst>
    </bk>
    <bk>
      <extLst>
        <ext uri="{3e2802c4-a4d2-4d8b-9148-e3be6c30e623}">
          <xlrd:rvb i="4248"/>
        </ext>
      </extLst>
    </bk>
    <bk>
      <extLst>
        <ext uri="{3e2802c4-a4d2-4d8b-9148-e3be6c30e623}">
          <xlrd:rvb i="4249"/>
        </ext>
      </extLst>
    </bk>
    <bk>
      <extLst>
        <ext uri="{3e2802c4-a4d2-4d8b-9148-e3be6c30e623}">
          <xlrd:rvb i="4250"/>
        </ext>
      </extLst>
    </bk>
    <bk>
      <extLst>
        <ext uri="{3e2802c4-a4d2-4d8b-9148-e3be6c30e623}">
          <xlrd:rvb i="4251"/>
        </ext>
      </extLst>
    </bk>
    <bk>
      <extLst>
        <ext uri="{3e2802c4-a4d2-4d8b-9148-e3be6c30e623}">
          <xlrd:rvb i="4252"/>
        </ext>
      </extLst>
    </bk>
    <bk>
      <extLst>
        <ext uri="{3e2802c4-a4d2-4d8b-9148-e3be6c30e623}">
          <xlrd:rvb i="4253"/>
        </ext>
      </extLst>
    </bk>
    <bk>
      <extLst>
        <ext uri="{3e2802c4-a4d2-4d8b-9148-e3be6c30e623}">
          <xlrd:rvb i="4254"/>
        </ext>
      </extLst>
    </bk>
    <bk>
      <extLst>
        <ext uri="{3e2802c4-a4d2-4d8b-9148-e3be6c30e623}">
          <xlrd:rvb i="4255"/>
        </ext>
      </extLst>
    </bk>
    <bk>
      <extLst>
        <ext uri="{3e2802c4-a4d2-4d8b-9148-e3be6c30e623}">
          <xlrd:rvb i="4256"/>
        </ext>
      </extLst>
    </bk>
    <bk>
      <extLst>
        <ext uri="{3e2802c4-a4d2-4d8b-9148-e3be6c30e623}">
          <xlrd:rvb i="4257"/>
        </ext>
      </extLst>
    </bk>
    <bk>
      <extLst>
        <ext uri="{3e2802c4-a4d2-4d8b-9148-e3be6c30e623}">
          <xlrd:rvb i="4258"/>
        </ext>
      </extLst>
    </bk>
    <bk>
      <extLst>
        <ext uri="{3e2802c4-a4d2-4d8b-9148-e3be6c30e623}">
          <xlrd:rvb i="4259"/>
        </ext>
      </extLst>
    </bk>
    <bk>
      <extLst>
        <ext uri="{3e2802c4-a4d2-4d8b-9148-e3be6c30e623}">
          <xlrd:rvb i="4260"/>
        </ext>
      </extLst>
    </bk>
    <bk>
      <extLst>
        <ext uri="{3e2802c4-a4d2-4d8b-9148-e3be6c30e623}">
          <xlrd:rvb i="4261"/>
        </ext>
      </extLst>
    </bk>
    <bk>
      <extLst>
        <ext uri="{3e2802c4-a4d2-4d8b-9148-e3be6c30e623}">
          <xlrd:rvb i="4262"/>
        </ext>
      </extLst>
    </bk>
    <bk>
      <extLst>
        <ext uri="{3e2802c4-a4d2-4d8b-9148-e3be6c30e623}">
          <xlrd:rvb i="4263"/>
        </ext>
      </extLst>
    </bk>
    <bk>
      <extLst>
        <ext uri="{3e2802c4-a4d2-4d8b-9148-e3be6c30e623}">
          <xlrd:rvb i="4264"/>
        </ext>
      </extLst>
    </bk>
    <bk>
      <extLst>
        <ext uri="{3e2802c4-a4d2-4d8b-9148-e3be6c30e623}">
          <xlrd:rvb i="4265"/>
        </ext>
      </extLst>
    </bk>
    <bk>
      <extLst>
        <ext uri="{3e2802c4-a4d2-4d8b-9148-e3be6c30e623}">
          <xlrd:rvb i="4266"/>
        </ext>
      </extLst>
    </bk>
    <bk>
      <extLst>
        <ext uri="{3e2802c4-a4d2-4d8b-9148-e3be6c30e623}">
          <xlrd:rvb i="4267"/>
        </ext>
      </extLst>
    </bk>
    <bk>
      <extLst>
        <ext uri="{3e2802c4-a4d2-4d8b-9148-e3be6c30e623}">
          <xlrd:rvb i="4268"/>
        </ext>
      </extLst>
    </bk>
    <bk>
      <extLst>
        <ext uri="{3e2802c4-a4d2-4d8b-9148-e3be6c30e623}">
          <xlrd:rvb i="4269"/>
        </ext>
      </extLst>
    </bk>
    <bk>
      <extLst>
        <ext uri="{3e2802c4-a4d2-4d8b-9148-e3be6c30e623}">
          <xlrd:rvb i="4270"/>
        </ext>
      </extLst>
    </bk>
    <bk>
      <extLst>
        <ext uri="{3e2802c4-a4d2-4d8b-9148-e3be6c30e623}">
          <xlrd:rvb i="4271"/>
        </ext>
      </extLst>
    </bk>
    <bk>
      <extLst>
        <ext uri="{3e2802c4-a4d2-4d8b-9148-e3be6c30e623}">
          <xlrd:rvb i="4272"/>
        </ext>
      </extLst>
    </bk>
    <bk>
      <extLst>
        <ext uri="{3e2802c4-a4d2-4d8b-9148-e3be6c30e623}">
          <xlrd:rvb i="4273"/>
        </ext>
      </extLst>
    </bk>
    <bk>
      <extLst>
        <ext uri="{3e2802c4-a4d2-4d8b-9148-e3be6c30e623}">
          <xlrd:rvb i="4274"/>
        </ext>
      </extLst>
    </bk>
    <bk>
      <extLst>
        <ext uri="{3e2802c4-a4d2-4d8b-9148-e3be6c30e623}">
          <xlrd:rvb i="4275"/>
        </ext>
      </extLst>
    </bk>
    <bk>
      <extLst>
        <ext uri="{3e2802c4-a4d2-4d8b-9148-e3be6c30e623}">
          <xlrd:rvb i="4276"/>
        </ext>
      </extLst>
    </bk>
    <bk>
      <extLst>
        <ext uri="{3e2802c4-a4d2-4d8b-9148-e3be6c30e623}">
          <xlrd:rvb i="4277"/>
        </ext>
      </extLst>
    </bk>
    <bk>
      <extLst>
        <ext uri="{3e2802c4-a4d2-4d8b-9148-e3be6c30e623}">
          <xlrd:rvb i="4278"/>
        </ext>
      </extLst>
    </bk>
    <bk>
      <extLst>
        <ext uri="{3e2802c4-a4d2-4d8b-9148-e3be6c30e623}">
          <xlrd:rvb i="4279"/>
        </ext>
      </extLst>
    </bk>
    <bk>
      <extLst>
        <ext uri="{3e2802c4-a4d2-4d8b-9148-e3be6c30e623}">
          <xlrd:rvb i="4280"/>
        </ext>
      </extLst>
    </bk>
    <bk>
      <extLst>
        <ext uri="{3e2802c4-a4d2-4d8b-9148-e3be6c30e623}">
          <xlrd:rvb i="4281"/>
        </ext>
      </extLst>
    </bk>
    <bk>
      <extLst>
        <ext uri="{3e2802c4-a4d2-4d8b-9148-e3be6c30e623}">
          <xlrd:rvb i="4282"/>
        </ext>
      </extLst>
    </bk>
    <bk>
      <extLst>
        <ext uri="{3e2802c4-a4d2-4d8b-9148-e3be6c30e623}">
          <xlrd:rvb i="4283"/>
        </ext>
      </extLst>
    </bk>
    <bk>
      <extLst>
        <ext uri="{3e2802c4-a4d2-4d8b-9148-e3be6c30e623}">
          <xlrd:rvb i="4284"/>
        </ext>
      </extLst>
    </bk>
    <bk>
      <extLst>
        <ext uri="{3e2802c4-a4d2-4d8b-9148-e3be6c30e623}">
          <xlrd:rvb i="4285"/>
        </ext>
      </extLst>
    </bk>
    <bk>
      <extLst>
        <ext uri="{3e2802c4-a4d2-4d8b-9148-e3be6c30e623}">
          <xlrd:rvb i="4286"/>
        </ext>
      </extLst>
    </bk>
    <bk>
      <extLst>
        <ext uri="{3e2802c4-a4d2-4d8b-9148-e3be6c30e623}">
          <xlrd:rvb i="4287"/>
        </ext>
      </extLst>
    </bk>
    <bk>
      <extLst>
        <ext uri="{3e2802c4-a4d2-4d8b-9148-e3be6c30e623}">
          <xlrd:rvb i="4288"/>
        </ext>
      </extLst>
    </bk>
    <bk>
      <extLst>
        <ext uri="{3e2802c4-a4d2-4d8b-9148-e3be6c30e623}">
          <xlrd:rvb i="4289"/>
        </ext>
      </extLst>
    </bk>
    <bk>
      <extLst>
        <ext uri="{3e2802c4-a4d2-4d8b-9148-e3be6c30e623}">
          <xlrd:rvb i="4290"/>
        </ext>
      </extLst>
    </bk>
    <bk>
      <extLst>
        <ext uri="{3e2802c4-a4d2-4d8b-9148-e3be6c30e623}">
          <xlrd:rvb i="4291"/>
        </ext>
      </extLst>
    </bk>
    <bk>
      <extLst>
        <ext uri="{3e2802c4-a4d2-4d8b-9148-e3be6c30e623}">
          <xlrd:rvb i="4292"/>
        </ext>
      </extLst>
    </bk>
    <bk>
      <extLst>
        <ext uri="{3e2802c4-a4d2-4d8b-9148-e3be6c30e623}">
          <xlrd:rvb i="4293"/>
        </ext>
      </extLst>
    </bk>
    <bk>
      <extLst>
        <ext uri="{3e2802c4-a4d2-4d8b-9148-e3be6c30e623}">
          <xlrd:rvb i="4294"/>
        </ext>
      </extLst>
    </bk>
    <bk>
      <extLst>
        <ext uri="{3e2802c4-a4d2-4d8b-9148-e3be6c30e623}">
          <xlrd:rvb i="4295"/>
        </ext>
      </extLst>
    </bk>
    <bk>
      <extLst>
        <ext uri="{3e2802c4-a4d2-4d8b-9148-e3be6c30e623}">
          <xlrd:rvb i="4296"/>
        </ext>
      </extLst>
    </bk>
    <bk>
      <extLst>
        <ext uri="{3e2802c4-a4d2-4d8b-9148-e3be6c30e623}">
          <xlrd:rvb i="4297"/>
        </ext>
      </extLst>
    </bk>
    <bk>
      <extLst>
        <ext uri="{3e2802c4-a4d2-4d8b-9148-e3be6c30e623}">
          <xlrd:rvb i="4298"/>
        </ext>
      </extLst>
    </bk>
    <bk>
      <extLst>
        <ext uri="{3e2802c4-a4d2-4d8b-9148-e3be6c30e623}">
          <xlrd:rvb i="4299"/>
        </ext>
      </extLst>
    </bk>
    <bk>
      <extLst>
        <ext uri="{3e2802c4-a4d2-4d8b-9148-e3be6c30e623}">
          <xlrd:rvb i="4300"/>
        </ext>
      </extLst>
    </bk>
    <bk>
      <extLst>
        <ext uri="{3e2802c4-a4d2-4d8b-9148-e3be6c30e623}">
          <xlrd:rvb i="4301"/>
        </ext>
      </extLst>
    </bk>
    <bk>
      <extLst>
        <ext uri="{3e2802c4-a4d2-4d8b-9148-e3be6c30e623}">
          <xlrd:rvb i="4302"/>
        </ext>
      </extLst>
    </bk>
    <bk>
      <extLst>
        <ext uri="{3e2802c4-a4d2-4d8b-9148-e3be6c30e623}">
          <xlrd:rvb i="4303"/>
        </ext>
      </extLst>
    </bk>
    <bk>
      <extLst>
        <ext uri="{3e2802c4-a4d2-4d8b-9148-e3be6c30e623}">
          <xlrd:rvb i="4304"/>
        </ext>
      </extLst>
    </bk>
    <bk>
      <extLst>
        <ext uri="{3e2802c4-a4d2-4d8b-9148-e3be6c30e623}">
          <xlrd:rvb i="4305"/>
        </ext>
      </extLst>
    </bk>
    <bk>
      <extLst>
        <ext uri="{3e2802c4-a4d2-4d8b-9148-e3be6c30e623}">
          <xlrd:rvb i="4306"/>
        </ext>
      </extLst>
    </bk>
    <bk>
      <extLst>
        <ext uri="{3e2802c4-a4d2-4d8b-9148-e3be6c30e623}">
          <xlrd:rvb i="4307"/>
        </ext>
      </extLst>
    </bk>
    <bk>
      <extLst>
        <ext uri="{3e2802c4-a4d2-4d8b-9148-e3be6c30e623}">
          <xlrd:rvb i="4308"/>
        </ext>
      </extLst>
    </bk>
    <bk>
      <extLst>
        <ext uri="{3e2802c4-a4d2-4d8b-9148-e3be6c30e623}">
          <xlrd:rvb i="4309"/>
        </ext>
      </extLst>
    </bk>
    <bk>
      <extLst>
        <ext uri="{3e2802c4-a4d2-4d8b-9148-e3be6c30e623}">
          <xlrd:rvb i="4310"/>
        </ext>
      </extLst>
    </bk>
    <bk>
      <extLst>
        <ext uri="{3e2802c4-a4d2-4d8b-9148-e3be6c30e623}">
          <xlrd:rvb i="4311"/>
        </ext>
      </extLst>
    </bk>
    <bk>
      <extLst>
        <ext uri="{3e2802c4-a4d2-4d8b-9148-e3be6c30e623}">
          <xlrd:rvb i="4312"/>
        </ext>
      </extLst>
    </bk>
    <bk>
      <extLst>
        <ext uri="{3e2802c4-a4d2-4d8b-9148-e3be6c30e623}">
          <xlrd:rvb i="4313"/>
        </ext>
      </extLst>
    </bk>
    <bk>
      <extLst>
        <ext uri="{3e2802c4-a4d2-4d8b-9148-e3be6c30e623}">
          <xlrd:rvb i="4314"/>
        </ext>
      </extLst>
    </bk>
    <bk>
      <extLst>
        <ext uri="{3e2802c4-a4d2-4d8b-9148-e3be6c30e623}">
          <xlrd:rvb i="4315"/>
        </ext>
      </extLst>
    </bk>
    <bk>
      <extLst>
        <ext uri="{3e2802c4-a4d2-4d8b-9148-e3be6c30e623}">
          <xlrd:rvb i="4316"/>
        </ext>
      </extLst>
    </bk>
    <bk>
      <extLst>
        <ext uri="{3e2802c4-a4d2-4d8b-9148-e3be6c30e623}">
          <xlrd:rvb i="4317"/>
        </ext>
      </extLst>
    </bk>
    <bk>
      <extLst>
        <ext uri="{3e2802c4-a4d2-4d8b-9148-e3be6c30e623}">
          <xlrd:rvb i="4318"/>
        </ext>
      </extLst>
    </bk>
    <bk>
      <extLst>
        <ext uri="{3e2802c4-a4d2-4d8b-9148-e3be6c30e623}">
          <xlrd:rvb i="4319"/>
        </ext>
      </extLst>
    </bk>
    <bk>
      <extLst>
        <ext uri="{3e2802c4-a4d2-4d8b-9148-e3be6c30e623}">
          <xlrd:rvb i="4320"/>
        </ext>
      </extLst>
    </bk>
    <bk>
      <extLst>
        <ext uri="{3e2802c4-a4d2-4d8b-9148-e3be6c30e623}">
          <xlrd:rvb i="4321"/>
        </ext>
      </extLst>
    </bk>
    <bk>
      <extLst>
        <ext uri="{3e2802c4-a4d2-4d8b-9148-e3be6c30e623}">
          <xlrd:rvb i="4322"/>
        </ext>
      </extLst>
    </bk>
    <bk>
      <extLst>
        <ext uri="{3e2802c4-a4d2-4d8b-9148-e3be6c30e623}">
          <xlrd:rvb i="4323"/>
        </ext>
      </extLst>
    </bk>
    <bk>
      <extLst>
        <ext uri="{3e2802c4-a4d2-4d8b-9148-e3be6c30e623}">
          <xlrd:rvb i="4324"/>
        </ext>
      </extLst>
    </bk>
    <bk>
      <extLst>
        <ext uri="{3e2802c4-a4d2-4d8b-9148-e3be6c30e623}">
          <xlrd:rvb i="4325"/>
        </ext>
      </extLst>
    </bk>
    <bk>
      <extLst>
        <ext uri="{3e2802c4-a4d2-4d8b-9148-e3be6c30e623}">
          <xlrd:rvb i="4326"/>
        </ext>
      </extLst>
    </bk>
    <bk>
      <extLst>
        <ext uri="{3e2802c4-a4d2-4d8b-9148-e3be6c30e623}">
          <xlrd:rvb i="4327"/>
        </ext>
      </extLst>
    </bk>
    <bk>
      <extLst>
        <ext uri="{3e2802c4-a4d2-4d8b-9148-e3be6c30e623}">
          <xlrd:rvb i="4328"/>
        </ext>
      </extLst>
    </bk>
    <bk>
      <extLst>
        <ext uri="{3e2802c4-a4d2-4d8b-9148-e3be6c30e623}">
          <xlrd:rvb i="4329"/>
        </ext>
      </extLst>
    </bk>
    <bk>
      <extLst>
        <ext uri="{3e2802c4-a4d2-4d8b-9148-e3be6c30e623}">
          <xlrd:rvb i="4330"/>
        </ext>
      </extLst>
    </bk>
    <bk>
      <extLst>
        <ext uri="{3e2802c4-a4d2-4d8b-9148-e3be6c30e623}">
          <xlrd:rvb i="4331"/>
        </ext>
      </extLst>
    </bk>
    <bk>
      <extLst>
        <ext uri="{3e2802c4-a4d2-4d8b-9148-e3be6c30e623}">
          <xlrd:rvb i="4332"/>
        </ext>
      </extLst>
    </bk>
    <bk>
      <extLst>
        <ext uri="{3e2802c4-a4d2-4d8b-9148-e3be6c30e623}">
          <xlrd:rvb i="4333"/>
        </ext>
      </extLst>
    </bk>
    <bk>
      <extLst>
        <ext uri="{3e2802c4-a4d2-4d8b-9148-e3be6c30e623}">
          <xlrd:rvb i="4334"/>
        </ext>
      </extLst>
    </bk>
    <bk>
      <extLst>
        <ext uri="{3e2802c4-a4d2-4d8b-9148-e3be6c30e623}">
          <xlrd:rvb i="4335"/>
        </ext>
      </extLst>
    </bk>
    <bk>
      <extLst>
        <ext uri="{3e2802c4-a4d2-4d8b-9148-e3be6c30e623}">
          <xlrd:rvb i="4336"/>
        </ext>
      </extLst>
    </bk>
    <bk>
      <extLst>
        <ext uri="{3e2802c4-a4d2-4d8b-9148-e3be6c30e623}">
          <xlrd:rvb i="4337"/>
        </ext>
      </extLst>
    </bk>
    <bk>
      <extLst>
        <ext uri="{3e2802c4-a4d2-4d8b-9148-e3be6c30e623}">
          <xlrd:rvb i="4338"/>
        </ext>
      </extLst>
    </bk>
    <bk>
      <extLst>
        <ext uri="{3e2802c4-a4d2-4d8b-9148-e3be6c30e623}">
          <xlrd:rvb i="4339"/>
        </ext>
      </extLst>
    </bk>
    <bk>
      <extLst>
        <ext uri="{3e2802c4-a4d2-4d8b-9148-e3be6c30e623}">
          <xlrd:rvb i="4340"/>
        </ext>
      </extLst>
    </bk>
    <bk>
      <extLst>
        <ext uri="{3e2802c4-a4d2-4d8b-9148-e3be6c30e623}">
          <xlrd:rvb i="4341"/>
        </ext>
      </extLst>
    </bk>
    <bk>
      <extLst>
        <ext uri="{3e2802c4-a4d2-4d8b-9148-e3be6c30e623}">
          <xlrd:rvb i="4342"/>
        </ext>
      </extLst>
    </bk>
    <bk>
      <extLst>
        <ext uri="{3e2802c4-a4d2-4d8b-9148-e3be6c30e623}">
          <xlrd:rvb i="4343"/>
        </ext>
      </extLst>
    </bk>
    <bk>
      <extLst>
        <ext uri="{3e2802c4-a4d2-4d8b-9148-e3be6c30e623}">
          <xlrd:rvb i="4344"/>
        </ext>
      </extLst>
    </bk>
    <bk>
      <extLst>
        <ext uri="{3e2802c4-a4d2-4d8b-9148-e3be6c30e623}">
          <xlrd:rvb i="4345"/>
        </ext>
      </extLst>
    </bk>
    <bk>
      <extLst>
        <ext uri="{3e2802c4-a4d2-4d8b-9148-e3be6c30e623}">
          <xlrd:rvb i="4346"/>
        </ext>
      </extLst>
    </bk>
    <bk>
      <extLst>
        <ext uri="{3e2802c4-a4d2-4d8b-9148-e3be6c30e623}">
          <xlrd:rvb i="4347"/>
        </ext>
      </extLst>
    </bk>
    <bk>
      <extLst>
        <ext uri="{3e2802c4-a4d2-4d8b-9148-e3be6c30e623}">
          <xlrd:rvb i="4348"/>
        </ext>
      </extLst>
    </bk>
    <bk>
      <extLst>
        <ext uri="{3e2802c4-a4d2-4d8b-9148-e3be6c30e623}">
          <xlrd:rvb i="4349"/>
        </ext>
      </extLst>
    </bk>
    <bk>
      <extLst>
        <ext uri="{3e2802c4-a4d2-4d8b-9148-e3be6c30e623}">
          <xlrd:rvb i="4350"/>
        </ext>
      </extLst>
    </bk>
    <bk>
      <extLst>
        <ext uri="{3e2802c4-a4d2-4d8b-9148-e3be6c30e623}">
          <xlrd:rvb i="4351"/>
        </ext>
      </extLst>
    </bk>
    <bk>
      <extLst>
        <ext uri="{3e2802c4-a4d2-4d8b-9148-e3be6c30e623}">
          <xlrd:rvb i="4352"/>
        </ext>
      </extLst>
    </bk>
    <bk>
      <extLst>
        <ext uri="{3e2802c4-a4d2-4d8b-9148-e3be6c30e623}">
          <xlrd:rvb i="4353"/>
        </ext>
      </extLst>
    </bk>
    <bk>
      <extLst>
        <ext uri="{3e2802c4-a4d2-4d8b-9148-e3be6c30e623}">
          <xlrd:rvb i="4354"/>
        </ext>
      </extLst>
    </bk>
    <bk>
      <extLst>
        <ext uri="{3e2802c4-a4d2-4d8b-9148-e3be6c30e623}">
          <xlrd:rvb i="4355"/>
        </ext>
      </extLst>
    </bk>
    <bk>
      <extLst>
        <ext uri="{3e2802c4-a4d2-4d8b-9148-e3be6c30e623}">
          <xlrd:rvb i="4356"/>
        </ext>
      </extLst>
    </bk>
    <bk>
      <extLst>
        <ext uri="{3e2802c4-a4d2-4d8b-9148-e3be6c30e623}">
          <xlrd:rvb i="4357"/>
        </ext>
      </extLst>
    </bk>
    <bk>
      <extLst>
        <ext uri="{3e2802c4-a4d2-4d8b-9148-e3be6c30e623}">
          <xlrd:rvb i="4358"/>
        </ext>
      </extLst>
    </bk>
    <bk>
      <extLst>
        <ext uri="{3e2802c4-a4d2-4d8b-9148-e3be6c30e623}">
          <xlrd:rvb i="4359"/>
        </ext>
      </extLst>
    </bk>
    <bk>
      <extLst>
        <ext uri="{3e2802c4-a4d2-4d8b-9148-e3be6c30e623}">
          <xlrd:rvb i="4360"/>
        </ext>
      </extLst>
    </bk>
    <bk>
      <extLst>
        <ext uri="{3e2802c4-a4d2-4d8b-9148-e3be6c30e623}">
          <xlrd:rvb i="4361"/>
        </ext>
      </extLst>
    </bk>
    <bk>
      <extLst>
        <ext uri="{3e2802c4-a4d2-4d8b-9148-e3be6c30e623}">
          <xlrd:rvb i="4362"/>
        </ext>
      </extLst>
    </bk>
    <bk>
      <extLst>
        <ext uri="{3e2802c4-a4d2-4d8b-9148-e3be6c30e623}">
          <xlrd:rvb i="4363"/>
        </ext>
      </extLst>
    </bk>
    <bk>
      <extLst>
        <ext uri="{3e2802c4-a4d2-4d8b-9148-e3be6c30e623}">
          <xlrd:rvb i="4364"/>
        </ext>
      </extLst>
    </bk>
    <bk>
      <extLst>
        <ext uri="{3e2802c4-a4d2-4d8b-9148-e3be6c30e623}">
          <xlrd:rvb i="4365"/>
        </ext>
      </extLst>
    </bk>
    <bk>
      <extLst>
        <ext uri="{3e2802c4-a4d2-4d8b-9148-e3be6c30e623}">
          <xlrd:rvb i="4366"/>
        </ext>
      </extLst>
    </bk>
    <bk>
      <extLst>
        <ext uri="{3e2802c4-a4d2-4d8b-9148-e3be6c30e623}">
          <xlrd:rvb i="4367"/>
        </ext>
      </extLst>
    </bk>
    <bk>
      <extLst>
        <ext uri="{3e2802c4-a4d2-4d8b-9148-e3be6c30e623}">
          <xlrd:rvb i="4368"/>
        </ext>
      </extLst>
    </bk>
    <bk>
      <extLst>
        <ext uri="{3e2802c4-a4d2-4d8b-9148-e3be6c30e623}">
          <xlrd:rvb i="4369"/>
        </ext>
      </extLst>
    </bk>
    <bk>
      <extLst>
        <ext uri="{3e2802c4-a4d2-4d8b-9148-e3be6c30e623}">
          <xlrd:rvb i="4370"/>
        </ext>
      </extLst>
    </bk>
    <bk>
      <extLst>
        <ext uri="{3e2802c4-a4d2-4d8b-9148-e3be6c30e623}">
          <xlrd:rvb i="4371"/>
        </ext>
      </extLst>
    </bk>
    <bk>
      <extLst>
        <ext uri="{3e2802c4-a4d2-4d8b-9148-e3be6c30e623}">
          <xlrd:rvb i="4372"/>
        </ext>
      </extLst>
    </bk>
    <bk>
      <extLst>
        <ext uri="{3e2802c4-a4d2-4d8b-9148-e3be6c30e623}">
          <xlrd:rvb i="4373"/>
        </ext>
      </extLst>
    </bk>
    <bk>
      <extLst>
        <ext uri="{3e2802c4-a4d2-4d8b-9148-e3be6c30e623}">
          <xlrd:rvb i="4374"/>
        </ext>
      </extLst>
    </bk>
    <bk>
      <extLst>
        <ext uri="{3e2802c4-a4d2-4d8b-9148-e3be6c30e623}">
          <xlrd:rvb i="4375"/>
        </ext>
      </extLst>
    </bk>
    <bk>
      <extLst>
        <ext uri="{3e2802c4-a4d2-4d8b-9148-e3be6c30e623}">
          <xlrd:rvb i="4376"/>
        </ext>
      </extLst>
    </bk>
    <bk>
      <extLst>
        <ext uri="{3e2802c4-a4d2-4d8b-9148-e3be6c30e623}">
          <xlrd:rvb i="4377"/>
        </ext>
      </extLst>
    </bk>
    <bk>
      <extLst>
        <ext uri="{3e2802c4-a4d2-4d8b-9148-e3be6c30e623}">
          <xlrd:rvb i="4378"/>
        </ext>
      </extLst>
    </bk>
    <bk>
      <extLst>
        <ext uri="{3e2802c4-a4d2-4d8b-9148-e3be6c30e623}">
          <xlrd:rvb i="4379"/>
        </ext>
      </extLst>
    </bk>
    <bk>
      <extLst>
        <ext uri="{3e2802c4-a4d2-4d8b-9148-e3be6c30e623}">
          <xlrd:rvb i="4380"/>
        </ext>
      </extLst>
    </bk>
    <bk>
      <extLst>
        <ext uri="{3e2802c4-a4d2-4d8b-9148-e3be6c30e623}">
          <xlrd:rvb i="4381"/>
        </ext>
      </extLst>
    </bk>
    <bk>
      <extLst>
        <ext uri="{3e2802c4-a4d2-4d8b-9148-e3be6c30e623}">
          <xlrd:rvb i="4382"/>
        </ext>
      </extLst>
    </bk>
    <bk>
      <extLst>
        <ext uri="{3e2802c4-a4d2-4d8b-9148-e3be6c30e623}">
          <xlrd:rvb i="4383"/>
        </ext>
      </extLst>
    </bk>
    <bk>
      <extLst>
        <ext uri="{3e2802c4-a4d2-4d8b-9148-e3be6c30e623}">
          <xlrd:rvb i="4384"/>
        </ext>
      </extLst>
    </bk>
    <bk>
      <extLst>
        <ext uri="{3e2802c4-a4d2-4d8b-9148-e3be6c30e623}">
          <xlrd:rvb i="4385"/>
        </ext>
      </extLst>
    </bk>
    <bk>
      <extLst>
        <ext uri="{3e2802c4-a4d2-4d8b-9148-e3be6c30e623}">
          <xlrd:rvb i="4386"/>
        </ext>
      </extLst>
    </bk>
    <bk>
      <extLst>
        <ext uri="{3e2802c4-a4d2-4d8b-9148-e3be6c30e623}">
          <xlrd:rvb i="4387"/>
        </ext>
      </extLst>
    </bk>
    <bk>
      <extLst>
        <ext uri="{3e2802c4-a4d2-4d8b-9148-e3be6c30e623}">
          <xlrd:rvb i="4388"/>
        </ext>
      </extLst>
    </bk>
    <bk>
      <extLst>
        <ext uri="{3e2802c4-a4d2-4d8b-9148-e3be6c30e623}">
          <xlrd:rvb i="4389"/>
        </ext>
      </extLst>
    </bk>
    <bk>
      <extLst>
        <ext uri="{3e2802c4-a4d2-4d8b-9148-e3be6c30e623}">
          <xlrd:rvb i="4390"/>
        </ext>
      </extLst>
    </bk>
    <bk>
      <extLst>
        <ext uri="{3e2802c4-a4d2-4d8b-9148-e3be6c30e623}">
          <xlrd:rvb i="4391"/>
        </ext>
      </extLst>
    </bk>
    <bk>
      <extLst>
        <ext uri="{3e2802c4-a4d2-4d8b-9148-e3be6c30e623}">
          <xlrd:rvb i="4392"/>
        </ext>
      </extLst>
    </bk>
    <bk>
      <extLst>
        <ext uri="{3e2802c4-a4d2-4d8b-9148-e3be6c30e623}">
          <xlrd:rvb i="4393"/>
        </ext>
      </extLst>
    </bk>
    <bk>
      <extLst>
        <ext uri="{3e2802c4-a4d2-4d8b-9148-e3be6c30e623}">
          <xlrd:rvb i="4394"/>
        </ext>
      </extLst>
    </bk>
    <bk>
      <extLst>
        <ext uri="{3e2802c4-a4d2-4d8b-9148-e3be6c30e623}">
          <xlrd:rvb i="4395"/>
        </ext>
      </extLst>
    </bk>
    <bk>
      <extLst>
        <ext uri="{3e2802c4-a4d2-4d8b-9148-e3be6c30e623}">
          <xlrd:rvb i="4396"/>
        </ext>
      </extLst>
    </bk>
    <bk>
      <extLst>
        <ext uri="{3e2802c4-a4d2-4d8b-9148-e3be6c30e623}">
          <xlrd:rvb i="4397"/>
        </ext>
      </extLst>
    </bk>
    <bk>
      <extLst>
        <ext uri="{3e2802c4-a4d2-4d8b-9148-e3be6c30e623}">
          <xlrd:rvb i="4398"/>
        </ext>
      </extLst>
    </bk>
    <bk>
      <extLst>
        <ext uri="{3e2802c4-a4d2-4d8b-9148-e3be6c30e623}">
          <xlrd:rvb i="4399"/>
        </ext>
      </extLst>
    </bk>
    <bk>
      <extLst>
        <ext uri="{3e2802c4-a4d2-4d8b-9148-e3be6c30e623}">
          <xlrd:rvb i="4400"/>
        </ext>
      </extLst>
    </bk>
    <bk>
      <extLst>
        <ext uri="{3e2802c4-a4d2-4d8b-9148-e3be6c30e623}">
          <xlrd:rvb i="4401"/>
        </ext>
      </extLst>
    </bk>
    <bk>
      <extLst>
        <ext uri="{3e2802c4-a4d2-4d8b-9148-e3be6c30e623}">
          <xlrd:rvb i="4402"/>
        </ext>
      </extLst>
    </bk>
    <bk>
      <extLst>
        <ext uri="{3e2802c4-a4d2-4d8b-9148-e3be6c30e623}">
          <xlrd:rvb i="4403"/>
        </ext>
      </extLst>
    </bk>
    <bk>
      <extLst>
        <ext uri="{3e2802c4-a4d2-4d8b-9148-e3be6c30e623}">
          <xlrd:rvb i="4404"/>
        </ext>
      </extLst>
    </bk>
    <bk>
      <extLst>
        <ext uri="{3e2802c4-a4d2-4d8b-9148-e3be6c30e623}">
          <xlrd:rvb i="4405"/>
        </ext>
      </extLst>
    </bk>
    <bk>
      <extLst>
        <ext uri="{3e2802c4-a4d2-4d8b-9148-e3be6c30e623}">
          <xlrd:rvb i="4406"/>
        </ext>
      </extLst>
    </bk>
    <bk>
      <extLst>
        <ext uri="{3e2802c4-a4d2-4d8b-9148-e3be6c30e623}">
          <xlrd:rvb i="4407"/>
        </ext>
      </extLst>
    </bk>
    <bk>
      <extLst>
        <ext uri="{3e2802c4-a4d2-4d8b-9148-e3be6c30e623}">
          <xlrd:rvb i="4408"/>
        </ext>
      </extLst>
    </bk>
    <bk>
      <extLst>
        <ext uri="{3e2802c4-a4d2-4d8b-9148-e3be6c30e623}">
          <xlrd:rvb i="4409"/>
        </ext>
      </extLst>
    </bk>
    <bk>
      <extLst>
        <ext uri="{3e2802c4-a4d2-4d8b-9148-e3be6c30e623}">
          <xlrd:rvb i="4410"/>
        </ext>
      </extLst>
    </bk>
    <bk>
      <extLst>
        <ext uri="{3e2802c4-a4d2-4d8b-9148-e3be6c30e623}">
          <xlrd:rvb i="4411"/>
        </ext>
      </extLst>
    </bk>
    <bk>
      <extLst>
        <ext uri="{3e2802c4-a4d2-4d8b-9148-e3be6c30e623}">
          <xlrd:rvb i="4412"/>
        </ext>
      </extLst>
    </bk>
    <bk>
      <extLst>
        <ext uri="{3e2802c4-a4d2-4d8b-9148-e3be6c30e623}">
          <xlrd:rvb i="4413"/>
        </ext>
      </extLst>
    </bk>
    <bk>
      <extLst>
        <ext uri="{3e2802c4-a4d2-4d8b-9148-e3be6c30e623}">
          <xlrd:rvb i="4414"/>
        </ext>
      </extLst>
    </bk>
    <bk>
      <extLst>
        <ext uri="{3e2802c4-a4d2-4d8b-9148-e3be6c30e623}">
          <xlrd:rvb i="4415"/>
        </ext>
      </extLst>
    </bk>
    <bk>
      <extLst>
        <ext uri="{3e2802c4-a4d2-4d8b-9148-e3be6c30e623}">
          <xlrd:rvb i="4416"/>
        </ext>
      </extLst>
    </bk>
    <bk>
      <extLst>
        <ext uri="{3e2802c4-a4d2-4d8b-9148-e3be6c30e623}">
          <xlrd:rvb i="4417"/>
        </ext>
      </extLst>
    </bk>
    <bk>
      <extLst>
        <ext uri="{3e2802c4-a4d2-4d8b-9148-e3be6c30e623}">
          <xlrd:rvb i="4418"/>
        </ext>
      </extLst>
    </bk>
    <bk>
      <extLst>
        <ext uri="{3e2802c4-a4d2-4d8b-9148-e3be6c30e623}">
          <xlrd:rvb i="4419"/>
        </ext>
      </extLst>
    </bk>
    <bk>
      <extLst>
        <ext uri="{3e2802c4-a4d2-4d8b-9148-e3be6c30e623}">
          <xlrd:rvb i="4420"/>
        </ext>
      </extLst>
    </bk>
    <bk>
      <extLst>
        <ext uri="{3e2802c4-a4d2-4d8b-9148-e3be6c30e623}">
          <xlrd:rvb i="4421"/>
        </ext>
      </extLst>
    </bk>
    <bk>
      <extLst>
        <ext uri="{3e2802c4-a4d2-4d8b-9148-e3be6c30e623}">
          <xlrd:rvb i="4422"/>
        </ext>
      </extLst>
    </bk>
    <bk>
      <extLst>
        <ext uri="{3e2802c4-a4d2-4d8b-9148-e3be6c30e623}">
          <xlrd:rvb i="4423"/>
        </ext>
      </extLst>
    </bk>
    <bk>
      <extLst>
        <ext uri="{3e2802c4-a4d2-4d8b-9148-e3be6c30e623}">
          <xlrd:rvb i="4424"/>
        </ext>
      </extLst>
    </bk>
    <bk>
      <extLst>
        <ext uri="{3e2802c4-a4d2-4d8b-9148-e3be6c30e623}">
          <xlrd:rvb i="4425"/>
        </ext>
      </extLst>
    </bk>
    <bk>
      <extLst>
        <ext uri="{3e2802c4-a4d2-4d8b-9148-e3be6c30e623}">
          <xlrd:rvb i="4426"/>
        </ext>
      </extLst>
    </bk>
    <bk>
      <extLst>
        <ext uri="{3e2802c4-a4d2-4d8b-9148-e3be6c30e623}">
          <xlrd:rvb i="4427"/>
        </ext>
      </extLst>
    </bk>
    <bk>
      <extLst>
        <ext uri="{3e2802c4-a4d2-4d8b-9148-e3be6c30e623}">
          <xlrd:rvb i="4428"/>
        </ext>
      </extLst>
    </bk>
    <bk>
      <extLst>
        <ext uri="{3e2802c4-a4d2-4d8b-9148-e3be6c30e623}">
          <xlrd:rvb i="4429"/>
        </ext>
      </extLst>
    </bk>
    <bk>
      <extLst>
        <ext uri="{3e2802c4-a4d2-4d8b-9148-e3be6c30e623}">
          <xlrd:rvb i="4430"/>
        </ext>
      </extLst>
    </bk>
    <bk>
      <extLst>
        <ext uri="{3e2802c4-a4d2-4d8b-9148-e3be6c30e623}">
          <xlrd:rvb i="4431"/>
        </ext>
      </extLst>
    </bk>
    <bk>
      <extLst>
        <ext uri="{3e2802c4-a4d2-4d8b-9148-e3be6c30e623}">
          <xlrd:rvb i="4432"/>
        </ext>
      </extLst>
    </bk>
    <bk>
      <extLst>
        <ext uri="{3e2802c4-a4d2-4d8b-9148-e3be6c30e623}">
          <xlrd:rvb i="4433"/>
        </ext>
      </extLst>
    </bk>
    <bk>
      <extLst>
        <ext uri="{3e2802c4-a4d2-4d8b-9148-e3be6c30e623}">
          <xlrd:rvb i="4434"/>
        </ext>
      </extLst>
    </bk>
    <bk>
      <extLst>
        <ext uri="{3e2802c4-a4d2-4d8b-9148-e3be6c30e623}">
          <xlrd:rvb i="4435"/>
        </ext>
      </extLst>
    </bk>
    <bk>
      <extLst>
        <ext uri="{3e2802c4-a4d2-4d8b-9148-e3be6c30e623}">
          <xlrd:rvb i="4436"/>
        </ext>
      </extLst>
    </bk>
    <bk>
      <extLst>
        <ext uri="{3e2802c4-a4d2-4d8b-9148-e3be6c30e623}">
          <xlrd:rvb i="4437"/>
        </ext>
      </extLst>
    </bk>
    <bk>
      <extLst>
        <ext uri="{3e2802c4-a4d2-4d8b-9148-e3be6c30e623}">
          <xlrd:rvb i="4438"/>
        </ext>
      </extLst>
    </bk>
    <bk>
      <extLst>
        <ext uri="{3e2802c4-a4d2-4d8b-9148-e3be6c30e623}">
          <xlrd:rvb i="4439"/>
        </ext>
      </extLst>
    </bk>
    <bk>
      <extLst>
        <ext uri="{3e2802c4-a4d2-4d8b-9148-e3be6c30e623}">
          <xlrd:rvb i="4440"/>
        </ext>
      </extLst>
    </bk>
    <bk>
      <extLst>
        <ext uri="{3e2802c4-a4d2-4d8b-9148-e3be6c30e623}">
          <xlrd:rvb i="4443"/>
        </ext>
      </extLst>
    </bk>
    <bk>
      <extLst>
        <ext uri="{3e2802c4-a4d2-4d8b-9148-e3be6c30e623}">
          <xlrd:rvb i="4444"/>
        </ext>
      </extLst>
    </bk>
    <bk>
      <extLst>
        <ext uri="{3e2802c4-a4d2-4d8b-9148-e3be6c30e623}">
          <xlrd:rvb i="4445"/>
        </ext>
      </extLst>
    </bk>
    <bk>
      <extLst>
        <ext uri="{3e2802c4-a4d2-4d8b-9148-e3be6c30e623}">
          <xlrd:rvb i="4446"/>
        </ext>
      </extLst>
    </bk>
    <bk>
      <extLst>
        <ext uri="{3e2802c4-a4d2-4d8b-9148-e3be6c30e623}">
          <xlrd:rvb i="4447"/>
        </ext>
      </extLst>
    </bk>
    <bk>
      <extLst>
        <ext uri="{3e2802c4-a4d2-4d8b-9148-e3be6c30e623}">
          <xlrd:rvb i="4448"/>
        </ext>
      </extLst>
    </bk>
    <bk>
      <extLst>
        <ext uri="{3e2802c4-a4d2-4d8b-9148-e3be6c30e623}">
          <xlrd:rvb i="4449"/>
        </ext>
      </extLst>
    </bk>
    <bk>
      <extLst>
        <ext uri="{3e2802c4-a4d2-4d8b-9148-e3be6c30e623}">
          <xlrd:rvb i="4450"/>
        </ext>
      </extLst>
    </bk>
    <bk>
      <extLst>
        <ext uri="{3e2802c4-a4d2-4d8b-9148-e3be6c30e623}">
          <xlrd:rvb i="4451"/>
        </ext>
      </extLst>
    </bk>
    <bk>
      <extLst>
        <ext uri="{3e2802c4-a4d2-4d8b-9148-e3be6c30e623}">
          <xlrd:rvb i="4452"/>
        </ext>
      </extLst>
    </bk>
    <bk>
      <extLst>
        <ext uri="{3e2802c4-a4d2-4d8b-9148-e3be6c30e623}">
          <xlrd:rvb i="4453"/>
        </ext>
      </extLst>
    </bk>
    <bk>
      <extLst>
        <ext uri="{3e2802c4-a4d2-4d8b-9148-e3be6c30e623}">
          <xlrd:rvb i="4454"/>
        </ext>
      </extLst>
    </bk>
    <bk>
      <extLst>
        <ext uri="{3e2802c4-a4d2-4d8b-9148-e3be6c30e623}">
          <xlrd:rvb i="4455"/>
        </ext>
      </extLst>
    </bk>
    <bk>
      <extLst>
        <ext uri="{3e2802c4-a4d2-4d8b-9148-e3be6c30e623}">
          <xlrd:rvb i="4456"/>
        </ext>
      </extLst>
    </bk>
    <bk>
      <extLst>
        <ext uri="{3e2802c4-a4d2-4d8b-9148-e3be6c30e623}">
          <xlrd:rvb i="4457"/>
        </ext>
      </extLst>
    </bk>
    <bk>
      <extLst>
        <ext uri="{3e2802c4-a4d2-4d8b-9148-e3be6c30e623}">
          <xlrd:rvb i="4458"/>
        </ext>
      </extLst>
    </bk>
    <bk>
      <extLst>
        <ext uri="{3e2802c4-a4d2-4d8b-9148-e3be6c30e623}">
          <xlrd:rvb i="4459"/>
        </ext>
      </extLst>
    </bk>
    <bk>
      <extLst>
        <ext uri="{3e2802c4-a4d2-4d8b-9148-e3be6c30e623}">
          <xlrd:rvb i="4460"/>
        </ext>
      </extLst>
    </bk>
    <bk>
      <extLst>
        <ext uri="{3e2802c4-a4d2-4d8b-9148-e3be6c30e623}">
          <xlrd:rvb i="4461"/>
        </ext>
      </extLst>
    </bk>
    <bk>
      <extLst>
        <ext uri="{3e2802c4-a4d2-4d8b-9148-e3be6c30e623}">
          <xlrd:rvb i="4462"/>
        </ext>
      </extLst>
    </bk>
    <bk>
      <extLst>
        <ext uri="{3e2802c4-a4d2-4d8b-9148-e3be6c30e623}">
          <xlrd:rvb i="4463"/>
        </ext>
      </extLst>
    </bk>
    <bk>
      <extLst>
        <ext uri="{3e2802c4-a4d2-4d8b-9148-e3be6c30e623}">
          <xlrd:rvb i="4464"/>
        </ext>
      </extLst>
    </bk>
    <bk>
      <extLst>
        <ext uri="{3e2802c4-a4d2-4d8b-9148-e3be6c30e623}">
          <xlrd:rvb i="4465"/>
        </ext>
      </extLst>
    </bk>
    <bk>
      <extLst>
        <ext uri="{3e2802c4-a4d2-4d8b-9148-e3be6c30e623}">
          <xlrd:rvb i="4466"/>
        </ext>
      </extLst>
    </bk>
    <bk>
      <extLst>
        <ext uri="{3e2802c4-a4d2-4d8b-9148-e3be6c30e623}">
          <xlrd:rvb i="4467"/>
        </ext>
      </extLst>
    </bk>
    <bk>
      <extLst>
        <ext uri="{3e2802c4-a4d2-4d8b-9148-e3be6c30e623}">
          <xlrd:rvb i="4468"/>
        </ext>
      </extLst>
    </bk>
    <bk>
      <extLst>
        <ext uri="{3e2802c4-a4d2-4d8b-9148-e3be6c30e623}">
          <xlrd:rvb i="4469"/>
        </ext>
      </extLst>
    </bk>
    <bk>
      <extLst>
        <ext uri="{3e2802c4-a4d2-4d8b-9148-e3be6c30e623}">
          <xlrd:rvb i="4470"/>
        </ext>
      </extLst>
    </bk>
    <bk>
      <extLst>
        <ext uri="{3e2802c4-a4d2-4d8b-9148-e3be6c30e623}">
          <xlrd:rvb i="4471"/>
        </ext>
      </extLst>
    </bk>
    <bk>
      <extLst>
        <ext uri="{3e2802c4-a4d2-4d8b-9148-e3be6c30e623}">
          <xlrd:rvb i="4472"/>
        </ext>
      </extLst>
    </bk>
    <bk>
      <extLst>
        <ext uri="{3e2802c4-a4d2-4d8b-9148-e3be6c30e623}">
          <xlrd:rvb i="4473"/>
        </ext>
      </extLst>
    </bk>
    <bk>
      <extLst>
        <ext uri="{3e2802c4-a4d2-4d8b-9148-e3be6c30e623}">
          <xlrd:rvb i="4474"/>
        </ext>
      </extLst>
    </bk>
    <bk>
      <extLst>
        <ext uri="{3e2802c4-a4d2-4d8b-9148-e3be6c30e623}">
          <xlrd:rvb i="4475"/>
        </ext>
      </extLst>
    </bk>
    <bk>
      <extLst>
        <ext uri="{3e2802c4-a4d2-4d8b-9148-e3be6c30e623}">
          <xlrd:rvb i="4476"/>
        </ext>
      </extLst>
    </bk>
    <bk>
      <extLst>
        <ext uri="{3e2802c4-a4d2-4d8b-9148-e3be6c30e623}">
          <xlrd:rvb i="4477"/>
        </ext>
      </extLst>
    </bk>
    <bk>
      <extLst>
        <ext uri="{3e2802c4-a4d2-4d8b-9148-e3be6c30e623}">
          <xlrd:rvb i="4478"/>
        </ext>
      </extLst>
    </bk>
    <bk>
      <extLst>
        <ext uri="{3e2802c4-a4d2-4d8b-9148-e3be6c30e623}">
          <xlrd:rvb i="4479"/>
        </ext>
      </extLst>
    </bk>
    <bk>
      <extLst>
        <ext uri="{3e2802c4-a4d2-4d8b-9148-e3be6c30e623}">
          <xlrd:rvb i="4480"/>
        </ext>
      </extLst>
    </bk>
    <bk>
      <extLst>
        <ext uri="{3e2802c4-a4d2-4d8b-9148-e3be6c30e623}">
          <xlrd:rvb i="4481"/>
        </ext>
      </extLst>
    </bk>
    <bk>
      <extLst>
        <ext uri="{3e2802c4-a4d2-4d8b-9148-e3be6c30e623}">
          <xlrd:rvb i="4482"/>
        </ext>
      </extLst>
    </bk>
    <bk>
      <extLst>
        <ext uri="{3e2802c4-a4d2-4d8b-9148-e3be6c30e623}">
          <xlrd:rvb i="4483"/>
        </ext>
      </extLst>
    </bk>
    <bk>
      <extLst>
        <ext uri="{3e2802c4-a4d2-4d8b-9148-e3be6c30e623}">
          <xlrd:rvb i="4484"/>
        </ext>
      </extLst>
    </bk>
    <bk>
      <extLst>
        <ext uri="{3e2802c4-a4d2-4d8b-9148-e3be6c30e623}">
          <xlrd:rvb i="4485"/>
        </ext>
      </extLst>
    </bk>
    <bk>
      <extLst>
        <ext uri="{3e2802c4-a4d2-4d8b-9148-e3be6c30e623}">
          <xlrd:rvb i="4486"/>
        </ext>
      </extLst>
    </bk>
    <bk>
      <extLst>
        <ext uri="{3e2802c4-a4d2-4d8b-9148-e3be6c30e623}">
          <xlrd:rvb i="4487"/>
        </ext>
      </extLst>
    </bk>
    <bk>
      <extLst>
        <ext uri="{3e2802c4-a4d2-4d8b-9148-e3be6c30e623}">
          <xlrd:rvb i="4488"/>
        </ext>
      </extLst>
    </bk>
    <bk>
      <extLst>
        <ext uri="{3e2802c4-a4d2-4d8b-9148-e3be6c30e623}">
          <xlrd:rvb i="4489"/>
        </ext>
      </extLst>
    </bk>
    <bk>
      <extLst>
        <ext uri="{3e2802c4-a4d2-4d8b-9148-e3be6c30e623}">
          <xlrd:rvb i="4490"/>
        </ext>
      </extLst>
    </bk>
    <bk>
      <extLst>
        <ext uri="{3e2802c4-a4d2-4d8b-9148-e3be6c30e623}">
          <xlrd:rvb i="4491"/>
        </ext>
      </extLst>
    </bk>
    <bk>
      <extLst>
        <ext uri="{3e2802c4-a4d2-4d8b-9148-e3be6c30e623}">
          <xlrd:rvb i="4492"/>
        </ext>
      </extLst>
    </bk>
    <bk>
      <extLst>
        <ext uri="{3e2802c4-a4d2-4d8b-9148-e3be6c30e623}">
          <xlrd:rvb i="4493"/>
        </ext>
      </extLst>
    </bk>
    <bk>
      <extLst>
        <ext uri="{3e2802c4-a4d2-4d8b-9148-e3be6c30e623}">
          <xlrd:rvb i="4494"/>
        </ext>
      </extLst>
    </bk>
    <bk>
      <extLst>
        <ext uri="{3e2802c4-a4d2-4d8b-9148-e3be6c30e623}">
          <xlrd:rvb i="4495"/>
        </ext>
      </extLst>
    </bk>
    <bk>
      <extLst>
        <ext uri="{3e2802c4-a4d2-4d8b-9148-e3be6c30e623}">
          <xlrd:rvb i="4496"/>
        </ext>
      </extLst>
    </bk>
    <bk>
      <extLst>
        <ext uri="{3e2802c4-a4d2-4d8b-9148-e3be6c30e623}">
          <xlrd:rvb i="4497"/>
        </ext>
      </extLst>
    </bk>
    <bk>
      <extLst>
        <ext uri="{3e2802c4-a4d2-4d8b-9148-e3be6c30e623}">
          <xlrd:rvb i="4498"/>
        </ext>
      </extLst>
    </bk>
    <bk>
      <extLst>
        <ext uri="{3e2802c4-a4d2-4d8b-9148-e3be6c30e623}">
          <xlrd:rvb i="4499"/>
        </ext>
      </extLst>
    </bk>
    <bk>
      <extLst>
        <ext uri="{3e2802c4-a4d2-4d8b-9148-e3be6c30e623}">
          <xlrd:rvb i="4500"/>
        </ext>
      </extLst>
    </bk>
    <bk>
      <extLst>
        <ext uri="{3e2802c4-a4d2-4d8b-9148-e3be6c30e623}">
          <xlrd:rvb i="4501"/>
        </ext>
      </extLst>
    </bk>
    <bk>
      <extLst>
        <ext uri="{3e2802c4-a4d2-4d8b-9148-e3be6c30e623}">
          <xlrd:rvb i="4502"/>
        </ext>
      </extLst>
    </bk>
    <bk>
      <extLst>
        <ext uri="{3e2802c4-a4d2-4d8b-9148-e3be6c30e623}">
          <xlrd:rvb i="4503"/>
        </ext>
      </extLst>
    </bk>
    <bk>
      <extLst>
        <ext uri="{3e2802c4-a4d2-4d8b-9148-e3be6c30e623}">
          <xlrd:rvb i="4504"/>
        </ext>
      </extLst>
    </bk>
    <bk>
      <extLst>
        <ext uri="{3e2802c4-a4d2-4d8b-9148-e3be6c30e623}">
          <xlrd:rvb i="4505"/>
        </ext>
      </extLst>
    </bk>
    <bk>
      <extLst>
        <ext uri="{3e2802c4-a4d2-4d8b-9148-e3be6c30e623}">
          <xlrd:rvb i="4506"/>
        </ext>
      </extLst>
    </bk>
    <bk>
      <extLst>
        <ext uri="{3e2802c4-a4d2-4d8b-9148-e3be6c30e623}">
          <xlrd:rvb i="4507"/>
        </ext>
      </extLst>
    </bk>
    <bk>
      <extLst>
        <ext uri="{3e2802c4-a4d2-4d8b-9148-e3be6c30e623}">
          <xlrd:rvb i="4508"/>
        </ext>
      </extLst>
    </bk>
    <bk>
      <extLst>
        <ext uri="{3e2802c4-a4d2-4d8b-9148-e3be6c30e623}">
          <xlrd:rvb i="4509"/>
        </ext>
      </extLst>
    </bk>
    <bk>
      <extLst>
        <ext uri="{3e2802c4-a4d2-4d8b-9148-e3be6c30e623}">
          <xlrd:rvb i="4510"/>
        </ext>
      </extLst>
    </bk>
    <bk>
      <extLst>
        <ext uri="{3e2802c4-a4d2-4d8b-9148-e3be6c30e623}">
          <xlrd:rvb i="4511"/>
        </ext>
      </extLst>
    </bk>
    <bk>
      <extLst>
        <ext uri="{3e2802c4-a4d2-4d8b-9148-e3be6c30e623}">
          <xlrd:rvb i="4512"/>
        </ext>
      </extLst>
    </bk>
    <bk>
      <extLst>
        <ext uri="{3e2802c4-a4d2-4d8b-9148-e3be6c30e623}">
          <xlrd:rvb i="4513"/>
        </ext>
      </extLst>
    </bk>
    <bk>
      <extLst>
        <ext uri="{3e2802c4-a4d2-4d8b-9148-e3be6c30e623}">
          <xlrd:rvb i="4514"/>
        </ext>
      </extLst>
    </bk>
    <bk>
      <extLst>
        <ext uri="{3e2802c4-a4d2-4d8b-9148-e3be6c30e623}">
          <xlrd:rvb i="4515"/>
        </ext>
      </extLst>
    </bk>
    <bk>
      <extLst>
        <ext uri="{3e2802c4-a4d2-4d8b-9148-e3be6c30e623}">
          <xlrd:rvb i="4516"/>
        </ext>
      </extLst>
    </bk>
    <bk>
      <extLst>
        <ext uri="{3e2802c4-a4d2-4d8b-9148-e3be6c30e623}">
          <xlrd:rvb i="4517"/>
        </ext>
      </extLst>
    </bk>
    <bk>
      <extLst>
        <ext uri="{3e2802c4-a4d2-4d8b-9148-e3be6c30e623}">
          <xlrd:rvb i="4518"/>
        </ext>
      </extLst>
    </bk>
    <bk>
      <extLst>
        <ext uri="{3e2802c4-a4d2-4d8b-9148-e3be6c30e623}">
          <xlrd:rvb i="4519"/>
        </ext>
      </extLst>
    </bk>
    <bk>
      <extLst>
        <ext uri="{3e2802c4-a4d2-4d8b-9148-e3be6c30e623}">
          <xlrd:rvb i="4520"/>
        </ext>
      </extLst>
    </bk>
    <bk>
      <extLst>
        <ext uri="{3e2802c4-a4d2-4d8b-9148-e3be6c30e623}">
          <xlrd:rvb i="4521"/>
        </ext>
      </extLst>
    </bk>
    <bk>
      <extLst>
        <ext uri="{3e2802c4-a4d2-4d8b-9148-e3be6c30e623}">
          <xlrd:rvb i="4522"/>
        </ext>
      </extLst>
    </bk>
    <bk>
      <extLst>
        <ext uri="{3e2802c4-a4d2-4d8b-9148-e3be6c30e623}">
          <xlrd:rvb i="4523"/>
        </ext>
      </extLst>
    </bk>
    <bk>
      <extLst>
        <ext uri="{3e2802c4-a4d2-4d8b-9148-e3be6c30e623}">
          <xlrd:rvb i="4524"/>
        </ext>
      </extLst>
    </bk>
    <bk>
      <extLst>
        <ext uri="{3e2802c4-a4d2-4d8b-9148-e3be6c30e623}">
          <xlrd:rvb i="4525"/>
        </ext>
      </extLst>
    </bk>
    <bk>
      <extLst>
        <ext uri="{3e2802c4-a4d2-4d8b-9148-e3be6c30e623}">
          <xlrd:rvb i="4526"/>
        </ext>
      </extLst>
    </bk>
    <bk>
      <extLst>
        <ext uri="{3e2802c4-a4d2-4d8b-9148-e3be6c30e623}">
          <xlrd:rvb i="4527"/>
        </ext>
      </extLst>
    </bk>
    <bk>
      <extLst>
        <ext uri="{3e2802c4-a4d2-4d8b-9148-e3be6c30e623}">
          <xlrd:rvb i="4528"/>
        </ext>
      </extLst>
    </bk>
    <bk>
      <extLst>
        <ext uri="{3e2802c4-a4d2-4d8b-9148-e3be6c30e623}">
          <xlrd:rvb i="4529"/>
        </ext>
      </extLst>
    </bk>
    <bk>
      <extLst>
        <ext uri="{3e2802c4-a4d2-4d8b-9148-e3be6c30e623}">
          <xlrd:rvb i="4530"/>
        </ext>
      </extLst>
    </bk>
    <bk>
      <extLst>
        <ext uri="{3e2802c4-a4d2-4d8b-9148-e3be6c30e623}">
          <xlrd:rvb i="4531"/>
        </ext>
      </extLst>
    </bk>
    <bk>
      <extLst>
        <ext uri="{3e2802c4-a4d2-4d8b-9148-e3be6c30e623}">
          <xlrd:rvb i="4532"/>
        </ext>
      </extLst>
    </bk>
    <bk>
      <extLst>
        <ext uri="{3e2802c4-a4d2-4d8b-9148-e3be6c30e623}">
          <xlrd:rvb i="4533"/>
        </ext>
      </extLst>
    </bk>
    <bk>
      <extLst>
        <ext uri="{3e2802c4-a4d2-4d8b-9148-e3be6c30e623}">
          <xlrd:rvb i="4534"/>
        </ext>
      </extLst>
    </bk>
    <bk>
      <extLst>
        <ext uri="{3e2802c4-a4d2-4d8b-9148-e3be6c30e623}">
          <xlrd:rvb i="4535"/>
        </ext>
      </extLst>
    </bk>
    <bk>
      <extLst>
        <ext uri="{3e2802c4-a4d2-4d8b-9148-e3be6c30e623}">
          <xlrd:rvb i="4536"/>
        </ext>
      </extLst>
    </bk>
    <bk>
      <extLst>
        <ext uri="{3e2802c4-a4d2-4d8b-9148-e3be6c30e623}">
          <xlrd:rvb i="4537"/>
        </ext>
      </extLst>
    </bk>
    <bk>
      <extLst>
        <ext uri="{3e2802c4-a4d2-4d8b-9148-e3be6c30e623}">
          <xlrd:rvb i="4538"/>
        </ext>
      </extLst>
    </bk>
    <bk>
      <extLst>
        <ext uri="{3e2802c4-a4d2-4d8b-9148-e3be6c30e623}">
          <xlrd:rvb i="4539"/>
        </ext>
      </extLst>
    </bk>
    <bk>
      <extLst>
        <ext uri="{3e2802c4-a4d2-4d8b-9148-e3be6c30e623}">
          <xlrd:rvb i="4540"/>
        </ext>
      </extLst>
    </bk>
    <bk>
      <extLst>
        <ext uri="{3e2802c4-a4d2-4d8b-9148-e3be6c30e623}">
          <xlrd:rvb i="4541"/>
        </ext>
      </extLst>
    </bk>
    <bk>
      <extLst>
        <ext uri="{3e2802c4-a4d2-4d8b-9148-e3be6c30e623}">
          <xlrd:rvb i="4542"/>
        </ext>
      </extLst>
    </bk>
    <bk>
      <extLst>
        <ext uri="{3e2802c4-a4d2-4d8b-9148-e3be6c30e623}">
          <xlrd:rvb i="4543"/>
        </ext>
      </extLst>
    </bk>
    <bk>
      <extLst>
        <ext uri="{3e2802c4-a4d2-4d8b-9148-e3be6c30e623}">
          <xlrd:rvb i="4544"/>
        </ext>
      </extLst>
    </bk>
    <bk>
      <extLst>
        <ext uri="{3e2802c4-a4d2-4d8b-9148-e3be6c30e623}">
          <xlrd:rvb i="4545"/>
        </ext>
      </extLst>
    </bk>
    <bk>
      <extLst>
        <ext uri="{3e2802c4-a4d2-4d8b-9148-e3be6c30e623}">
          <xlrd:rvb i="4546"/>
        </ext>
      </extLst>
    </bk>
    <bk>
      <extLst>
        <ext uri="{3e2802c4-a4d2-4d8b-9148-e3be6c30e623}">
          <xlrd:rvb i="4547"/>
        </ext>
      </extLst>
    </bk>
    <bk>
      <extLst>
        <ext uri="{3e2802c4-a4d2-4d8b-9148-e3be6c30e623}">
          <xlrd:rvb i="4548"/>
        </ext>
      </extLst>
    </bk>
    <bk>
      <extLst>
        <ext uri="{3e2802c4-a4d2-4d8b-9148-e3be6c30e623}">
          <xlrd:rvb i="4549"/>
        </ext>
      </extLst>
    </bk>
    <bk>
      <extLst>
        <ext uri="{3e2802c4-a4d2-4d8b-9148-e3be6c30e623}">
          <xlrd:rvb i="4550"/>
        </ext>
      </extLst>
    </bk>
    <bk>
      <extLst>
        <ext uri="{3e2802c4-a4d2-4d8b-9148-e3be6c30e623}">
          <xlrd:rvb i="4551"/>
        </ext>
      </extLst>
    </bk>
    <bk>
      <extLst>
        <ext uri="{3e2802c4-a4d2-4d8b-9148-e3be6c30e623}">
          <xlrd:rvb i="4552"/>
        </ext>
      </extLst>
    </bk>
    <bk>
      <extLst>
        <ext uri="{3e2802c4-a4d2-4d8b-9148-e3be6c30e623}">
          <xlrd:rvb i="4553"/>
        </ext>
      </extLst>
    </bk>
    <bk>
      <extLst>
        <ext uri="{3e2802c4-a4d2-4d8b-9148-e3be6c30e623}">
          <xlrd:rvb i="4554"/>
        </ext>
      </extLst>
    </bk>
    <bk>
      <extLst>
        <ext uri="{3e2802c4-a4d2-4d8b-9148-e3be6c30e623}">
          <xlrd:rvb i="4555"/>
        </ext>
      </extLst>
    </bk>
    <bk>
      <extLst>
        <ext uri="{3e2802c4-a4d2-4d8b-9148-e3be6c30e623}">
          <xlrd:rvb i="4556"/>
        </ext>
      </extLst>
    </bk>
    <bk>
      <extLst>
        <ext uri="{3e2802c4-a4d2-4d8b-9148-e3be6c30e623}">
          <xlrd:rvb i="4557"/>
        </ext>
      </extLst>
    </bk>
    <bk>
      <extLst>
        <ext uri="{3e2802c4-a4d2-4d8b-9148-e3be6c30e623}">
          <xlrd:rvb i="4558"/>
        </ext>
      </extLst>
    </bk>
    <bk>
      <extLst>
        <ext uri="{3e2802c4-a4d2-4d8b-9148-e3be6c30e623}">
          <xlrd:rvb i="4559"/>
        </ext>
      </extLst>
    </bk>
    <bk>
      <extLst>
        <ext uri="{3e2802c4-a4d2-4d8b-9148-e3be6c30e623}">
          <xlrd:rvb i="4560"/>
        </ext>
      </extLst>
    </bk>
    <bk>
      <extLst>
        <ext uri="{3e2802c4-a4d2-4d8b-9148-e3be6c30e623}">
          <xlrd:rvb i="4561"/>
        </ext>
      </extLst>
    </bk>
    <bk>
      <extLst>
        <ext uri="{3e2802c4-a4d2-4d8b-9148-e3be6c30e623}">
          <xlrd:rvb i="4562"/>
        </ext>
      </extLst>
    </bk>
    <bk>
      <extLst>
        <ext uri="{3e2802c4-a4d2-4d8b-9148-e3be6c30e623}">
          <xlrd:rvb i="4563"/>
        </ext>
      </extLst>
    </bk>
    <bk>
      <extLst>
        <ext uri="{3e2802c4-a4d2-4d8b-9148-e3be6c30e623}">
          <xlrd:rvb i="4564"/>
        </ext>
      </extLst>
    </bk>
    <bk>
      <extLst>
        <ext uri="{3e2802c4-a4d2-4d8b-9148-e3be6c30e623}">
          <xlrd:rvb i="4565"/>
        </ext>
      </extLst>
    </bk>
    <bk>
      <extLst>
        <ext uri="{3e2802c4-a4d2-4d8b-9148-e3be6c30e623}">
          <xlrd:rvb i="4566"/>
        </ext>
      </extLst>
    </bk>
    <bk>
      <extLst>
        <ext uri="{3e2802c4-a4d2-4d8b-9148-e3be6c30e623}">
          <xlrd:rvb i="4567"/>
        </ext>
      </extLst>
    </bk>
    <bk>
      <extLst>
        <ext uri="{3e2802c4-a4d2-4d8b-9148-e3be6c30e623}">
          <xlrd:rvb i="4568"/>
        </ext>
      </extLst>
    </bk>
    <bk>
      <extLst>
        <ext uri="{3e2802c4-a4d2-4d8b-9148-e3be6c30e623}">
          <xlrd:rvb i="4569"/>
        </ext>
      </extLst>
    </bk>
    <bk>
      <extLst>
        <ext uri="{3e2802c4-a4d2-4d8b-9148-e3be6c30e623}">
          <xlrd:rvb i="4570"/>
        </ext>
      </extLst>
    </bk>
    <bk>
      <extLst>
        <ext uri="{3e2802c4-a4d2-4d8b-9148-e3be6c30e623}">
          <xlrd:rvb i="4571"/>
        </ext>
      </extLst>
    </bk>
    <bk>
      <extLst>
        <ext uri="{3e2802c4-a4d2-4d8b-9148-e3be6c30e623}">
          <xlrd:rvb i="4572"/>
        </ext>
      </extLst>
    </bk>
    <bk>
      <extLst>
        <ext uri="{3e2802c4-a4d2-4d8b-9148-e3be6c30e623}">
          <xlrd:rvb i="4573"/>
        </ext>
      </extLst>
    </bk>
    <bk>
      <extLst>
        <ext uri="{3e2802c4-a4d2-4d8b-9148-e3be6c30e623}">
          <xlrd:rvb i="4574"/>
        </ext>
      </extLst>
    </bk>
    <bk>
      <extLst>
        <ext uri="{3e2802c4-a4d2-4d8b-9148-e3be6c30e623}">
          <xlrd:rvb i="4575"/>
        </ext>
      </extLst>
    </bk>
    <bk>
      <extLst>
        <ext uri="{3e2802c4-a4d2-4d8b-9148-e3be6c30e623}">
          <xlrd:rvb i="4576"/>
        </ext>
      </extLst>
    </bk>
    <bk>
      <extLst>
        <ext uri="{3e2802c4-a4d2-4d8b-9148-e3be6c30e623}">
          <xlrd:rvb i="4577"/>
        </ext>
      </extLst>
    </bk>
    <bk>
      <extLst>
        <ext uri="{3e2802c4-a4d2-4d8b-9148-e3be6c30e623}">
          <xlrd:rvb i="4578"/>
        </ext>
      </extLst>
    </bk>
    <bk>
      <extLst>
        <ext uri="{3e2802c4-a4d2-4d8b-9148-e3be6c30e623}">
          <xlrd:rvb i="4579"/>
        </ext>
      </extLst>
    </bk>
    <bk>
      <extLst>
        <ext uri="{3e2802c4-a4d2-4d8b-9148-e3be6c30e623}">
          <xlrd:rvb i="4580"/>
        </ext>
      </extLst>
    </bk>
    <bk>
      <extLst>
        <ext uri="{3e2802c4-a4d2-4d8b-9148-e3be6c30e623}">
          <xlrd:rvb i="4581"/>
        </ext>
      </extLst>
    </bk>
    <bk>
      <extLst>
        <ext uri="{3e2802c4-a4d2-4d8b-9148-e3be6c30e623}">
          <xlrd:rvb i="4582"/>
        </ext>
      </extLst>
    </bk>
    <bk>
      <extLst>
        <ext uri="{3e2802c4-a4d2-4d8b-9148-e3be6c30e623}">
          <xlrd:rvb i="4583"/>
        </ext>
      </extLst>
    </bk>
    <bk>
      <extLst>
        <ext uri="{3e2802c4-a4d2-4d8b-9148-e3be6c30e623}">
          <xlrd:rvb i="4584"/>
        </ext>
      </extLst>
    </bk>
    <bk>
      <extLst>
        <ext uri="{3e2802c4-a4d2-4d8b-9148-e3be6c30e623}">
          <xlrd:rvb i="4585"/>
        </ext>
      </extLst>
    </bk>
    <bk>
      <extLst>
        <ext uri="{3e2802c4-a4d2-4d8b-9148-e3be6c30e623}">
          <xlrd:rvb i="4586"/>
        </ext>
      </extLst>
    </bk>
    <bk>
      <extLst>
        <ext uri="{3e2802c4-a4d2-4d8b-9148-e3be6c30e623}">
          <xlrd:rvb i="4587"/>
        </ext>
      </extLst>
    </bk>
    <bk>
      <extLst>
        <ext uri="{3e2802c4-a4d2-4d8b-9148-e3be6c30e623}">
          <xlrd:rvb i="4588"/>
        </ext>
      </extLst>
    </bk>
    <bk>
      <extLst>
        <ext uri="{3e2802c4-a4d2-4d8b-9148-e3be6c30e623}">
          <xlrd:rvb i="4589"/>
        </ext>
      </extLst>
    </bk>
    <bk>
      <extLst>
        <ext uri="{3e2802c4-a4d2-4d8b-9148-e3be6c30e623}">
          <xlrd:rvb i="4590"/>
        </ext>
      </extLst>
    </bk>
    <bk>
      <extLst>
        <ext uri="{3e2802c4-a4d2-4d8b-9148-e3be6c30e623}">
          <xlrd:rvb i="4591"/>
        </ext>
      </extLst>
    </bk>
    <bk>
      <extLst>
        <ext uri="{3e2802c4-a4d2-4d8b-9148-e3be6c30e623}">
          <xlrd:rvb i="4592"/>
        </ext>
      </extLst>
    </bk>
    <bk>
      <extLst>
        <ext uri="{3e2802c4-a4d2-4d8b-9148-e3be6c30e623}">
          <xlrd:rvb i="4593"/>
        </ext>
      </extLst>
    </bk>
    <bk>
      <extLst>
        <ext uri="{3e2802c4-a4d2-4d8b-9148-e3be6c30e623}">
          <xlrd:rvb i="4594"/>
        </ext>
      </extLst>
    </bk>
    <bk>
      <extLst>
        <ext uri="{3e2802c4-a4d2-4d8b-9148-e3be6c30e623}">
          <xlrd:rvb i="4595"/>
        </ext>
      </extLst>
    </bk>
    <bk>
      <extLst>
        <ext uri="{3e2802c4-a4d2-4d8b-9148-e3be6c30e623}">
          <xlrd:rvb i="4596"/>
        </ext>
      </extLst>
    </bk>
    <bk>
      <extLst>
        <ext uri="{3e2802c4-a4d2-4d8b-9148-e3be6c30e623}">
          <xlrd:rvb i="4597"/>
        </ext>
      </extLst>
    </bk>
    <bk>
      <extLst>
        <ext uri="{3e2802c4-a4d2-4d8b-9148-e3be6c30e623}">
          <xlrd:rvb i="4598"/>
        </ext>
      </extLst>
    </bk>
    <bk>
      <extLst>
        <ext uri="{3e2802c4-a4d2-4d8b-9148-e3be6c30e623}">
          <xlrd:rvb i="4599"/>
        </ext>
      </extLst>
    </bk>
    <bk>
      <extLst>
        <ext uri="{3e2802c4-a4d2-4d8b-9148-e3be6c30e623}">
          <xlrd:rvb i="4600"/>
        </ext>
      </extLst>
    </bk>
    <bk>
      <extLst>
        <ext uri="{3e2802c4-a4d2-4d8b-9148-e3be6c30e623}">
          <xlrd:rvb i="4601"/>
        </ext>
      </extLst>
    </bk>
    <bk>
      <extLst>
        <ext uri="{3e2802c4-a4d2-4d8b-9148-e3be6c30e623}">
          <xlrd:rvb i="4602"/>
        </ext>
      </extLst>
    </bk>
    <bk>
      <extLst>
        <ext uri="{3e2802c4-a4d2-4d8b-9148-e3be6c30e623}">
          <xlrd:rvb i="4603"/>
        </ext>
      </extLst>
    </bk>
    <bk>
      <extLst>
        <ext uri="{3e2802c4-a4d2-4d8b-9148-e3be6c30e623}">
          <xlrd:rvb i="4604"/>
        </ext>
      </extLst>
    </bk>
    <bk>
      <extLst>
        <ext uri="{3e2802c4-a4d2-4d8b-9148-e3be6c30e623}">
          <xlrd:rvb i="4605"/>
        </ext>
      </extLst>
    </bk>
    <bk>
      <extLst>
        <ext uri="{3e2802c4-a4d2-4d8b-9148-e3be6c30e623}">
          <xlrd:rvb i="4606"/>
        </ext>
      </extLst>
    </bk>
    <bk>
      <extLst>
        <ext uri="{3e2802c4-a4d2-4d8b-9148-e3be6c30e623}">
          <xlrd:rvb i="4607"/>
        </ext>
      </extLst>
    </bk>
    <bk>
      <extLst>
        <ext uri="{3e2802c4-a4d2-4d8b-9148-e3be6c30e623}">
          <xlrd:rvb i="4608"/>
        </ext>
      </extLst>
    </bk>
    <bk>
      <extLst>
        <ext uri="{3e2802c4-a4d2-4d8b-9148-e3be6c30e623}">
          <xlrd:rvb i="4609"/>
        </ext>
      </extLst>
    </bk>
    <bk>
      <extLst>
        <ext uri="{3e2802c4-a4d2-4d8b-9148-e3be6c30e623}">
          <xlrd:rvb i="4610"/>
        </ext>
      </extLst>
    </bk>
    <bk>
      <extLst>
        <ext uri="{3e2802c4-a4d2-4d8b-9148-e3be6c30e623}">
          <xlrd:rvb i="4611"/>
        </ext>
      </extLst>
    </bk>
    <bk>
      <extLst>
        <ext uri="{3e2802c4-a4d2-4d8b-9148-e3be6c30e623}">
          <xlrd:rvb i="4612"/>
        </ext>
      </extLst>
    </bk>
    <bk>
      <extLst>
        <ext uri="{3e2802c4-a4d2-4d8b-9148-e3be6c30e623}">
          <xlrd:rvb i="4613"/>
        </ext>
      </extLst>
    </bk>
    <bk>
      <extLst>
        <ext uri="{3e2802c4-a4d2-4d8b-9148-e3be6c30e623}">
          <xlrd:rvb i="4614"/>
        </ext>
      </extLst>
    </bk>
    <bk>
      <extLst>
        <ext uri="{3e2802c4-a4d2-4d8b-9148-e3be6c30e623}">
          <xlrd:rvb i="4615"/>
        </ext>
      </extLst>
    </bk>
    <bk>
      <extLst>
        <ext uri="{3e2802c4-a4d2-4d8b-9148-e3be6c30e623}">
          <xlrd:rvb i="4616"/>
        </ext>
      </extLst>
    </bk>
    <bk>
      <extLst>
        <ext uri="{3e2802c4-a4d2-4d8b-9148-e3be6c30e623}">
          <xlrd:rvb i="4617"/>
        </ext>
      </extLst>
    </bk>
    <bk>
      <extLst>
        <ext uri="{3e2802c4-a4d2-4d8b-9148-e3be6c30e623}">
          <xlrd:rvb i="4618"/>
        </ext>
      </extLst>
    </bk>
    <bk>
      <extLst>
        <ext uri="{3e2802c4-a4d2-4d8b-9148-e3be6c30e623}">
          <xlrd:rvb i="4619"/>
        </ext>
      </extLst>
    </bk>
    <bk>
      <extLst>
        <ext uri="{3e2802c4-a4d2-4d8b-9148-e3be6c30e623}">
          <xlrd:rvb i="4620"/>
        </ext>
      </extLst>
    </bk>
    <bk>
      <extLst>
        <ext uri="{3e2802c4-a4d2-4d8b-9148-e3be6c30e623}">
          <xlrd:rvb i="4621"/>
        </ext>
      </extLst>
    </bk>
    <bk>
      <extLst>
        <ext uri="{3e2802c4-a4d2-4d8b-9148-e3be6c30e623}">
          <xlrd:rvb i="4622"/>
        </ext>
      </extLst>
    </bk>
    <bk>
      <extLst>
        <ext uri="{3e2802c4-a4d2-4d8b-9148-e3be6c30e623}">
          <xlrd:rvb i="4623"/>
        </ext>
      </extLst>
    </bk>
    <bk>
      <extLst>
        <ext uri="{3e2802c4-a4d2-4d8b-9148-e3be6c30e623}">
          <xlrd:rvb i="4624"/>
        </ext>
      </extLst>
    </bk>
    <bk>
      <extLst>
        <ext uri="{3e2802c4-a4d2-4d8b-9148-e3be6c30e623}">
          <xlrd:rvb i="4625"/>
        </ext>
      </extLst>
    </bk>
    <bk>
      <extLst>
        <ext uri="{3e2802c4-a4d2-4d8b-9148-e3be6c30e623}">
          <xlrd:rvb i="4626"/>
        </ext>
      </extLst>
    </bk>
    <bk>
      <extLst>
        <ext uri="{3e2802c4-a4d2-4d8b-9148-e3be6c30e623}">
          <xlrd:rvb i="4627"/>
        </ext>
      </extLst>
    </bk>
    <bk>
      <extLst>
        <ext uri="{3e2802c4-a4d2-4d8b-9148-e3be6c30e623}">
          <xlrd:rvb i="4628"/>
        </ext>
      </extLst>
    </bk>
    <bk>
      <extLst>
        <ext uri="{3e2802c4-a4d2-4d8b-9148-e3be6c30e623}">
          <xlrd:rvb i="4629"/>
        </ext>
      </extLst>
    </bk>
    <bk>
      <extLst>
        <ext uri="{3e2802c4-a4d2-4d8b-9148-e3be6c30e623}">
          <xlrd:rvb i="4630"/>
        </ext>
      </extLst>
    </bk>
    <bk>
      <extLst>
        <ext uri="{3e2802c4-a4d2-4d8b-9148-e3be6c30e623}">
          <xlrd:rvb i="4631"/>
        </ext>
      </extLst>
    </bk>
    <bk>
      <extLst>
        <ext uri="{3e2802c4-a4d2-4d8b-9148-e3be6c30e623}">
          <xlrd:rvb i="4632"/>
        </ext>
      </extLst>
    </bk>
    <bk>
      <extLst>
        <ext uri="{3e2802c4-a4d2-4d8b-9148-e3be6c30e623}">
          <xlrd:rvb i="4633"/>
        </ext>
      </extLst>
    </bk>
    <bk>
      <extLst>
        <ext uri="{3e2802c4-a4d2-4d8b-9148-e3be6c30e623}">
          <xlrd:rvb i="4634"/>
        </ext>
      </extLst>
    </bk>
    <bk>
      <extLst>
        <ext uri="{3e2802c4-a4d2-4d8b-9148-e3be6c30e623}">
          <xlrd:rvb i="4635"/>
        </ext>
      </extLst>
    </bk>
    <bk>
      <extLst>
        <ext uri="{3e2802c4-a4d2-4d8b-9148-e3be6c30e623}">
          <xlrd:rvb i="4636"/>
        </ext>
      </extLst>
    </bk>
    <bk>
      <extLst>
        <ext uri="{3e2802c4-a4d2-4d8b-9148-e3be6c30e623}">
          <xlrd:rvb i="4637"/>
        </ext>
      </extLst>
    </bk>
    <bk>
      <extLst>
        <ext uri="{3e2802c4-a4d2-4d8b-9148-e3be6c30e623}">
          <xlrd:rvb i="4638"/>
        </ext>
      </extLst>
    </bk>
    <bk>
      <extLst>
        <ext uri="{3e2802c4-a4d2-4d8b-9148-e3be6c30e623}">
          <xlrd:rvb i="4639"/>
        </ext>
      </extLst>
    </bk>
    <bk>
      <extLst>
        <ext uri="{3e2802c4-a4d2-4d8b-9148-e3be6c30e623}">
          <xlrd:rvb i="4640"/>
        </ext>
      </extLst>
    </bk>
    <bk>
      <extLst>
        <ext uri="{3e2802c4-a4d2-4d8b-9148-e3be6c30e623}">
          <xlrd:rvb i="4641"/>
        </ext>
      </extLst>
    </bk>
    <bk>
      <extLst>
        <ext uri="{3e2802c4-a4d2-4d8b-9148-e3be6c30e623}">
          <xlrd:rvb i="4642"/>
        </ext>
      </extLst>
    </bk>
    <bk>
      <extLst>
        <ext uri="{3e2802c4-a4d2-4d8b-9148-e3be6c30e623}">
          <xlrd:rvb i="4643"/>
        </ext>
      </extLst>
    </bk>
    <bk>
      <extLst>
        <ext uri="{3e2802c4-a4d2-4d8b-9148-e3be6c30e623}">
          <xlrd:rvb i="4644"/>
        </ext>
      </extLst>
    </bk>
    <bk>
      <extLst>
        <ext uri="{3e2802c4-a4d2-4d8b-9148-e3be6c30e623}">
          <xlrd:rvb i="4645"/>
        </ext>
      </extLst>
    </bk>
    <bk>
      <extLst>
        <ext uri="{3e2802c4-a4d2-4d8b-9148-e3be6c30e623}">
          <xlrd:rvb i="4646"/>
        </ext>
      </extLst>
    </bk>
    <bk>
      <extLst>
        <ext uri="{3e2802c4-a4d2-4d8b-9148-e3be6c30e623}">
          <xlrd:rvb i="4647"/>
        </ext>
      </extLst>
    </bk>
    <bk>
      <extLst>
        <ext uri="{3e2802c4-a4d2-4d8b-9148-e3be6c30e623}">
          <xlrd:rvb i="4648"/>
        </ext>
      </extLst>
    </bk>
    <bk>
      <extLst>
        <ext uri="{3e2802c4-a4d2-4d8b-9148-e3be6c30e623}">
          <xlrd:rvb i="4649"/>
        </ext>
      </extLst>
    </bk>
    <bk>
      <extLst>
        <ext uri="{3e2802c4-a4d2-4d8b-9148-e3be6c30e623}">
          <xlrd:rvb i="4650"/>
        </ext>
      </extLst>
    </bk>
    <bk>
      <extLst>
        <ext uri="{3e2802c4-a4d2-4d8b-9148-e3be6c30e623}">
          <xlrd:rvb i="4651"/>
        </ext>
      </extLst>
    </bk>
    <bk>
      <extLst>
        <ext uri="{3e2802c4-a4d2-4d8b-9148-e3be6c30e623}">
          <xlrd:rvb i="4652"/>
        </ext>
      </extLst>
    </bk>
    <bk>
      <extLst>
        <ext uri="{3e2802c4-a4d2-4d8b-9148-e3be6c30e623}">
          <xlrd:rvb i="4653"/>
        </ext>
      </extLst>
    </bk>
    <bk>
      <extLst>
        <ext uri="{3e2802c4-a4d2-4d8b-9148-e3be6c30e623}">
          <xlrd:rvb i="4654"/>
        </ext>
      </extLst>
    </bk>
    <bk>
      <extLst>
        <ext uri="{3e2802c4-a4d2-4d8b-9148-e3be6c30e623}">
          <xlrd:rvb i="4655"/>
        </ext>
      </extLst>
    </bk>
    <bk>
      <extLst>
        <ext uri="{3e2802c4-a4d2-4d8b-9148-e3be6c30e623}">
          <xlrd:rvb i="4656"/>
        </ext>
      </extLst>
    </bk>
    <bk>
      <extLst>
        <ext uri="{3e2802c4-a4d2-4d8b-9148-e3be6c30e623}">
          <xlrd:rvb i="4657"/>
        </ext>
      </extLst>
    </bk>
    <bk>
      <extLst>
        <ext uri="{3e2802c4-a4d2-4d8b-9148-e3be6c30e623}">
          <xlrd:rvb i="4658"/>
        </ext>
      </extLst>
    </bk>
    <bk>
      <extLst>
        <ext uri="{3e2802c4-a4d2-4d8b-9148-e3be6c30e623}">
          <xlrd:rvb i="4659"/>
        </ext>
      </extLst>
    </bk>
    <bk>
      <extLst>
        <ext uri="{3e2802c4-a4d2-4d8b-9148-e3be6c30e623}">
          <xlrd:rvb i="4660"/>
        </ext>
      </extLst>
    </bk>
    <bk>
      <extLst>
        <ext uri="{3e2802c4-a4d2-4d8b-9148-e3be6c30e623}">
          <xlrd:rvb i="4661"/>
        </ext>
      </extLst>
    </bk>
    <bk>
      <extLst>
        <ext uri="{3e2802c4-a4d2-4d8b-9148-e3be6c30e623}">
          <xlrd:rvb i="4662"/>
        </ext>
      </extLst>
    </bk>
    <bk>
      <extLst>
        <ext uri="{3e2802c4-a4d2-4d8b-9148-e3be6c30e623}">
          <xlrd:rvb i="4663"/>
        </ext>
      </extLst>
    </bk>
    <bk>
      <extLst>
        <ext uri="{3e2802c4-a4d2-4d8b-9148-e3be6c30e623}">
          <xlrd:rvb i="4664"/>
        </ext>
      </extLst>
    </bk>
    <bk>
      <extLst>
        <ext uri="{3e2802c4-a4d2-4d8b-9148-e3be6c30e623}">
          <xlrd:rvb i="4665"/>
        </ext>
      </extLst>
    </bk>
    <bk>
      <extLst>
        <ext uri="{3e2802c4-a4d2-4d8b-9148-e3be6c30e623}">
          <xlrd:rvb i="4666"/>
        </ext>
      </extLst>
    </bk>
    <bk>
      <extLst>
        <ext uri="{3e2802c4-a4d2-4d8b-9148-e3be6c30e623}">
          <xlrd:rvb i="4667"/>
        </ext>
      </extLst>
    </bk>
    <bk>
      <extLst>
        <ext uri="{3e2802c4-a4d2-4d8b-9148-e3be6c30e623}">
          <xlrd:rvb i="4668"/>
        </ext>
      </extLst>
    </bk>
    <bk>
      <extLst>
        <ext uri="{3e2802c4-a4d2-4d8b-9148-e3be6c30e623}">
          <xlrd:rvb i="4669"/>
        </ext>
      </extLst>
    </bk>
    <bk>
      <extLst>
        <ext uri="{3e2802c4-a4d2-4d8b-9148-e3be6c30e623}">
          <xlrd:rvb i="4670"/>
        </ext>
      </extLst>
    </bk>
    <bk>
      <extLst>
        <ext uri="{3e2802c4-a4d2-4d8b-9148-e3be6c30e623}">
          <xlrd:rvb i="4671"/>
        </ext>
      </extLst>
    </bk>
    <bk>
      <extLst>
        <ext uri="{3e2802c4-a4d2-4d8b-9148-e3be6c30e623}">
          <xlrd:rvb i="4672"/>
        </ext>
      </extLst>
    </bk>
    <bk>
      <extLst>
        <ext uri="{3e2802c4-a4d2-4d8b-9148-e3be6c30e623}">
          <xlrd:rvb i="4673"/>
        </ext>
      </extLst>
    </bk>
    <bk>
      <extLst>
        <ext uri="{3e2802c4-a4d2-4d8b-9148-e3be6c30e623}">
          <xlrd:rvb i="4674"/>
        </ext>
      </extLst>
    </bk>
    <bk>
      <extLst>
        <ext uri="{3e2802c4-a4d2-4d8b-9148-e3be6c30e623}">
          <xlrd:rvb i="4675"/>
        </ext>
      </extLst>
    </bk>
    <bk>
      <extLst>
        <ext uri="{3e2802c4-a4d2-4d8b-9148-e3be6c30e623}">
          <xlrd:rvb i="4676"/>
        </ext>
      </extLst>
    </bk>
    <bk>
      <extLst>
        <ext uri="{3e2802c4-a4d2-4d8b-9148-e3be6c30e623}">
          <xlrd:rvb i="4677"/>
        </ext>
      </extLst>
    </bk>
    <bk>
      <extLst>
        <ext uri="{3e2802c4-a4d2-4d8b-9148-e3be6c30e623}">
          <xlrd:rvb i="4678"/>
        </ext>
      </extLst>
    </bk>
    <bk>
      <extLst>
        <ext uri="{3e2802c4-a4d2-4d8b-9148-e3be6c30e623}">
          <xlrd:rvb i="4679"/>
        </ext>
      </extLst>
    </bk>
    <bk>
      <extLst>
        <ext uri="{3e2802c4-a4d2-4d8b-9148-e3be6c30e623}">
          <xlrd:rvb i="4680"/>
        </ext>
      </extLst>
    </bk>
    <bk>
      <extLst>
        <ext uri="{3e2802c4-a4d2-4d8b-9148-e3be6c30e623}">
          <xlrd:rvb i="4681"/>
        </ext>
      </extLst>
    </bk>
    <bk>
      <extLst>
        <ext uri="{3e2802c4-a4d2-4d8b-9148-e3be6c30e623}">
          <xlrd:rvb i="4682"/>
        </ext>
      </extLst>
    </bk>
    <bk>
      <extLst>
        <ext uri="{3e2802c4-a4d2-4d8b-9148-e3be6c30e623}">
          <xlrd:rvb i="4685"/>
        </ext>
      </extLst>
    </bk>
    <bk>
      <extLst>
        <ext uri="{3e2802c4-a4d2-4d8b-9148-e3be6c30e623}">
          <xlrd:rvb i="4686"/>
        </ext>
      </extLst>
    </bk>
    <bk>
      <extLst>
        <ext uri="{3e2802c4-a4d2-4d8b-9148-e3be6c30e623}">
          <xlrd:rvb i="4687"/>
        </ext>
      </extLst>
    </bk>
    <bk>
      <extLst>
        <ext uri="{3e2802c4-a4d2-4d8b-9148-e3be6c30e623}">
          <xlrd:rvb i="4688"/>
        </ext>
      </extLst>
    </bk>
    <bk>
      <extLst>
        <ext uri="{3e2802c4-a4d2-4d8b-9148-e3be6c30e623}">
          <xlrd:rvb i="4689"/>
        </ext>
      </extLst>
    </bk>
    <bk>
      <extLst>
        <ext uri="{3e2802c4-a4d2-4d8b-9148-e3be6c30e623}">
          <xlrd:rvb i="4690"/>
        </ext>
      </extLst>
    </bk>
    <bk>
      <extLst>
        <ext uri="{3e2802c4-a4d2-4d8b-9148-e3be6c30e623}">
          <xlrd:rvb i="4691"/>
        </ext>
      </extLst>
    </bk>
    <bk>
      <extLst>
        <ext uri="{3e2802c4-a4d2-4d8b-9148-e3be6c30e623}">
          <xlrd:rvb i="4692"/>
        </ext>
      </extLst>
    </bk>
    <bk>
      <extLst>
        <ext uri="{3e2802c4-a4d2-4d8b-9148-e3be6c30e623}">
          <xlrd:rvb i="4693"/>
        </ext>
      </extLst>
    </bk>
    <bk>
      <extLst>
        <ext uri="{3e2802c4-a4d2-4d8b-9148-e3be6c30e623}">
          <xlrd:rvb i="4694"/>
        </ext>
      </extLst>
    </bk>
    <bk>
      <extLst>
        <ext uri="{3e2802c4-a4d2-4d8b-9148-e3be6c30e623}">
          <xlrd:rvb i="4695"/>
        </ext>
      </extLst>
    </bk>
    <bk>
      <extLst>
        <ext uri="{3e2802c4-a4d2-4d8b-9148-e3be6c30e623}">
          <xlrd:rvb i="4696"/>
        </ext>
      </extLst>
    </bk>
    <bk>
      <extLst>
        <ext uri="{3e2802c4-a4d2-4d8b-9148-e3be6c30e623}">
          <xlrd:rvb i="4697"/>
        </ext>
      </extLst>
    </bk>
    <bk>
      <extLst>
        <ext uri="{3e2802c4-a4d2-4d8b-9148-e3be6c30e623}">
          <xlrd:rvb i="4698"/>
        </ext>
      </extLst>
    </bk>
    <bk>
      <extLst>
        <ext uri="{3e2802c4-a4d2-4d8b-9148-e3be6c30e623}">
          <xlrd:rvb i="4699"/>
        </ext>
      </extLst>
    </bk>
    <bk>
      <extLst>
        <ext uri="{3e2802c4-a4d2-4d8b-9148-e3be6c30e623}">
          <xlrd:rvb i="4700"/>
        </ext>
      </extLst>
    </bk>
    <bk>
      <extLst>
        <ext uri="{3e2802c4-a4d2-4d8b-9148-e3be6c30e623}">
          <xlrd:rvb i="4701"/>
        </ext>
      </extLst>
    </bk>
    <bk>
      <extLst>
        <ext uri="{3e2802c4-a4d2-4d8b-9148-e3be6c30e623}">
          <xlrd:rvb i="4702"/>
        </ext>
      </extLst>
    </bk>
    <bk>
      <extLst>
        <ext uri="{3e2802c4-a4d2-4d8b-9148-e3be6c30e623}">
          <xlrd:rvb i="4703"/>
        </ext>
      </extLst>
    </bk>
    <bk>
      <extLst>
        <ext uri="{3e2802c4-a4d2-4d8b-9148-e3be6c30e623}">
          <xlrd:rvb i="4704"/>
        </ext>
      </extLst>
    </bk>
    <bk>
      <extLst>
        <ext uri="{3e2802c4-a4d2-4d8b-9148-e3be6c30e623}">
          <xlrd:rvb i="4705"/>
        </ext>
      </extLst>
    </bk>
    <bk>
      <extLst>
        <ext uri="{3e2802c4-a4d2-4d8b-9148-e3be6c30e623}">
          <xlrd:rvb i="4706"/>
        </ext>
      </extLst>
    </bk>
    <bk>
      <extLst>
        <ext uri="{3e2802c4-a4d2-4d8b-9148-e3be6c30e623}">
          <xlrd:rvb i="4707"/>
        </ext>
      </extLst>
    </bk>
    <bk>
      <extLst>
        <ext uri="{3e2802c4-a4d2-4d8b-9148-e3be6c30e623}">
          <xlrd:rvb i="4708"/>
        </ext>
      </extLst>
    </bk>
    <bk>
      <extLst>
        <ext uri="{3e2802c4-a4d2-4d8b-9148-e3be6c30e623}">
          <xlrd:rvb i="4709"/>
        </ext>
      </extLst>
    </bk>
    <bk>
      <extLst>
        <ext uri="{3e2802c4-a4d2-4d8b-9148-e3be6c30e623}">
          <xlrd:rvb i="4710"/>
        </ext>
      </extLst>
    </bk>
    <bk>
      <extLst>
        <ext uri="{3e2802c4-a4d2-4d8b-9148-e3be6c30e623}">
          <xlrd:rvb i="4711"/>
        </ext>
      </extLst>
    </bk>
    <bk>
      <extLst>
        <ext uri="{3e2802c4-a4d2-4d8b-9148-e3be6c30e623}">
          <xlrd:rvb i="4712"/>
        </ext>
      </extLst>
    </bk>
    <bk>
      <extLst>
        <ext uri="{3e2802c4-a4d2-4d8b-9148-e3be6c30e623}">
          <xlrd:rvb i="4713"/>
        </ext>
      </extLst>
    </bk>
    <bk>
      <extLst>
        <ext uri="{3e2802c4-a4d2-4d8b-9148-e3be6c30e623}">
          <xlrd:rvb i="4714"/>
        </ext>
      </extLst>
    </bk>
    <bk>
      <extLst>
        <ext uri="{3e2802c4-a4d2-4d8b-9148-e3be6c30e623}">
          <xlrd:rvb i="4715"/>
        </ext>
      </extLst>
    </bk>
    <bk>
      <extLst>
        <ext uri="{3e2802c4-a4d2-4d8b-9148-e3be6c30e623}">
          <xlrd:rvb i="4716"/>
        </ext>
      </extLst>
    </bk>
    <bk>
      <extLst>
        <ext uri="{3e2802c4-a4d2-4d8b-9148-e3be6c30e623}">
          <xlrd:rvb i="4717"/>
        </ext>
      </extLst>
    </bk>
    <bk>
      <extLst>
        <ext uri="{3e2802c4-a4d2-4d8b-9148-e3be6c30e623}">
          <xlrd:rvb i="4718"/>
        </ext>
      </extLst>
    </bk>
    <bk>
      <extLst>
        <ext uri="{3e2802c4-a4d2-4d8b-9148-e3be6c30e623}">
          <xlrd:rvb i="4719"/>
        </ext>
      </extLst>
    </bk>
    <bk>
      <extLst>
        <ext uri="{3e2802c4-a4d2-4d8b-9148-e3be6c30e623}">
          <xlrd:rvb i="4720"/>
        </ext>
      </extLst>
    </bk>
    <bk>
      <extLst>
        <ext uri="{3e2802c4-a4d2-4d8b-9148-e3be6c30e623}">
          <xlrd:rvb i="4721"/>
        </ext>
      </extLst>
    </bk>
    <bk>
      <extLst>
        <ext uri="{3e2802c4-a4d2-4d8b-9148-e3be6c30e623}">
          <xlrd:rvb i="4722"/>
        </ext>
      </extLst>
    </bk>
    <bk>
      <extLst>
        <ext uri="{3e2802c4-a4d2-4d8b-9148-e3be6c30e623}">
          <xlrd:rvb i="4723"/>
        </ext>
      </extLst>
    </bk>
    <bk>
      <extLst>
        <ext uri="{3e2802c4-a4d2-4d8b-9148-e3be6c30e623}">
          <xlrd:rvb i="4724"/>
        </ext>
      </extLst>
    </bk>
    <bk>
      <extLst>
        <ext uri="{3e2802c4-a4d2-4d8b-9148-e3be6c30e623}">
          <xlrd:rvb i="4725"/>
        </ext>
      </extLst>
    </bk>
    <bk>
      <extLst>
        <ext uri="{3e2802c4-a4d2-4d8b-9148-e3be6c30e623}">
          <xlrd:rvb i="4726"/>
        </ext>
      </extLst>
    </bk>
    <bk>
      <extLst>
        <ext uri="{3e2802c4-a4d2-4d8b-9148-e3be6c30e623}">
          <xlrd:rvb i="4727"/>
        </ext>
      </extLst>
    </bk>
    <bk>
      <extLst>
        <ext uri="{3e2802c4-a4d2-4d8b-9148-e3be6c30e623}">
          <xlrd:rvb i="4728"/>
        </ext>
      </extLst>
    </bk>
    <bk>
      <extLst>
        <ext uri="{3e2802c4-a4d2-4d8b-9148-e3be6c30e623}">
          <xlrd:rvb i="4729"/>
        </ext>
      </extLst>
    </bk>
    <bk>
      <extLst>
        <ext uri="{3e2802c4-a4d2-4d8b-9148-e3be6c30e623}">
          <xlrd:rvb i="4730"/>
        </ext>
      </extLst>
    </bk>
    <bk>
      <extLst>
        <ext uri="{3e2802c4-a4d2-4d8b-9148-e3be6c30e623}">
          <xlrd:rvb i="4731"/>
        </ext>
      </extLst>
    </bk>
    <bk>
      <extLst>
        <ext uri="{3e2802c4-a4d2-4d8b-9148-e3be6c30e623}">
          <xlrd:rvb i="4732"/>
        </ext>
      </extLst>
    </bk>
    <bk>
      <extLst>
        <ext uri="{3e2802c4-a4d2-4d8b-9148-e3be6c30e623}">
          <xlrd:rvb i="4733"/>
        </ext>
      </extLst>
    </bk>
    <bk>
      <extLst>
        <ext uri="{3e2802c4-a4d2-4d8b-9148-e3be6c30e623}">
          <xlrd:rvb i="4734"/>
        </ext>
      </extLst>
    </bk>
    <bk>
      <extLst>
        <ext uri="{3e2802c4-a4d2-4d8b-9148-e3be6c30e623}">
          <xlrd:rvb i="4735"/>
        </ext>
      </extLst>
    </bk>
    <bk>
      <extLst>
        <ext uri="{3e2802c4-a4d2-4d8b-9148-e3be6c30e623}">
          <xlrd:rvb i="4736"/>
        </ext>
      </extLst>
    </bk>
    <bk>
      <extLst>
        <ext uri="{3e2802c4-a4d2-4d8b-9148-e3be6c30e623}">
          <xlrd:rvb i="4737"/>
        </ext>
      </extLst>
    </bk>
    <bk>
      <extLst>
        <ext uri="{3e2802c4-a4d2-4d8b-9148-e3be6c30e623}">
          <xlrd:rvb i="4738"/>
        </ext>
      </extLst>
    </bk>
    <bk>
      <extLst>
        <ext uri="{3e2802c4-a4d2-4d8b-9148-e3be6c30e623}">
          <xlrd:rvb i="4739"/>
        </ext>
      </extLst>
    </bk>
    <bk>
      <extLst>
        <ext uri="{3e2802c4-a4d2-4d8b-9148-e3be6c30e623}">
          <xlrd:rvb i="4740"/>
        </ext>
      </extLst>
    </bk>
    <bk>
      <extLst>
        <ext uri="{3e2802c4-a4d2-4d8b-9148-e3be6c30e623}">
          <xlrd:rvb i="4741"/>
        </ext>
      </extLst>
    </bk>
    <bk>
      <extLst>
        <ext uri="{3e2802c4-a4d2-4d8b-9148-e3be6c30e623}">
          <xlrd:rvb i="4742"/>
        </ext>
      </extLst>
    </bk>
    <bk>
      <extLst>
        <ext uri="{3e2802c4-a4d2-4d8b-9148-e3be6c30e623}">
          <xlrd:rvb i="4743"/>
        </ext>
      </extLst>
    </bk>
    <bk>
      <extLst>
        <ext uri="{3e2802c4-a4d2-4d8b-9148-e3be6c30e623}">
          <xlrd:rvb i="4744"/>
        </ext>
      </extLst>
    </bk>
    <bk>
      <extLst>
        <ext uri="{3e2802c4-a4d2-4d8b-9148-e3be6c30e623}">
          <xlrd:rvb i="4745"/>
        </ext>
      </extLst>
    </bk>
    <bk>
      <extLst>
        <ext uri="{3e2802c4-a4d2-4d8b-9148-e3be6c30e623}">
          <xlrd:rvb i="4746"/>
        </ext>
      </extLst>
    </bk>
    <bk>
      <extLst>
        <ext uri="{3e2802c4-a4d2-4d8b-9148-e3be6c30e623}">
          <xlrd:rvb i="4747"/>
        </ext>
      </extLst>
    </bk>
    <bk>
      <extLst>
        <ext uri="{3e2802c4-a4d2-4d8b-9148-e3be6c30e623}">
          <xlrd:rvb i="4748"/>
        </ext>
      </extLst>
    </bk>
    <bk>
      <extLst>
        <ext uri="{3e2802c4-a4d2-4d8b-9148-e3be6c30e623}">
          <xlrd:rvb i="4749"/>
        </ext>
      </extLst>
    </bk>
    <bk>
      <extLst>
        <ext uri="{3e2802c4-a4d2-4d8b-9148-e3be6c30e623}">
          <xlrd:rvb i="4750"/>
        </ext>
      </extLst>
    </bk>
    <bk>
      <extLst>
        <ext uri="{3e2802c4-a4d2-4d8b-9148-e3be6c30e623}">
          <xlrd:rvb i="4751"/>
        </ext>
      </extLst>
    </bk>
    <bk>
      <extLst>
        <ext uri="{3e2802c4-a4d2-4d8b-9148-e3be6c30e623}">
          <xlrd:rvb i="4752"/>
        </ext>
      </extLst>
    </bk>
    <bk>
      <extLst>
        <ext uri="{3e2802c4-a4d2-4d8b-9148-e3be6c30e623}">
          <xlrd:rvb i="4753"/>
        </ext>
      </extLst>
    </bk>
    <bk>
      <extLst>
        <ext uri="{3e2802c4-a4d2-4d8b-9148-e3be6c30e623}">
          <xlrd:rvb i="4754"/>
        </ext>
      </extLst>
    </bk>
    <bk>
      <extLst>
        <ext uri="{3e2802c4-a4d2-4d8b-9148-e3be6c30e623}">
          <xlrd:rvb i="4755"/>
        </ext>
      </extLst>
    </bk>
    <bk>
      <extLst>
        <ext uri="{3e2802c4-a4d2-4d8b-9148-e3be6c30e623}">
          <xlrd:rvb i="4756"/>
        </ext>
      </extLst>
    </bk>
    <bk>
      <extLst>
        <ext uri="{3e2802c4-a4d2-4d8b-9148-e3be6c30e623}">
          <xlrd:rvb i="4757"/>
        </ext>
      </extLst>
    </bk>
    <bk>
      <extLst>
        <ext uri="{3e2802c4-a4d2-4d8b-9148-e3be6c30e623}">
          <xlrd:rvb i="4758"/>
        </ext>
      </extLst>
    </bk>
    <bk>
      <extLst>
        <ext uri="{3e2802c4-a4d2-4d8b-9148-e3be6c30e623}">
          <xlrd:rvb i="4759"/>
        </ext>
      </extLst>
    </bk>
    <bk>
      <extLst>
        <ext uri="{3e2802c4-a4d2-4d8b-9148-e3be6c30e623}">
          <xlrd:rvb i="4760"/>
        </ext>
      </extLst>
    </bk>
    <bk>
      <extLst>
        <ext uri="{3e2802c4-a4d2-4d8b-9148-e3be6c30e623}">
          <xlrd:rvb i="4761"/>
        </ext>
      </extLst>
    </bk>
    <bk>
      <extLst>
        <ext uri="{3e2802c4-a4d2-4d8b-9148-e3be6c30e623}">
          <xlrd:rvb i="4762"/>
        </ext>
      </extLst>
    </bk>
    <bk>
      <extLst>
        <ext uri="{3e2802c4-a4d2-4d8b-9148-e3be6c30e623}">
          <xlrd:rvb i="4763"/>
        </ext>
      </extLst>
    </bk>
    <bk>
      <extLst>
        <ext uri="{3e2802c4-a4d2-4d8b-9148-e3be6c30e623}">
          <xlrd:rvb i="4764"/>
        </ext>
      </extLst>
    </bk>
    <bk>
      <extLst>
        <ext uri="{3e2802c4-a4d2-4d8b-9148-e3be6c30e623}">
          <xlrd:rvb i="4765"/>
        </ext>
      </extLst>
    </bk>
    <bk>
      <extLst>
        <ext uri="{3e2802c4-a4d2-4d8b-9148-e3be6c30e623}">
          <xlrd:rvb i="4766"/>
        </ext>
      </extLst>
    </bk>
    <bk>
      <extLst>
        <ext uri="{3e2802c4-a4d2-4d8b-9148-e3be6c30e623}">
          <xlrd:rvb i="4767"/>
        </ext>
      </extLst>
    </bk>
    <bk>
      <extLst>
        <ext uri="{3e2802c4-a4d2-4d8b-9148-e3be6c30e623}">
          <xlrd:rvb i="4768"/>
        </ext>
      </extLst>
    </bk>
    <bk>
      <extLst>
        <ext uri="{3e2802c4-a4d2-4d8b-9148-e3be6c30e623}">
          <xlrd:rvb i="4769"/>
        </ext>
      </extLst>
    </bk>
    <bk>
      <extLst>
        <ext uri="{3e2802c4-a4d2-4d8b-9148-e3be6c30e623}">
          <xlrd:rvb i="4770"/>
        </ext>
      </extLst>
    </bk>
    <bk>
      <extLst>
        <ext uri="{3e2802c4-a4d2-4d8b-9148-e3be6c30e623}">
          <xlrd:rvb i="4771"/>
        </ext>
      </extLst>
    </bk>
    <bk>
      <extLst>
        <ext uri="{3e2802c4-a4d2-4d8b-9148-e3be6c30e623}">
          <xlrd:rvb i="4772"/>
        </ext>
      </extLst>
    </bk>
    <bk>
      <extLst>
        <ext uri="{3e2802c4-a4d2-4d8b-9148-e3be6c30e623}">
          <xlrd:rvb i="4773"/>
        </ext>
      </extLst>
    </bk>
    <bk>
      <extLst>
        <ext uri="{3e2802c4-a4d2-4d8b-9148-e3be6c30e623}">
          <xlrd:rvb i="4774"/>
        </ext>
      </extLst>
    </bk>
    <bk>
      <extLst>
        <ext uri="{3e2802c4-a4d2-4d8b-9148-e3be6c30e623}">
          <xlrd:rvb i="4775"/>
        </ext>
      </extLst>
    </bk>
    <bk>
      <extLst>
        <ext uri="{3e2802c4-a4d2-4d8b-9148-e3be6c30e623}">
          <xlrd:rvb i="4776"/>
        </ext>
      </extLst>
    </bk>
    <bk>
      <extLst>
        <ext uri="{3e2802c4-a4d2-4d8b-9148-e3be6c30e623}">
          <xlrd:rvb i="4777"/>
        </ext>
      </extLst>
    </bk>
    <bk>
      <extLst>
        <ext uri="{3e2802c4-a4d2-4d8b-9148-e3be6c30e623}">
          <xlrd:rvb i="4778"/>
        </ext>
      </extLst>
    </bk>
    <bk>
      <extLst>
        <ext uri="{3e2802c4-a4d2-4d8b-9148-e3be6c30e623}">
          <xlrd:rvb i="4779"/>
        </ext>
      </extLst>
    </bk>
    <bk>
      <extLst>
        <ext uri="{3e2802c4-a4d2-4d8b-9148-e3be6c30e623}">
          <xlrd:rvb i="4780"/>
        </ext>
      </extLst>
    </bk>
    <bk>
      <extLst>
        <ext uri="{3e2802c4-a4d2-4d8b-9148-e3be6c30e623}">
          <xlrd:rvb i="4781"/>
        </ext>
      </extLst>
    </bk>
    <bk>
      <extLst>
        <ext uri="{3e2802c4-a4d2-4d8b-9148-e3be6c30e623}">
          <xlrd:rvb i="4782"/>
        </ext>
      </extLst>
    </bk>
    <bk>
      <extLst>
        <ext uri="{3e2802c4-a4d2-4d8b-9148-e3be6c30e623}">
          <xlrd:rvb i="4783"/>
        </ext>
      </extLst>
    </bk>
    <bk>
      <extLst>
        <ext uri="{3e2802c4-a4d2-4d8b-9148-e3be6c30e623}">
          <xlrd:rvb i="4784"/>
        </ext>
      </extLst>
    </bk>
    <bk>
      <extLst>
        <ext uri="{3e2802c4-a4d2-4d8b-9148-e3be6c30e623}">
          <xlrd:rvb i="4785"/>
        </ext>
      </extLst>
    </bk>
    <bk>
      <extLst>
        <ext uri="{3e2802c4-a4d2-4d8b-9148-e3be6c30e623}">
          <xlrd:rvb i="4786"/>
        </ext>
      </extLst>
    </bk>
    <bk>
      <extLst>
        <ext uri="{3e2802c4-a4d2-4d8b-9148-e3be6c30e623}">
          <xlrd:rvb i="4787"/>
        </ext>
      </extLst>
    </bk>
    <bk>
      <extLst>
        <ext uri="{3e2802c4-a4d2-4d8b-9148-e3be6c30e623}">
          <xlrd:rvb i="4788"/>
        </ext>
      </extLst>
    </bk>
    <bk>
      <extLst>
        <ext uri="{3e2802c4-a4d2-4d8b-9148-e3be6c30e623}">
          <xlrd:rvb i="4789"/>
        </ext>
      </extLst>
    </bk>
    <bk>
      <extLst>
        <ext uri="{3e2802c4-a4d2-4d8b-9148-e3be6c30e623}">
          <xlrd:rvb i="4790"/>
        </ext>
      </extLst>
    </bk>
    <bk>
      <extLst>
        <ext uri="{3e2802c4-a4d2-4d8b-9148-e3be6c30e623}">
          <xlrd:rvb i="4791"/>
        </ext>
      </extLst>
    </bk>
    <bk>
      <extLst>
        <ext uri="{3e2802c4-a4d2-4d8b-9148-e3be6c30e623}">
          <xlrd:rvb i="4792"/>
        </ext>
      </extLst>
    </bk>
    <bk>
      <extLst>
        <ext uri="{3e2802c4-a4d2-4d8b-9148-e3be6c30e623}">
          <xlrd:rvb i="4793"/>
        </ext>
      </extLst>
    </bk>
    <bk>
      <extLst>
        <ext uri="{3e2802c4-a4d2-4d8b-9148-e3be6c30e623}">
          <xlrd:rvb i="4794"/>
        </ext>
      </extLst>
    </bk>
    <bk>
      <extLst>
        <ext uri="{3e2802c4-a4d2-4d8b-9148-e3be6c30e623}">
          <xlrd:rvb i="4795"/>
        </ext>
      </extLst>
    </bk>
    <bk>
      <extLst>
        <ext uri="{3e2802c4-a4d2-4d8b-9148-e3be6c30e623}">
          <xlrd:rvb i="4796"/>
        </ext>
      </extLst>
    </bk>
    <bk>
      <extLst>
        <ext uri="{3e2802c4-a4d2-4d8b-9148-e3be6c30e623}">
          <xlrd:rvb i="4797"/>
        </ext>
      </extLst>
    </bk>
    <bk>
      <extLst>
        <ext uri="{3e2802c4-a4d2-4d8b-9148-e3be6c30e623}">
          <xlrd:rvb i="4798"/>
        </ext>
      </extLst>
    </bk>
    <bk>
      <extLst>
        <ext uri="{3e2802c4-a4d2-4d8b-9148-e3be6c30e623}">
          <xlrd:rvb i="4799"/>
        </ext>
      </extLst>
    </bk>
    <bk>
      <extLst>
        <ext uri="{3e2802c4-a4d2-4d8b-9148-e3be6c30e623}">
          <xlrd:rvb i="4800"/>
        </ext>
      </extLst>
    </bk>
    <bk>
      <extLst>
        <ext uri="{3e2802c4-a4d2-4d8b-9148-e3be6c30e623}">
          <xlrd:rvb i="4801"/>
        </ext>
      </extLst>
    </bk>
    <bk>
      <extLst>
        <ext uri="{3e2802c4-a4d2-4d8b-9148-e3be6c30e623}">
          <xlrd:rvb i="4802"/>
        </ext>
      </extLst>
    </bk>
    <bk>
      <extLst>
        <ext uri="{3e2802c4-a4d2-4d8b-9148-e3be6c30e623}">
          <xlrd:rvb i="4803"/>
        </ext>
      </extLst>
    </bk>
    <bk>
      <extLst>
        <ext uri="{3e2802c4-a4d2-4d8b-9148-e3be6c30e623}">
          <xlrd:rvb i="4804"/>
        </ext>
      </extLst>
    </bk>
    <bk>
      <extLst>
        <ext uri="{3e2802c4-a4d2-4d8b-9148-e3be6c30e623}">
          <xlrd:rvb i="4805"/>
        </ext>
      </extLst>
    </bk>
    <bk>
      <extLst>
        <ext uri="{3e2802c4-a4d2-4d8b-9148-e3be6c30e623}">
          <xlrd:rvb i="4806"/>
        </ext>
      </extLst>
    </bk>
    <bk>
      <extLst>
        <ext uri="{3e2802c4-a4d2-4d8b-9148-e3be6c30e623}">
          <xlrd:rvb i="4807"/>
        </ext>
      </extLst>
    </bk>
    <bk>
      <extLst>
        <ext uri="{3e2802c4-a4d2-4d8b-9148-e3be6c30e623}">
          <xlrd:rvb i="4808"/>
        </ext>
      </extLst>
    </bk>
    <bk>
      <extLst>
        <ext uri="{3e2802c4-a4d2-4d8b-9148-e3be6c30e623}">
          <xlrd:rvb i="4809"/>
        </ext>
      </extLst>
    </bk>
    <bk>
      <extLst>
        <ext uri="{3e2802c4-a4d2-4d8b-9148-e3be6c30e623}">
          <xlrd:rvb i="4810"/>
        </ext>
      </extLst>
    </bk>
    <bk>
      <extLst>
        <ext uri="{3e2802c4-a4d2-4d8b-9148-e3be6c30e623}">
          <xlrd:rvb i="4811"/>
        </ext>
      </extLst>
    </bk>
    <bk>
      <extLst>
        <ext uri="{3e2802c4-a4d2-4d8b-9148-e3be6c30e623}">
          <xlrd:rvb i="4812"/>
        </ext>
      </extLst>
    </bk>
    <bk>
      <extLst>
        <ext uri="{3e2802c4-a4d2-4d8b-9148-e3be6c30e623}">
          <xlrd:rvb i="4813"/>
        </ext>
      </extLst>
    </bk>
    <bk>
      <extLst>
        <ext uri="{3e2802c4-a4d2-4d8b-9148-e3be6c30e623}">
          <xlrd:rvb i="4814"/>
        </ext>
      </extLst>
    </bk>
    <bk>
      <extLst>
        <ext uri="{3e2802c4-a4d2-4d8b-9148-e3be6c30e623}">
          <xlrd:rvb i="4815"/>
        </ext>
      </extLst>
    </bk>
    <bk>
      <extLst>
        <ext uri="{3e2802c4-a4d2-4d8b-9148-e3be6c30e623}">
          <xlrd:rvb i="4816"/>
        </ext>
      </extLst>
    </bk>
    <bk>
      <extLst>
        <ext uri="{3e2802c4-a4d2-4d8b-9148-e3be6c30e623}">
          <xlrd:rvb i="4817"/>
        </ext>
      </extLst>
    </bk>
    <bk>
      <extLst>
        <ext uri="{3e2802c4-a4d2-4d8b-9148-e3be6c30e623}">
          <xlrd:rvb i="4818"/>
        </ext>
      </extLst>
    </bk>
    <bk>
      <extLst>
        <ext uri="{3e2802c4-a4d2-4d8b-9148-e3be6c30e623}">
          <xlrd:rvb i="4819"/>
        </ext>
      </extLst>
    </bk>
    <bk>
      <extLst>
        <ext uri="{3e2802c4-a4d2-4d8b-9148-e3be6c30e623}">
          <xlrd:rvb i="4820"/>
        </ext>
      </extLst>
    </bk>
    <bk>
      <extLst>
        <ext uri="{3e2802c4-a4d2-4d8b-9148-e3be6c30e623}">
          <xlrd:rvb i="4821"/>
        </ext>
      </extLst>
    </bk>
    <bk>
      <extLst>
        <ext uri="{3e2802c4-a4d2-4d8b-9148-e3be6c30e623}">
          <xlrd:rvb i="4822"/>
        </ext>
      </extLst>
    </bk>
    <bk>
      <extLst>
        <ext uri="{3e2802c4-a4d2-4d8b-9148-e3be6c30e623}">
          <xlrd:rvb i="4823"/>
        </ext>
      </extLst>
    </bk>
    <bk>
      <extLst>
        <ext uri="{3e2802c4-a4d2-4d8b-9148-e3be6c30e623}">
          <xlrd:rvb i="4824"/>
        </ext>
      </extLst>
    </bk>
    <bk>
      <extLst>
        <ext uri="{3e2802c4-a4d2-4d8b-9148-e3be6c30e623}">
          <xlrd:rvb i="4825"/>
        </ext>
      </extLst>
    </bk>
    <bk>
      <extLst>
        <ext uri="{3e2802c4-a4d2-4d8b-9148-e3be6c30e623}">
          <xlrd:rvb i="4826"/>
        </ext>
      </extLst>
    </bk>
    <bk>
      <extLst>
        <ext uri="{3e2802c4-a4d2-4d8b-9148-e3be6c30e623}">
          <xlrd:rvb i="4827"/>
        </ext>
      </extLst>
    </bk>
    <bk>
      <extLst>
        <ext uri="{3e2802c4-a4d2-4d8b-9148-e3be6c30e623}">
          <xlrd:rvb i="4828"/>
        </ext>
      </extLst>
    </bk>
    <bk>
      <extLst>
        <ext uri="{3e2802c4-a4d2-4d8b-9148-e3be6c30e623}">
          <xlrd:rvb i="4829"/>
        </ext>
      </extLst>
    </bk>
    <bk>
      <extLst>
        <ext uri="{3e2802c4-a4d2-4d8b-9148-e3be6c30e623}">
          <xlrd:rvb i="4830"/>
        </ext>
      </extLst>
    </bk>
    <bk>
      <extLst>
        <ext uri="{3e2802c4-a4d2-4d8b-9148-e3be6c30e623}">
          <xlrd:rvb i="4831"/>
        </ext>
      </extLst>
    </bk>
    <bk>
      <extLst>
        <ext uri="{3e2802c4-a4d2-4d8b-9148-e3be6c30e623}">
          <xlrd:rvb i="4832"/>
        </ext>
      </extLst>
    </bk>
    <bk>
      <extLst>
        <ext uri="{3e2802c4-a4d2-4d8b-9148-e3be6c30e623}">
          <xlrd:rvb i="4833"/>
        </ext>
      </extLst>
    </bk>
    <bk>
      <extLst>
        <ext uri="{3e2802c4-a4d2-4d8b-9148-e3be6c30e623}">
          <xlrd:rvb i="4834"/>
        </ext>
      </extLst>
    </bk>
    <bk>
      <extLst>
        <ext uri="{3e2802c4-a4d2-4d8b-9148-e3be6c30e623}">
          <xlrd:rvb i="4835"/>
        </ext>
      </extLst>
    </bk>
    <bk>
      <extLst>
        <ext uri="{3e2802c4-a4d2-4d8b-9148-e3be6c30e623}">
          <xlrd:rvb i="4836"/>
        </ext>
      </extLst>
    </bk>
    <bk>
      <extLst>
        <ext uri="{3e2802c4-a4d2-4d8b-9148-e3be6c30e623}">
          <xlrd:rvb i="4837"/>
        </ext>
      </extLst>
    </bk>
    <bk>
      <extLst>
        <ext uri="{3e2802c4-a4d2-4d8b-9148-e3be6c30e623}">
          <xlrd:rvb i="4838"/>
        </ext>
      </extLst>
    </bk>
    <bk>
      <extLst>
        <ext uri="{3e2802c4-a4d2-4d8b-9148-e3be6c30e623}">
          <xlrd:rvb i="4839"/>
        </ext>
      </extLst>
    </bk>
    <bk>
      <extLst>
        <ext uri="{3e2802c4-a4d2-4d8b-9148-e3be6c30e623}">
          <xlrd:rvb i="4840"/>
        </ext>
      </extLst>
    </bk>
    <bk>
      <extLst>
        <ext uri="{3e2802c4-a4d2-4d8b-9148-e3be6c30e623}">
          <xlrd:rvb i="4841"/>
        </ext>
      </extLst>
    </bk>
    <bk>
      <extLst>
        <ext uri="{3e2802c4-a4d2-4d8b-9148-e3be6c30e623}">
          <xlrd:rvb i="4842"/>
        </ext>
      </extLst>
    </bk>
    <bk>
      <extLst>
        <ext uri="{3e2802c4-a4d2-4d8b-9148-e3be6c30e623}">
          <xlrd:rvb i="4843"/>
        </ext>
      </extLst>
    </bk>
    <bk>
      <extLst>
        <ext uri="{3e2802c4-a4d2-4d8b-9148-e3be6c30e623}">
          <xlrd:rvb i="4844"/>
        </ext>
      </extLst>
    </bk>
    <bk>
      <extLst>
        <ext uri="{3e2802c4-a4d2-4d8b-9148-e3be6c30e623}">
          <xlrd:rvb i="4845"/>
        </ext>
      </extLst>
    </bk>
    <bk>
      <extLst>
        <ext uri="{3e2802c4-a4d2-4d8b-9148-e3be6c30e623}">
          <xlrd:rvb i="4846"/>
        </ext>
      </extLst>
    </bk>
    <bk>
      <extLst>
        <ext uri="{3e2802c4-a4d2-4d8b-9148-e3be6c30e623}">
          <xlrd:rvb i="4847"/>
        </ext>
      </extLst>
    </bk>
    <bk>
      <extLst>
        <ext uri="{3e2802c4-a4d2-4d8b-9148-e3be6c30e623}">
          <xlrd:rvb i="4848"/>
        </ext>
      </extLst>
    </bk>
    <bk>
      <extLst>
        <ext uri="{3e2802c4-a4d2-4d8b-9148-e3be6c30e623}">
          <xlrd:rvb i="4849"/>
        </ext>
      </extLst>
    </bk>
    <bk>
      <extLst>
        <ext uri="{3e2802c4-a4d2-4d8b-9148-e3be6c30e623}">
          <xlrd:rvb i="4850"/>
        </ext>
      </extLst>
    </bk>
    <bk>
      <extLst>
        <ext uri="{3e2802c4-a4d2-4d8b-9148-e3be6c30e623}">
          <xlrd:rvb i="4851"/>
        </ext>
      </extLst>
    </bk>
    <bk>
      <extLst>
        <ext uri="{3e2802c4-a4d2-4d8b-9148-e3be6c30e623}">
          <xlrd:rvb i="4852"/>
        </ext>
      </extLst>
    </bk>
    <bk>
      <extLst>
        <ext uri="{3e2802c4-a4d2-4d8b-9148-e3be6c30e623}">
          <xlrd:rvb i="4853"/>
        </ext>
      </extLst>
    </bk>
    <bk>
      <extLst>
        <ext uri="{3e2802c4-a4d2-4d8b-9148-e3be6c30e623}">
          <xlrd:rvb i="4854"/>
        </ext>
      </extLst>
    </bk>
    <bk>
      <extLst>
        <ext uri="{3e2802c4-a4d2-4d8b-9148-e3be6c30e623}">
          <xlrd:rvb i="4855"/>
        </ext>
      </extLst>
    </bk>
    <bk>
      <extLst>
        <ext uri="{3e2802c4-a4d2-4d8b-9148-e3be6c30e623}">
          <xlrd:rvb i="4856"/>
        </ext>
      </extLst>
    </bk>
    <bk>
      <extLst>
        <ext uri="{3e2802c4-a4d2-4d8b-9148-e3be6c30e623}">
          <xlrd:rvb i="4857"/>
        </ext>
      </extLst>
    </bk>
    <bk>
      <extLst>
        <ext uri="{3e2802c4-a4d2-4d8b-9148-e3be6c30e623}">
          <xlrd:rvb i="4858"/>
        </ext>
      </extLst>
    </bk>
    <bk>
      <extLst>
        <ext uri="{3e2802c4-a4d2-4d8b-9148-e3be6c30e623}">
          <xlrd:rvb i="4859"/>
        </ext>
      </extLst>
    </bk>
    <bk>
      <extLst>
        <ext uri="{3e2802c4-a4d2-4d8b-9148-e3be6c30e623}">
          <xlrd:rvb i="4860"/>
        </ext>
      </extLst>
    </bk>
    <bk>
      <extLst>
        <ext uri="{3e2802c4-a4d2-4d8b-9148-e3be6c30e623}">
          <xlrd:rvb i="4861"/>
        </ext>
      </extLst>
    </bk>
    <bk>
      <extLst>
        <ext uri="{3e2802c4-a4d2-4d8b-9148-e3be6c30e623}">
          <xlrd:rvb i="4862"/>
        </ext>
      </extLst>
    </bk>
    <bk>
      <extLst>
        <ext uri="{3e2802c4-a4d2-4d8b-9148-e3be6c30e623}">
          <xlrd:rvb i="4863"/>
        </ext>
      </extLst>
    </bk>
    <bk>
      <extLst>
        <ext uri="{3e2802c4-a4d2-4d8b-9148-e3be6c30e623}">
          <xlrd:rvb i="4864"/>
        </ext>
      </extLst>
    </bk>
    <bk>
      <extLst>
        <ext uri="{3e2802c4-a4d2-4d8b-9148-e3be6c30e623}">
          <xlrd:rvb i="4865"/>
        </ext>
      </extLst>
    </bk>
    <bk>
      <extLst>
        <ext uri="{3e2802c4-a4d2-4d8b-9148-e3be6c30e623}">
          <xlrd:rvb i="4866"/>
        </ext>
      </extLst>
    </bk>
    <bk>
      <extLst>
        <ext uri="{3e2802c4-a4d2-4d8b-9148-e3be6c30e623}">
          <xlrd:rvb i="4867"/>
        </ext>
      </extLst>
    </bk>
    <bk>
      <extLst>
        <ext uri="{3e2802c4-a4d2-4d8b-9148-e3be6c30e623}">
          <xlrd:rvb i="4870"/>
        </ext>
      </extLst>
    </bk>
    <bk>
      <extLst>
        <ext uri="{3e2802c4-a4d2-4d8b-9148-e3be6c30e623}">
          <xlrd:rvb i="4871"/>
        </ext>
      </extLst>
    </bk>
    <bk>
      <extLst>
        <ext uri="{3e2802c4-a4d2-4d8b-9148-e3be6c30e623}">
          <xlrd:rvb i="4872"/>
        </ext>
      </extLst>
    </bk>
    <bk>
      <extLst>
        <ext uri="{3e2802c4-a4d2-4d8b-9148-e3be6c30e623}">
          <xlrd:rvb i="4873"/>
        </ext>
      </extLst>
    </bk>
    <bk>
      <extLst>
        <ext uri="{3e2802c4-a4d2-4d8b-9148-e3be6c30e623}">
          <xlrd:rvb i="4874"/>
        </ext>
      </extLst>
    </bk>
    <bk>
      <extLst>
        <ext uri="{3e2802c4-a4d2-4d8b-9148-e3be6c30e623}">
          <xlrd:rvb i="4875"/>
        </ext>
      </extLst>
    </bk>
    <bk>
      <extLst>
        <ext uri="{3e2802c4-a4d2-4d8b-9148-e3be6c30e623}">
          <xlrd:rvb i="4876"/>
        </ext>
      </extLst>
    </bk>
    <bk>
      <extLst>
        <ext uri="{3e2802c4-a4d2-4d8b-9148-e3be6c30e623}">
          <xlrd:rvb i="4877"/>
        </ext>
      </extLst>
    </bk>
    <bk>
      <extLst>
        <ext uri="{3e2802c4-a4d2-4d8b-9148-e3be6c30e623}">
          <xlrd:rvb i="4878"/>
        </ext>
      </extLst>
    </bk>
    <bk>
      <extLst>
        <ext uri="{3e2802c4-a4d2-4d8b-9148-e3be6c30e623}">
          <xlrd:rvb i="4879"/>
        </ext>
      </extLst>
    </bk>
    <bk>
      <extLst>
        <ext uri="{3e2802c4-a4d2-4d8b-9148-e3be6c30e623}">
          <xlrd:rvb i="4880"/>
        </ext>
      </extLst>
    </bk>
    <bk>
      <extLst>
        <ext uri="{3e2802c4-a4d2-4d8b-9148-e3be6c30e623}">
          <xlrd:rvb i="4881"/>
        </ext>
      </extLst>
    </bk>
    <bk>
      <extLst>
        <ext uri="{3e2802c4-a4d2-4d8b-9148-e3be6c30e623}">
          <xlrd:rvb i="4882"/>
        </ext>
      </extLst>
    </bk>
    <bk>
      <extLst>
        <ext uri="{3e2802c4-a4d2-4d8b-9148-e3be6c30e623}">
          <xlrd:rvb i="4883"/>
        </ext>
      </extLst>
    </bk>
    <bk>
      <extLst>
        <ext uri="{3e2802c4-a4d2-4d8b-9148-e3be6c30e623}">
          <xlrd:rvb i="4884"/>
        </ext>
      </extLst>
    </bk>
    <bk>
      <extLst>
        <ext uri="{3e2802c4-a4d2-4d8b-9148-e3be6c30e623}">
          <xlrd:rvb i="4885"/>
        </ext>
      </extLst>
    </bk>
    <bk>
      <extLst>
        <ext uri="{3e2802c4-a4d2-4d8b-9148-e3be6c30e623}">
          <xlrd:rvb i="4886"/>
        </ext>
      </extLst>
    </bk>
    <bk>
      <extLst>
        <ext uri="{3e2802c4-a4d2-4d8b-9148-e3be6c30e623}">
          <xlrd:rvb i="4887"/>
        </ext>
      </extLst>
    </bk>
    <bk>
      <extLst>
        <ext uri="{3e2802c4-a4d2-4d8b-9148-e3be6c30e623}">
          <xlrd:rvb i="4888"/>
        </ext>
      </extLst>
    </bk>
    <bk>
      <extLst>
        <ext uri="{3e2802c4-a4d2-4d8b-9148-e3be6c30e623}">
          <xlrd:rvb i="4889"/>
        </ext>
      </extLst>
    </bk>
    <bk>
      <extLst>
        <ext uri="{3e2802c4-a4d2-4d8b-9148-e3be6c30e623}">
          <xlrd:rvb i="4890"/>
        </ext>
      </extLst>
    </bk>
    <bk>
      <extLst>
        <ext uri="{3e2802c4-a4d2-4d8b-9148-e3be6c30e623}">
          <xlrd:rvb i="4891"/>
        </ext>
      </extLst>
    </bk>
    <bk>
      <extLst>
        <ext uri="{3e2802c4-a4d2-4d8b-9148-e3be6c30e623}">
          <xlrd:rvb i="4892"/>
        </ext>
      </extLst>
    </bk>
    <bk>
      <extLst>
        <ext uri="{3e2802c4-a4d2-4d8b-9148-e3be6c30e623}">
          <xlrd:rvb i="4893"/>
        </ext>
      </extLst>
    </bk>
    <bk>
      <extLst>
        <ext uri="{3e2802c4-a4d2-4d8b-9148-e3be6c30e623}">
          <xlrd:rvb i="4894"/>
        </ext>
      </extLst>
    </bk>
    <bk>
      <extLst>
        <ext uri="{3e2802c4-a4d2-4d8b-9148-e3be6c30e623}">
          <xlrd:rvb i="4895"/>
        </ext>
      </extLst>
    </bk>
    <bk>
      <extLst>
        <ext uri="{3e2802c4-a4d2-4d8b-9148-e3be6c30e623}">
          <xlrd:rvb i="4896"/>
        </ext>
      </extLst>
    </bk>
    <bk>
      <extLst>
        <ext uri="{3e2802c4-a4d2-4d8b-9148-e3be6c30e623}">
          <xlrd:rvb i="4897"/>
        </ext>
      </extLst>
    </bk>
    <bk>
      <extLst>
        <ext uri="{3e2802c4-a4d2-4d8b-9148-e3be6c30e623}">
          <xlrd:rvb i="4898"/>
        </ext>
      </extLst>
    </bk>
    <bk>
      <extLst>
        <ext uri="{3e2802c4-a4d2-4d8b-9148-e3be6c30e623}">
          <xlrd:rvb i="4899"/>
        </ext>
      </extLst>
    </bk>
    <bk>
      <extLst>
        <ext uri="{3e2802c4-a4d2-4d8b-9148-e3be6c30e623}">
          <xlrd:rvb i="4900"/>
        </ext>
      </extLst>
    </bk>
    <bk>
      <extLst>
        <ext uri="{3e2802c4-a4d2-4d8b-9148-e3be6c30e623}">
          <xlrd:rvb i="4901"/>
        </ext>
      </extLst>
    </bk>
    <bk>
      <extLst>
        <ext uri="{3e2802c4-a4d2-4d8b-9148-e3be6c30e623}">
          <xlrd:rvb i="4902"/>
        </ext>
      </extLst>
    </bk>
    <bk>
      <extLst>
        <ext uri="{3e2802c4-a4d2-4d8b-9148-e3be6c30e623}">
          <xlrd:rvb i="4903"/>
        </ext>
      </extLst>
    </bk>
    <bk>
      <extLst>
        <ext uri="{3e2802c4-a4d2-4d8b-9148-e3be6c30e623}">
          <xlrd:rvb i="4904"/>
        </ext>
      </extLst>
    </bk>
    <bk>
      <extLst>
        <ext uri="{3e2802c4-a4d2-4d8b-9148-e3be6c30e623}">
          <xlrd:rvb i="4905"/>
        </ext>
      </extLst>
    </bk>
    <bk>
      <extLst>
        <ext uri="{3e2802c4-a4d2-4d8b-9148-e3be6c30e623}">
          <xlrd:rvb i="4906"/>
        </ext>
      </extLst>
    </bk>
    <bk>
      <extLst>
        <ext uri="{3e2802c4-a4d2-4d8b-9148-e3be6c30e623}">
          <xlrd:rvb i="4907"/>
        </ext>
      </extLst>
    </bk>
    <bk>
      <extLst>
        <ext uri="{3e2802c4-a4d2-4d8b-9148-e3be6c30e623}">
          <xlrd:rvb i="4908"/>
        </ext>
      </extLst>
    </bk>
    <bk>
      <extLst>
        <ext uri="{3e2802c4-a4d2-4d8b-9148-e3be6c30e623}">
          <xlrd:rvb i="4909"/>
        </ext>
      </extLst>
    </bk>
    <bk>
      <extLst>
        <ext uri="{3e2802c4-a4d2-4d8b-9148-e3be6c30e623}">
          <xlrd:rvb i="4910"/>
        </ext>
      </extLst>
    </bk>
    <bk>
      <extLst>
        <ext uri="{3e2802c4-a4d2-4d8b-9148-e3be6c30e623}">
          <xlrd:rvb i="4911"/>
        </ext>
      </extLst>
    </bk>
    <bk>
      <extLst>
        <ext uri="{3e2802c4-a4d2-4d8b-9148-e3be6c30e623}">
          <xlrd:rvb i="4912"/>
        </ext>
      </extLst>
    </bk>
    <bk>
      <extLst>
        <ext uri="{3e2802c4-a4d2-4d8b-9148-e3be6c30e623}">
          <xlrd:rvb i="4913"/>
        </ext>
      </extLst>
    </bk>
    <bk>
      <extLst>
        <ext uri="{3e2802c4-a4d2-4d8b-9148-e3be6c30e623}">
          <xlrd:rvb i="4914"/>
        </ext>
      </extLst>
    </bk>
    <bk>
      <extLst>
        <ext uri="{3e2802c4-a4d2-4d8b-9148-e3be6c30e623}">
          <xlrd:rvb i="4915"/>
        </ext>
      </extLst>
    </bk>
    <bk>
      <extLst>
        <ext uri="{3e2802c4-a4d2-4d8b-9148-e3be6c30e623}">
          <xlrd:rvb i="4916"/>
        </ext>
      </extLst>
    </bk>
    <bk>
      <extLst>
        <ext uri="{3e2802c4-a4d2-4d8b-9148-e3be6c30e623}">
          <xlrd:rvb i="4917"/>
        </ext>
      </extLst>
    </bk>
    <bk>
      <extLst>
        <ext uri="{3e2802c4-a4d2-4d8b-9148-e3be6c30e623}">
          <xlrd:rvb i="4918"/>
        </ext>
      </extLst>
    </bk>
    <bk>
      <extLst>
        <ext uri="{3e2802c4-a4d2-4d8b-9148-e3be6c30e623}">
          <xlrd:rvb i="4919"/>
        </ext>
      </extLst>
    </bk>
    <bk>
      <extLst>
        <ext uri="{3e2802c4-a4d2-4d8b-9148-e3be6c30e623}">
          <xlrd:rvb i="4920"/>
        </ext>
      </extLst>
    </bk>
    <bk>
      <extLst>
        <ext uri="{3e2802c4-a4d2-4d8b-9148-e3be6c30e623}">
          <xlrd:rvb i="4921"/>
        </ext>
      </extLst>
    </bk>
    <bk>
      <extLst>
        <ext uri="{3e2802c4-a4d2-4d8b-9148-e3be6c30e623}">
          <xlrd:rvb i="4922"/>
        </ext>
      </extLst>
    </bk>
    <bk>
      <extLst>
        <ext uri="{3e2802c4-a4d2-4d8b-9148-e3be6c30e623}">
          <xlrd:rvb i="4923"/>
        </ext>
      </extLst>
    </bk>
    <bk>
      <extLst>
        <ext uri="{3e2802c4-a4d2-4d8b-9148-e3be6c30e623}">
          <xlrd:rvb i="4924"/>
        </ext>
      </extLst>
    </bk>
    <bk>
      <extLst>
        <ext uri="{3e2802c4-a4d2-4d8b-9148-e3be6c30e623}">
          <xlrd:rvb i="4925"/>
        </ext>
      </extLst>
    </bk>
    <bk>
      <extLst>
        <ext uri="{3e2802c4-a4d2-4d8b-9148-e3be6c30e623}">
          <xlrd:rvb i="4926"/>
        </ext>
      </extLst>
    </bk>
    <bk>
      <extLst>
        <ext uri="{3e2802c4-a4d2-4d8b-9148-e3be6c30e623}">
          <xlrd:rvb i="4927"/>
        </ext>
      </extLst>
    </bk>
    <bk>
      <extLst>
        <ext uri="{3e2802c4-a4d2-4d8b-9148-e3be6c30e623}">
          <xlrd:rvb i="4928"/>
        </ext>
      </extLst>
    </bk>
    <bk>
      <extLst>
        <ext uri="{3e2802c4-a4d2-4d8b-9148-e3be6c30e623}">
          <xlrd:rvb i="4929"/>
        </ext>
      </extLst>
    </bk>
    <bk>
      <extLst>
        <ext uri="{3e2802c4-a4d2-4d8b-9148-e3be6c30e623}">
          <xlrd:rvb i="4930"/>
        </ext>
      </extLst>
    </bk>
    <bk>
      <extLst>
        <ext uri="{3e2802c4-a4d2-4d8b-9148-e3be6c30e623}">
          <xlrd:rvb i="4931"/>
        </ext>
      </extLst>
    </bk>
    <bk>
      <extLst>
        <ext uri="{3e2802c4-a4d2-4d8b-9148-e3be6c30e623}">
          <xlrd:rvb i="4932"/>
        </ext>
      </extLst>
    </bk>
    <bk>
      <extLst>
        <ext uri="{3e2802c4-a4d2-4d8b-9148-e3be6c30e623}">
          <xlrd:rvb i="4933"/>
        </ext>
      </extLst>
    </bk>
    <bk>
      <extLst>
        <ext uri="{3e2802c4-a4d2-4d8b-9148-e3be6c30e623}">
          <xlrd:rvb i="4934"/>
        </ext>
      </extLst>
    </bk>
    <bk>
      <extLst>
        <ext uri="{3e2802c4-a4d2-4d8b-9148-e3be6c30e623}">
          <xlrd:rvb i="4935"/>
        </ext>
      </extLst>
    </bk>
    <bk>
      <extLst>
        <ext uri="{3e2802c4-a4d2-4d8b-9148-e3be6c30e623}">
          <xlrd:rvb i="4936"/>
        </ext>
      </extLst>
    </bk>
    <bk>
      <extLst>
        <ext uri="{3e2802c4-a4d2-4d8b-9148-e3be6c30e623}">
          <xlrd:rvb i="4937"/>
        </ext>
      </extLst>
    </bk>
    <bk>
      <extLst>
        <ext uri="{3e2802c4-a4d2-4d8b-9148-e3be6c30e623}">
          <xlrd:rvb i="4938"/>
        </ext>
      </extLst>
    </bk>
    <bk>
      <extLst>
        <ext uri="{3e2802c4-a4d2-4d8b-9148-e3be6c30e623}">
          <xlrd:rvb i="4939"/>
        </ext>
      </extLst>
    </bk>
    <bk>
      <extLst>
        <ext uri="{3e2802c4-a4d2-4d8b-9148-e3be6c30e623}">
          <xlrd:rvb i="4940"/>
        </ext>
      </extLst>
    </bk>
    <bk>
      <extLst>
        <ext uri="{3e2802c4-a4d2-4d8b-9148-e3be6c30e623}">
          <xlrd:rvb i="4941"/>
        </ext>
      </extLst>
    </bk>
    <bk>
      <extLst>
        <ext uri="{3e2802c4-a4d2-4d8b-9148-e3be6c30e623}">
          <xlrd:rvb i="4942"/>
        </ext>
      </extLst>
    </bk>
    <bk>
      <extLst>
        <ext uri="{3e2802c4-a4d2-4d8b-9148-e3be6c30e623}">
          <xlrd:rvb i="4943"/>
        </ext>
      </extLst>
    </bk>
    <bk>
      <extLst>
        <ext uri="{3e2802c4-a4d2-4d8b-9148-e3be6c30e623}">
          <xlrd:rvb i="4944"/>
        </ext>
      </extLst>
    </bk>
    <bk>
      <extLst>
        <ext uri="{3e2802c4-a4d2-4d8b-9148-e3be6c30e623}">
          <xlrd:rvb i="4945"/>
        </ext>
      </extLst>
    </bk>
    <bk>
      <extLst>
        <ext uri="{3e2802c4-a4d2-4d8b-9148-e3be6c30e623}">
          <xlrd:rvb i="4946"/>
        </ext>
      </extLst>
    </bk>
    <bk>
      <extLst>
        <ext uri="{3e2802c4-a4d2-4d8b-9148-e3be6c30e623}">
          <xlrd:rvb i="4947"/>
        </ext>
      </extLst>
    </bk>
    <bk>
      <extLst>
        <ext uri="{3e2802c4-a4d2-4d8b-9148-e3be6c30e623}">
          <xlrd:rvb i="4948"/>
        </ext>
      </extLst>
    </bk>
    <bk>
      <extLst>
        <ext uri="{3e2802c4-a4d2-4d8b-9148-e3be6c30e623}">
          <xlrd:rvb i="4949"/>
        </ext>
      </extLst>
    </bk>
    <bk>
      <extLst>
        <ext uri="{3e2802c4-a4d2-4d8b-9148-e3be6c30e623}">
          <xlrd:rvb i="4950"/>
        </ext>
      </extLst>
    </bk>
    <bk>
      <extLst>
        <ext uri="{3e2802c4-a4d2-4d8b-9148-e3be6c30e623}">
          <xlrd:rvb i="4951"/>
        </ext>
      </extLst>
    </bk>
    <bk>
      <extLst>
        <ext uri="{3e2802c4-a4d2-4d8b-9148-e3be6c30e623}">
          <xlrd:rvb i="4952"/>
        </ext>
      </extLst>
    </bk>
    <bk>
      <extLst>
        <ext uri="{3e2802c4-a4d2-4d8b-9148-e3be6c30e623}">
          <xlrd:rvb i="4953"/>
        </ext>
      </extLst>
    </bk>
    <bk>
      <extLst>
        <ext uri="{3e2802c4-a4d2-4d8b-9148-e3be6c30e623}">
          <xlrd:rvb i="4954"/>
        </ext>
      </extLst>
    </bk>
    <bk>
      <extLst>
        <ext uri="{3e2802c4-a4d2-4d8b-9148-e3be6c30e623}">
          <xlrd:rvb i="4955"/>
        </ext>
      </extLst>
    </bk>
    <bk>
      <extLst>
        <ext uri="{3e2802c4-a4d2-4d8b-9148-e3be6c30e623}">
          <xlrd:rvb i="4956"/>
        </ext>
      </extLst>
    </bk>
    <bk>
      <extLst>
        <ext uri="{3e2802c4-a4d2-4d8b-9148-e3be6c30e623}">
          <xlrd:rvb i="4957"/>
        </ext>
      </extLst>
    </bk>
    <bk>
      <extLst>
        <ext uri="{3e2802c4-a4d2-4d8b-9148-e3be6c30e623}">
          <xlrd:rvb i="4958"/>
        </ext>
      </extLst>
    </bk>
    <bk>
      <extLst>
        <ext uri="{3e2802c4-a4d2-4d8b-9148-e3be6c30e623}">
          <xlrd:rvb i="4959"/>
        </ext>
      </extLst>
    </bk>
    <bk>
      <extLst>
        <ext uri="{3e2802c4-a4d2-4d8b-9148-e3be6c30e623}">
          <xlrd:rvb i="4960"/>
        </ext>
      </extLst>
    </bk>
    <bk>
      <extLst>
        <ext uri="{3e2802c4-a4d2-4d8b-9148-e3be6c30e623}">
          <xlrd:rvb i="4961"/>
        </ext>
      </extLst>
    </bk>
    <bk>
      <extLst>
        <ext uri="{3e2802c4-a4d2-4d8b-9148-e3be6c30e623}">
          <xlrd:rvb i="4962"/>
        </ext>
      </extLst>
    </bk>
    <bk>
      <extLst>
        <ext uri="{3e2802c4-a4d2-4d8b-9148-e3be6c30e623}">
          <xlrd:rvb i="4963"/>
        </ext>
      </extLst>
    </bk>
    <bk>
      <extLst>
        <ext uri="{3e2802c4-a4d2-4d8b-9148-e3be6c30e623}">
          <xlrd:rvb i="4964"/>
        </ext>
      </extLst>
    </bk>
    <bk>
      <extLst>
        <ext uri="{3e2802c4-a4d2-4d8b-9148-e3be6c30e623}">
          <xlrd:rvb i="4965"/>
        </ext>
      </extLst>
    </bk>
    <bk>
      <extLst>
        <ext uri="{3e2802c4-a4d2-4d8b-9148-e3be6c30e623}">
          <xlrd:rvb i="4966"/>
        </ext>
      </extLst>
    </bk>
    <bk>
      <extLst>
        <ext uri="{3e2802c4-a4d2-4d8b-9148-e3be6c30e623}">
          <xlrd:rvb i="4967"/>
        </ext>
      </extLst>
    </bk>
    <bk>
      <extLst>
        <ext uri="{3e2802c4-a4d2-4d8b-9148-e3be6c30e623}">
          <xlrd:rvb i="4968"/>
        </ext>
      </extLst>
    </bk>
    <bk>
      <extLst>
        <ext uri="{3e2802c4-a4d2-4d8b-9148-e3be6c30e623}">
          <xlrd:rvb i="4969"/>
        </ext>
      </extLst>
    </bk>
    <bk>
      <extLst>
        <ext uri="{3e2802c4-a4d2-4d8b-9148-e3be6c30e623}">
          <xlrd:rvb i="4970"/>
        </ext>
      </extLst>
    </bk>
    <bk>
      <extLst>
        <ext uri="{3e2802c4-a4d2-4d8b-9148-e3be6c30e623}">
          <xlrd:rvb i="4971"/>
        </ext>
      </extLst>
    </bk>
    <bk>
      <extLst>
        <ext uri="{3e2802c4-a4d2-4d8b-9148-e3be6c30e623}">
          <xlrd:rvb i="4972"/>
        </ext>
      </extLst>
    </bk>
    <bk>
      <extLst>
        <ext uri="{3e2802c4-a4d2-4d8b-9148-e3be6c30e623}">
          <xlrd:rvb i="4973"/>
        </ext>
      </extLst>
    </bk>
    <bk>
      <extLst>
        <ext uri="{3e2802c4-a4d2-4d8b-9148-e3be6c30e623}">
          <xlrd:rvb i="4974"/>
        </ext>
      </extLst>
    </bk>
    <bk>
      <extLst>
        <ext uri="{3e2802c4-a4d2-4d8b-9148-e3be6c30e623}">
          <xlrd:rvb i="4975"/>
        </ext>
      </extLst>
    </bk>
    <bk>
      <extLst>
        <ext uri="{3e2802c4-a4d2-4d8b-9148-e3be6c30e623}">
          <xlrd:rvb i="4976"/>
        </ext>
      </extLst>
    </bk>
    <bk>
      <extLst>
        <ext uri="{3e2802c4-a4d2-4d8b-9148-e3be6c30e623}">
          <xlrd:rvb i="4977"/>
        </ext>
      </extLst>
    </bk>
    <bk>
      <extLst>
        <ext uri="{3e2802c4-a4d2-4d8b-9148-e3be6c30e623}">
          <xlrd:rvb i="4978"/>
        </ext>
      </extLst>
    </bk>
    <bk>
      <extLst>
        <ext uri="{3e2802c4-a4d2-4d8b-9148-e3be6c30e623}">
          <xlrd:rvb i="4979"/>
        </ext>
      </extLst>
    </bk>
    <bk>
      <extLst>
        <ext uri="{3e2802c4-a4d2-4d8b-9148-e3be6c30e623}">
          <xlrd:rvb i="4980"/>
        </ext>
      </extLst>
    </bk>
    <bk>
      <extLst>
        <ext uri="{3e2802c4-a4d2-4d8b-9148-e3be6c30e623}">
          <xlrd:rvb i="4981"/>
        </ext>
      </extLst>
    </bk>
    <bk>
      <extLst>
        <ext uri="{3e2802c4-a4d2-4d8b-9148-e3be6c30e623}">
          <xlrd:rvb i="4982"/>
        </ext>
      </extLst>
    </bk>
    <bk>
      <extLst>
        <ext uri="{3e2802c4-a4d2-4d8b-9148-e3be6c30e623}">
          <xlrd:rvb i="4983"/>
        </ext>
      </extLst>
    </bk>
    <bk>
      <extLst>
        <ext uri="{3e2802c4-a4d2-4d8b-9148-e3be6c30e623}">
          <xlrd:rvb i="4984"/>
        </ext>
      </extLst>
    </bk>
    <bk>
      <extLst>
        <ext uri="{3e2802c4-a4d2-4d8b-9148-e3be6c30e623}">
          <xlrd:rvb i="4985"/>
        </ext>
      </extLst>
    </bk>
    <bk>
      <extLst>
        <ext uri="{3e2802c4-a4d2-4d8b-9148-e3be6c30e623}">
          <xlrd:rvb i="4986"/>
        </ext>
      </extLst>
    </bk>
    <bk>
      <extLst>
        <ext uri="{3e2802c4-a4d2-4d8b-9148-e3be6c30e623}">
          <xlrd:rvb i="4987"/>
        </ext>
      </extLst>
    </bk>
    <bk>
      <extLst>
        <ext uri="{3e2802c4-a4d2-4d8b-9148-e3be6c30e623}">
          <xlrd:rvb i="4988"/>
        </ext>
      </extLst>
    </bk>
    <bk>
      <extLst>
        <ext uri="{3e2802c4-a4d2-4d8b-9148-e3be6c30e623}">
          <xlrd:rvb i="4989"/>
        </ext>
      </extLst>
    </bk>
    <bk>
      <extLst>
        <ext uri="{3e2802c4-a4d2-4d8b-9148-e3be6c30e623}">
          <xlrd:rvb i="4990"/>
        </ext>
      </extLst>
    </bk>
    <bk>
      <extLst>
        <ext uri="{3e2802c4-a4d2-4d8b-9148-e3be6c30e623}">
          <xlrd:rvb i="4991"/>
        </ext>
      </extLst>
    </bk>
    <bk>
      <extLst>
        <ext uri="{3e2802c4-a4d2-4d8b-9148-e3be6c30e623}">
          <xlrd:rvb i="4992"/>
        </ext>
      </extLst>
    </bk>
    <bk>
      <extLst>
        <ext uri="{3e2802c4-a4d2-4d8b-9148-e3be6c30e623}">
          <xlrd:rvb i="4993"/>
        </ext>
      </extLst>
    </bk>
    <bk>
      <extLst>
        <ext uri="{3e2802c4-a4d2-4d8b-9148-e3be6c30e623}">
          <xlrd:rvb i="4994"/>
        </ext>
      </extLst>
    </bk>
    <bk>
      <extLst>
        <ext uri="{3e2802c4-a4d2-4d8b-9148-e3be6c30e623}">
          <xlrd:rvb i="4995"/>
        </ext>
      </extLst>
    </bk>
    <bk>
      <extLst>
        <ext uri="{3e2802c4-a4d2-4d8b-9148-e3be6c30e623}">
          <xlrd:rvb i="4996"/>
        </ext>
      </extLst>
    </bk>
    <bk>
      <extLst>
        <ext uri="{3e2802c4-a4d2-4d8b-9148-e3be6c30e623}">
          <xlrd:rvb i="4997"/>
        </ext>
      </extLst>
    </bk>
    <bk>
      <extLst>
        <ext uri="{3e2802c4-a4d2-4d8b-9148-e3be6c30e623}">
          <xlrd:rvb i="4998"/>
        </ext>
      </extLst>
    </bk>
    <bk>
      <extLst>
        <ext uri="{3e2802c4-a4d2-4d8b-9148-e3be6c30e623}">
          <xlrd:rvb i="4999"/>
        </ext>
      </extLst>
    </bk>
    <bk>
      <extLst>
        <ext uri="{3e2802c4-a4d2-4d8b-9148-e3be6c30e623}">
          <xlrd:rvb i="5000"/>
        </ext>
      </extLst>
    </bk>
    <bk>
      <extLst>
        <ext uri="{3e2802c4-a4d2-4d8b-9148-e3be6c30e623}">
          <xlrd:rvb i="5001"/>
        </ext>
      </extLst>
    </bk>
    <bk>
      <extLst>
        <ext uri="{3e2802c4-a4d2-4d8b-9148-e3be6c30e623}">
          <xlrd:rvb i="5002"/>
        </ext>
      </extLst>
    </bk>
    <bk>
      <extLst>
        <ext uri="{3e2802c4-a4d2-4d8b-9148-e3be6c30e623}">
          <xlrd:rvb i="5003"/>
        </ext>
      </extLst>
    </bk>
    <bk>
      <extLst>
        <ext uri="{3e2802c4-a4d2-4d8b-9148-e3be6c30e623}">
          <xlrd:rvb i="5004"/>
        </ext>
      </extLst>
    </bk>
    <bk>
      <extLst>
        <ext uri="{3e2802c4-a4d2-4d8b-9148-e3be6c30e623}">
          <xlrd:rvb i="5005"/>
        </ext>
      </extLst>
    </bk>
    <bk>
      <extLst>
        <ext uri="{3e2802c4-a4d2-4d8b-9148-e3be6c30e623}">
          <xlrd:rvb i="5006"/>
        </ext>
      </extLst>
    </bk>
    <bk>
      <extLst>
        <ext uri="{3e2802c4-a4d2-4d8b-9148-e3be6c30e623}">
          <xlrd:rvb i="5007"/>
        </ext>
      </extLst>
    </bk>
    <bk>
      <extLst>
        <ext uri="{3e2802c4-a4d2-4d8b-9148-e3be6c30e623}">
          <xlrd:rvb i="5008"/>
        </ext>
      </extLst>
    </bk>
    <bk>
      <extLst>
        <ext uri="{3e2802c4-a4d2-4d8b-9148-e3be6c30e623}">
          <xlrd:rvb i="5009"/>
        </ext>
      </extLst>
    </bk>
    <bk>
      <extLst>
        <ext uri="{3e2802c4-a4d2-4d8b-9148-e3be6c30e623}">
          <xlrd:rvb i="5010"/>
        </ext>
      </extLst>
    </bk>
    <bk>
      <extLst>
        <ext uri="{3e2802c4-a4d2-4d8b-9148-e3be6c30e623}">
          <xlrd:rvb i="5011"/>
        </ext>
      </extLst>
    </bk>
    <bk>
      <extLst>
        <ext uri="{3e2802c4-a4d2-4d8b-9148-e3be6c30e623}">
          <xlrd:rvb i="5012"/>
        </ext>
      </extLst>
    </bk>
    <bk>
      <extLst>
        <ext uri="{3e2802c4-a4d2-4d8b-9148-e3be6c30e623}">
          <xlrd:rvb i="5013"/>
        </ext>
      </extLst>
    </bk>
    <bk>
      <extLst>
        <ext uri="{3e2802c4-a4d2-4d8b-9148-e3be6c30e623}">
          <xlrd:rvb i="5014"/>
        </ext>
      </extLst>
    </bk>
    <bk>
      <extLst>
        <ext uri="{3e2802c4-a4d2-4d8b-9148-e3be6c30e623}">
          <xlrd:rvb i="5015"/>
        </ext>
      </extLst>
    </bk>
    <bk>
      <extLst>
        <ext uri="{3e2802c4-a4d2-4d8b-9148-e3be6c30e623}">
          <xlrd:rvb i="5016"/>
        </ext>
      </extLst>
    </bk>
    <bk>
      <extLst>
        <ext uri="{3e2802c4-a4d2-4d8b-9148-e3be6c30e623}">
          <xlrd:rvb i="5017"/>
        </ext>
      </extLst>
    </bk>
    <bk>
      <extLst>
        <ext uri="{3e2802c4-a4d2-4d8b-9148-e3be6c30e623}">
          <xlrd:rvb i="5018"/>
        </ext>
      </extLst>
    </bk>
    <bk>
      <extLst>
        <ext uri="{3e2802c4-a4d2-4d8b-9148-e3be6c30e623}">
          <xlrd:rvb i="5019"/>
        </ext>
      </extLst>
    </bk>
    <bk>
      <extLst>
        <ext uri="{3e2802c4-a4d2-4d8b-9148-e3be6c30e623}">
          <xlrd:rvb i="5020"/>
        </ext>
      </extLst>
    </bk>
    <bk>
      <extLst>
        <ext uri="{3e2802c4-a4d2-4d8b-9148-e3be6c30e623}">
          <xlrd:rvb i="5021"/>
        </ext>
      </extLst>
    </bk>
    <bk>
      <extLst>
        <ext uri="{3e2802c4-a4d2-4d8b-9148-e3be6c30e623}">
          <xlrd:rvb i="5022"/>
        </ext>
      </extLst>
    </bk>
    <bk>
      <extLst>
        <ext uri="{3e2802c4-a4d2-4d8b-9148-e3be6c30e623}">
          <xlrd:rvb i="5023"/>
        </ext>
      </extLst>
    </bk>
    <bk>
      <extLst>
        <ext uri="{3e2802c4-a4d2-4d8b-9148-e3be6c30e623}">
          <xlrd:rvb i="5024"/>
        </ext>
      </extLst>
    </bk>
    <bk>
      <extLst>
        <ext uri="{3e2802c4-a4d2-4d8b-9148-e3be6c30e623}">
          <xlrd:rvb i="5025"/>
        </ext>
      </extLst>
    </bk>
    <bk>
      <extLst>
        <ext uri="{3e2802c4-a4d2-4d8b-9148-e3be6c30e623}">
          <xlrd:rvb i="5026"/>
        </ext>
      </extLst>
    </bk>
    <bk>
      <extLst>
        <ext uri="{3e2802c4-a4d2-4d8b-9148-e3be6c30e623}">
          <xlrd:rvb i="5027"/>
        </ext>
      </extLst>
    </bk>
    <bk>
      <extLst>
        <ext uri="{3e2802c4-a4d2-4d8b-9148-e3be6c30e623}">
          <xlrd:rvb i="5028"/>
        </ext>
      </extLst>
    </bk>
    <bk>
      <extLst>
        <ext uri="{3e2802c4-a4d2-4d8b-9148-e3be6c30e623}">
          <xlrd:rvb i="5029"/>
        </ext>
      </extLst>
    </bk>
    <bk>
      <extLst>
        <ext uri="{3e2802c4-a4d2-4d8b-9148-e3be6c30e623}">
          <xlrd:rvb i="5030"/>
        </ext>
      </extLst>
    </bk>
    <bk>
      <extLst>
        <ext uri="{3e2802c4-a4d2-4d8b-9148-e3be6c30e623}">
          <xlrd:rvb i="5031"/>
        </ext>
      </extLst>
    </bk>
    <bk>
      <extLst>
        <ext uri="{3e2802c4-a4d2-4d8b-9148-e3be6c30e623}">
          <xlrd:rvb i="5032"/>
        </ext>
      </extLst>
    </bk>
    <bk>
      <extLst>
        <ext uri="{3e2802c4-a4d2-4d8b-9148-e3be6c30e623}">
          <xlrd:rvb i="5033"/>
        </ext>
      </extLst>
    </bk>
    <bk>
      <extLst>
        <ext uri="{3e2802c4-a4d2-4d8b-9148-e3be6c30e623}">
          <xlrd:rvb i="5034"/>
        </ext>
      </extLst>
    </bk>
    <bk>
      <extLst>
        <ext uri="{3e2802c4-a4d2-4d8b-9148-e3be6c30e623}">
          <xlrd:rvb i="5035"/>
        </ext>
      </extLst>
    </bk>
    <bk>
      <extLst>
        <ext uri="{3e2802c4-a4d2-4d8b-9148-e3be6c30e623}">
          <xlrd:rvb i="5036"/>
        </ext>
      </extLst>
    </bk>
    <bk>
      <extLst>
        <ext uri="{3e2802c4-a4d2-4d8b-9148-e3be6c30e623}">
          <xlrd:rvb i="5037"/>
        </ext>
      </extLst>
    </bk>
    <bk>
      <extLst>
        <ext uri="{3e2802c4-a4d2-4d8b-9148-e3be6c30e623}">
          <xlrd:rvb i="5038"/>
        </ext>
      </extLst>
    </bk>
    <bk>
      <extLst>
        <ext uri="{3e2802c4-a4d2-4d8b-9148-e3be6c30e623}">
          <xlrd:rvb i="5039"/>
        </ext>
      </extLst>
    </bk>
    <bk>
      <extLst>
        <ext uri="{3e2802c4-a4d2-4d8b-9148-e3be6c30e623}">
          <xlrd:rvb i="5040"/>
        </ext>
      </extLst>
    </bk>
    <bk>
      <extLst>
        <ext uri="{3e2802c4-a4d2-4d8b-9148-e3be6c30e623}">
          <xlrd:rvb i="5041"/>
        </ext>
      </extLst>
    </bk>
    <bk>
      <extLst>
        <ext uri="{3e2802c4-a4d2-4d8b-9148-e3be6c30e623}">
          <xlrd:rvb i="5042"/>
        </ext>
      </extLst>
    </bk>
    <bk>
      <extLst>
        <ext uri="{3e2802c4-a4d2-4d8b-9148-e3be6c30e623}">
          <xlrd:rvb i="5043"/>
        </ext>
      </extLst>
    </bk>
    <bk>
      <extLst>
        <ext uri="{3e2802c4-a4d2-4d8b-9148-e3be6c30e623}">
          <xlrd:rvb i="5044"/>
        </ext>
      </extLst>
    </bk>
    <bk>
      <extLst>
        <ext uri="{3e2802c4-a4d2-4d8b-9148-e3be6c30e623}">
          <xlrd:rvb i="5045"/>
        </ext>
      </extLst>
    </bk>
    <bk>
      <extLst>
        <ext uri="{3e2802c4-a4d2-4d8b-9148-e3be6c30e623}">
          <xlrd:rvb i="5046"/>
        </ext>
      </extLst>
    </bk>
    <bk>
      <extLst>
        <ext uri="{3e2802c4-a4d2-4d8b-9148-e3be6c30e623}">
          <xlrd:rvb i="5047"/>
        </ext>
      </extLst>
    </bk>
    <bk>
      <extLst>
        <ext uri="{3e2802c4-a4d2-4d8b-9148-e3be6c30e623}">
          <xlrd:rvb i="5048"/>
        </ext>
      </extLst>
    </bk>
    <bk>
      <extLst>
        <ext uri="{3e2802c4-a4d2-4d8b-9148-e3be6c30e623}">
          <xlrd:rvb i="5049"/>
        </ext>
      </extLst>
    </bk>
    <bk>
      <extLst>
        <ext uri="{3e2802c4-a4d2-4d8b-9148-e3be6c30e623}">
          <xlrd:rvb i="5050"/>
        </ext>
      </extLst>
    </bk>
    <bk>
      <extLst>
        <ext uri="{3e2802c4-a4d2-4d8b-9148-e3be6c30e623}">
          <xlrd:rvb i="5051"/>
        </ext>
      </extLst>
    </bk>
    <bk>
      <extLst>
        <ext uri="{3e2802c4-a4d2-4d8b-9148-e3be6c30e623}">
          <xlrd:rvb i="5052"/>
        </ext>
      </extLst>
    </bk>
    <bk>
      <extLst>
        <ext uri="{3e2802c4-a4d2-4d8b-9148-e3be6c30e623}">
          <xlrd:rvb i="5053"/>
        </ext>
      </extLst>
    </bk>
    <bk>
      <extLst>
        <ext uri="{3e2802c4-a4d2-4d8b-9148-e3be6c30e623}">
          <xlrd:rvb i="5054"/>
        </ext>
      </extLst>
    </bk>
    <bk>
      <extLst>
        <ext uri="{3e2802c4-a4d2-4d8b-9148-e3be6c30e623}">
          <xlrd:rvb i="5055"/>
        </ext>
      </extLst>
    </bk>
    <bk>
      <extLst>
        <ext uri="{3e2802c4-a4d2-4d8b-9148-e3be6c30e623}">
          <xlrd:rvb i="5056"/>
        </ext>
      </extLst>
    </bk>
    <bk>
      <extLst>
        <ext uri="{3e2802c4-a4d2-4d8b-9148-e3be6c30e623}">
          <xlrd:rvb i="5057"/>
        </ext>
      </extLst>
    </bk>
    <bk>
      <extLst>
        <ext uri="{3e2802c4-a4d2-4d8b-9148-e3be6c30e623}">
          <xlrd:rvb i="5058"/>
        </ext>
      </extLst>
    </bk>
    <bk>
      <extLst>
        <ext uri="{3e2802c4-a4d2-4d8b-9148-e3be6c30e623}">
          <xlrd:rvb i="5059"/>
        </ext>
      </extLst>
    </bk>
    <bk>
      <extLst>
        <ext uri="{3e2802c4-a4d2-4d8b-9148-e3be6c30e623}">
          <xlrd:rvb i="5060"/>
        </ext>
      </extLst>
    </bk>
    <bk>
      <extLst>
        <ext uri="{3e2802c4-a4d2-4d8b-9148-e3be6c30e623}">
          <xlrd:rvb i="5061"/>
        </ext>
      </extLst>
    </bk>
    <bk>
      <extLst>
        <ext uri="{3e2802c4-a4d2-4d8b-9148-e3be6c30e623}">
          <xlrd:rvb i="5062"/>
        </ext>
      </extLst>
    </bk>
    <bk>
      <extLst>
        <ext uri="{3e2802c4-a4d2-4d8b-9148-e3be6c30e623}">
          <xlrd:rvb i="5063"/>
        </ext>
      </extLst>
    </bk>
    <bk>
      <extLst>
        <ext uri="{3e2802c4-a4d2-4d8b-9148-e3be6c30e623}">
          <xlrd:rvb i="5064"/>
        </ext>
      </extLst>
    </bk>
    <bk>
      <extLst>
        <ext uri="{3e2802c4-a4d2-4d8b-9148-e3be6c30e623}">
          <xlrd:rvb i="5065"/>
        </ext>
      </extLst>
    </bk>
    <bk>
      <extLst>
        <ext uri="{3e2802c4-a4d2-4d8b-9148-e3be6c30e623}">
          <xlrd:rvb i="5066"/>
        </ext>
      </extLst>
    </bk>
    <bk>
      <extLst>
        <ext uri="{3e2802c4-a4d2-4d8b-9148-e3be6c30e623}">
          <xlrd:rvb i="5067"/>
        </ext>
      </extLst>
    </bk>
    <bk>
      <extLst>
        <ext uri="{3e2802c4-a4d2-4d8b-9148-e3be6c30e623}">
          <xlrd:rvb i="5068"/>
        </ext>
      </extLst>
    </bk>
    <bk>
      <extLst>
        <ext uri="{3e2802c4-a4d2-4d8b-9148-e3be6c30e623}">
          <xlrd:rvb i="5069"/>
        </ext>
      </extLst>
    </bk>
    <bk>
      <extLst>
        <ext uri="{3e2802c4-a4d2-4d8b-9148-e3be6c30e623}">
          <xlrd:rvb i="5070"/>
        </ext>
      </extLst>
    </bk>
    <bk>
      <extLst>
        <ext uri="{3e2802c4-a4d2-4d8b-9148-e3be6c30e623}">
          <xlrd:rvb i="5071"/>
        </ext>
      </extLst>
    </bk>
    <bk>
      <extLst>
        <ext uri="{3e2802c4-a4d2-4d8b-9148-e3be6c30e623}">
          <xlrd:rvb i="5072"/>
        </ext>
      </extLst>
    </bk>
    <bk>
      <extLst>
        <ext uri="{3e2802c4-a4d2-4d8b-9148-e3be6c30e623}">
          <xlrd:rvb i="5073"/>
        </ext>
      </extLst>
    </bk>
    <bk>
      <extLst>
        <ext uri="{3e2802c4-a4d2-4d8b-9148-e3be6c30e623}">
          <xlrd:rvb i="5074"/>
        </ext>
      </extLst>
    </bk>
    <bk>
      <extLst>
        <ext uri="{3e2802c4-a4d2-4d8b-9148-e3be6c30e623}">
          <xlrd:rvb i="5075"/>
        </ext>
      </extLst>
    </bk>
    <bk>
      <extLst>
        <ext uri="{3e2802c4-a4d2-4d8b-9148-e3be6c30e623}">
          <xlrd:rvb i="5076"/>
        </ext>
      </extLst>
    </bk>
    <bk>
      <extLst>
        <ext uri="{3e2802c4-a4d2-4d8b-9148-e3be6c30e623}">
          <xlrd:rvb i="5077"/>
        </ext>
      </extLst>
    </bk>
    <bk>
      <extLst>
        <ext uri="{3e2802c4-a4d2-4d8b-9148-e3be6c30e623}">
          <xlrd:rvb i="5078"/>
        </ext>
      </extLst>
    </bk>
    <bk>
      <extLst>
        <ext uri="{3e2802c4-a4d2-4d8b-9148-e3be6c30e623}">
          <xlrd:rvb i="5079"/>
        </ext>
      </extLst>
    </bk>
    <bk>
      <extLst>
        <ext uri="{3e2802c4-a4d2-4d8b-9148-e3be6c30e623}">
          <xlrd:rvb i="5080"/>
        </ext>
      </extLst>
    </bk>
    <bk>
      <extLst>
        <ext uri="{3e2802c4-a4d2-4d8b-9148-e3be6c30e623}">
          <xlrd:rvb i="5081"/>
        </ext>
      </extLst>
    </bk>
    <bk>
      <extLst>
        <ext uri="{3e2802c4-a4d2-4d8b-9148-e3be6c30e623}">
          <xlrd:rvb i="5082"/>
        </ext>
      </extLst>
    </bk>
    <bk>
      <extLst>
        <ext uri="{3e2802c4-a4d2-4d8b-9148-e3be6c30e623}">
          <xlrd:rvb i="5083"/>
        </ext>
      </extLst>
    </bk>
    <bk>
      <extLst>
        <ext uri="{3e2802c4-a4d2-4d8b-9148-e3be6c30e623}">
          <xlrd:rvb i="5084"/>
        </ext>
      </extLst>
    </bk>
    <bk>
      <extLst>
        <ext uri="{3e2802c4-a4d2-4d8b-9148-e3be6c30e623}">
          <xlrd:rvb i="5085"/>
        </ext>
      </extLst>
    </bk>
    <bk>
      <extLst>
        <ext uri="{3e2802c4-a4d2-4d8b-9148-e3be6c30e623}">
          <xlrd:rvb i="5086"/>
        </ext>
      </extLst>
    </bk>
    <bk>
      <extLst>
        <ext uri="{3e2802c4-a4d2-4d8b-9148-e3be6c30e623}">
          <xlrd:rvb i="5087"/>
        </ext>
      </extLst>
    </bk>
    <bk>
      <extLst>
        <ext uri="{3e2802c4-a4d2-4d8b-9148-e3be6c30e623}">
          <xlrd:rvb i="5088"/>
        </ext>
      </extLst>
    </bk>
    <bk>
      <extLst>
        <ext uri="{3e2802c4-a4d2-4d8b-9148-e3be6c30e623}">
          <xlrd:rvb i="5089"/>
        </ext>
      </extLst>
    </bk>
    <bk>
      <extLst>
        <ext uri="{3e2802c4-a4d2-4d8b-9148-e3be6c30e623}">
          <xlrd:rvb i="5090"/>
        </ext>
      </extLst>
    </bk>
    <bk>
      <extLst>
        <ext uri="{3e2802c4-a4d2-4d8b-9148-e3be6c30e623}">
          <xlrd:rvb i="5091"/>
        </ext>
      </extLst>
    </bk>
    <bk>
      <extLst>
        <ext uri="{3e2802c4-a4d2-4d8b-9148-e3be6c30e623}">
          <xlrd:rvb i="5092"/>
        </ext>
      </extLst>
    </bk>
    <bk>
      <extLst>
        <ext uri="{3e2802c4-a4d2-4d8b-9148-e3be6c30e623}">
          <xlrd:rvb i="5093"/>
        </ext>
      </extLst>
    </bk>
    <bk>
      <extLst>
        <ext uri="{3e2802c4-a4d2-4d8b-9148-e3be6c30e623}">
          <xlrd:rvb i="5094"/>
        </ext>
      </extLst>
    </bk>
    <bk>
      <extLst>
        <ext uri="{3e2802c4-a4d2-4d8b-9148-e3be6c30e623}">
          <xlrd:rvb i="5095"/>
        </ext>
      </extLst>
    </bk>
    <bk>
      <extLst>
        <ext uri="{3e2802c4-a4d2-4d8b-9148-e3be6c30e623}">
          <xlrd:rvb i="5096"/>
        </ext>
      </extLst>
    </bk>
    <bk>
      <extLst>
        <ext uri="{3e2802c4-a4d2-4d8b-9148-e3be6c30e623}">
          <xlrd:rvb i="5097"/>
        </ext>
      </extLst>
    </bk>
    <bk>
      <extLst>
        <ext uri="{3e2802c4-a4d2-4d8b-9148-e3be6c30e623}">
          <xlrd:rvb i="5098"/>
        </ext>
      </extLst>
    </bk>
    <bk>
      <extLst>
        <ext uri="{3e2802c4-a4d2-4d8b-9148-e3be6c30e623}">
          <xlrd:rvb i="5099"/>
        </ext>
      </extLst>
    </bk>
    <bk>
      <extLst>
        <ext uri="{3e2802c4-a4d2-4d8b-9148-e3be6c30e623}">
          <xlrd:rvb i="5100"/>
        </ext>
      </extLst>
    </bk>
    <bk>
      <extLst>
        <ext uri="{3e2802c4-a4d2-4d8b-9148-e3be6c30e623}">
          <xlrd:rvb i="5101"/>
        </ext>
      </extLst>
    </bk>
    <bk>
      <extLst>
        <ext uri="{3e2802c4-a4d2-4d8b-9148-e3be6c30e623}">
          <xlrd:rvb i="5104"/>
        </ext>
      </extLst>
    </bk>
    <bk>
      <extLst>
        <ext uri="{3e2802c4-a4d2-4d8b-9148-e3be6c30e623}">
          <xlrd:rvb i="5105"/>
        </ext>
      </extLst>
    </bk>
    <bk>
      <extLst>
        <ext uri="{3e2802c4-a4d2-4d8b-9148-e3be6c30e623}">
          <xlrd:rvb i="5106"/>
        </ext>
      </extLst>
    </bk>
    <bk>
      <extLst>
        <ext uri="{3e2802c4-a4d2-4d8b-9148-e3be6c30e623}">
          <xlrd:rvb i="5107"/>
        </ext>
      </extLst>
    </bk>
    <bk>
      <extLst>
        <ext uri="{3e2802c4-a4d2-4d8b-9148-e3be6c30e623}">
          <xlrd:rvb i="5108"/>
        </ext>
      </extLst>
    </bk>
    <bk>
      <extLst>
        <ext uri="{3e2802c4-a4d2-4d8b-9148-e3be6c30e623}">
          <xlrd:rvb i="5109"/>
        </ext>
      </extLst>
    </bk>
    <bk>
      <extLst>
        <ext uri="{3e2802c4-a4d2-4d8b-9148-e3be6c30e623}">
          <xlrd:rvb i="5110"/>
        </ext>
      </extLst>
    </bk>
    <bk>
      <extLst>
        <ext uri="{3e2802c4-a4d2-4d8b-9148-e3be6c30e623}">
          <xlrd:rvb i="5111"/>
        </ext>
      </extLst>
    </bk>
    <bk>
      <extLst>
        <ext uri="{3e2802c4-a4d2-4d8b-9148-e3be6c30e623}">
          <xlrd:rvb i="5112"/>
        </ext>
      </extLst>
    </bk>
    <bk>
      <extLst>
        <ext uri="{3e2802c4-a4d2-4d8b-9148-e3be6c30e623}">
          <xlrd:rvb i="5113"/>
        </ext>
      </extLst>
    </bk>
    <bk>
      <extLst>
        <ext uri="{3e2802c4-a4d2-4d8b-9148-e3be6c30e623}">
          <xlrd:rvb i="5114"/>
        </ext>
      </extLst>
    </bk>
    <bk>
      <extLst>
        <ext uri="{3e2802c4-a4d2-4d8b-9148-e3be6c30e623}">
          <xlrd:rvb i="5115"/>
        </ext>
      </extLst>
    </bk>
    <bk>
      <extLst>
        <ext uri="{3e2802c4-a4d2-4d8b-9148-e3be6c30e623}">
          <xlrd:rvb i="5116"/>
        </ext>
      </extLst>
    </bk>
    <bk>
      <extLst>
        <ext uri="{3e2802c4-a4d2-4d8b-9148-e3be6c30e623}">
          <xlrd:rvb i="5117"/>
        </ext>
      </extLst>
    </bk>
    <bk>
      <extLst>
        <ext uri="{3e2802c4-a4d2-4d8b-9148-e3be6c30e623}">
          <xlrd:rvb i="5118"/>
        </ext>
      </extLst>
    </bk>
    <bk>
      <extLst>
        <ext uri="{3e2802c4-a4d2-4d8b-9148-e3be6c30e623}">
          <xlrd:rvb i="5119"/>
        </ext>
      </extLst>
    </bk>
    <bk>
      <extLst>
        <ext uri="{3e2802c4-a4d2-4d8b-9148-e3be6c30e623}">
          <xlrd:rvb i="5120"/>
        </ext>
      </extLst>
    </bk>
    <bk>
      <extLst>
        <ext uri="{3e2802c4-a4d2-4d8b-9148-e3be6c30e623}">
          <xlrd:rvb i="5121"/>
        </ext>
      </extLst>
    </bk>
    <bk>
      <extLst>
        <ext uri="{3e2802c4-a4d2-4d8b-9148-e3be6c30e623}">
          <xlrd:rvb i="5122"/>
        </ext>
      </extLst>
    </bk>
    <bk>
      <extLst>
        <ext uri="{3e2802c4-a4d2-4d8b-9148-e3be6c30e623}">
          <xlrd:rvb i="5123"/>
        </ext>
      </extLst>
    </bk>
    <bk>
      <extLst>
        <ext uri="{3e2802c4-a4d2-4d8b-9148-e3be6c30e623}">
          <xlrd:rvb i="5124"/>
        </ext>
      </extLst>
    </bk>
    <bk>
      <extLst>
        <ext uri="{3e2802c4-a4d2-4d8b-9148-e3be6c30e623}">
          <xlrd:rvb i="5125"/>
        </ext>
      </extLst>
    </bk>
    <bk>
      <extLst>
        <ext uri="{3e2802c4-a4d2-4d8b-9148-e3be6c30e623}">
          <xlrd:rvb i="5126"/>
        </ext>
      </extLst>
    </bk>
    <bk>
      <extLst>
        <ext uri="{3e2802c4-a4d2-4d8b-9148-e3be6c30e623}">
          <xlrd:rvb i="5127"/>
        </ext>
      </extLst>
    </bk>
    <bk>
      <extLst>
        <ext uri="{3e2802c4-a4d2-4d8b-9148-e3be6c30e623}">
          <xlrd:rvb i="5128"/>
        </ext>
      </extLst>
    </bk>
    <bk>
      <extLst>
        <ext uri="{3e2802c4-a4d2-4d8b-9148-e3be6c30e623}">
          <xlrd:rvb i="5129"/>
        </ext>
      </extLst>
    </bk>
    <bk>
      <extLst>
        <ext uri="{3e2802c4-a4d2-4d8b-9148-e3be6c30e623}">
          <xlrd:rvb i="5130"/>
        </ext>
      </extLst>
    </bk>
    <bk>
      <extLst>
        <ext uri="{3e2802c4-a4d2-4d8b-9148-e3be6c30e623}">
          <xlrd:rvb i="5131"/>
        </ext>
      </extLst>
    </bk>
    <bk>
      <extLst>
        <ext uri="{3e2802c4-a4d2-4d8b-9148-e3be6c30e623}">
          <xlrd:rvb i="5132"/>
        </ext>
      </extLst>
    </bk>
    <bk>
      <extLst>
        <ext uri="{3e2802c4-a4d2-4d8b-9148-e3be6c30e623}">
          <xlrd:rvb i="5133"/>
        </ext>
      </extLst>
    </bk>
    <bk>
      <extLst>
        <ext uri="{3e2802c4-a4d2-4d8b-9148-e3be6c30e623}">
          <xlrd:rvb i="5134"/>
        </ext>
      </extLst>
    </bk>
    <bk>
      <extLst>
        <ext uri="{3e2802c4-a4d2-4d8b-9148-e3be6c30e623}">
          <xlrd:rvb i="5135"/>
        </ext>
      </extLst>
    </bk>
    <bk>
      <extLst>
        <ext uri="{3e2802c4-a4d2-4d8b-9148-e3be6c30e623}">
          <xlrd:rvb i="5136"/>
        </ext>
      </extLst>
    </bk>
    <bk>
      <extLst>
        <ext uri="{3e2802c4-a4d2-4d8b-9148-e3be6c30e623}">
          <xlrd:rvb i="5137"/>
        </ext>
      </extLst>
    </bk>
    <bk>
      <extLst>
        <ext uri="{3e2802c4-a4d2-4d8b-9148-e3be6c30e623}">
          <xlrd:rvb i="5138"/>
        </ext>
      </extLst>
    </bk>
    <bk>
      <extLst>
        <ext uri="{3e2802c4-a4d2-4d8b-9148-e3be6c30e623}">
          <xlrd:rvb i="5139"/>
        </ext>
      </extLst>
    </bk>
    <bk>
      <extLst>
        <ext uri="{3e2802c4-a4d2-4d8b-9148-e3be6c30e623}">
          <xlrd:rvb i="5140"/>
        </ext>
      </extLst>
    </bk>
    <bk>
      <extLst>
        <ext uri="{3e2802c4-a4d2-4d8b-9148-e3be6c30e623}">
          <xlrd:rvb i="5141"/>
        </ext>
      </extLst>
    </bk>
    <bk>
      <extLst>
        <ext uri="{3e2802c4-a4d2-4d8b-9148-e3be6c30e623}">
          <xlrd:rvb i="5142"/>
        </ext>
      </extLst>
    </bk>
    <bk>
      <extLst>
        <ext uri="{3e2802c4-a4d2-4d8b-9148-e3be6c30e623}">
          <xlrd:rvb i="5143"/>
        </ext>
      </extLst>
    </bk>
    <bk>
      <extLst>
        <ext uri="{3e2802c4-a4d2-4d8b-9148-e3be6c30e623}">
          <xlrd:rvb i="5144"/>
        </ext>
      </extLst>
    </bk>
    <bk>
      <extLst>
        <ext uri="{3e2802c4-a4d2-4d8b-9148-e3be6c30e623}">
          <xlrd:rvb i="5145"/>
        </ext>
      </extLst>
    </bk>
    <bk>
      <extLst>
        <ext uri="{3e2802c4-a4d2-4d8b-9148-e3be6c30e623}">
          <xlrd:rvb i="5146"/>
        </ext>
      </extLst>
    </bk>
    <bk>
      <extLst>
        <ext uri="{3e2802c4-a4d2-4d8b-9148-e3be6c30e623}">
          <xlrd:rvb i="5147"/>
        </ext>
      </extLst>
    </bk>
    <bk>
      <extLst>
        <ext uri="{3e2802c4-a4d2-4d8b-9148-e3be6c30e623}">
          <xlrd:rvb i="5148"/>
        </ext>
      </extLst>
    </bk>
    <bk>
      <extLst>
        <ext uri="{3e2802c4-a4d2-4d8b-9148-e3be6c30e623}">
          <xlrd:rvb i="5149"/>
        </ext>
      </extLst>
    </bk>
    <bk>
      <extLst>
        <ext uri="{3e2802c4-a4d2-4d8b-9148-e3be6c30e623}">
          <xlrd:rvb i="5150"/>
        </ext>
      </extLst>
    </bk>
    <bk>
      <extLst>
        <ext uri="{3e2802c4-a4d2-4d8b-9148-e3be6c30e623}">
          <xlrd:rvb i="5151"/>
        </ext>
      </extLst>
    </bk>
    <bk>
      <extLst>
        <ext uri="{3e2802c4-a4d2-4d8b-9148-e3be6c30e623}">
          <xlrd:rvb i="5152"/>
        </ext>
      </extLst>
    </bk>
    <bk>
      <extLst>
        <ext uri="{3e2802c4-a4d2-4d8b-9148-e3be6c30e623}">
          <xlrd:rvb i="5153"/>
        </ext>
      </extLst>
    </bk>
    <bk>
      <extLst>
        <ext uri="{3e2802c4-a4d2-4d8b-9148-e3be6c30e623}">
          <xlrd:rvb i="5154"/>
        </ext>
      </extLst>
    </bk>
    <bk>
      <extLst>
        <ext uri="{3e2802c4-a4d2-4d8b-9148-e3be6c30e623}">
          <xlrd:rvb i="5155"/>
        </ext>
      </extLst>
    </bk>
    <bk>
      <extLst>
        <ext uri="{3e2802c4-a4d2-4d8b-9148-e3be6c30e623}">
          <xlrd:rvb i="5156"/>
        </ext>
      </extLst>
    </bk>
    <bk>
      <extLst>
        <ext uri="{3e2802c4-a4d2-4d8b-9148-e3be6c30e623}">
          <xlrd:rvb i="5157"/>
        </ext>
      </extLst>
    </bk>
    <bk>
      <extLst>
        <ext uri="{3e2802c4-a4d2-4d8b-9148-e3be6c30e623}">
          <xlrd:rvb i="5158"/>
        </ext>
      </extLst>
    </bk>
    <bk>
      <extLst>
        <ext uri="{3e2802c4-a4d2-4d8b-9148-e3be6c30e623}">
          <xlrd:rvb i="5159"/>
        </ext>
      </extLst>
    </bk>
    <bk>
      <extLst>
        <ext uri="{3e2802c4-a4d2-4d8b-9148-e3be6c30e623}">
          <xlrd:rvb i="5160"/>
        </ext>
      </extLst>
    </bk>
    <bk>
      <extLst>
        <ext uri="{3e2802c4-a4d2-4d8b-9148-e3be6c30e623}">
          <xlrd:rvb i="5161"/>
        </ext>
      </extLst>
    </bk>
    <bk>
      <extLst>
        <ext uri="{3e2802c4-a4d2-4d8b-9148-e3be6c30e623}">
          <xlrd:rvb i="5162"/>
        </ext>
      </extLst>
    </bk>
    <bk>
      <extLst>
        <ext uri="{3e2802c4-a4d2-4d8b-9148-e3be6c30e623}">
          <xlrd:rvb i="5163"/>
        </ext>
      </extLst>
    </bk>
    <bk>
      <extLst>
        <ext uri="{3e2802c4-a4d2-4d8b-9148-e3be6c30e623}">
          <xlrd:rvb i="5164"/>
        </ext>
      </extLst>
    </bk>
    <bk>
      <extLst>
        <ext uri="{3e2802c4-a4d2-4d8b-9148-e3be6c30e623}">
          <xlrd:rvb i="5165"/>
        </ext>
      </extLst>
    </bk>
    <bk>
      <extLst>
        <ext uri="{3e2802c4-a4d2-4d8b-9148-e3be6c30e623}">
          <xlrd:rvb i="5166"/>
        </ext>
      </extLst>
    </bk>
    <bk>
      <extLst>
        <ext uri="{3e2802c4-a4d2-4d8b-9148-e3be6c30e623}">
          <xlrd:rvb i="5167"/>
        </ext>
      </extLst>
    </bk>
    <bk>
      <extLst>
        <ext uri="{3e2802c4-a4d2-4d8b-9148-e3be6c30e623}">
          <xlrd:rvb i="5168"/>
        </ext>
      </extLst>
    </bk>
    <bk>
      <extLst>
        <ext uri="{3e2802c4-a4d2-4d8b-9148-e3be6c30e623}">
          <xlrd:rvb i="5169"/>
        </ext>
      </extLst>
    </bk>
    <bk>
      <extLst>
        <ext uri="{3e2802c4-a4d2-4d8b-9148-e3be6c30e623}">
          <xlrd:rvb i="5170"/>
        </ext>
      </extLst>
    </bk>
    <bk>
      <extLst>
        <ext uri="{3e2802c4-a4d2-4d8b-9148-e3be6c30e623}">
          <xlrd:rvb i="5171"/>
        </ext>
      </extLst>
    </bk>
    <bk>
      <extLst>
        <ext uri="{3e2802c4-a4d2-4d8b-9148-e3be6c30e623}">
          <xlrd:rvb i="5172"/>
        </ext>
      </extLst>
    </bk>
    <bk>
      <extLst>
        <ext uri="{3e2802c4-a4d2-4d8b-9148-e3be6c30e623}">
          <xlrd:rvb i="5173"/>
        </ext>
      </extLst>
    </bk>
    <bk>
      <extLst>
        <ext uri="{3e2802c4-a4d2-4d8b-9148-e3be6c30e623}">
          <xlrd:rvb i="5174"/>
        </ext>
      </extLst>
    </bk>
    <bk>
      <extLst>
        <ext uri="{3e2802c4-a4d2-4d8b-9148-e3be6c30e623}">
          <xlrd:rvb i="5175"/>
        </ext>
      </extLst>
    </bk>
    <bk>
      <extLst>
        <ext uri="{3e2802c4-a4d2-4d8b-9148-e3be6c30e623}">
          <xlrd:rvb i="5176"/>
        </ext>
      </extLst>
    </bk>
    <bk>
      <extLst>
        <ext uri="{3e2802c4-a4d2-4d8b-9148-e3be6c30e623}">
          <xlrd:rvb i="5177"/>
        </ext>
      </extLst>
    </bk>
    <bk>
      <extLst>
        <ext uri="{3e2802c4-a4d2-4d8b-9148-e3be6c30e623}">
          <xlrd:rvb i="5178"/>
        </ext>
      </extLst>
    </bk>
    <bk>
      <extLst>
        <ext uri="{3e2802c4-a4d2-4d8b-9148-e3be6c30e623}">
          <xlrd:rvb i="5179"/>
        </ext>
      </extLst>
    </bk>
    <bk>
      <extLst>
        <ext uri="{3e2802c4-a4d2-4d8b-9148-e3be6c30e623}">
          <xlrd:rvb i="5180"/>
        </ext>
      </extLst>
    </bk>
    <bk>
      <extLst>
        <ext uri="{3e2802c4-a4d2-4d8b-9148-e3be6c30e623}">
          <xlrd:rvb i="5181"/>
        </ext>
      </extLst>
    </bk>
    <bk>
      <extLst>
        <ext uri="{3e2802c4-a4d2-4d8b-9148-e3be6c30e623}">
          <xlrd:rvb i="5182"/>
        </ext>
      </extLst>
    </bk>
    <bk>
      <extLst>
        <ext uri="{3e2802c4-a4d2-4d8b-9148-e3be6c30e623}">
          <xlrd:rvb i="5183"/>
        </ext>
      </extLst>
    </bk>
    <bk>
      <extLst>
        <ext uri="{3e2802c4-a4d2-4d8b-9148-e3be6c30e623}">
          <xlrd:rvb i="5184"/>
        </ext>
      </extLst>
    </bk>
    <bk>
      <extLst>
        <ext uri="{3e2802c4-a4d2-4d8b-9148-e3be6c30e623}">
          <xlrd:rvb i="5185"/>
        </ext>
      </extLst>
    </bk>
    <bk>
      <extLst>
        <ext uri="{3e2802c4-a4d2-4d8b-9148-e3be6c30e623}">
          <xlrd:rvb i="5186"/>
        </ext>
      </extLst>
    </bk>
    <bk>
      <extLst>
        <ext uri="{3e2802c4-a4d2-4d8b-9148-e3be6c30e623}">
          <xlrd:rvb i="5187"/>
        </ext>
      </extLst>
    </bk>
    <bk>
      <extLst>
        <ext uri="{3e2802c4-a4d2-4d8b-9148-e3be6c30e623}">
          <xlrd:rvb i="5188"/>
        </ext>
      </extLst>
    </bk>
    <bk>
      <extLst>
        <ext uri="{3e2802c4-a4d2-4d8b-9148-e3be6c30e623}">
          <xlrd:rvb i="5189"/>
        </ext>
      </extLst>
    </bk>
    <bk>
      <extLst>
        <ext uri="{3e2802c4-a4d2-4d8b-9148-e3be6c30e623}">
          <xlrd:rvb i="5190"/>
        </ext>
      </extLst>
    </bk>
    <bk>
      <extLst>
        <ext uri="{3e2802c4-a4d2-4d8b-9148-e3be6c30e623}">
          <xlrd:rvb i="5191"/>
        </ext>
      </extLst>
    </bk>
    <bk>
      <extLst>
        <ext uri="{3e2802c4-a4d2-4d8b-9148-e3be6c30e623}">
          <xlrd:rvb i="5192"/>
        </ext>
      </extLst>
    </bk>
    <bk>
      <extLst>
        <ext uri="{3e2802c4-a4d2-4d8b-9148-e3be6c30e623}">
          <xlrd:rvb i="5193"/>
        </ext>
      </extLst>
    </bk>
    <bk>
      <extLst>
        <ext uri="{3e2802c4-a4d2-4d8b-9148-e3be6c30e623}">
          <xlrd:rvb i="5194"/>
        </ext>
      </extLst>
    </bk>
    <bk>
      <extLst>
        <ext uri="{3e2802c4-a4d2-4d8b-9148-e3be6c30e623}">
          <xlrd:rvb i="5195"/>
        </ext>
      </extLst>
    </bk>
    <bk>
      <extLst>
        <ext uri="{3e2802c4-a4d2-4d8b-9148-e3be6c30e623}">
          <xlrd:rvb i="5196"/>
        </ext>
      </extLst>
    </bk>
    <bk>
      <extLst>
        <ext uri="{3e2802c4-a4d2-4d8b-9148-e3be6c30e623}">
          <xlrd:rvb i="5197"/>
        </ext>
      </extLst>
    </bk>
    <bk>
      <extLst>
        <ext uri="{3e2802c4-a4d2-4d8b-9148-e3be6c30e623}">
          <xlrd:rvb i="5198"/>
        </ext>
      </extLst>
    </bk>
    <bk>
      <extLst>
        <ext uri="{3e2802c4-a4d2-4d8b-9148-e3be6c30e623}">
          <xlrd:rvb i="5199"/>
        </ext>
      </extLst>
    </bk>
    <bk>
      <extLst>
        <ext uri="{3e2802c4-a4d2-4d8b-9148-e3be6c30e623}">
          <xlrd:rvb i="5200"/>
        </ext>
      </extLst>
    </bk>
    <bk>
      <extLst>
        <ext uri="{3e2802c4-a4d2-4d8b-9148-e3be6c30e623}">
          <xlrd:rvb i="5201"/>
        </ext>
      </extLst>
    </bk>
    <bk>
      <extLst>
        <ext uri="{3e2802c4-a4d2-4d8b-9148-e3be6c30e623}">
          <xlrd:rvb i="5202"/>
        </ext>
      </extLst>
    </bk>
    <bk>
      <extLst>
        <ext uri="{3e2802c4-a4d2-4d8b-9148-e3be6c30e623}">
          <xlrd:rvb i="5203"/>
        </ext>
      </extLst>
    </bk>
    <bk>
      <extLst>
        <ext uri="{3e2802c4-a4d2-4d8b-9148-e3be6c30e623}">
          <xlrd:rvb i="5204"/>
        </ext>
      </extLst>
    </bk>
    <bk>
      <extLst>
        <ext uri="{3e2802c4-a4d2-4d8b-9148-e3be6c30e623}">
          <xlrd:rvb i="5205"/>
        </ext>
      </extLst>
    </bk>
    <bk>
      <extLst>
        <ext uri="{3e2802c4-a4d2-4d8b-9148-e3be6c30e623}">
          <xlrd:rvb i="5206"/>
        </ext>
      </extLst>
    </bk>
    <bk>
      <extLst>
        <ext uri="{3e2802c4-a4d2-4d8b-9148-e3be6c30e623}">
          <xlrd:rvb i="5207"/>
        </ext>
      </extLst>
    </bk>
    <bk>
      <extLst>
        <ext uri="{3e2802c4-a4d2-4d8b-9148-e3be6c30e623}">
          <xlrd:rvb i="5208"/>
        </ext>
      </extLst>
    </bk>
    <bk>
      <extLst>
        <ext uri="{3e2802c4-a4d2-4d8b-9148-e3be6c30e623}">
          <xlrd:rvb i="5209"/>
        </ext>
      </extLst>
    </bk>
    <bk>
      <extLst>
        <ext uri="{3e2802c4-a4d2-4d8b-9148-e3be6c30e623}">
          <xlrd:rvb i="5210"/>
        </ext>
      </extLst>
    </bk>
    <bk>
      <extLst>
        <ext uri="{3e2802c4-a4d2-4d8b-9148-e3be6c30e623}">
          <xlrd:rvb i="5211"/>
        </ext>
      </extLst>
    </bk>
    <bk>
      <extLst>
        <ext uri="{3e2802c4-a4d2-4d8b-9148-e3be6c30e623}">
          <xlrd:rvb i="5212"/>
        </ext>
      </extLst>
    </bk>
    <bk>
      <extLst>
        <ext uri="{3e2802c4-a4d2-4d8b-9148-e3be6c30e623}">
          <xlrd:rvb i="5213"/>
        </ext>
      </extLst>
    </bk>
    <bk>
      <extLst>
        <ext uri="{3e2802c4-a4d2-4d8b-9148-e3be6c30e623}">
          <xlrd:rvb i="5214"/>
        </ext>
      </extLst>
    </bk>
    <bk>
      <extLst>
        <ext uri="{3e2802c4-a4d2-4d8b-9148-e3be6c30e623}">
          <xlrd:rvb i="5215"/>
        </ext>
      </extLst>
    </bk>
    <bk>
      <extLst>
        <ext uri="{3e2802c4-a4d2-4d8b-9148-e3be6c30e623}">
          <xlrd:rvb i="5216"/>
        </ext>
      </extLst>
    </bk>
    <bk>
      <extLst>
        <ext uri="{3e2802c4-a4d2-4d8b-9148-e3be6c30e623}">
          <xlrd:rvb i="5217"/>
        </ext>
      </extLst>
    </bk>
    <bk>
      <extLst>
        <ext uri="{3e2802c4-a4d2-4d8b-9148-e3be6c30e623}">
          <xlrd:rvb i="5218"/>
        </ext>
      </extLst>
    </bk>
    <bk>
      <extLst>
        <ext uri="{3e2802c4-a4d2-4d8b-9148-e3be6c30e623}">
          <xlrd:rvb i="5219"/>
        </ext>
      </extLst>
    </bk>
    <bk>
      <extLst>
        <ext uri="{3e2802c4-a4d2-4d8b-9148-e3be6c30e623}">
          <xlrd:rvb i="5220"/>
        </ext>
      </extLst>
    </bk>
    <bk>
      <extLst>
        <ext uri="{3e2802c4-a4d2-4d8b-9148-e3be6c30e623}">
          <xlrd:rvb i="5221"/>
        </ext>
      </extLst>
    </bk>
    <bk>
      <extLst>
        <ext uri="{3e2802c4-a4d2-4d8b-9148-e3be6c30e623}">
          <xlrd:rvb i="5222"/>
        </ext>
      </extLst>
    </bk>
    <bk>
      <extLst>
        <ext uri="{3e2802c4-a4d2-4d8b-9148-e3be6c30e623}">
          <xlrd:rvb i="5223"/>
        </ext>
      </extLst>
    </bk>
    <bk>
      <extLst>
        <ext uri="{3e2802c4-a4d2-4d8b-9148-e3be6c30e623}">
          <xlrd:rvb i="5224"/>
        </ext>
      </extLst>
    </bk>
    <bk>
      <extLst>
        <ext uri="{3e2802c4-a4d2-4d8b-9148-e3be6c30e623}">
          <xlrd:rvb i="5225"/>
        </ext>
      </extLst>
    </bk>
    <bk>
      <extLst>
        <ext uri="{3e2802c4-a4d2-4d8b-9148-e3be6c30e623}">
          <xlrd:rvb i="5226"/>
        </ext>
      </extLst>
    </bk>
    <bk>
      <extLst>
        <ext uri="{3e2802c4-a4d2-4d8b-9148-e3be6c30e623}">
          <xlrd:rvb i="5227"/>
        </ext>
      </extLst>
    </bk>
    <bk>
      <extLst>
        <ext uri="{3e2802c4-a4d2-4d8b-9148-e3be6c30e623}">
          <xlrd:rvb i="5228"/>
        </ext>
      </extLst>
    </bk>
    <bk>
      <extLst>
        <ext uri="{3e2802c4-a4d2-4d8b-9148-e3be6c30e623}">
          <xlrd:rvb i="5229"/>
        </ext>
      </extLst>
    </bk>
    <bk>
      <extLst>
        <ext uri="{3e2802c4-a4d2-4d8b-9148-e3be6c30e623}">
          <xlrd:rvb i="5230"/>
        </ext>
      </extLst>
    </bk>
    <bk>
      <extLst>
        <ext uri="{3e2802c4-a4d2-4d8b-9148-e3be6c30e623}">
          <xlrd:rvb i="5231"/>
        </ext>
      </extLst>
    </bk>
    <bk>
      <extLst>
        <ext uri="{3e2802c4-a4d2-4d8b-9148-e3be6c30e623}">
          <xlrd:rvb i="5232"/>
        </ext>
      </extLst>
    </bk>
    <bk>
      <extLst>
        <ext uri="{3e2802c4-a4d2-4d8b-9148-e3be6c30e623}">
          <xlrd:rvb i="5233"/>
        </ext>
      </extLst>
    </bk>
    <bk>
      <extLst>
        <ext uri="{3e2802c4-a4d2-4d8b-9148-e3be6c30e623}">
          <xlrd:rvb i="5234"/>
        </ext>
      </extLst>
    </bk>
    <bk>
      <extLst>
        <ext uri="{3e2802c4-a4d2-4d8b-9148-e3be6c30e623}">
          <xlrd:rvb i="5235"/>
        </ext>
      </extLst>
    </bk>
    <bk>
      <extLst>
        <ext uri="{3e2802c4-a4d2-4d8b-9148-e3be6c30e623}">
          <xlrd:rvb i="5236"/>
        </ext>
      </extLst>
    </bk>
    <bk>
      <extLst>
        <ext uri="{3e2802c4-a4d2-4d8b-9148-e3be6c30e623}">
          <xlrd:rvb i="5237"/>
        </ext>
      </extLst>
    </bk>
    <bk>
      <extLst>
        <ext uri="{3e2802c4-a4d2-4d8b-9148-e3be6c30e623}">
          <xlrd:rvb i="5238"/>
        </ext>
      </extLst>
    </bk>
    <bk>
      <extLst>
        <ext uri="{3e2802c4-a4d2-4d8b-9148-e3be6c30e623}">
          <xlrd:rvb i="5239"/>
        </ext>
      </extLst>
    </bk>
    <bk>
      <extLst>
        <ext uri="{3e2802c4-a4d2-4d8b-9148-e3be6c30e623}">
          <xlrd:rvb i="5240"/>
        </ext>
      </extLst>
    </bk>
    <bk>
      <extLst>
        <ext uri="{3e2802c4-a4d2-4d8b-9148-e3be6c30e623}">
          <xlrd:rvb i="5241"/>
        </ext>
      </extLst>
    </bk>
    <bk>
      <extLst>
        <ext uri="{3e2802c4-a4d2-4d8b-9148-e3be6c30e623}">
          <xlrd:rvb i="5242"/>
        </ext>
      </extLst>
    </bk>
    <bk>
      <extLst>
        <ext uri="{3e2802c4-a4d2-4d8b-9148-e3be6c30e623}">
          <xlrd:rvb i="5243"/>
        </ext>
      </extLst>
    </bk>
    <bk>
      <extLst>
        <ext uri="{3e2802c4-a4d2-4d8b-9148-e3be6c30e623}">
          <xlrd:rvb i="5244"/>
        </ext>
      </extLst>
    </bk>
    <bk>
      <extLst>
        <ext uri="{3e2802c4-a4d2-4d8b-9148-e3be6c30e623}">
          <xlrd:rvb i="5245"/>
        </ext>
      </extLst>
    </bk>
    <bk>
      <extLst>
        <ext uri="{3e2802c4-a4d2-4d8b-9148-e3be6c30e623}">
          <xlrd:rvb i="5246"/>
        </ext>
      </extLst>
    </bk>
    <bk>
      <extLst>
        <ext uri="{3e2802c4-a4d2-4d8b-9148-e3be6c30e623}">
          <xlrd:rvb i="5247"/>
        </ext>
      </extLst>
    </bk>
    <bk>
      <extLst>
        <ext uri="{3e2802c4-a4d2-4d8b-9148-e3be6c30e623}">
          <xlrd:rvb i="5248"/>
        </ext>
      </extLst>
    </bk>
    <bk>
      <extLst>
        <ext uri="{3e2802c4-a4d2-4d8b-9148-e3be6c30e623}">
          <xlrd:rvb i="5249"/>
        </ext>
      </extLst>
    </bk>
    <bk>
      <extLst>
        <ext uri="{3e2802c4-a4d2-4d8b-9148-e3be6c30e623}">
          <xlrd:rvb i="5250"/>
        </ext>
      </extLst>
    </bk>
    <bk>
      <extLst>
        <ext uri="{3e2802c4-a4d2-4d8b-9148-e3be6c30e623}">
          <xlrd:rvb i="5251"/>
        </ext>
      </extLst>
    </bk>
    <bk>
      <extLst>
        <ext uri="{3e2802c4-a4d2-4d8b-9148-e3be6c30e623}">
          <xlrd:rvb i="5252"/>
        </ext>
      </extLst>
    </bk>
    <bk>
      <extLst>
        <ext uri="{3e2802c4-a4d2-4d8b-9148-e3be6c30e623}">
          <xlrd:rvb i="5253"/>
        </ext>
      </extLst>
    </bk>
    <bk>
      <extLst>
        <ext uri="{3e2802c4-a4d2-4d8b-9148-e3be6c30e623}">
          <xlrd:rvb i="5254"/>
        </ext>
      </extLst>
    </bk>
    <bk>
      <extLst>
        <ext uri="{3e2802c4-a4d2-4d8b-9148-e3be6c30e623}">
          <xlrd:rvb i="5255"/>
        </ext>
      </extLst>
    </bk>
    <bk>
      <extLst>
        <ext uri="{3e2802c4-a4d2-4d8b-9148-e3be6c30e623}">
          <xlrd:rvb i="5256"/>
        </ext>
      </extLst>
    </bk>
    <bk>
      <extLst>
        <ext uri="{3e2802c4-a4d2-4d8b-9148-e3be6c30e623}">
          <xlrd:rvb i="5257"/>
        </ext>
      </extLst>
    </bk>
    <bk>
      <extLst>
        <ext uri="{3e2802c4-a4d2-4d8b-9148-e3be6c30e623}">
          <xlrd:rvb i="5258"/>
        </ext>
      </extLst>
    </bk>
    <bk>
      <extLst>
        <ext uri="{3e2802c4-a4d2-4d8b-9148-e3be6c30e623}">
          <xlrd:rvb i="5259"/>
        </ext>
      </extLst>
    </bk>
    <bk>
      <extLst>
        <ext uri="{3e2802c4-a4d2-4d8b-9148-e3be6c30e623}">
          <xlrd:rvb i="5260"/>
        </ext>
      </extLst>
    </bk>
    <bk>
      <extLst>
        <ext uri="{3e2802c4-a4d2-4d8b-9148-e3be6c30e623}">
          <xlrd:rvb i="5261"/>
        </ext>
      </extLst>
    </bk>
    <bk>
      <extLst>
        <ext uri="{3e2802c4-a4d2-4d8b-9148-e3be6c30e623}">
          <xlrd:rvb i="5262"/>
        </ext>
      </extLst>
    </bk>
    <bk>
      <extLst>
        <ext uri="{3e2802c4-a4d2-4d8b-9148-e3be6c30e623}">
          <xlrd:rvb i="5263"/>
        </ext>
      </extLst>
    </bk>
    <bk>
      <extLst>
        <ext uri="{3e2802c4-a4d2-4d8b-9148-e3be6c30e623}">
          <xlrd:rvb i="5264"/>
        </ext>
      </extLst>
    </bk>
    <bk>
      <extLst>
        <ext uri="{3e2802c4-a4d2-4d8b-9148-e3be6c30e623}">
          <xlrd:rvb i="5265"/>
        </ext>
      </extLst>
    </bk>
    <bk>
      <extLst>
        <ext uri="{3e2802c4-a4d2-4d8b-9148-e3be6c30e623}">
          <xlrd:rvb i="5266"/>
        </ext>
      </extLst>
    </bk>
    <bk>
      <extLst>
        <ext uri="{3e2802c4-a4d2-4d8b-9148-e3be6c30e623}">
          <xlrd:rvb i="5267"/>
        </ext>
      </extLst>
    </bk>
    <bk>
      <extLst>
        <ext uri="{3e2802c4-a4d2-4d8b-9148-e3be6c30e623}">
          <xlrd:rvb i="5268"/>
        </ext>
      </extLst>
    </bk>
    <bk>
      <extLst>
        <ext uri="{3e2802c4-a4d2-4d8b-9148-e3be6c30e623}">
          <xlrd:rvb i="5269"/>
        </ext>
      </extLst>
    </bk>
    <bk>
      <extLst>
        <ext uri="{3e2802c4-a4d2-4d8b-9148-e3be6c30e623}">
          <xlrd:rvb i="5270"/>
        </ext>
      </extLst>
    </bk>
    <bk>
      <extLst>
        <ext uri="{3e2802c4-a4d2-4d8b-9148-e3be6c30e623}">
          <xlrd:rvb i="5271"/>
        </ext>
      </extLst>
    </bk>
    <bk>
      <extLst>
        <ext uri="{3e2802c4-a4d2-4d8b-9148-e3be6c30e623}">
          <xlrd:rvb i="5272"/>
        </ext>
      </extLst>
    </bk>
    <bk>
      <extLst>
        <ext uri="{3e2802c4-a4d2-4d8b-9148-e3be6c30e623}">
          <xlrd:rvb i="5273"/>
        </ext>
      </extLst>
    </bk>
    <bk>
      <extLst>
        <ext uri="{3e2802c4-a4d2-4d8b-9148-e3be6c30e623}">
          <xlrd:rvb i="5274"/>
        </ext>
      </extLst>
    </bk>
    <bk>
      <extLst>
        <ext uri="{3e2802c4-a4d2-4d8b-9148-e3be6c30e623}">
          <xlrd:rvb i="5275"/>
        </ext>
      </extLst>
    </bk>
    <bk>
      <extLst>
        <ext uri="{3e2802c4-a4d2-4d8b-9148-e3be6c30e623}">
          <xlrd:rvb i="5276"/>
        </ext>
      </extLst>
    </bk>
    <bk>
      <extLst>
        <ext uri="{3e2802c4-a4d2-4d8b-9148-e3be6c30e623}">
          <xlrd:rvb i="5277"/>
        </ext>
      </extLst>
    </bk>
    <bk>
      <extLst>
        <ext uri="{3e2802c4-a4d2-4d8b-9148-e3be6c30e623}">
          <xlrd:rvb i="5278"/>
        </ext>
      </extLst>
    </bk>
    <bk>
      <extLst>
        <ext uri="{3e2802c4-a4d2-4d8b-9148-e3be6c30e623}">
          <xlrd:rvb i="5279"/>
        </ext>
      </extLst>
    </bk>
    <bk>
      <extLst>
        <ext uri="{3e2802c4-a4d2-4d8b-9148-e3be6c30e623}">
          <xlrd:rvb i="5280"/>
        </ext>
      </extLst>
    </bk>
    <bk>
      <extLst>
        <ext uri="{3e2802c4-a4d2-4d8b-9148-e3be6c30e623}">
          <xlrd:rvb i="5281"/>
        </ext>
      </extLst>
    </bk>
    <bk>
      <extLst>
        <ext uri="{3e2802c4-a4d2-4d8b-9148-e3be6c30e623}">
          <xlrd:rvb i="5282"/>
        </ext>
      </extLst>
    </bk>
    <bk>
      <extLst>
        <ext uri="{3e2802c4-a4d2-4d8b-9148-e3be6c30e623}">
          <xlrd:rvb i="5283"/>
        </ext>
      </extLst>
    </bk>
    <bk>
      <extLst>
        <ext uri="{3e2802c4-a4d2-4d8b-9148-e3be6c30e623}">
          <xlrd:rvb i="5284"/>
        </ext>
      </extLst>
    </bk>
    <bk>
      <extLst>
        <ext uri="{3e2802c4-a4d2-4d8b-9148-e3be6c30e623}">
          <xlrd:rvb i="5285"/>
        </ext>
      </extLst>
    </bk>
    <bk>
      <extLst>
        <ext uri="{3e2802c4-a4d2-4d8b-9148-e3be6c30e623}">
          <xlrd:rvb i="5286"/>
        </ext>
      </extLst>
    </bk>
    <bk>
      <extLst>
        <ext uri="{3e2802c4-a4d2-4d8b-9148-e3be6c30e623}">
          <xlrd:rvb i="5287"/>
        </ext>
      </extLst>
    </bk>
    <bk>
      <extLst>
        <ext uri="{3e2802c4-a4d2-4d8b-9148-e3be6c30e623}">
          <xlrd:rvb i="5288"/>
        </ext>
      </extLst>
    </bk>
    <bk>
      <extLst>
        <ext uri="{3e2802c4-a4d2-4d8b-9148-e3be6c30e623}">
          <xlrd:rvb i="5289"/>
        </ext>
      </extLst>
    </bk>
    <bk>
      <extLst>
        <ext uri="{3e2802c4-a4d2-4d8b-9148-e3be6c30e623}">
          <xlrd:rvb i="5290"/>
        </ext>
      </extLst>
    </bk>
    <bk>
      <extLst>
        <ext uri="{3e2802c4-a4d2-4d8b-9148-e3be6c30e623}">
          <xlrd:rvb i="5293"/>
        </ext>
      </extLst>
    </bk>
    <bk>
      <extLst>
        <ext uri="{3e2802c4-a4d2-4d8b-9148-e3be6c30e623}">
          <xlrd:rvb i="5294"/>
        </ext>
      </extLst>
    </bk>
    <bk>
      <extLst>
        <ext uri="{3e2802c4-a4d2-4d8b-9148-e3be6c30e623}">
          <xlrd:rvb i="5295"/>
        </ext>
      </extLst>
    </bk>
    <bk>
      <extLst>
        <ext uri="{3e2802c4-a4d2-4d8b-9148-e3be6c30e623}">
          <xlrd:rvb i="5296"/>
        </ext>
      </extLst>
    </bk>
    <bk>
      <extLst>
        <ext uri="{3e2802c4-a4d2-4d8b-9148-e3be6c30e623}">
          <xlrd:rvb i="5297"/>
        </ext>
      </extLst>
    </bk>
    <bk>
      <extLst>
        <ext uri="{3e2802c4-a4d2-4d8b-9148-e3be6c30e623}">
          <xlrd:rvb i="5298"/>
        </ext>
      </extLst>
    </bk>
    <bk>
      <extLst>
        <ext uri="{3e2802c4-a4d2-4d8b-9148-e3be6c30e623}">
          <xlrd:rvb i="5299"/>
        </ext>
      </extLst>
    </bk>
    <bk>
      <extLst>
        <ext uri="{3e2802c4-a4d2-4d8b-9148-e3be6c30e623}">
          <xlrd:rvb i="5300"/>
        </ext>
      </extLst>
    </bk>
    <bk>
      <extLst>
        <ext uri="{3e2802c4-a4d2-4d8b-9148-e3be6c30e623}">
          <xlrd:rvb i="5301"/>
        </ext>
      </extLst>
    </bk>
    <bk>
      <extLst>
        <ext uri="{3e2802c4-a4d2-4d8b-9148-e3be6c30e623}">
          <xlrd:rvb i="5302"/>
        </ext>
      </extLst>
    </bk>
    <bk>
      <extLst>
        <ext uri="{3e2802c4-a4d2-4d8b-9148-e3be6c30e623}">
          <xlrd:rvb i="5303"/>
        </ext>
      </extLst>
    </bk>
    <bk>
      <extLst>
        <ext uri="{3e2802c4-a4d2-4d8b-9148-e3be6c30e623}">
          <xlrd:rvb i="5304"/>
        </ext>
      </extLst>
    </bk>
    <bk>
      <extLst>
        <ext uri="{3e2802c4-a4d2-4d8b-9148-e3be6c30e623}">
          <xlrd:rvb i="5305"/>
        </ext>
      </extLst>
    </bk>
    <bk>
      <extLst>
        <ext uri="{3e2802c4-a4d2-4d8b-9148-e3be6c30e623}">
          <xlrd:rvb i="5306"/>
        </ext>
      </extLst>
    </bk>
    <bk>
      <extLst>
        <ext uri="{3e2802c4-a4d2-4d8b-9148-e3be6c30e623}">
          <xlrd:rvb i="5307"/>
        </ext>
      </extLst>
    </bk>
    <bk>
      <extLst>
        <ext uri="{3e2802c4-a4d2-4d8b-9148-e3be6c30e623}">
          <xlrd:rvb i="5308"/>
        </ext>
      </extLst>
    </bk>
    <bk>
      <extLst>
        <ext uri="{3e2802c4-a4d2-4d8b-9148-e3be6c30e623}">
          <xlrd:rvb i="5309"/>
        </ext>
      </extLst>
    </bk>
    <bk>
      <extLst>
        <ext uri="{3e2802c4-a4d2-4d8b-9148-e3be6c30e623}">
          <xlrd:rvb i="5310"/>
        </ext>
      </extLst>
    </bk>
    <bk>
      <extLst>
        <ext uri="{3e2802c4-a4d2-4d8b-9148-e3be6c30e623}">
          <xlrd:rvb i="5311"/>
        </ext>
      </extLst>
    </bk>
    <bk>
      <extLst>
        <ext uri="{3e2802c4-a4d2-4d8b-9148-e3be6c30e623}">
          <xlrd:rvb i="5312"/>
        </ext>
      </extLst>
    </bk>
    <bk>
      <extLst>
        <ext uri="{3e2802c4-a4d2-4d8b-9148-e3be6c30e623}">
          <xlrd:rvb i="5313"/>
        </ext>
      </extLst>
    </bk>
    <bk>
      <extLst>
        <ext uri="{3e2802c4-a4d2-4d8b-9148-e3be6c30e623}">
          <xlrd:rvb i="5314"/>
        </ext>
      </extLst>
    </bk>
    <bk>
      <extLst>
        <ext uri="{3e2802c4-a4d2-4d8b-9148-e3be6c30e623}">
          <xlrd:rvb i="5315"/>
        </ext>
      </extLst>
    </bk>
    <bk>
      <extLst>
        <ext uri="{3e2802c4-a4d2-4d8b-9148-e3be6c30e623}">
          <xlrd:rvb i="5316"/>
        </ext>
      </extLst>
    </bk>
    <bk>
      <extLst>
        <ext uri="{3e2802c4-a4d2-4d8b-9148-e3be6c30e623}">
          <xlrd:rvb i="5317"/>
        </ext>
      </extLst>
    </bk>
    <bk>
      <extLst>
        <ext uri="{3e2802c4-a4d2-4d8b-9148-e3be6c30e623}">
          <xlrd:rvb i="5318"/>
        </ext>
      </extLst>
    </bk>
    <bk>
      <extLst>
        <ext uri="{3e2802c4-a4d2-4d8b-9148-e3be6c30e623}">
          <xlrd:rvb i="5319"/>
        </ext>
      </extLst>
    </bk>
    <bk>
      <extLst>
        <ext uri="{3e2802c4-a4d2-4d8b-9148-e3be6c30e623}">
          <xlrd:rvb i="5320"/>
        </ext>
      </extLst>
    </bk>
    <bk>
      <extLst>
        <ext uri="{3e2802c4-a4d2-4d8b-9148-e3be6c30e623}">
          <xlrd:rvb i="5321"/>
        </ext>
      </extLst>
    </bk>
    <bk>
      <extLst>
        <ext uri="{3e2802c4-a4d2-4d8b-9148-e3be6c30e623}">
          <xlrd:rvb i="5322"/>
        </ext>
      </extLst>
    </bk>
    <bk>
      <extLst>
        <ext uri="{3e2802c4-a4d2-4d8b-9148-e3be6c30e623}">
          <xlrd:rvb i="5323"/>
        </ext>
      </extLst>
    </bk>
    <bk>
      <extLst>
        <ext uri="{3e2802c4-a4d2-4d8b-9148-e3be6c30e623}">
          <xlrd:rvb i="5324"/>
        </ext>
      </extLst>
    </bk>
    <bk>
      <extLst>
        <ext uri="{3e2802c4-a4d2-4d8b-9148-e3be6c30e623}">
          <xlrd:rvb i="5325"/>
        </ext>
      </extLst>
    </bk>
    <bk>
      <extLst>
        <ext uri="{3e2802c4-a4d2-4d8b-9148-e3be6c30e623}">
          <xlrd:rvb i="5326"/>
        </ext>
      </extLst>
    </bk>
    <bk>
      <extLst>
        <ext uri="{3e2802c4-a4d2-4d8b-9148-e3be6c30e623}">
          <xlrd:rvb i="5327"/>
        </ext>
      </extLst>
    </bk>
    <bk>
      <extLst>
        <ext uri="{3e2802c4-a4d2-4d8b-9148-e3be6c30e623}">
          <xlrd:rvb i="5328"/>
        </ext>
      </extLst>
    </bk>
    <bk>
      <extLst>
        <ext uri="{3e2802c4-a4d2-4d8b-9148-e3be6c30e623}">
          <xlrd:rvb i="5329"/>
        </ext>
      </extLst>
    </bk>
    <bk>
      <extLst>
        <ext uri="{3e2802c4-a4d2-4d8b-9148-e3be6c30e623}">
          <xlrd:rvb i="5330"/>
        </ext>
      </extLst>
    </bk>
    <bk>
      <extLst>
        <ext uri="{3e2802c4-a4d2-4d8b-9148-e3be6c30e623}">
          <xlrd:rvb i="5331"/>
        </ext>
      </extLst>
    </bk>
    <bk>
      <extLst>
        <ext uri="{3e2802c4-a4d2-4d8b-9148-e3be6c30e623}">
          <xlrd:rvb i="5332"/>
        </ext>
      </extLst>
    </bk>
    <bk>
      <extLst>
        <ext uri="{3e2802c4-a4d2-4d8b-9148-e3be6c30e623}">
          <xlrd:rvb i="5333"/>
        </ext>
      </extLst>
    </bk>
    <bk>
      <extLst>
        <ext uri="{3e2802c4-a4d2-4d8b-9148-e3be6c30e623}">
          <xlrd:rvb i="5334"/>
        </ext>
      </extLst>
    </bk>
    <bk>
      <extLst>
        <ext uri="{3e2802c4-a4d2-4d8b-9148-e3be6c30e623}">
          <xlrd:rvb i="5335"/>
        </ext>
      </extLst>
    </bk>
    <bk>
      <extLst>
        <ext uri="{3e2802c4-a4d2-4d8b-9148-e3be6c30e623}">
          <xlrd:rvb i="5336"/>
        </ext>
      </extLst>
    </bk>
    <bk>
      <extLst>
        <ext uri="{3e2802c4-a4d2-4d8b-9148-e3be6c30e623}">
          <xlrd:rvb i="5337"/>
        </ext>
      </extLst>
    </bk>
    <bk>
      <extLst>
        <ext uri="{3e2802c4-a4d2-4d8b-9148-e3be6c30e623}">
          <xlrd:rvb i="5338"/>
        </ext>
      </extLst>
    </bk>
    <bk>
      <extLst>
        <ext uri="{3e2802c4-a4d2-4d8b-9148-e3be6c30e623}">
          <xlrd:rvb i="5339"/>
        </ext>
      </extLst>
    </bk>
    <bk>
      <extLst>
        <ext uri="{3e2802c4-a4d2-4d8b-9148-e3be6c30e623}">
          <xlrd:rvb i="5340"/>
        </ext>
      </extLst>
    </bk>
    <bk>
      <extLst>
        <ext uri="{3e2802c4-a4d2-4d8b-9148-e3be6c30e623}">
          <xlrd:rvb i="5341"/>
        </ext>
      </extLst>
    </bk>
    <bk>
      <extLst>
        <ext uri="{3e2802c4-a4d2-4d8b-9148-e3be6c30e623}">
          <xlrd:rvb i="5342"/>
        </ext>
      </extLst>
    </bk>
    <bk>
      <extLst>
        <ext uri="{3e2802c4-a4d2-4d8b-9148-e3be6c30e623}">
          <xlrd:rvb i="5343"/>
        </ext>
      </extLst>
    </bk>
    <bk>
      <extLst>
        <ext uri="{3e2802c4-a4d2-4d8b-9148-e3be6c30e623}">
          <xlrd:rvb i="5344"/>
        </ext>
      </extLst>
    </bk>
    <bk>
      <extLst>
        <ext uri="{3e2802c4-a4d2-4d8b-9148-e3be6c30e623}">
          <xlrd:rvb i="5345"/>
        </ext>
      </extLst>
    </bk>
    <bk>
      <extLst>
        <ext uri="{3e2802c4-a4d2-4d8b-9148-e3be6c30e623}">
          <xlrd:rvb i="5346"/>
        </ext>
      </extLst>
    </bk>
    <bk>
      <extLst>
        <ext uri="{3e2802c4-a4d2-4d8b-9148-e3be6c30e623}">
          <xlrd:rvb i="5347"/>
        </ext>
      </extLst>
    </bk>
    <bk>
      <extLst>
        <ext uri="{3e2802c4-a4d2-4d8b-9148-e3be6c30e623}">
          <xlrd:rvb i="5348"/>
        </ext>
      </extLst>
    </bk>
    <bk>
      <extLst>
        <ext uri="{3e2802c4-a4d2-4d8b-9148-e3be6c30e623}">
          <xlrd:rvb i="5349"/>
        </ext>
      </extLst>
    </bk>
    <bk>
      <extLst>
        <ext uri="{3e2802c4-a4d2-4d8b-9148-e3be6c30e623}">
          <xlrd:rvb i="5350"/>
        </ext>
      </extLst>
    </bk>
    <bk>
      <extLst>
        <ext uri="{3e2802c4-a4d2-4d8b-9148-e3be6c30e623}">
          <xlrd:rvb i="5351"/>
        </ext>
      </extLst>
    </bk>
    <bk>
      <extLst>
        <ext uri="{3e2802c4-a4d2-4d8b-9148-e3be6c30e623}">
          <xlrd:rvb i="5352"/>
        </ext>
      </extLst>
    </bk>
    <bk>
      <extLst>
        <ext uri="{3e2802c4-a4d2-4d8b-9148-e3be6c30e623}">
          <xlrd:rvb i="5353"/>
        </ext>
      </extLst>
    </bk>
    <bk>
      <extLst>
        <ext uri="{3e2802c4-a4d2-4d8b-9148-e3be6c30e623}">
          <xlrd:rvb i="5354"/>
        </ext>
      </extLst>
    </bk>
    <bk>
      <extLst>
        <ext uri="{3e2802c4-a4d2-4d8b-9148-e3be6c30e623}">
          <xlrd:rvb i="5355"/>
        </ext>
      </extLst>
    </bk>
    <bk>
      <extLst>
        <ext uri="{3e2802c4-a4d2-4d8b-9148-e3be6c30e623}">
          <xlrd:rvb i="5356"/>
        </ext>
      </extLst>
    </bk>
    <bk>
      <extLst>
        <ext uri="{3e2802c4-a4d2-4d8b-9148-e3be6c30e623}">
          <xlrd:rvb i="5357"/>
        </ext>
      </extLst>
    </bk>
    <bk>
      <extLst>
        <ext uri="{3e2802c4-a4d2-4d8b-9148-e3be6c30e623}">
          <xlrd:rvb i="5358"/>
        </ext>
      </extLst>
    </bk>
    <bk>
      <extLst>
        <ext uri="{3e2802c4-a4d2-4d8b-9148-e3be6c30e623}">
          <xlrd:rvb i="5359"/>
        </ext>
      </extLst>
    </bk>
    <bk>
      <extLst>
        <ext uri="{3e2802c4-a4d2-4d8b-9148-e3be6c30e623}">
          <xlrd:rvb i="5360"/>
        </ext>
      </extLst>
    </bk>
    <bk>
      <extLst>
        <ext uri="{3e2802c4-a4d2-4d8b-9148-e3be6c30e623}">
          <xlrd:rvb i="5361"/>
        </ext>
      </extLst>
    </bk>
    <bk>
      <extLst>
        <ext uri="{3e2802c4-a4d2-4d8b-9148-e3be6c30e623}">
          <xlrd:rvb i="5362"/>
        </ext>
      </extLst>
    </bk>
    <bk>
      <extLst>
        <ext uri="{3e2802c4-a4d2-4d8b-9148-e3be6c30e623}">
          <xlrd:rvb i="5363"/>
        </ext>
      </extLst>
    </bk>
    <bk>
      <extLst>
        <ext uri="{3e2802c4-a4d2-4d8b-9148-e3be6c30e623}">
          <xlrd:rvb i="5364"/>
        </ext>
      </extLst>
    </bk>
    <bk>
      <extLst>
        <ext uri="{3e2802c4-a4d2-4d8b-9148-e3be6c30e623}">
          <xlrd:rvb i="5365"/>
        </ext>
      </extLst>
    </bk>
    <bk>
      <extLst>
        <ext uri="{3e2802c4-a4d2-4d8b-9148-e3be6c30e623}">
          <xlrd:rvb i="5366"/>
        </ext>
      </extLst>
    </bk>
    <bk>
      <extLst>
        <ext uri="{3e2802c4-a4d2-4d8b-9148-e3be6c30e623}">
          <xlrd:rvb i="5367"/>
        </ext>
      </extLst>
    </bk>
    <bk>
      <extLst>
        <ext uri="{3e2802c4-a4d2-4d8b-9148-e3be6c30e623}">
          <xlrd:rvb i="5368"/>
        </ext>
      </extLst>
    </bk>
    <bk>
      <extLst>
        <ext uri="{3e2802c4-a4d2-4d8b-9148-e3be6c30e623}">
          <xlrd:rvb i="5369"/>
        </ext>
      </extLst>
    </bk>
    <bk>
      <extLst>
        <ext uri="{3e2802c4-a4d2-4d8b-9148-e3be6c30e623}">
          <xlrd:rvb i="5370"/>
        </ext>
      </extLst>
    </bk>
    <bk>
      <extLst>
        <ext uri="{3e2802c4-a4d2-4d8b-9148-e3be6c30e623}">
          <xlrd:rvb i="5371"/>
        </ext>
      </extLst>
    </bk>
    <bk>
      <extLst>
        <ext uri="{3e2802c4-a4d2-4d8b-9148-e3be6c30e623}">
          <xlrd:rvb i="5372"/>
        </ext>
      </extLst>
    </bk>
    <bk>
      <extLst>
        <ext uri="{3e2802c4-a4d2-4d8b-9148-e3be6c30e623}">
          <xlrd:rvb i="5373"/>
        </ext>
      </extLst>
    </bk>
    <bk>
      <extLst>
        <ext uri="{3e2802c4-a4d2-4d8b-9148-e3be6c30e623}">
          <xlrd:rvb i="5374"/>
        </ext>
      </extLst>
    </bk>
    <bk>
      <extLst>
        <ext uri="{3e2802c4-a4d2-4d8b-9148-e3be6c30e623}">
          <xlrd:rvb i="5375"/>
        </ext>
      </extLst>
    </bk>
    <bk>
      <extLst>
        <ext uri="{3e2802c4-a4d2-4d8b-9148-e3be6c30e623}">
          <xlrd:rvb i="5376"/>
        </ext>
      </extLst>
    </bk>
    <bk>
      <extLst>
        <ext uri="{3e2802c4-a4d2-4d8b-9148-e3be6c30e623}">
          <xlrd:rvb i="5377"/>
        </ext>
      </extLst>
    </bk>
    <bk>
      <extLst>
        <ext uri="{3e2802c4-a4d2-4d8b-9148-e3be6c30e623}">
          <xlrd:rvb i="5378"/>
        </ext>
      </extLst>
    </bk>
    <bk>
      <extLst>
        <ext uri="{3e2802c4-a4d2-4d8b-9148-e3be6c30e623}">
          <xlrd:rvb i="5379"/>
        </ext>
      </extLst>
    </bk>
    <bk>
      <extLst>
        <ext uri="{3e2802c4-a4d2-4d8b-9148-e3be6c30e623}">
          <xlrd:rvb i="5380"/>
        </ext>
      </extLst>
    </bk>
    <bk>
      <extLst>
        <ext uri="{3e2802c4-a4d2-4d8b-9148-e3be6c30e623}">
          <xlrd:rvb i="5381"/>
        </ext>
      </extLst>
    </bk>
    <bk>
      <extLst>
        <ext uri="{3e2802c4-a4d2-4d8b-9148-e3be6c30e623}">
          <xlrd:rvb i="5382"/>
        </ext>
      </extLst>
    </bk>
    <bk>
      <extLst>
        <ext uri="{3e2802c4-a4d2-4d8b-9148-e3be6c30e623}">
          <xlrd:rvb i="5383"/>
        </ext>
      </extLst>
    </bk>
    <bk>
      <extLst>
        <ext uri="{3e2802c4-a4d2-4d8b-9148-e3be6c30e623}">
          <xlrd:rvb i="5384"/>
        </ext>
      </extLst>
    </bk>
    <bk>
      <extLst>
        <ext uri="{3e2802c4-a4d2-4d8b-9148-e3be6c30e623}">
          <xlrd:rvb i="5385"/>
        </ext>
      </extLst>
    </bk>
    <bk>
      <extLst>
        <ext uri="{3e2802c4-a4d2-4d8b-9148-e3be6c30e623}">
          <xlrd:rvb i="5386"/>
        </ext>
      </extLst>
    </bk>
    <bk>
      <extLst>
        <ext uri="{3e2802c4-a4d2-4d8b-9148-e3be6c30e623}">
          <xlrd:rvb i="5387"/>
        </ext>
      </extLst>
    </bk>
    <bk>
      <extLst>
        <ext uri="{3e2802c4-a4d2-4d8b-9148-e3be6c30e623}">
          <xlrd:rvb i="5388"/>
        </ext>
      </extLst>
    </bk>
    <bk>
      <extLst>
        <ext uri="{3e2802c4-a4d2-4d8b-9148-e3be6c30e623}">
          <xlrd:rvb i="5389"/>
        </ext>
      </extLst>
    </bk>
    <bk>
      <extLst>
        <ext uri="{3e2802c4-a4d2-4d8b-9148-e3be6c30e623}">
          <xlrd:rvb i="5390"/>
        </ext>
      </extLst>
    </bk>
    <bk>
      <extLst>
        <ext uri="{3e2802c4-a4d2-4d8b-9148-e3be6c30e623}">
          <xlrd:rvb i="5391"/>
        </ext>
      </extLst>
    </bk>
    <bk>
      <extLst>
        <ext uri="{3e2802c4-a4d2-4d8b-9148-e3be6c30e623}">
          <xlrd:rvb i="5392"/>
        </ext>
      </extLst>
    </bk>
    <bk>
      <extLst>
        <ext uri="{3e2802c4-a4d2-4d8b-9148-e3be6c30e623}">
          <xlrd:rvb i="5393"/>
        </ext>
      </extLst>
    </bk>
    <bk>
      <extLst>
        <ext uri="{3e2802c4-a4d2-4d8b-9148-e3be6c30e623}">
          <xlrd:rvb i="5394"/>
        </ext>
      </extLst>
    </bk>
    <bk>
      <extLst>
        <ext uri="{3e2802c4-a4d2-4d8b-9148-e3be6c30e623}">
          <xlrd:rvb i="5395"/>
        </ext>
      </extLst>
    </bk>
    <bk>
      <extLst>
        <ext uri="{3e2802c4-a4d2-4d8b-9148-e3be6c30e623}">
          <xlrd:rvb i="5396"/>
        </ext>
      </extLst>
    </bk>
    <bk>
      <extLst>
        <ext uri="{3e2802c4-a4d2-4d8b-9148-e3be6c30e623}">
          <xlrd:rvb i="5397"/>
        </ext>
      </extLst>
    </bk>
    <bk>
      <extLst>
        <ext uri="{3e2802c4-a4d2-4d8b-9148-e3be6c30e623}">
          <xlrd:rvb i="5398"/>
        </ext>
      </extLst>
    </bk>
    <bk>
      <extLst>
        <ext uri="{3e2802c4-a4d2-4d8b-9148-e3be6c30e623}">
          <xlrd:rvb i="5399"/>
        </ext>
      </extLst>
    </bk>
    <bk>
      <extLst>
        <ext uri="{3e2802c4-a4d2-4d8b-9148-e3be6c30e623}">
          <xlrd:rvb i="5400"/>
        </ext>
      </extLst>
    </bk>
    <bk>
      <extLst>
        <ext uri="{3e2802c4-a4d2-4d8b-9148-e3be6c30e623}">
          <xlrd:rvb i="5401"/>
        </ext>
      </extLst>
    </bk>
    <bk>
      <extLst>
        <ext uri="{3e2802c4-a4d2-4d8b-9148-e3be6c30e623}">
          <xlrd:rvb i="5402"/>
        </ext>
      </extLst>
    </bk>
    <bk>
      <extLst>
        <ext uri="{3e2802c4-a4d2-4d8b-9148-e3be6c30e623}">
          <xlrd:rvb i="5403"/>
        </ext>
      </extLst>
    </bk>
    <bk>
      <extLst>
        <ext uri="{3e2802c4-a4d2-4d8b-9148-e3be6c30e623}">
          <xlrd:rvb i="5404"/>
        </ext>
      </extLst>
    </bk>
    <bk>
      <extLst>
        <ext uri="{3e2802c4-a4d2-4d8b-9148-e3be6c30e623}">
          <xlrd:rvb i="5405"/>
        </ext>
      </extLst>
    </bk>
    <bk>
      <extLst>
        <ext uri="{3e2802c4-a4d2-4d8b-9148-e3be6c30e623}">
          <xlrd:rvb i="5406"/>
        </ext>
      </extLst>
    </bk>
    <bk>
      <extLst>
        <ext uri="{3e2802c4-a4d2-4d8b-9148-e3be6c30e623}">
          <xlrd:rvb i="5407"/>
        </ext>
      </extLst>
    </bk>
    <bk>
      <extLst>
        <ext uri="{3e2802c4-a4d2-4d8b-9148-e3be6c30e623}">
          <xlrd:rvb i="5408"/>
        </ext>
      </extLst>
    </bk>
    <bk>
      <extLst>
        <ext uri="{3e2802c4-a4d2-4d8b-9148-e3be6c30e623}">
          <xlrd:rvb i="5409"/>
        </ext>
      </extLst>
    </bk>
    <bk>
      <extLst>
        <ext uri="{3e2802c4-a4d2-4d8b-9148-e3be6c30e623}">
          <xlrd:rvb i="5410"/>
        </ext>
      </extLst>
    </bk>
    <bk>
      <extLst>
        <ext uri="{3e2802c4-a4d2-4d8b-9148-e3be6c30e623}">
          <xlrd:rvb i="5411"/>
        </ext>
      </extLst>
    </bk>
    <bk>
      <extLst>
        <ext uri="{3e2802c4-a4d2-4d8b-9148-e3be6c30e623}">
          <xlrd:rvb i="5412"/>
        </ext>
      </extLst>
    </bk>
    <bk>
      <extLst>
        <ext uri="{3e2802c4-a4d2-4d8b-9148-e3be6c30e623}">
          <xlrd:rvb i="5413"/>
        </ext>
      </extLst>
    </bk>
    <bk>
      <extLst>
        <ext uri="{3e2802c4-a4d2-4d8b-9148-e3be6c30e623}">
          <xlrd:rvb i="5414"/>
        </ext>
      </extLst>
    </bk>
    <bk>
      <extLst>
        <ext uri="{3e2802c4-a4d2-4d8b-9148-e3be6c30e623}">
          <xlrd:rvb i="5415"/>
        </ext>
      </extLst>
    </bk>
    <bk>
      <extLst>
        <ext uri="{3e2802c4-a4d2-4d8b-9148-e3be6c30e623}">
          <xlrd:rvb i="5416"/>
        </ext>
      </extLst>
    </bk>
    <bk>
      <extLst>
        <ext uri="{3e2802c4-a4d2-4d8b-9148-e3be6c30e623}">
          <xlrd:rvb i="5417"/>
        </ext>
      </extLst>
    </bk>
    <bk>
      <extLst>
        <ext uri="{3e2802c4-a4d2-4d8b-9148-e3be6c30e623}">
          <xlrd:rvb i="5418"/>
        </ext>
      </extLst>
    </bk>
    <bk>
      <extLst>
        <ext uri="{3e2802c4-a4d2-4d8b-9148-e3be6c30e623}">
          <xlrd:rvb i="5419"/>
        </ext>
      </extLst>
    </bk>
    <bk>
      <extLst>
        <ext uri="{3e2802c4-a4d2-4d8b-9148-e3be6c30e623}">
          <xlrd:rvb i="5420"/>
        </ext>
      </extLst>
    </bk>
    <bk>
      <extLst>
        <ext uri="{3e2802c4-a4d2-4d8b-9148-e3be6c30e623}">
          <xlrd:rvb i="5421"/>
        </ext>
      </extLst>
    </bk>
    <bk>
      <extLst>
        <ext uri="{3e2802c4-a4d2-4d8b-9148-e3be6c30e623}">
          <xlrd:rvb i="5422"/>
        </ext>
      </extLst>
    </bk>
    <bk>
      <extLst>
        <ext uri="{3e2802c4-a4d2-4d8b-9148-e3be6c30e623}">
          <xlrd:rvb i="5423"/>
        </ext>
      </extLst>
    </bk>
    <bk>
      <extLst>
        <ext uri="{3e2802c4-a4d2-4d8b-9148-e3be6c30e623}">
          <xlrd:rvb i="5424"/>
        </ext>
      </extLst>
    </bk>
    <bk>
      <extLst>
        <ext uri="{3e2802c4-a4d2-4d8b-9148-e3be6c30e623}">
          <xlrd:rvb i="5425"/>
        </ext>
      </extLst>
    </bk>
    <bk>
      <extLst>
        <ext uri="{3e2802c4-a4d2-4d8b-9148-e3be6c30e623}">
          <xlrd:rvb i="5426"/>
        </ext>
      </extLst>
    </bk>
    <bk>
      <extLst>
        <ext uri="{3e2802c4-a4d2-4d8b-9148-e3be6c30e623}">
          <xlrd:rvb i="5427"/>
        </ext>
      </extLst>
    </bk>
    <bk>
      <extLst>
        <ext uri="{3e2802c4-a4d2-4d8b-9148-e3be6c30e623}">
          <xlrd:rvb i="5428"/>
        </ext>
      </extLst>
    </bk>
    <bk>
      <extLst>
        <ext uri="{3e2802c4-a4d2-4d8b-9148-e3be6c30e623}">
          <xlrd:rvb i="5429"/>
        </ext>
      </extLst>
    </bk>
    <bk>
      <extLst>
        <ext uri="{3e2802c4-a4d2-4d8b-9148-e3be6c30e623}">
          <xlrd:rvb i="5430"/>
        </ext>
      </extLst>
    </bk>
    <bk>
      <extLst>
        <ext uri="{3e2802c4-a4d2-4d8b-9148-e3be6c30e623}">
          <xlrd:rvb i="5431"/>
        </ext>
      </extLst>
    </bk>
    <bk>
      <extLst>
        <ext uri="{3e2802c4-a4d2-4d8b-9148-e3be6c30e623}">
          <xlrd:rvb i="5432"/>
        </ext>
      </extLst>
    </bk>
    <bk>
      <extLst>
        <ext uri="{3e2802c4-a4d2-4d8b-9148-e3be6c30e623}">
          <xlrd:rvb i="5433"/>
        </ext>
      </extLst>
    </bk>
    <bk>
      <extLst>
        <ext uri="{3e2802c4-a4d2-4d8b-9148-e3be6c30e623}">
          <xlrd:rvb i="5434"/>
        </ext>
      </extLst>
    </bk>
    <bk>
      <extLst>
        <ext uri="{3e2802c4-a4d2-4d8b-9148-e3be6c30e623}">
          <xlrd:rvb i="5435"/>
        </ext>
      </extLst>
    </bk>
    <bk>
      <extLst>
        <ext uri="{3e2802c4-a4d2-4d8b-9148-e3be6c30e623}">
          <xlrd:rvb i="5436"/>
        </ext>
      </extLst>
    </bk>
    <bk>
      <extLst>
        <ext uri="{3e2802c4-a4d2-4d8b-9148-e3be6c30e623}">
          <xlrd:rvb i="5437"/>
        </ext>
      </extLst>
    </bk>
    <bk>
      <extLst>
        <ext uri="{3e2802c4-a4d2-4d8b-9148-e3be6c30e623}">
          <xlrd:rvb i="5438"/>
        </ext>
      </extLst>
    </bk>
    <bk>
      <extLst>
        <ext uri="{3e2802c4-a4d2-4d8b-9148-e3be6c30e623}">
          <xlrd:rvb i="5439"/>
        </ext>
      </extLst>
    </bk>
    <bk>
      <extLst>
        <ext uri="{3e2802c4-a4d2-4d8b-9148-e3be6c30e623}">
          <xlrd:rvb i="5440"/>
        </ext>
      </extLst>
    </bk>
    <bk>
      <extLst>
        <ext uri="{3e2802c4-a4d2-4d8b-9148-e3be6c30e623}">
          <xlrd:rvb i="5441"/>
        </ext>
      </extLst>
    </bk>
    <bk>
      <extLst>
        <ext uri="{3e2802c4-a4d2-4d8b-9148-e3be6c30e623}">
          <xlrd:rvb i="5442"/>
        </ext>
      </extLst>
    </bk>
    <bk>
      <extLst>
        <ext uri="{3e2802c4-a4d2-4d8b-9148-e3be6c30e623}">
          <xlrd:rvb i="5443"/>
        </ext>
      </extLst>
    </bk>
    <bk>
      <extLst>
        <ext uri="{3e2802c4-a4d2-4d8b-9148-e3be6c30e623}">
          <xlrd:rvb i="5444"/>
        </ext>
      </extLst>
    </bk>
    <bk>
      <extLst>
        <ext uri="{3e2802c4-a4d2-4d8b-9148-e3be6c30e623}">
          <xlrd:rvb i="5445"/>
        </ext>
      </extLst>
    </bk>
    <bk>
      <extLst>
        <ext uri="{3e2802c4-a4d2-4d8b-9148-e3be6c30e623}">
          <xlrd:rvb i="5446"/>
        </ext>
      </extLst>
    </bk>
    <bk>
      <extLst>
        <ext uri="{3e2802c4-a4d2-4d8b-9148-e3be6c30e623}">
          <xlrd:rvb i="5447"/>
        </ext>
      </extLst>
    </bk>
    <bk>
      <extLst>
        <ext uri="{3e2802c4-a4d2-4d8b-9148-e3be6c30e623}">
          <xlrd:rvb i="5448"/>
        </ext>
      </extLst>
    </bk>
    <bk>
      <extLst>
        <ext uri="{3e2802c4-a4d2-4d8b-9148-e3be6c30e623}">
          <xlrd:rvb i="5449"/>
        </ext>
      </extLst>
    </bk>
    <bk>
      <extLst>
        <ext uri="{3e2802c4-a4d2-4d8b-9148-e3be6c30e623}">
          <xlrd:rvb i="5450"/>
        </ext>
      </extLst>
    </bk>
    <bk>
      <extLst>
        <ext uri="{3e2802c4-a4d2-4d8b-9148-e3be6c30e623}">
          <xlrd:rvb i="5451"/>
        </ext>
      </extLst>
    </bk>
    <bk>
      <extLst>
        <ext uri="{3e2802c4-a4d2-4d8b-9148-e3be6c30e623}">
          <xlrd:rvb i="5452"/>
        </ext>
      </extLst>
    </bk>
    <bk>
      <extLst>
        <ext uri="{3e2802c4-a4d2-4d8b-9148-e3be6c30e623}">
          <xlrd:rvb i="5453"/>
        </ext>
      </extLst>
    </bk>
    <bk>
      <extLst>
        <ext uri="{3e2802c4-a4d2-4d8b-9148-e3be6c30e623}">
          <xlrd:rvb i="5454"/>
        </ext>
      </extLst>
    </bk>
    <bk>
      <extLst>
        <ext uri="{3e2802c4-a4d2-4d8b-9148-e3be6c30e623}">
          <xlrd:rvb i="5455"/>
        </ext>
      </extLst>
    </bk>
    <bk>
      <extLst>
        <ext uri="{3e2802c4-a4d2-4d8b-9148-e3be6c30e623}">
          <xlrd:rvb i="5456"/>
        </ext>
      </extLst>
    </bk>
    <bk>
      <extLst>
        <ext uri="{3e2802c4-a4d2-4d8b-9148-e3be6c30e623}">
          <xlrd:rvb i="5457"/>
        </ext>
      </extLst>
    </bk>
    <bk>
      <extLst>
        <ext uri="{3e2802c4-a4d2-4d8b-9148-e3be6c30e623}">
          <xlrd:rvb i="5458"/>
        </ext>
      </extLst>
    </bk>
    <bk>
      <extLst>
        <ext uri="{3e2802c4-a4d2-4d8b-9148-e3be6c30e623}">
          <xlrd:rvb i="5459"/>
        </ext>
      </extLst>
    </bk>
    <bk>
      <extLst>
        <ext uri="{3e2802c4-a4d2-4d8b-9148-e3be6c30e623}">
          <xlrd:rvb i="5460"/>
        </ext>
      </extLst>
    </bk>
    <bk>
      <extLst>
        <ext uri="{3e2802c4-a4d2-4d8b-9148-e3be6c30e623}">
          <xlrd:rvb i="5461"/>
        </ext>
      </extLst>
    </bk>
    <bk>
      <extLst>
        <ext uri="{3e2802c4-a4d2-4d8b-9148-e3be6c30e623}">
          <xlrd:rvb i="5462"/>
        </ext>
      </extLst>
    </bk>
    <bk>
      <extLst>
        <ext uri="{3e2802c4-a4d2-4d8b-9148-e3be6c30e623}">
          <xlrd:rvb i="5463"/>
        </ext>
      </extLst>
    </bk>
    <bk>
      <extLst>
        <ext uri="{3e2802c4-a4d2-4d8b-9148-e3be6c30e623}">
          <xlrd:rvb i="5464"/>
        </ext>
      </extLst>
    </bk>
    <bk>
      <extLst>
        <ext uri="{3e2802c4-a4d2-4d8b-9148-e3be6c30e623}">
          <xlrd:rvb i="5465"/>
        </ext>
      </extLst>
    </bk>
    <bk>
      <extLst>
        <ext uri="{3e2802c4-a4d2-4d8b-9148-e3be6c30e623}">
          <xlrd:rvb i="5466"/>
        </ext>
      </extLst>
    </bk>
    <bk>
      <extLst>
        <ext uri="{3e2802c4-a4d2-4d8b-9148-e3be6c30e623}">
          <xlrd:rvb i="5467"/>
        </ext>
      </extLst>
    </bk>
    <bk>
      <extLst>
        <ext uri="{3e2802c4-a4d2-4d8b-9148-e3be6c30e623}">
          <xlrd:rvb i="5468"/>
        </ext>
      </extLst>
    </bk>
    <bk>
      <extLst>
        <ext uri="{3e2802c4-a4d2-4d8b-9148-e3be6c30e623}">
          <xlrd:rvb i="5469"/>
        </ext>
      </extLst>
    </bk>
    <bk>
      <extLst>
        <ext uri="{3e2802c4-a4d2-4d8b-9148-e3be6c30e623}">
          <xlrd:rvb i="5470"/>
        </ext>
      </extLst>
    </bk>
    <bk>
      <extLst>
        <ext uri="{3e2802c4-a4d2-4d8b-9148-e3be6c30e623}">
          <xlrd:rvb i="5471"/>
        </ext>
      </extLst>
    </bk>
    <bk>
      <extLst>
        <ext uri="{3e2802c4-a4d2-4d8b-9148-e3be6c30e623}">
          <xlrd:rvb i="5472"/>
        </ext>
      </extLst>
    </bk>
    <bk>
      <extLst>
        <ext uri="{3e2802c4-a4d2-4d8b-9148-e3be6c30e623}">
          <xlrd:rvb i="5473"/>
        </ext>
      </extLst>
    </bk>
    <bk>
      <extLst>
        <ext uri="{3e2802c4-a4d2-4d8b-9148-e3be6c30e623}">
          <xlrd:rvb i="5474"/>
        </ext>
      </extLst>
    </bk>
    <bk>
      <extLst>
        <ext uri="{3e2802c4-a4d2-4d8b-9148-e3be6c30e623}">
          <xlrd:rvb i="5475"/>
        </ext>
      </extLst>
    </bk>
    <bk>
      <extLst>
        <ext uri="{3e2802c4-a4d2-4d8b-9148-e3be6c30e623}">
          <xlrd:rvb i="5476"/>
        </ext>
      </extLst>
    </bk>
    <bk>
      <extLst>
        <ext uri="{3e2802c4-a4d2-4d8b-9148-e3be6c30e623}">
          <xlrd:rvb i="5477"/>
        </ext>
      </extLst>
    </bk>
    <bk>
      <extLst>
        <ext uri="{3e2802c4-a4d2-4d8b-9148-e3be6c30e623}">
          <xlrd:rvb i="5478"/>
        </ext>
      </extLst>
    </bk>
    <bk>
      <extLst>
        <ext uri="{3e2802c4-a4d2-4d8b-9148-e3be6c30e623}">
          <xlrd:rvb i="5479"/>
        </ext>
      </extLst>
    </bk>
    <bk>
      <extLst>
        <ext uri="{3e2802c4-a4d2-4d8b-9148-e3be6c30e623}">
          <xlrd:rvb i="5480"/>
        </ext>
      </extLst>
    </bk>
    <bk>
      <extLst>
        <ext uri="{3e2802c4-a4d2-4d8b-9148-e3be6c30e623}">
          <xlrd:rvb i="5481"/>
        </ext>
      </extLst>
    </bk>
    <bk>
      <extLst>
        <ext uri="{3e2802c4-a4d2-4d8b-9148-e3be6c30e623}">
          <xlrd:rvb i="5482"/>
        </ext>
      </extLst>
    </bk>
    <bk>
      <extLst>
        <ext uri="{3e2802c4-a4d2-4d8b-9148-e3be6c30e623}">
          <xlrd:rvb i="5483"/>
        </ext>
      </extLst>
    </bk>
    <bk>
      <extLst>
        <ext uri="{3e2802c4-a4d2-4d8b-9148-e3be6c30e623}">
          <xlrd:rvb i="5484"/>
        </ext>
      </extLst>
    </bk>
    <bk>
      <extLst>
        <ext uri="{3e2802c4-a4d2-4d8b-9148-e3be6c30e623}">
          <xlrd:rvb i="5485"/>
        </ext>
      </extLst>
    </bk>
    <bk>
      <extLst>
        <ext uri="{3e2802c4-a4d2-4d8b-9148-e3be6c30e623}">
          <xlrd:rvb i="5486"/>
        </ext>
      </extLst>
    </bk>
    <bk>
      <extLst>
        <ext uri="{3e2802c4-a4d2-4d8b-9148-e3be6c30e623}">
          <xlrd:rvb i="5487"/>
        </ext>
      </extLst>
    </bk>
    <bk>
      <extLst>
        <ext uri="{3e2802c4-a4d2-4d8b-9148-e3be6c30e623}">
          <xlrd:rvb i="5488"/>
        </ext>
      </extLst>
    </bk>
    <bk>
      <extLst>
        <ext uri="{3e2802c4-a4d2-4d8b-9148-e3be6c30e623}">
          <xlrd:rvb i="5489"/>
        </ext>
      </extLst>
    </bk>
    <bk>
      <extLst>
        <ext uri="{3e2802c4-a4d2-4d8b-9148-e3be6c30e623}">
          <xlrd:rvb i="5490"/>
        </ext>
      </extLst>
    </bk>
    <bk>
      <extLst>
        <ext uri="{3e2802c4-a4d2-4d8b-9148-e3be6c30e623}">
          <xlrd:rvb i="5491"/>
        </ext>
      </extLst>
    </bk>
    <bk>
      <extLst>
        <ext uri="{3e2802c4-a4d2-4d8b-9148-e3be6c30e623}">
          <xlrd:rvb i="5492"/>
        </ext>
      </extLst>
    </bk>
    <bk>
      <extLst>
        <ext uri="{3e2802c4-a4d2-4d8b-9148-e3be6c30e623}">
          <xlrd:rvb i="5493"/>
        </ext>
      </extLst>
    </bk>
    <bk>
      <extLst>
        <ext uri="{3e2802c4-a4d2-4d8b-9148-e3be6c30e623}">
          <xlrd:rvb i="5494"/>
        </ext>
      </extLst>
    </bk>
    <bk>
      <extLst>
        <ext uri="{3e2802c4-a4d2-4d8b-9148-e3be6c30e623}">
          <xlrd:rvb i="5495"/>
        </ext>
      </extLst>
    </bk>
    <bk>
      <extLst>
        <ext uri="{3e2802c4-a4d2-4d8b-9148-e3be6c30e623}">
          <xlrd:rvb i="5496"/>
        </ext>
      </extLst>
    </bk>
    <bk>
      <extLst>
        <ext uri="{3e2802c4-a4d2-4d8b-9148-e3be6c30e623}">
          <xlrd:rvb i="5497"/>
        </ext>
      </extLst>
    </bk>
    <bk>
      <extLst>
        <ext uri="{3e2802c4-a4d2-4d8b-9148-e3be6c30e623}">
          <xlrd:rvb i="5498"/>
        </ext>
      </extLst>
    </bk>
    <bk>
      <extLst>
        <ext uri="{3e2802c4-a4d2-4d8b-9148-e3be6c30e623}">
          <xlrd:rvb i="5499"/>
        </ext>
      </extLst>
    </bk>
    <bk>
      <extLst>
        <ext uri="{3e2802c4-a4d2-4d8b-9148-e3be6c30e623}">
          <xlrd:rvb i="5500"/>
        </ext>
      </extLst>
    </bk>
    <bk>
      <extLst>
        <ext uri="{3e2802c4-a4d2-4d8b-9148-e3be6c30e623}">
          <xlrd:rvb i="5501"/>
        </ext>
      </extLst>
    </bk>
    <bk>
      <extLst>
        <ext uri="{3e2802c4-a4d2-4d8b-9148-e3be6c30e623}">
          <xlrd:rvb i="5502"/>
        </ext>
      </extLst>
    </bk>
    <bk>
      <extLst>
        <ext uri="{3e2802c4-a4d2-4d8b-9148-e3be6c30e623}">
          <xlrd:rvb i="5503"/>
        </ext>
      </extLst>
    </bk>
    <bk>
      <extLst>
        <ext uri="{3e2802c4-a4d2-4d8b-9148-e3be6c30e623}">
          <xlrd:rvb i="5504"/>
        </ext>
      </extLst>
    </bk>
    <bk>
      <extLst>
        <ext uri="{3e2802c4-a4d2-4d8b-9148-e3be6c30e623}">
          <xlrd:rvb i="5505"/>
        </ext>
      </extLst>
    </bk>
    <bk>
      <extLst>
        <ext uri="{3e2802c4-a4d2-4d8b-9148-e3be6c30e623}">
          <xlrd:rvb i="5506"/>
        </ext>
      </extLst>
    </bk>
    <bk>
      <extLst>
        <ext uri="{3e2802c4-a4d2-4d8b-9148-e3be6c30e623}">
          <xlrd:rvb i="5507"/>
        </ext>
      </extLst>
    </bk>
    <bk>
      <extLst>
        <ext uri="{3e2802c4-a4d2-4d8b-9148-e3be6c30e623}">
          <xlrd:rvb i="5508"/>
        </ext>
      </extLst>
    </bk>
    <bk>
      <extLst>
        <ext uri="{3e2802c4-a4d2-4d8b-9148-e3be6c30e623}">
          <xlrd:rvb i="5509"/>
        </ext>
      </extLst>
    </bk>
    <bk>
      <extLst>
        <ext uri="{3e2802c4-a4d2-4d8b-9148-e3be6c30e623}">
          <xlrd:rvb i="5510"/>
        </ext>
      </extLst>
    </bk>
    <bk>
      <extLst>
        <ext uri="{3e2802c4-a4d2-4d8b-9148-e3be6c30e623}">
          <xlrd:rvb i="5511"/>
        </ext>
      </extLst>
    </bk>
    <bk>
      <extLst>
        <ext uri="{3e2802c4-a4d2-4d8b-9148-e3be6c30e623}">
          <xlrd:rvb i="5512"/>
        </ext>
      </extLst>
    </bk>
    <bk>
      <extLst>
        <ext uri="{3e2802c4-a4d2-4d8b-9148-e3be6c30e623}">
          <xlrd:rvb i="5513"/>
        </ext>
      </extLst>
    </bk>
    <bk>
      <extLst>
        <ext uri="{3e2802c4-a4d2-4d8b-9148-e3be6c30e623}">
          <xlrd:rvb i="5514"/>
        </ext>
      </extLst>
    </bk>
    <bk>
      <extLst>
        <ext uri="{3e2802c4-a4d2-4d8b-9148-e3be6c30e623}">
          <xlrd:rvb i="5515"/>
        </ext>
      </extLst>
    </bk>
    <bk>
      <extLst>
        <ext uri="{3e2802c4-a4d2-4d8b-9148-e3be6c30e623}">
          <xlrd:rvb i="5516"/>
        </ext>
      </extLst>
    </bk>
    <bk>
      <extLst>
        <ext uri="{3e2802c4-a4d2-4d8b-9148-e3be6c30e623}">
          <xlrd:rvb i="5517"/>
        </ext>
      </extLst>
    </bk>
    <bk>
      <extLst>
        <ext uri="{3e2802c4-a4d2-4d8b-9148-e3be6c30e623}">
          <xlrd:rvb i="5518"/>
        </ext>
      </extLst>
    </bk>
    <bk>
      <extLst>
        <ext uri="{3e2802c4-a4d2-4d8b-9148-e3be6c30e623}">
          <xlrd:rvb i="5519"/>
        </ext>
      </extLst>
    </bk>
    <bk>
      <extLst>
        <ext uri="{3e2802c4-a4d2-4d8b-9148-e3be6c30e623}">
          <xlrd:rvb i="5520"/>
        </ext>
      </extLst>
    </bk>
    <bk>
      <extLst>
        <ext uri="{3e2802c4-a4d2-4d8b-9148-e3be6c30e623}">
          <xlrd:rvb i="5521"/>
        </ext>
      </extLst>
    </bk>
    <bk>
      <extLst>
        <ext uri="{3e2802c4-a4d2-4d8b-9148-e3be6c30e623}">
          <xlrd:rvb i="5522"/>
        </ext>
      </extLst>
    </bk>
    <bk>
      <extLst>
        <ext uri="{3e2802c4-a4d2-4d8b-9148-e3be6c30e623}">
          <xlrd:rvb i="5523"/>
        </ext>
      </extLst>
    </bk>
    <bk>
      <extLst>
        <ext uri="{3e2802c4-a4d2-4d8b-9148-e3be6c30e623}">
          <xlrd:rvb i="5524"/>
        </ext>
      </extLst>
    </bk>
    <bk>
      <extLst>
        <ext uri="{3e2802c4-a4d2-4d8b-9148-e3be6c30e623}">
          <xlrd:rvb i="5525"/>
        </ext>
      </extLst>
    </bk>
    <bk>
      <extLst>
        <ext uri="{3e2802c4-a4d2-4d8b-9148-e3be6c30e623}">
          <xlrd:rvb i="5526"/>
        </ext>
      </extLst>
    </bk>
    <bk>
      <extLst>
        <ext uri="{3e2802c4-a4d2-4d8b-9148-e3be6c30e623}">
          <xlrd:rvb i="5527"/>
        </ext>
      </extLst>
    </bk>
    <bk>
      <extLst>
        <ext uri="{3e2802c4-a4d2-4d8b-9148-e3be6c30e623}">
          <xlrd:rvb i="5528"/>
        </ext>
      </extLst>
    </bk>
    <bk>
      <extLst>
        <ext uri="{3e2802c4-a4d2-4d8b-9148-e3be6c30e623}">
          <xlrd:rvb i="5529"/>
        </ext>
      </extLst>
    </bk>
    <bk>
      <extLst>
        <ext uri="{3e2802c4-a4d2-4d8b-9148-e3be6c30e623}">
          <xlrd:rvb i="5530"/>
        </ext>
      </extLst>
    </bk>
    <bk>
      <extLst>
        <ext uri="{3e2802c4-a4d2-4d8b-9148-e3be6c30e623}">
          <xlrd:rvb i="5531"/>
        </ext>
      </extLst>
    </bk>
    <bk>
      <extLst>
        <ext uri="{3e2802c4-a4d2-4d8b-9148-e3be6c30e623}">
          <xlrd:rvb i="5534"/>
        </ext>
      </extLst>
    </bk>
    <bk>
      <extLst>
        <ext uri="{3e2802c4-a4d2-4d8b-9148-e3be6c30e623}">
          <xlrd:rvb i="5535"/>
        </ext>
      </extLst>
    </bk>
    <bk>
      <extLst>
        <ext uri="{3e2802c4-a4d2-4d8b-9148-e3be6c30e623}">
          <xlrd:rvb i="5536"/>
        </ext>
      </extLst>
    </bk>
    <bk>
      <extLst>
        <ext uri="{3e2802c4-a4d2-4d8b-9148-e3be6c30e623}">
          <xlrd:rvb i="5537"/>
        </ext>
      </extLst>
    </bk>
    <bk>
      <extLst>
        <ext uri="{3e2802c4-a4d2-4d8b-9148-e3be6c30e623}">
          <xlrd:rvb i="5538"/>
        </ext>
      </extLst>
    </bk>
    <bk>
      <extLst>
        <ext uri="{3e2802c4-a4d2-4d8b-9148-e3be6c30e623}">
          <xlrd:rvb i="5539"/>
        </ext>
      </extLst>
    </bk>
    <bk>
      <extLst>
        <ext uri="{3e2802c4-a4d2-4d8b-9148-e3be6c30e623}">
          <xlrd:rvb i="5540"/>
        </ext>
      </extLst>
    </bk>
    <bk>
      <extLst>
        <ext uri="{3e2802c4-a4d2-4d8b-9148-e3be6c30e623}">
          <xlrd:rvb i="5541"/>
        </ext>
      </extLst>
    </bk>
    <bk>
      <extLst>
        <ext uri="{3e2802c4-a4d2-4d8b-9148-e3be6c30e623}">
          <xlrd:rvb i="5542"/>
        </ext>
      </extLst>
    </bk>
    <bk>
      <extLst>
        <ext uri="{3e2802c4-a4d2-4d8b-9148-e3be6c30e623}">
          <xlrd:rvb i="5543"/>
        </ext>
      </extLst>
    </bk>
    <bk>
      <extLst>
        <ext uri="{3e2802c4-a4d2-4d8b-9148-e3be6c30e623}">
          <xlrd:rvb i="5544"/>
        </ext>
      </extLst>
    </bk>
    <bk>
      <extLst>
        <ext uri="{3e2802c4-a4d2-4d8b-9148-e3be6c30e623}">
          <xlrd:rvb i="5545"/>
        </ext>
      </extLst>
    </bk>
    <bk>
      <extLst>
        <ext uri="{3e2802c4-a4d2-4d8b-9148-e3be6c30e623}">
          <xlrd:rvb i="5546"/>
        </ext>
      </extLst>
    </bk>
    <bk>
      <extLst>
        <ext uri="{3e2802c4-a4d2-4d8b-9148-e3be6c30e623}">
          <xlrd:rvb i="5547"/>
        </ext>
      </extLst>
    </bk>
    <bk>
      <extLst>
        <ext uri="{3e2802c4-a4d2-4d8b-9148-e3be6c30e623}">
          <xlrd:rvb i="5548"/>
        </ext>
      </extLst>
    </bk>
    <bk>
      <extLst>
        <ext uri="{3e2802c4-a4d2-4d8b-9148-e3be6c30e623}">
          <xlrd:rvb i="5549"/>
        </ext>
      </extLst>
    </bk>
    <bk>
      <extLst>
        <ext uri="{3e2802c4-a4d2-4d8b-9148-e3be6c30e623}">
          <xlrd:rvb i="5550"/>
        </ext>
      </extLst>
    </bk>
    <bk>
      <extLst>
        <ext uri="{3e2802c4-a4d2-4d8b-9148-e3be6c30e623}">
          <xlrd:rvb i="5551"/>
        </ext>
      </extLst>
    </bk>
    <bk>
      <extLst>
        <ext uri="{3e2802c4-a4d2-4d8b-9148-e3be6c30e623}">
          <xlrd:rvb i="5552"/>
        </ext>
      </extLst>
    </bk>
    <bk>
      <extLst>
        <ext uri="{3e2802c4-a4d2-4d8b-9148-e3be6c30e623}">
          <xlrd:rvb i="5553"/>
        </ext>
      </extLst>
    </bk>
    <bk>
      <extLst>
        <ext uri="{3e2802c4-a4d2-4d8b-9148-e3be6c30e623}">
          <xlrd:rvb i="5554"/>
        </ext>
      </extLst>
    </bk>
    <bk>
      <extLst>
        <ext uri="{3e2802c4-a4d2-4d8b-9148-e3be6c30e623}">
          <xlrd:rvb i="5555"/>
        </ext>
      </extLst>
    </bk>
    <bk>
      <extLst>
        <ext uri="{3e2802c4-a4d2-4d8b-9148-e3be6c30e623}">
          <xlrd:rvb i="5556"/>
        </ext>
      </extLst>
    </bk>
    <bk>
      <extLst>
        <ext uri="{3e2802c4-a4d2-4d8b-9148-e3be6c30e623}">
          <xlrd:rvb i="5557"/>
        </ext>
      </extLst>
    </bk>
    <bk>
      <extLst>
        <ext uri="{3e2802c4-a4d2-4d8b-9148-e3be6c30e623}">
          <xlrd:rvb i="5558"/>
        </ext>
      </extLst>
    </bk>
    <bk>
      <extLst>
        <ext uri="{3e2802c4-a4d2-4d8b-9148-e3be6c30e623}">
          <xlrd:rvb i="5559"/>
        </ext>
      </extLst>
    </bk>
    <bk>
      <extLst>
        <ext uri="{3e2802c4-a4d2-4d8b-9148-e3be6c30e623}">
          <xlrd:rvb i="5560"/>
        </ext>
      </extLst>
    </bk>
    <bk>
      <extLst>
        <ext uri="{3e2802c4-a4d2-4d8b-9148-e3be6c30e623}">
          <xlrd:rvb i="5561"/>
        </ext>
      </extLst>
    </bk>
    <bk>
      <extLst>
        <ext uri="{3e2802c4-a4d2-4d8b-9148-e3be6c30e623}">
          <xlrd:rvb i="5562"/>
        </ext>
      </extLst>
    </bk>
    <bk>
      <extLst>
        <ext uri="{3e2802c4-a4d2-4d8b-9148-e3be6c30e623}">
          <xlrd:rvb i="5563"/>
        </ext>
      </extLst>
    </bk>
    <bk>
      <extLst>
        <ext uri="{3e2802c4-a4d2-4d8b-9148-e3be6c30e623}">
          <xlrd:rvb i="5564"/>
        </ext>
      </extLst>
    </bk>
    <bk>
      <extLst>
        <ext uri="{3e2802c4-a4d2-4d8b-9148-e3be6c30e623}">
          <xlrd:rvb i="5565"/>
        </ext>
      </extLst>
    </bk>
    <bk>
      <extLst>
        <ext uri="{3e2802c4-a4d2-4d8b-9148-e3be6c30e623}">
          <xlrd:rvb i="5566"/>
        </ext>
      </extLst>
    </bk>
    <bk>
      <extLst>
        <ext uri="{3e2802c4-a4d2-4d8b-9148-e3be6c30e623}">
          <xlrd:rvb i="5567"/>
        </ext>
      </extLst>
    </bk>
    <bk>
      <extLst>
        <ext uri="{3e2802c4-a4d2-4d8b-9148-e3be6c30e623}">
          <xlrd:rvb i="5568"/>
        </ext>
      </extLst>
    </bk>
    <bk>
      <extLst>
        <ext uri="{3e2802c4-a4d2-4d8b-9148-e3be6c30e623}">
          <xlrd:rvb i="5569"/>
        </ext>
      </extLst>
    </bk>
    <bk>
      <extLst>
        <ext uri="{3e2802c4-a4d2-4d8b-9148-e3be6c30e623}">
          <xlrd:rvb i="5570"/>
        </ext>
      </extLst>
    </bk>
    <bk>
      <extLst>
        <ext uri="{3e2802c4-a4d2-4d8b-9148-e3be6c30e623}">
          <xlrd:rvb i="5571"/>
        </ext>
      </extLst>
    </bk>
    <bk>
      <extLst>
        <ext uri="{3e2802c4-a4d2-4d8b-9148-e3be6c30e623}">
          <xlrd:rvb i="5572"/>
        </ext>
      </extLst>
    </bk>
    <bk>
      <extLst>
        <ext uri="{3e2802c4-a4d2-4d8b-9148-e3be6c30e623}">
          <xlrd:rvb i="5573"/>
        </ext>
      </extLst>
    </bk>
    <bk>
      <extLst>
        <ext uri="{3e2802c4-a4d2-4d8b-9148-e3be6c30e623}">
          <xlrd:rvb i="5574"/>
        </ext>
      </extLst>
    </bk>
    <bk>
      <extLst>
        <ext uri="{3e2802c4-a4d2-4d8b-9148-e3be6c30e623}">
          <xlrd:rvb i="5575"/>
        </ext>
      </extLst>
    </bk>
    <bk>
      <extLst>
        <ext uri="{3e2802c4-a4d2-4d8b-9148-e3be6c30e623}">
          <xlrd:rvb i="5576"/>
        </ext>
      </extLst>
    </bk>
    <bk>
      <extLst>
        <ext uri="{3e2802c4-a4d2-4d8b-9148-e3be6c30e623}">
          <xlrd:rvb i="5577"/>
        </ext>
      </extLst>
    </bk>
    <bk>
      <extLst>
        <ext uri="{3e2802c4-a4d2-4d8b-9148-e3be6c30e623}">
          <xlrd:rvb i="5578"/>
        </ext>
      </extLst>
    </bk>
    <bk>
      <extLst>
        <ext uri="{3e2802c4-a4d2-4d8b-9148-e3be6c30e623}">
          <xlrd:rvb i="5579"/>
        </ext>
      </extLst>
    </bk>
    <bk>
      <extLst>
        <ext uri="{3e2802c4-a4d2-4d8b-9148-e3be6c30e623}">
          <xlrd:rvb i="5580"/>
        </ext>
      </extLst>
    </bk>
    <bk>
      <extLst>
        <ext uri="{3e2802c4-a4d2-4d8b-9148-e3be6c30e623}">
          <xlrd:rvb i="5581"/>
        </ext>
      </extLst>
    </bk>
    <bk>
      <extLst>
        <ext uri="{3e2802c4-a4d2-4d8b-9148-e3be6c30e623}">
          <xlrd:rvb i="5582"/>
        </ext>
      </extLst>
    </bk>
    <bk>
      <extLst>
        <ext uri="{3e2802c4-a4d2-4d8b-9148-e3be6c30e623}">
          <xlrd:rvb i="5583"/>
        </ext>
      </extLst>
    </bk>
    <bk>
      <extLst>
        <ext uri="{3e2802c4-a4d2-4d8b-9148-e3be6c30e623}">
          <xlrd:rvb i="5584"/>
        </ext>
      </extLst>
    </bk>
    <bk>
      <extLst>
        <ext uri="{3e2802c4-a4d2-4d8b-9148-e3be6c30e623}">
          <xlrd:rvb i="5585"/>
        </ext>
      </extLst>
    </bk>
    <bk>
      <extLst>
        <ext uri="{3e2802c4-a4d2-4d8b-9148-e3be6c30e623}">
          <xlrd:rvb i="5586"/>
        </ext>
      </extLst>
    </bk>
    <bk>
      <extLst>
        <ext uri="{3e2802c4-a4d2-4d8b-9148-e3be6c30e623}">
          <xlrd:rvb i="5587"/>
        </ext>
      </extLst>
    </bk>
    <bk>
      <extLst>
        <ext uri="{3e2802c4-a4d2-4d8b-9148-e3be6c30e623}">
          <xlrd:rvb i="5588"/>
        </ext>
      </extLst>
    </bk>
    <bk>
      <extLst>
        <ext uri="{3e2802c4-a4d2-4d8b-9148-e3be6c30e623}">
          <xlrd:rvb i="5589"/>
        </ext>
      </extLst>
    </bk>
    <bk>
      <extLst>
        <ext uri="{3e2802c4-a4d2-4d8b-9148-e3be6c30e623}">
          <xlrd:rvb i="5590"/>
        </ext>
      </extLst>
    </bk>
    <bk>
      <extLst>
        <ext uri="{3e2802c4-a4d2-4d8b-9148-e3be6c30e623}">
          <xlrd:rvb i="5591"/>
        </ext>
      </extLst>
    </bk>
    <bk>
      <extLst>
        <ext uri="{3e2802c4-a4d2-4d8b-9148-e3be6c30e623}">
          <xlrd:rvb i="5592"/>
        </ext>
      </extLst>
    </bk>
    <bk>
      <extLst>
        <ext uri="{3e2802c4-a4d2-4d8b-9148-e3be6c30e623}">
          <xlrd:rvb i="5593"/>
        </ext>
      </extLst>
    </bk>
    <bk>
      <extLst>
        <ext uri="{3e2802c4-a4d2-4d8b-9148-e3be6c30e623}">
          <xlrd:rvb i="5594"/>
        </ext>
      </extLst>
    </bk>
    <bk>
      <extLst>
        <ext uri="{3e2802c4-a4d2-4d8b-9148-e3be6c30e623}">
          <xlrd:rvb i="5595"/>
        </ext>
      </extLst>
    </bk>
    <bk>
      <extLst>
        <ext uri="{3e2802c4-a4d2-4d8b-9148-e3be6c30e623}">
          <xlrd:rvb i="5596"/>
        </ext>
      </extLst>
    </bk>
    <bk>
      <extLst>
        <ext uri="{3e2802c4-a4d2-4d8b-9148-e3be6c30e623}">
          <xlrd:rvb i="5597"/>
        </ext>
      </extLst>
    </bk>
    <bk>
      <extLst>
        <ext uri="{3e2802c4-a4d2-4d8b-9148-e3be6c30e623}">
          <xlrd:rvb i="5598"/>
        </ext>
      </extLst>
    </bk>
    <bk>
      <extLst>
        <ext uri="{3e2802c4-a4d2-4d8b-9148-e3be6c30e623}">
          <xlrd:rvb i="5599"/>
        </ext>
      </extLst>
    </bk>
    <bk>
      <extLst>
        <ext uri="{3e2802c4-a4d2-4d8b-9148-e3be6c30e623}">
          <xlrd:rvb i="5600"/>
        </ext>
      </extLst>
    </bk>
    <bk>
      <extLst>
        <ext uri="{3e2802c4-a4d2-4d8b-9148-e3be6c30e623}">
          <xlrd:rvb i="5601"/>
        </ext>
      </extLst>
    </bk>
    <bk>
      <extLst>
        <ext uri="{3e2802c4-a4d2-4d8b-9148-e3be6c30e623}">
          <xlrd:rvb i="5602"/>
        </ext>
      </extLst>
    </bk>
    <bk>
      <extLst>
        <ext uri="{3e2802c4-a4d2-4d8b-9148-e3be6c30e623}">
          <xlrd:rvb i="5603"/>
        </ext>
      </extLst>
    </bk>
    <bk>
      <extLst>
        <ext uri="{3e2802c4-a4d2-4d8b-9148-e3be6c30e623}">
          <xlrd:rvb i="5604"/>
        </ext>
      </extLst>
    </bk>
    <bk>
      <extLst>
        <ext uri="{3e2802c4-a4d2-4d8b-9148-e3be6c30e623}">
          <xlrd:rvb i="5605"/>
        </ext>
      </extLst>
    </bk>
    <bk>
      <extLst>
        <ext uri="{3e2802c4-a4d2-4d8b-9148-e3be6c30e623}">
          <xlrd:rvb i="5606"/>
        </ext>
      </extLst>
    </bk>
    <bk>
      <extLst>
        <ext uri="{3e2802c4-a4d2-4d8b-9148-e3be6c30e623}">
          <xlrd:rvb i="5607"/>
        </ext>
      </extLst>
    </bk>
    <bk>
      <extLst>
        <ext uri="{3e2802c4-a4d2-4d8b-9148-e3be6c30e623}">
          <xlrd:rvb i="5608"/>
        </ext>
      </extLst>
    </bk>
    <bk>
      <extLst>
        <ext uri="{3e2802c4-a4d2-4d8b-9148-e3be6c30e623}">
          <xlrd:rvb i="5609"/>
        </ext>
      </extLst>
    </bk>
    <bk>
      <extLst>
        <ext uri="{3e2802c4-a4d2-4d8b-9148-e3be6c30e623}">
          <xlrd:rvb i="5610"/>
        </ext>
      </extLst>
    </bk>
    <bk>
      <extLst>
        <ext uri="{3e2802c4-a4d2-4d8b-9148-e3be6c30e623}">
          <xlrd:rvb i="5611"/>
        </ext>
      </extLst>
    </bk>
    <bk>
      <extLst>
        <ext uri="{3e2802c4-a4d2-4d8b-9148-e3be6c30e623}">
          <xlrd:rvb i="5612"/>
        </ext>
      </extLst>
    </bk>
    <bk>
      <extLst>
        <ext uri="{3e2802c4-a4d2-4d8b-9148-e3be6c30e623}">
          <xlrd:rvb i="5613"/>
        </ext>
      </extLst>
    </bk>
    <bk>
      <extLst>
        <ext uri="{3e2802c4-a4d2-4d8b-9148-e3be6c30e623}">
          <xlrd:rvb i="5614"/>
        </ext>
      </extLst>
    </bk>
    <bk>
      <extLst>
        <ext uri="{3e2802c4-a4d2-4d8b-9148-e3be6c30e623}">
          <xlrd:rvb i="5615"/>
        </ext>
      </extLst>
    </bk>
    <bk>
      <extLst>
        <ext uri="{3e2802c4-a4d2-4d8b-9148-e3be6c30e623}">
          <xlrd:rvb i="5616"/>
        </ext>
      </extLst>
    </bk>
    <bk>
      <extLst>
        <ext uri="{3e2802c4-a4d2-4d8b-9148-e3be6c30e623}">
          <xlrd:rvb i="5617"/>
        </ext>
      </extLst>
    </bk>
    <bk>
      <extLst>
        <ext uri="{3e2802c4-a4d2-4d8b-9148-e3be6c30e623}">
          <xlrd:rvb i="5618"/>
        </ext>
      </extLst>
    </bk>
    <bk>
      <extLst>
        <ext uri="{3e2802c4-a4d2-4d8b-9148-e3be6c30e623}">
          <xlrd:rvb i="5619"/>
        </ext>
      </extLst>
    </bk>
    <bk>
      <extLst>
        <ext uri="{3e2802c4-a4d2-4d8b-9148-e3be6c30e623}">
          <xlrd:rvb i="5620"/>
        </ext>
      </extLst>
    </bk>
    <bk>
      <extLst>
        <ext uri="{3e2802c4-a4d2-4d8b-9148-e3be6c30e623}">
          <xlrd:rvb i="5621"/>
        </ext>
      </extLst>
    </bk>
    <bk>
      <extLst>
        <ext uri="{3e2802c4-a4d2-4d8b-9148-e3be6c30e623}">
          <xlrd:rvb i="5622"/>
        </ext>
      </extLst>
    </bk>
    <bk>
      <extLst>
        <ext uri="{3e2802c4-a4d2-4d8b-9148-e3be6c30e623}">
          <xlrd:rvb i="5623"/>
        </ext>
      </extLst>
    </bk>
    <bk>
      <extLst>
        <ext uri="{3e2802c4-a4d2-4d8b-9148-e3be6c30e623}">
          <xlrd:rvb i="5624"/>
        </ext>
      </extLst>
    </bk>
    <bk>
      <extLst>
        <ext uri="{3e2802c4-a4d2-4d8b-9148-e3be6c30e623}">
          <xlrd:rvb i="5625"/>
        </ext>
      </extLst>
    </bk>
    <bk>
      <extLst>
        <ext uri="{3e2802c4-a4d2-4d8b-9148-e3be6c30e623}">
          <xlrd:rvb i="5626"/>
        </ext>
      </extLst>
    </bk>
    <bk>
      <extLst>
        <ext uri="{3e2802c4-a4d2-4d8b-9148-e3be6c30e623}">
          <xlrd:rvb i="5627"/>
        </ext>
      </extLst>
    </bk>
    <bk>
      <extLst>
        <ext uri="{3e2802c4-a4d2-4d8b-9148-e3be6c30e623}">
          <xlrd:rvb i="5628"/>
        </ext>
      </extLst>
    </bk>
    <bk>
      <extLst>
        <ext uri="{3e2802c4-a4d2-4d8b-9148-e3be6c30e623}">
          <xlrd:rvb i="5629"/>
        </ext>
      </extLst>
    </bk>
    <bk>
      <extLst>
        <ext uri="{3e2802c4-a4d2-4d8b-9148-e3be6c30e623}">
          <xlrd:rvb i="5630"/>
        </ext>
      </extLst>
    </bk>
    <bk>
      <extLst>
        <ext uri="{3e2802c4-a4d2-4d8b-9148-e3be6c30e623}">
          <xlrd:rvb i="5631"/>
        </ext>
      </extLst>
    </bk>
    <bk>
      <extLst>
        <ext uri="{3e2802c4-a4d2-4d8b-9148-e3be6c30e623}">
          <xlrd:rvb i="5632"/>
        </ext>
      </extLst>
    </bk>
    <bk>
      <extLst>
        <ext uri="{3e2802c4-a4d2-4d8b-9148-e3be6c30e623}">
          <xlrd:rvb i="5633"/>
        </ext>
      </extLst>
    </bk>
    <bk>
      <extLst>
        <ext uri="{3e2802c4-a4d2-4d8b-9148-e3be6c30e623}">
          <xlrd:rvb i="5634"/>
        </ext>
      </extLst>
    </bk>
    <bk>
      <extLst>
        <ext uri="{3e2802c4-a4d2-4d8b-9148-e3be6c30e623}">
          <xlrd:rvb i="5635"/>
        </ext>
      </extLst>
    </bk>
    <bk>
      <extLst>
        <ext uri="{3e2802c4-a4d2-4d8b-9148-e3be6c30e623}">
          <xlrd:rvb i="5636"/>
        </ext>
      </extLst>
    </bk>
    <bk>
      <extLst>
        <ext uri="{3e2802c4-a4d2-4d8b-9148-e3be6c30e623}">
          <xlrd:rvb i="5637"/>
        </ext>
      </extLst>
    </bk>
    <bk>
      <extLst>
        <ext uri="{3e2802c4-a4d2-4d8b-9148-e3be6c30e623}">
          <xlrd:rvb i="5638"/>
        </ext>
      </extLst>
    </bk>
    <bk>
      <extLst>
        <ext uri="{3e2802c4-a4d2-4d8b-9148-e3be6c30e623}">
          <xlrd:rvb i="5639"/>
        </ext>
      </extLst>
    </bk>
    <bk>
      <extLst>
        <ext uri="{3e2802c4-a4d2-4d8b-9148-e3be6c30e623}">
          <xlrd:rvb i="5640"/>
        </ext>
      </extLst>
    </bk>
    <bk>
      <extLst>
        <ext uri="{3e2802c4-a4d2-4d8b-9148-e3be6c30e623}">
          <xlrd:rvb i="5641"/>
        </ext>
      </extLst>
    </bk>
    <bk>
      <extLst>
        <ext uri="{3e2802c4-a4d2-4d8b-9148-e3be6c30e623}">
          <xlrd:rvb i="5642"/>
        </ext>
      </extLst>
    </bk>
    <bk>
      <extLst>
        <ext uri="{3e2802c4-a4d2-4d8b-9148-e3be6c30e623}">
          <xlrd:rvb i="5643"/>
        </ext>
      </extLst>
    </bk>
    <bk>
      <extLst>
        <ext uri="{3e2802c4-a4d2-4d8b-9148-e3be6c30e623}">
          <xlrd:rvb i="5644"/>
        </ext>
      </extLst>
    </bk>
    <bk>
      <extLst>
        <ext uri="{3e2802c4-a4d2-4d8b-9148-e3be6c30e623}">
          <xlrd:rvb i="5645"/>
        </ext>
      </extLst>
    </bk>
    <bk>
      <extLst>
        <ext uri="{3e2802c4-a4d2-4d8b-9148-e3be6c30e623}">
          <xlrd:rvb i="5646"/>
        </ext>
      </extLst>
    </bk>
    <bk>
      <extLst>
        <ext uri="{3e2802c4-a4d2-4d8b-9148-e3be6c30e623}">
          <xlrd:rvb i="5647"/>
        </ext>
      </extLst>
    </bk>
    <bk>
      <extLst>
        <ext uri="{3e2802c4-a4d2-4d8b-9148-e3be6c30e623}">
          <xlrd:rvb i="5648"/>
        </ext>
      </extLst>
    </bk>
    <bk>
      <extLst>
        <ext uri="{3e2802c4-a4d2-4d8b-9148-e3be6c30e623}">
          <xlrd:rvb i="5649"/>
        </ext>
      </extLst>
    </bk>
    <bk>
      <extLst>
        <ext uri="{3e2802c4-a4d2-4d8b-9148-e3be6c30e623}">
          <xlrd:rvb i="5650"/>
        </ext>
      </extLst>
    </bk>
    <bk>
      <extLst>
        <ext uri="{3e2802c4-a4d2-4d8b-9148-e3be6c30e623}">
          <xlrd:rvb i="5651"/>
        </ext>
      </extLst>
    </bk>
    <bk>
      <extLst>
        <ext uri="{3e2802c4-a4d2-4d8b-9148-e3be6c30e623}">
          <xlrd:rvb i="5652"/>
        </ext>
      </extLst>
    </bk>
    <bk>
      <extLst>
        <ext uri="{3e2802c4-a4d2-4d8b-9148-e3be6c30e623}">
          <xlrd:rvb i="5653"/>
        </ext>
      </extLst>
    </bk>
    <bk>
      <extLst>
        <ext uri="{3e2802c4-a4d2-4d8b-9148-e3be6c30e623}">
          <xlrd:rvb i="5654"/>
        </ext>
      </extLst>
    </bk>
    <bk>
      <extLst>
        <ext uri="{3e2802c4-a4d2-4d8b-9148-e3be6c30e623}">
          <xlrd:rvb i="5655"/>
        </ext>
      </extLst>
    </bk>
    <bk>
      <extLst>
        <ext uri="{3e2802c4-a4d2-4d8b-9148-e3be6c30e623}">
          <xlrd:rvb i="5656"/>
        </ext>
      </extLst>
    </bk>
    <bk>
      <extLst>
        <ext uri="{3e2802c4-a4d2-4d8b-9148-e3be6c30e623}">
          <xlrd:rvb i="5657"/>
        </ext>
      </extLst>
    </bk>
    <bk>
      <extLst>
        <ext uri="{3e2802c4-a4d2-4d8b-9148-e3be6c30e623}">
          <xlrd:rvb i="5658"/>
        </ext>
      </extLst>
    </bk>
    <bk>
      <extLst>
        <ext uri="{3e2802c4-a4d2-4d8b-9148-e3be6c30e623}">
          <xlrd:rvb i="5659"/>
        </ext>
      </extLst>
    </bk>
    <bk>
      <extLst>
        <ext uri="{3e2802c4-a4d2-4d8b-9148-e3be6c30e623}">
          <xlrd:rvb i="5660"/>
        </ext>
      </extLst>
    </bk>
    <bk>
      <extLst>
        <ext uri="{3e2802c4-a4d2-4d8b-9148-e3be6c30e623}">
          <xlrd:rvb i="5661"/>
        </ext>
      </extLst>
    </bk>
    <bk>
      <extLst>
        <ext uri="{3e2802c4-a4d2-4d8b-9148-e3be6c30e623}">
          <xlrd:rvb i="5662"/>
        </ext>
      </extLst>
    </bk>
    <bk>
      <extLst>
        <ext uri="{3e2802c4-a4d2-4d8b-9148-e3be6c30e623}">
          <xlrd:rvb i="5663"/>
        </ext>
      </extLst>
    </bk>
    <bk>
      <extLst>
        <ext uri="{3e2802c4-a4d2-4d8b-9148-e3be6c30e623}">
          <xlrd:rvb i="5664"/>
        </ext>
      </extLst>
    </bk>
    <bk>
      <extLst>
        <ext uri="{3e2802c4-a4d2-4d8b-9148-e3be6c30e623}">
          <xlrd:rvb i="5665"/>
        </ext>
      </extLst>
    </bk>
    <bk>
      <extLst>
        <ext uri="{3e2802c4-a4d2-4d8b-9148-e3be6c30e623}">
          <xlrd:rvb i="5666"/>
        </ext>
      </extLst>
    </bk>
    <bk>
      <extLst>
        <ext uri="{3e2802c4-a4d2-4d8b-9148-e3be6c30e623}">
          <xlrd:rvb i="5667"/>
        </ext>
      </extLst>
    </bk>
    <bk>
      <extLst>
        <ext uri="{3e2802c4-a4d2-4d8b-9148-e3be6c30e623}">
          <xlrd:rvb i="5668"/>
        </ext>
      </extLst>
    </bk>
    <bk>
      <extLst>
        <ext uri="{3e2802c4-a4d2-4d8b-9148-e3be6c30e623}">
          <xlrd:rvb i="5669"/>
        </ext>
      </extLst>
    </bk>
    <bk>
      <extLst>
        <ext uri="{3e2802c4-a4d2-4d8b-9148-e3be6c30e623}">
          <xlrd:rvb i="5672"/>
        </ext>
      </extLst>
    </bk>
    <bk>
      <extLst>
        <ext uri="{3e2802c4-a4d2-4d8b-9148-e3be6c30e623}">
          <xlrd:rvb i="5673"/>
        </ext>
      </extLst>
    </bk>
    <bk>
      <extLst>
        <ext uri="{3e2802c4-a4d2-4d8b-9148-e3be6c30e623}">
          <xlrd:rvb i="5674"/>
        </ext>
      </extLst>
    </bk>
    <bk>
      <extLst>
        <ext uri="{3e2802c4-a4d2-4d8b-9148-e3be6c30e623}">
          <xlrd:rvb i="5675"/>
        </ext>
      </extLst>
    </bk>
    <bk>
      <extLst>
        <ext uri="{3e2802c4-a4d2-4d8b-9148-e3be6c30e623}">
          <xlrd:rvb i="5676"/>
        </ext>
      </extLst>
    </bk>
    <bk>
      <extLst>
        <ext uri="{3e2802c4-a4d2-4d8b-9148-e3be6c30e623}">
          <xlrd:rvb i="5677"/>
        </ext>
      </extLst>
    </bk>
    <bk>
      <extLst>
        <ext uri="{3e2802c4-a4d2-4d8b-9148-e3be6c30e623}">
          <xlrd:rvb i="5678"/>
        </ext>
      </extLst>
    </bk>
    <bk>
      <extLst>
        <ext uri="{3e2802c4-a4d2-4d8b-9148-e3be6c30e623}">
          <xlrd:rvb i="5679"/>
        </ext>
      </extLst>
    </bk>
    <bk>
      <extLst>
        <ext uri="{3e2802c4-a4d2-4d8b-9148-e3be6c30e623}">
          <xlrd:rvb i="5680"/>
        </ext>
      </extLst>
    </bk>
    <bk>
      <extLst>
        <ext uri="{3e2802c4-a4d2-4d8b-9148-e3be6c30e623}">
          <xlrd:rvb i="5681"/>
        </ext>
      </extLst>
    </bk>
    <bk>
      <extLst>
        <ext uri="{3e2802c4-a4d2-4d8b-9148-e3be6c30e623}">
          <xlrd:rvb i="5682"/>
        </ext>
      </extLst>
    </bk>
    <bk>
      <extLst>
        <ext uri="{3e2802c4-a4d2-4d8b-9148-e3be6c30e623}">
          <xlrd:rvb i="5683"/>
        </ext>
      </extLst>
    </bk>
    <bk>
      <extLst>
        <ext uri="{3e2802c4-a4d2-4d8b-9148-e3be6c30e623}">
          <xlrd:rvb i="5684"/>
        </ext>
      </extLst>
    </bk>
    <bk>
      <extLst>
        <ext uri="{3e2802c4-a4d2-4d8b-9148-e3be6c30e623}">
          <xlrd:rvb i="5685"/>
        </ext>
      </extLst>
    </bk>
    <bk>
      <extLst>
        <ext uri="{3e2802c4-a4d2-4d8b-9148-e3be6c30e623}">
          <xlrd:rvb i="5686"/>
        </ext>
      </extLst>
    </bk>
    <bk>
      <extLst>
        <ext uri="{3e2802c4-a4d2-4d8b-9148-e3be6c30e623}">
          <xlrd:rvb i="5687"/>
        </ext>
      </extLst>
    </bk>
    <bk>
      <extLst>
        <ext uri="{3e2802c4-a4d2-4d8b-9148-e3be6c30e623}">
          <xlrd:rvb i="5688"/>
        </ext>
      </extLst>
    </bk>
    <bk>
      <extLst>
        <ext uri="{3e2802c4-a4d2-4d8b-9148-e3be6c30e623}">
          <xlrd:rvb i="5689"/>
        </ext>
      </extLst>
    </bk>
    <bk>
      <extLst>
        <ext uri="{3e2802c4-a4d2-4d8b-9148-e3be6c30e623}">
          <xlrd:rvb i="5690"/>
        </ext>
      </extLst>
    </bk>
    <bk>
      <extLst>
        <ext uri="{3e2802c4-a4d2-4d8b-9148-e3be6c30e623}">
          <xlrd:rvb i="5691"/>
        </ext>
      </extLst>
    </bk>
    <bk>
      <extLst>
        <ext uri="{3e2802c4-a4d2-4d8b-9148-e3be6c30e623}">
          <xlrd:rvb i="5692"/>
        </ext>
      </extLst>
    </bk>
    <bk>
      <extLst>
        <ext uri="{3e2802c4-a4d2-4d8b-9148-e3be6c30e623}">
          <xlrd:rvb i="5693"/>
        </ext>
      </extLst>
    </bk>
    <bk>
      <extLst>
        <ext uri="{3e2802c4-a4d2-4d8b-9148-e3be6c30e623}">
          <xlrd:rvb i="5694"/>
        </ext>
      </extLst>
    </bk>
    <bk>
      <extLst>
        <ext uri="{3e2802c4-a4d2-4d8b-9148-e3be6c30e623}">
          <xlrd:rvb i="5695"/>
        </ext>
      </extLst>
    </bk>
    <bk>
      <extLst>
        <ext uri="{3e2802c4-a4d2-4d8b-9148-e3be6c30e623}">
          <xlrd:rvb i="5696"/>
        </ext>
      </extLst>
    </bk>
    <bk>
      <extLst>
        <ext uri="{3e2802c4-a4d2-4d8b-9148-e3be6c30e623}">
          <xlrd:rvb i="5697"/>
        </ext>
      </extLst>
    </bk>
    <bk>
      <extLst>
        <ext uri="{3e2802c4-a4d2-4d8b-9148-e3be6c30e623}">
          <xlrd:rvb i="5698"/>
        </ext>
      </extLst>
    </bk>
    <bk>
      <extLst>
        <ext uri="{3e2802c4-a4d2-4d8b-9148-e3be6c30e623}">
          <xlrd:rvb i="5699"/>
        </ext>
      </extLst>
    </bk>
    <bk>
      <extLst>
        <ext uri="{3e2802c4-a4d2-4d8b-9148-e3be6c30e623}">
          <xlrd:rvb i="5700"/>
        </ext>
      </extLst>
    </bk>
    <bk>
      <extLst>
        <ext uri="{3e2802c4-a4d2-4d8b-9148-e3be6c30e623}">
          <xlrd:rvb i="5701"/>
        </ext>
      </extLst>
    </bk>
    <bk>
      <extLst>
        <ext uri="{3e2802c4-a4d2-4d8b-9148-e3be6c30e623}">
          <xlrd:rvb i="5702"/>
        </ext>
      </extLst>
    </bk>
    <bk>
      <extLst>
        <ext uri="{3e2802c4-a4d2-4d8b-9148-e3be6c30e623}">
          <xlrd:rvb i="5703"/>
        </ext>
      </extLst>
    </bk>
    <bk>
      <extLst>
        <ext uri="{3e2802c4-a4d2-4d8b-9148-e3be6c30e623}">
          <xlrd:rvb i="5704"/>
        </ext>
      </extLst>
    </bk>
    <bk>
      <extLst>
        <ext uri="{3e2802c4-a4d2-4d8b-9148-e3be6c30e623}">
          <xlrd:rvb i="5705"/>
        </ext>
      </extLst>
    </bk>
    <bk>
      <extLst>
        <ext uri="{3e2802c4-a4d2-4d8b-9148-e3be6c30e623}">
          <xlrd:rvb i="5706"/>
        </ext>
      </extLst>
    </bk>
    <bk>
      <extLst>
        <ext uri="{3e2802c4-a4d2-4d8b-9148-e3be6c30e623}">
          <xlrd:rvb i="5707"/>
        </ext>
      </extLst>
    </bk>
    <bk>
      <extLst>
        <ext uri="{3e2802c4-a4d2-4d8b-9148-e3be6c30e623}">
          <xlrd:rvb i="5708"/>
        </ext>
      </extLst>
    </bk>
    <bk>
      <extLst>
        <ext uri="{3e2802c4-a4d2-4d8b-9148-e3be6c30e623}">
          <xlrd:rvb i="5709"/>
        </ext>
      </extLst>
    </bk>
    <bk>
      <extLst>
        <ext uri="{3e2802c4-a4d2-4d8b-9148-e3be6c30e623}">
          <xlrd:rvb i="5710"/>
        </ext>
      </extLst>
    </bk>
    <bk>
      <extLst>
        <ext uri="{3e2802c4-a4d2-4d8b-9148-e3be6c30e623}">
          <xlrd:rvb i="5711"/>
        </ext>
      </extLst>
    </bk>
    <bk>
      <extLst>
        <ext uri="{3e2802c4-a4d2-4d8b-9148-e3be6c30e623}">
          <xlrd:rvb i="5712"/>
        </ext>
      </extLst>
    </bk>
    <bk>
      <extLst>
        <ext uri="{3e2802c4-a4d2-4d8b-9148-e3be6c30e623}">
          <xlrd:rvb i="5713"/>
        </ext>
      </extLst>
    </bk>
    <bk>
      <extLst>
        <ext uri="{3e2802c4-a4d2-4d8b-9148-e3be6c30e623}">
          <xlrd:rvb i="5714"/>
        </ext>
      </extLst>
    </bk>
    <bk>
      <extLst>
        <ext uri="{3e2802c4-a4d2-4d8b-9148-e3be6c30e623}">
          <xlrd:rvb i="5715"/>
        </ext>
      </extLst>
    </bk>
    <bk>
      <extLst>
        <ext uri="{3e2802c4-a4d2-4d8b-9148-e3be6c30e623}">
          <xlrd:rvb i="5716"/>
        </ext>
      </extLst>
    </bk>
    <bk>
      <extLst>
        <ext uri="{3e2802c4-a4d2-4d8b-9148-e3be6c30e623}">
          <xlrd:rvb i="5717"/>
        </ext>
      </extLst>
    </bk>
    <bk>
      <extLst>
        <ext uri="{3e2802c4-a4d2-4d8b-9148-e3be6c30e623}">
          <xlrd:rvb i="5718"/>
        </ext>
      </extLst>
    </bk>
    <bk>
      <extLst>
        <ext uri="{3e2802c4-a4d2-4d8b-9148-e3be6c30e623}">
          <xlrd:rvb i="5719"/>
        </ext>
      </extLst>
    </bk>
    <bk>
      <extLst>
        <ext uri="{3e2802c4-a4d2-4d8b-9148-e3be6c30e623}">
          <xlrd:rvb i="5720"/>
        </ext>
      </extLst>
    </bk>
    <bk>
      <extLst>
        <ext uri="{3e2802c4-a4d2-4d8b-9148-e3be6c30e623}">
          <xlrd:rvb i="5721"/>
        </ext>
      </extLst>
    </bk>
    <bk>
      <extLst>
        <ext uri="{3e2802c4-a4d2-4d8b-9148-e3be6c30e623}">
          <xlrd:rvb i="5722"/>
        </ext>
      </extLst>
    </bk>
    <bk>
      <extLst>
        <ext uri="{3e2802c4-a4d2-4d8b-9148-e3be6c30e623}">
          <xlrd:rvb i="5723"/>
        </ext>
      </extLst>
    </bk>
    <bk>
      <extLst>
        <ext uri="{3e2802c4-a4d2-4d8b-9148-e3be6c30e623}">
          <xlrd:rvb i="5724"/>
        </ext>
      </extLst>
    </bk>
    <bk>
      <extLst>
        <ext uri="{3e2802c4-a4d2-4d8b-9148-e3be6c30e623}">
          <xlrd:rvb i="5725"/>
        </ext>
      </extLst>
    </bk>
    <bk>
      <extLst>
        <ext uri="{3e2802c4-a4d2-4d8b-9148-e3be6c30e623}">
          <xlrd:rvb i="5726"/>
        </ext>
      </extLst>
    </bk>
    <bk>
      <extLst>
        <ext uri="{3e2802c4-a4d2-4d8b-9148-e3be6c30e623}">
          <xlrd:rvb i="5727"/>
        </ext>
      </extLst>
    </bk>
    <bk>
      <extLst>
        <ext uri="{3e2802c4-a4d2-4d8b-9148-e3be6c30e623}">
          <xlrd:rvb i="5728"/>
        </ext>
      </extLst>
    </bk>
    <bk>
      <extLst>
        <ext uri="{3e2802c4-a4d2-4d8b-9148-e3be6c30e623}">
          <xlrd:rvb i="5729"/>
        </ext>
      </extLst>
    </bk>
    <bk>
      <extLst>
        <ext uri="{3e2802c4-a4d2-4d8b-9148-e3be6c30e623}">
          <xlrd:rvb i="5730"/>
        </ext>
      </extLst>
    </bk>
    <bk>
      <extLst>
        <ext uri="{3e2802c4-a4d2-4d8b-9148-e3be6c30e623}">
          <xlrd:rvb i="5731"/>
        </ext>
      </extLst>
    </bk>
    <bk>
      <extLst>
        <ext uri="{3e2802c4-a4d2-4d8b-9148-e3be6c30e623}">
          <xlrd:rvb i="5732"/>
        </ext>
      </extLst>
    </bk>
    <bk>
      <extLst>
        <ext uri="{3e2802c4-a4d2-4d8b-9148-e3be6c30e623}">
          <xlrd:rvb i="5733"/>
        </ext>
      </extLst>
    </bk>
    <bk>
      <extLst>
        <ext uri="{3e2802c4-a4d2-4d8b-9148-e3be6c30e623}">
          <xlrd:rvb i="5734"/>
        </ext>
      </extLst>
    </bk>
    <bk>
      <extLst>
        <ext uri="{3e2802c4-a4d2-4d8b-9148-e3be6c30e623}">
          <xlrd:rvb i="5735"/>
        </ext>
      </extLst>
    </bk>
    <bk>
      <extLst>
        <ext uri="{3e2802c4-a4d2-4d8b-9148-e3be6c30e623}">
          <xlrd:rvb i="5736"/>
        </ext>
      </extLst>
    </bk>
    <bk>
      <extLst>
        <ext uri="{3e2802c4-a4d2-4d8b-9148-e3be6c30e623}">
          <xlrd:rvb i="5737"/>
        </ext>
      </extLst>
    </bk>
    <bk>
      <extLst>
        <ext uri="{3e2802c4-a4d2-4d8b-9148-e3be6c30e623}">
          <xlrd:rvb i="5738"/>
        </ext>
      </extLst>
    </bk>
    <bk>
      <extLst>
        <ext uri="{3e2802c4-a4d2-4d8b-9148-e3be6c30e623}">
          <xlrd:rvb i="5739"/>
        </ext>
      </extLst>
    </bk>
    <bk>
      <extLst>
        <ext uri="{3e2802c4-a4d2-4d8b-9148-e3be6c30e623}">
          <xlrd:rvb i="5740"/>
        </ext>
      </extLst>
    </bk>
    <bk>
      <extLst>
        <ext uri="{3e2802c4-a4d2-4d8b-9148-e3be6c30e623}">
          <xlrd:rvb i="5741"/>
        </ext>
      </extLst>
    </bk>
    <bk>
      <extLst>
        <ext uri="{3e2802c4-a4d2-4d8b-9148-e3be6c30e623}">
          <xlrd:rvb i="5742"/>
        </ext>
      </extLst>
    </bk>
    <bk>
      <extLst>
        <ext uri="{3e2802c4-a4d2-4d8b-9148-e3be6c30e623}">
          <xlrd:rvb i="5743"/>
        </ext>
      </extLst>
    </bk>
    <bk>
      <extLst>
        <ext uri="{3e2802c4-a4d2-4d8b-9148-e3be6c30e623}">
          <xlrd:rvb i="5744"/>
        </ext>
      </extLst>
    </bk>
    <bk>
      <extLst>
        <ext uri="{3e2802c4-a4d2-4d8b-9148-e3be6c30e623}">
          <xlrd:rvb i="5745"/>
        </ext>
      </extLst>
    </bk>
    <bk>
      <extLst>
        <ext uri="{3e2802c4-a4d2-4d8b-9148-e3be6c30e623}">
          <xlrd:rvb i="5746"/>
        </ext>
      </extLst>
    </bk>
    <bk>
      <extLst>
        <ext uri="{3e2802c4-a4d2-4d8b-9148-e3be6c30e623}">
          <xlrd:rvb i="5747"/>
        </ext>
      </extLst>
    </bk>
    <bk>
      <extLst>
        <ext uri="{3e2802c4-a4d2-4d8b-9148-e3be6c30e623}">
          <xlrd:rvb i="5748"/>
        </ext>
      </extLst>
    </bk>
    <bk>
      <extLst>
        <ext uri="{3e2802c4-a4d2-4d8b-9148-e3be6c30e623}">
          <xlrd:rvb i="5749"/>
        </ext>
      </extLst>
    </bk>
    <bk>
      <extLst>
        <ext uri="{3e2802c4-a4d2-4d8b-9148-e3be6c30e623}">
          <xlrd:rvb i="5750"/>
        </ext>
      </extLst>
    </bk>
    <bk>
      <extLst>
        <ext uri="{3e2802c4-a4d2-4d8b-9148-e3be6c30e623}">
          <xlrd:rvb i="5751"/>
        </ext>
      </extLst>
    </bk>
    <bk>
      <extLst>
        <ext uri="{3e2802c4-a4d2-4d8b-9148-e3be6c30e623}">
          <xlrd:rvb i="5752"/>
        </ext>
      </extLst>
    </bk>
    <bk>
      <extLst>
        <ext uri="{3e2802c4-a4d2-4d8b-9148-e3be6c30e623}">
          <xlrd:rvb i="5753"/>
        </ext>
      </extLst>
    </bk>
    <bk>
      <extLst>
        <ext uri="{3e2802c4-a4d2-4d8b-9148-e3be6c30e623}">
          <xlrd:rvb i="5754"/>
        </ext>
      </extLst>
    </bk>
    <bk>
      <extLst>
        <ext uri="{3e2802c4-a4d2-4d8b-9148-e3be6c30e623}">
          <xlrd:rvb i="5755"/>
        </ext>
      </extLst>
    </bk>
    <bk>
      <extLst>
        <ext uri="{3e2802c4-a4d2-4d8b-9148-e3be6c30e623}">
          <xlrd:rvb i="5756"/>
        </ext>
      </extLst>
    </bk>
    <bk>
      <extLst>
        <ext uri="{3e2802c4-a4d2-4d8b-9148-e3be6c30e623}">
          <xlrd:rvb i="5757"/>
        </ext>
      </extLst>
    </bk>
    <bk>
      <extLst>
        <ext uri="{3e2802c4-a4d2-4d8b-9148-e3be6c30e623}">
          <xlrd:rvb i="5758"/>
        </ext>
      </extLst>
    </bk>
    <bk>
      <extLst>
        <ext uri="{3e2802c4-a4d2-4d8b-9148-e3be6c30e623}">
          <xlrd:rvb i="5759"/>
        </ext>
      </extLst>
    </bk>
    <bk>
      <extLst>
        <ext uri="{3e2802c4-a4d2-4d8b-9148-e3be6c30e623}">
          <xlrd:rvb i="5760"/>
        </ext>
      </extLst>
    </bk>
    <bk>
      <extLst>
        <ext uri="{3e2802c4-a4d2-4d8b-9148-e3be6c30e623}">
          <xlrd:rvb i="5761"/>
        </ext>
      </extLst>
    </bk>
    <bk>
      <extLst>
        <ext uri="{3e2802c4-a4d2-4d8b-9148-e3be6c30e623}">
          <xlrd:rvb i="5762"/>
        </ext>
      </extLst>
    </bk>
    <bk>
      <extLst>
        <ext uri="{3e2802c4-a4d2-4d8b-9148-e3be6c30e623}">
          <xlrd:rvb i="5763"/>
        </ext>
      </extLst>
    </bk>
    <bk>
      <extLst>
        <ext uri="{3e2802c4-a4d2-4d8b-9148-e3be6c30e623}">
          <xlrd:rvb i="5764"/>
        </ext>
      </extLst>
    </bk>
    <bk>
      <extLst>
        <ext uri="{3e2802c4-a4d2-4d8b-9148-e3be6c30e623}">
          <xlrd:rvb i="5765"/>
        </ext>
      </extLst>
    </bk>
    <bk>
      <extLst>
        <ext uri="{3e2802c4-a4d2-4d8b-9148-e3be6c30e623}">
          <xlrd:rvb i="5766"/>
        </ext>
      </extLst>
    </bk>
    <bk>
      <extLst>
        <ext uri="{3e2802c4-a4d2-4d8b-9148-e3be6c30e623}">
          <xlrd:rvb i="5767"/>
        </ext>
      </extLst>
    </bk>
    <bk>
      <extLst>
        <ext uri="{3e2802c4-a4d2-4d8b-9148-e3be6c30e623}">
          <xlrd:rvb i="5768"/>
        </ext>
      </extLst>
    </bk>
    <bk>
      <extLst>
        <ext uri="{3e2802c4-a4d2-4d8b-9148-e3be6c30e623}">
          <xlrd:rvb i="5769"/>
        </ext>
      </extLst>
    </bk>
    <bk>
      <extLst>
        <ext uri="{3e2802c4-a4d2-4d8b-9148-e3be6c30e623}">
          <xlrd:rvb i="5770"/>
        </ext>
      </extLst>
    </bk>
    <bk>
      <extLst>
        <ext uri="{3e2802c4-a4d2-4d8b-9148-e3be6c30e623}">
          <xlrd:rvb i="5771"/>
        </ext>
      </extLst>
    </bk>
    <bk>
      <extLst>
        <ext uri="{3e2802c4-a4d2-4d8b-9148-e3be6c30e623}">
          <xlrd:rvb i="5772"/>
        </ext>
      </extLst>
    </bk>
    <bk>
      <extLst>
        <ext uri="{3e2802c4-a4d2-4d8b-9148-e3be6c30e623}">
          <xlrd:rvb i="5773"/>
        </ext>
      </extLst>
    </bk>
    <bk>
      <extLst>
        <ext uri="{3e2802c4-a4d2-4d8b-9148-e3be6c30e623}">
          <xlrd:rvb i="5774"/>
        </ext>
      </extLst>
    </bk>
    <bk>
      <extLst>
        <ext uri="{3e2802c4-a4d2-4d8b-9148-e3be6c30e623}">
          <xlrd:rvb i="5775"/>
        </ext>
      </extLst>
    </bk>
    <bk>
      <extLst>
        <ext uri="{3e2802c4-a4d2-4d8b-9148-e3be6c30e623}">
          <xlrd:rvb i="5776"/>
        </ext>
      </extLst>
    </bk>
    <bk>
      <extLst>
        <ext uri="{3e2802c4-a4d2-4d8b-9148-e3be6c30e623}">
          <xlrd:rvb i="5777"/>
        </ext>
      </extLst>
    </bk>
    <bk>
      <extLst>
        <ext uri="{3e2802c4-a4d2-4d8b-9148-e3be6c30e623}">
          <xlrd:rvb i="5778"/>
        </ext>
      </extLst>
    </bk>
    <bk>
      <extLst>
        <ext uri="{3e2802c4-a4d2-4d8b-9148-e3be6c30e623}">
          <xlrd:rvb i="5779"/>
        </ext>
      </extLst>
    </bk>
    <bk>
      <extLst>
        <ext uri="{3e2802c4-a4d2-4d8b-9148-e3be6c30e623}">
          <xlrd:rvb i="5780"/>
        </ext>
      </extLst>
    </bk>
    <bk>
      <extLst>
        <ext uri="{3e2802c4-a4d2-4d8b-9148-e3be6c30e623}">
          <xlrd:rvb i="5781"/>
        </ext>
      </extLst>
    </bk>
    <bk>
      <extLst>
        <ext uri="{3e2802c4-a4d2-4d8b-9148-e3be6c30e623}">
          <xlrd:rvb i="5782"/>
        </ext>
      </extLst>
    </bk>
    <bk>
      <extLst>
        <ext uri="{3e2802c4-a4d2-4d8b-9148-e3be6c30e623}">
          <xlrd:rvb i="5783"/>
        </ext>
      </extLst>
    </bk>
    <bk>
      <extLst>
        <ext uri="{3e2802c4-a4d2-4d8b-9148-e3be6c30e623}">
          <xlrd:rvb i="5784"/>
        </ext>
      </extLst>
    </bk>
    <bk>
      <extLst>
        <ext uri="{3e2802c4-a4d2-4d8b-9148-e3be6c30e623}">
          <xlrd:rvb i="5785"/>
        </ext>
      </extLst>
    </bk>
    <bk>
      <extLst>
        <ext uri="{3e2802c4-a4d2-4d8b-9148-e3be6c30e623}">
          <xlrd:rvb i="5786"/>
        </ext>
      </extLst>
    </bk>
    <bk>
      <extLst>
        <ext uri="{3e2802c4-a4d2-4d8b-9148-e3be6c30e623}">
          <xlrd:rvb i="5787"/>
        </ext>
      </extLst>
    </bk>
    <bk>
      <extLst>
        <ext uri="{3e2802c4-a4d2-4d8b-9148-e3be6c30e623}">
          <xlrd:rvb i="5788"/>
        </ext>
      </extLst>
    </bk>
    <bk>
      <extLst>
        <ext uri="{3e2802c4-a4d2-4d8b-9148-e3be6c30e623}">
          <xlrd:rvb i="5789"/>
        </ext>
      </extLst>
    </bk>
    <bk>
      <extLst>
        <ext uri="{3e2802c4-a4d2-4d8b-9148-e3be6c30e623}">
          <xlrd:rvb i="5790"/>
        </ext>
      </extLst>
    </bk>
    <bk>
      <extLst>
        <ext uri="{3e2802c4-a4d2-4d8b-9148-e3be6c30e623}">
          <xlrd:rvb i="5791"/>
        </ext>
      </extLst>
    </bk>
    <bk>
      <extLst>
        <ext uri="{3e2802c4-a4d2-4d8b-9148-e3be6c30e623}">
          <xlrd:rvb i="5792"/>
        </ext>
      </extLst>
    </bk>
    <bk>
      <extLst>
        <ext uri="{3e2802c4-a4d2-4d8b-9148-e3be6c30e623}">
          <xlrd:rvb i="5793"/>
        </ext>
      </extLst>
    </bk>
    <bk>
      <extLst>
        <ext uri="{3e2802c4-a4d2-4d8b-9148-e3be6c30e623}">
          <xlrd:rvb i="5794"/>
        </ext>
      </extLst>
    </bk>
    <bk>
      <extLst>
        <ext uri="{3e2802c4-a4d2-4d8b-9148-e3be6c30e623}">
          <xlrd:rvb i="5795"/>
        </ext>
      </extLst>
    </bk>
    <bk>
      <extLst>
        <ext uri="{3e2802c4-a4d2-4d8b-9148-e3be6c30e623}">
          <xlrd:rvb i="5796"/>
        </ext>
      </extLst>
    </bk>
    <bk>
      <extLst>
        <ext uri="{3e2802c4-a4d2-4d8b-9148-e3be6c30e623}">
          <xlrd:rvb i="5797"/>
        </ext>
      </extLst>
    </bk>
    <bk>
      <extLst>
        <ext uri="{3e2802c4-a4d2-4d8b-9148-e3be6c30e623}">
          <xlrd:rvb i="5798"/>
        </ext>
      </extLst>
    </bk>
    <bk>
      <extLst>
        <ext uri="{3e2802c4-a4d2-4d8b-9148-e3be6c30e623}">
          <xlrd:rvb i="5799"/>
        </ext>
      </extLst>
    </bk>
    <bk>
      <extLst>
        <ext uri="{3e2802c4-a4d2-4d8b-9148-e3be6c30e623}">
          <xlrd:rvb i="5800"/>
        </ext>
      </extLst>
    </bk>
    <bk>
      <extLst>
        <ext uri="{3e2802c4-a4d2-4d8b-9148-e3be6c30e623}">
          <xlrd:rvb i="5801"/>
        </ext>
      </extLst>
    </bk>
    <bk>
      <extLst>
        <ext uri="{3e2802c4-a4d2-4d8b-9148-e3be6c30e623}">
          <xlrd:rvb i="5802"/>
        </ext>
      </extLst>
    </bk>
    <bk>
      <extLst>
        <ext uri="{3e2802c4-a4d2-4d8b-9148-e3be6c30e623}">
          <xlrd:rvb i="5803"/>
        </ext>
      </extLst>
    </bk>
    <bk>
      <extLst>
        <ext uri="{3e2802c4-a4d2-4d8b-9148-e3be6c30e623}">
          <xlrd:rvb i="5804"/>
        </ext>
      </extLst>
    </bk>
    <bk>
      <extLst>
        <ext uri="{3e2802c4-a4d2-4d8b-9148-e3be6c30e623}">
          <xlrd:rvb i="5805"/>
        </ext>
      </extLst>
    </bk>
    <bk>
      <extLst>
        <ext uri="{3e2802c4-a4d2-4d8b-9148-e3be6c30e623}">
          <xlrd:rvb i="5806"/>
        </ext>
      </extLst>
    </bk>
    <bk>
      <extLst>
        <ext uri="{3e2802c4-a4d2-4d8b-9148-e3be6c30e623}">
          <xlrd:rvb i="5807"/>
        </ext>
      </extLst>
    </bk>
    <bk>
      <extLst>
        <ext uri="{3e2802c4-a4d2-4d8b-9148-e3be6c30e623}">
          <xlrd:rvb i="5808"/>
        </ext>
      </extLst>
    </bk>
    <bk>
      <extLst>
        <ext uri="{3e2802c4-a4d2-4d8b-9148-e3be6c30e623}">
          <xlrd:rvb i="5809"/>
        </ext>
      </extLst>
    </bk>
    <bk>
      <extLst>
        <ext uri="{3e2802c4-a4d2-4d8b-9148-e3be6c30e623}">
          <xlrd:rvb i="5810"/>
        </ext>
      </extLst>
    </bk>
    <bk>
      <extLst>
        <ext uri="{3e2802c4-a4d2-4d8b-9148-e3be6c30e623}">
          <xlrd:rvb i="5811"/>
        </ext>
      </extLst>
    </bk>
    <bk>
      <extLst>
        <ext uri="{3e2802c4-a4d2-4d8b-9148-e3be6c30e623}">
          <xlrd:rvb i="5812"/>
        </ext>
      </extLst>
    </bk>
    <bk>
      <extLst>
        <ext uri="{3e2802c4-a4d2-4d8b-9148-e3be6c30e623}">
          <xlrd:rvb i="5813"/>
        </ext>
      </extLst>
    </bk>
    <bk>
      <extLst>
        <ext uri="{3e2802c4-a4d2-4d8b-9148-e3be6c30e623}">
          <xlrd:rvb i="5814"/>
        </ext>
      </extLst>
    </bk>
    <bk>
      <extLst>
        <ext uri="{3e2802c4-a4d2-4d8b-9148-e3be6c30e623}">
          <xlrd:rvb i="5815"/>
        </ext>
      </extLst>
    </bk>
    <bk>
      <extLst>
        <ext uri="{3e2802c4-a4d2-4d8b-9148-e3be6c30e623}">
          <xlrd:rvb i="5816"/>
        </ext>
      </extLst>
    </bk>
    <bk>
      <extLst>
        <ext uri="{3e2802c4-a4d2-4d8b-9148-e3be6c30e623}">
          <xlrd:rvb i="5817"/>
        </ext>
      </extLst>
    </bk>
    <bk>
      <extLst>
        <ext uri="{3e2802c4-a4d2-4d8b-9148-e3be6c30e623}">
          <xlrd:rvb i="5818"/>
        </ext>
      </extLst>
    </bk>
    <bk>
      <extLst>
        <ext uri="{3e2802c4-a4d2-4d8b-9148-e3be6c30e623}">
          <xlrd:rvb i="5819"/>
        </ext>
      </extLst>
    </bk>
    <bk>
      <extLst>
        <ext uri="{3e2802c4-a4d2-4d8b-9148-e3be6c30e623}">
          <xlrd:rvb i="5820"/>
        </ext>
      </extLst>
    </bk>
    <bk>
      <extLst>
        <ext uri="{3e2802c4-a4d2-4d8b-9148-e3be6c30e623}">
          <xlrd:rvb i="5821"/>
        </ext>
      </extLst>
    </bk>
    <bk>
      <extLst>
        <ext uri="{3e2802c4-a4d2-4d8b-9148-e3be6c30e623}">
          <xlrd:rvb i="5822"/>
        </ext>
      </extLst>
    </bk>
    <bk>
      <extLst>
        <ext uri="{3e2802c4-a4d2-4d8b-9148-e3be6c30e623}">
          <xlrd:rvb i="5823"/>
        </ext>
      </extLst>
    </bk>
    <bk>
      <extLst>
        <ext uri="{3e2802c4-a4d2-4d8b-9148-e3be6c30e623}">
          <xlrd:rvb i="5824"/>
        </ext>
      </extLst>
    </bk>
    <bk>
      <extLst>
        <ext uri="{3e2802c4-a4d2-4d8b-9148-e3be6c30e623}">
          <xlrd:rvb i="5825"/>
        </ext>
      </extLst>
    </bk>
    <bk>
      <extLst>
        <ext uri="{3e2802c4-a4d2-4d8b-9148-e3be6c30e623}">
          <xlrd:rvb i="5826"/>
        </ext>
      </extLst>
    </bk>
    <bk>
      <extLst>
        <ext uri="{3e2802c4-a4d2-4d8b-9148-e3be6c30e623}">
          <xlrd:rvb i="5827"/>
        </ext>
      </extLst>
    </bk>
    <bk>
      <extLst>
        <ext uri="{3e2802c4-a4d2-4d8b-9148-e3be6c30e623}">
          <xlrd:rvb i="5828"/>
        </ext>
      </extLst>
    </bk>
    <bk>
      <extLst>
        <ext uri="{3e2802c4-a4d2-4d8b-9148-e3be6c30e623}">
          <xlrd:rvb i="5829"/>
        </ext>
      </extLst>
    </bk>
    <bk>
      <extLst>
        <ext uri="{3e2802c4-a4d2-4d8b-9148-e3be6c30e623}">
          <xlrd:rvb i="5830"/>
        </ext>
      </extLst>
    </bk>
    <bk>
      <extLst>
        <ext uri="{3e2802c4-a4d2-4d8b-9148-e3be6c30e623}">
          <xlrd:rvb i="5831"/>
        </ext>
      </extLst>
    </bk>
    <bk>
      <extLst>
        <ext uri="{3e2802c4-a4d2-4d8b-9148-e3be6c30e623}">
          <xlrd:rvb i="5832"/>
        </ext>
      </extLst>
    </bk>
    <bk>
      <extLst>
        <ext uri="{3e2802c4-a4d2-4d8b-9148-e3be6c30e623}">
          <xlrd:rvb i="5833"/>
        </ext>
      </extLst>
    </bk>
    <bk>
      <extLst>
        <ext uri="{3e2802c4-a4d2-4d8b-9148-e3be6c30e623}">
          <xlrd:rvb i="5834"/>
        </ext>
      </extLst>
    </bk>
    <bk>
      <extLst>
        <ext uri="{3e2802c4-a4d2-4d8b-9148-e3be6c30e623}">
          <xlrd:rvb i="5835"/>
        </ext>
      </extLst>
    </bk>
    <bk>
      <extLst>
        <ext uri="{3e2802c4-a4d2-4d8b-9148-e3be6c30e623}">
          <xlrd:rvb i="5836"/>
        </ext>
      </extLst>
    </bk>
    <bk>
      <extLst>
        <ext uri="{3e2802c4-a4d2-4d8b-9148-e3be6c30e623}">
          <xlrd:rvb i="5837"/>
        </ext>
      </extLst>
    </bk>
    <bk>
      <extLst>
        <ext uri="{3e2802c4-a4d2-4d8b-9148-e3be6c30e623}">
          <xlrd:rvb i="5838"/>
        </ext>
      </extLst>
    </bk>
    <bk>
      <extLst>
        <ext uri="{3e2802c4-a4d2-4d8b-9148-e3be6c30e623}">
          <xlrd:rvb i="5839"/>
        </ext>
      </extLst>
    </bk>
    <bk>
      <extLst>
        <ext uri="{3e2802c4-a4d2-4d8b-9148-e3be6c30e623}">
          <xlrd:rvb i="5840"/>
        </ext>
      </extLst>
    </bk>
    <bk>
      <extLst>
        <ext uri="{3e2802c4-a4d2-4d8b-9148-e3be6c30e623}">
          <xlrd:rvb i="5841"/>
        </ext>
      </extLst>
    </bk>
    <bk>
      <extLst>
        <ext uri="{3e2802c4-a4d2-4d8b-9148-e3be6c30e623}">
          <xlrd:rvb i="5842"/>
        </ext>
      </extLst>
    </bk>
    <bk>
      <extLst>
        <ext uri="{3e2802c4-a4d2-4d8b-9148-e3be6c30e623}">
          <xlrd:rvb i="5843"/>
        </ext>
      </extLst>
    </bk>
    <bk>
      <extLst>
        <ext uri="{3e2802c4-a4d2-4d8b-9148-e3be6c30e623}">
          <xlrd:rvb i="5844"/>
        </ext>
      </extLst>
    </bk>
    <bk>
      <extLst>
        <ext uri="{3e2802c4-a4d2-4d8b-9148-e3be6c30e623}">
          <xlrd:rvb i="5845"/>
        </ext>
      </extLst>
    </bk>
    <bk>
      <extLst>
        <ext uri="{3e2802c4-a4d2-4d8b-9148-e3be6c30e623}">
          <xlrd:rvb i="5846"/>
        </ext>
      </extLst>
    </bk>
    <bk>
      <extLst>
        <ext uri="{3e2802c4-a4d2-4d8b-9148-e3be6c30e623}">
          <xlrd:rvb i="5847"/>
        </ext>
      </extLst>
    </bk>
    <bk>
      <extLst>
        <ext uri="{3e2802c4-a4d2-4d8b-9148-e3be6c30e623}">
          <xlrd:rvb i="5848"/>
        </ext>
      </extLst>
    </bk>
    <bk>
      <extLst>
        <ext uri="{3e2802c4-a4d2-4d8b-9148-e3be6c30e623}">
          <xlrd:rvb i="5849"/>
        </ext>
      </extLst>
    </bk>
    <bk>
      <extLst>
        <ext uri="{3e2802c4-a4d2-4d8b-9148-e3be6c30e623}">
          <xlrd:rvb i="5850"/>
        </ext>
      </extLst>
    </bk>
    <bk>
      <extLst>
        <ext uri="{3e2802c4-a4d2-4d8b-9148-e3be6c30e623}">
          <xlrd:rvb i="5851"/>
        </ext>
      </extLst>
    </bk>
    <bk>
      <extLst>
        <ext uri="{3e2802c4-a4d2-4d8b-9148-e3be6c30e623}">
          <xlrd:rvb i="5852"/>
        </ext>
      </extLst>
    </bk>
    <bk>
      <extLst>
        <ext uri="{3e2802c4-a4d2-4d8b-9148-e3be6c30e623}">
          <xlrd:rvb i="5853"/>
        </ext>
      </extLst>
    </bk>
    <bk>
      <extLst>
        <ext uri="{3e2802c4-a4d2-4d8b-9148-e3be6c30e623}">
          <xlrd:rvb i="5854"/>
        </ext>
      </extLst>
    </bk>
    <bk>
      <extLst>
        <ext uri="{3e2802c4-a4d2-4d8b-9148-e3be6c30e623}">
          <xlrd:rvb i="5855"/>
        </ext>
      </extLst>
    </bk>
    <bk>
      <extLst>
        <ext uri="{3e2802c4-a4d2-4d8b-9148-e3be6c30e623}">
          <xlrd:rvb i="5856"/>
        </ext>
      </extLst>
    </bk>
    <bk>
      <extLst>
        <ext uri="{3e2802c4-a4d2-4d8b-9148-e3be6c30e623}">
          <xlrd:rvb i="5857"/>
        </ext>
      </extLst>
    </bk>
    <bk>
      <extLst>
        <ext uri="{3e2802c4-a4d2-4d8b-9148-e3be6c30e623}">
          <xlrd:rvb i="5858"/>
        </ext>
      </extLst>
    </bk>
    <bk>
      <extLst>
        <ext uri="{3e2802c4-a4d2-4d8b-9148-e3be6c30e623}">
          <xlrd:rvb i="5859"/>
        </ext>
      </extLst>
    </bk>
    <bk>
      <extLst>
        <ext uri="{3e2802c4-a4d2-4d8b-9148-e3be6c30e623}">
          <xlrd:rvb i="5860"/>
        </ext>
      </extLst>
    </bk>
    <bk>
      <extLst>
        <ext uri="{3e2802c4-a4d2-4d8b-9148-e3be6c30e623}">
          <xlrd:rvb i="5861"/>
        </ext>
      </extLst>
    </bk>
    <bk>
      <extLst>
        <ext uri="{3e2802c4-a4d2-4d8b-9148-e3be6c30e623}">
          <xlrd:rvb i="5862"/>
        </ext>
      </extLst>
    </bk>
    <bk>
      <extLst>
        <ext uri="{3e2802c4-a4d2-4d8b-9148-e3be6c30e623}">
          <xlrd:rvb i="5863"/>
        </ext>
      </extLst>
    </bk>
    <bk>
      <extLst>
        <ext uri="{3e2802c4-a4d2-4d8b-9148-e3be6c30e623}">
          <xlrd:rvb i="5864"/>
        </ext>
      </extLst>
    </bk>
    <bk>
      <extLst>
        <ext uri="{3e2802c4-a4d2-4d8b-9148-e3be6c30e623}">
          <xlrd:rvb i="5865"/>
        </ext>
      </extLst>
    </bk>
    <bk>
      <extLst>
        <ext uri="{3e2802c4-a4d2-4d8b-9148-e3be6c30e623}">
          <xlrd:rvb i="5866"/>
        </ext>
      </extLst>
    </bk>
    <bk>
      <extLst>
        <ext uri="{3e2802c4-a4d2-4d8b-9148-e3be6c30e623}">
          <xlrd:rvb i="5867"/>
        </ext>
      </extLst>
    </bk>
    <bk>
      <extLst>
        <ext uri="{3e2802c4-a4d2-4d8b-9148-e3be6c30e623}">
          <xlrd:rvb i="5868"/>
        </ext>
      </extLst>
    </bk>
    <bk>
      <extLst>
        <ext uri="{3e2802c4-a4d2-4d8b-9148-e3be6c30e623}">
          <xlrd:rvb i="5869"/>
        </ext>
      </extLst>
    </bk>
    <bk>
      <extLst>
        <ext uri="{3e2802c4-a4d2-4d8b-9148-e3be6c30e623}">
          <xlrd:rvb i="5870"/>
        </ext>
      </extLst>
    </bk>
    <bk>
      <extLst>
        <ext uri="{3e2802c4-a4d2-4d8b-9148-e3be6c30e623}">
          <xlrd:rvb i="5871"/>
        </ext>
      </extLst>
    </bk>
    <bk>
      <extLst>
        <ext uri="{3e2802c4-a4d2-4d8b-9148-e3be6c30e623}">
          <xlrd:rvb i="5872"/>
        </ext>
      </extLst>
    </bk>
    <bk>
      <extLst>
        <ext uri="{3e2802c4-a4d2-4d8b-9148-e3be6c30e623}">
          <xlrd:rvb i="5873"/>
        </ext>
      </extLst>
    </bk>
    <bk>
      <extLst>
        <ext uri="{3e2802c4-a4d2-4d8b-9148-e3be6c30e623}">
          <xlrd:rvb i="5874"/>
        </ext>
      </extLst>
    </bk>
    <bk>
      <extLst>
        <ext uri="{3e2802c4-a4d2-4d8b-9148-e3be6c30e623}">
          <xlrd:rvb i="5875"/>
        </ext>
      </extLst>
    </bk>
    <bk>
      <extLst>
        <ext uri="{3e2802c4-a4d2-4d8b-9148-e3be6c30e623}">
          <xlrd:rvb i="5876"/>
        </ext>
      </extLst>
    </bk>
    <bk>
      <extLst>
        <ext uri="{3e2802c4-a4d2-4d8b-9148-e3be6c30e623}">
          <xlrd:rvb i="5877"/>
        </ext>
      </extLst>
    </bk>
    <bk>
      <extLst>
        <ext uri="{3e2802c4-a4d2-4d8b-9148-e3be6c30e623}">
          <xlrd:rvb i="5878"/>
        </ext>
      </extLst>
    </bk>
    <bk>
      <extLst>
        <ext uri="{3e2802c4-a4d2-4d8b-9148-e3be6c30e623}">
          <xlrd:rvb i="5879"/>
        </ext>
      </extLst>
    </bk>
    <bk>
      <extLst>
        <ext uri="{3e2802c4-a4d2-4d8b-9148-e3be6c30e623}">
          <xlrd:rvb i="5880"/>
        </ext>
      </extLst>
    </bk>
    <bk>
      <extLst>
        <ext uri="{3e2802c4-a4d2-4d8b-9148-e3be6c30e623}">
          <xlrd:rvb i="5881"/>
        </ext>
      </extLst>
    </bk>
    <bk>
      <extLst>
        <ext uri="{3e2802c4-a4d2-4d8b-9148-e3be6c30e623}">
          <xlrd:rvb i="5882"/>
        </ext>
      </extLst>
    </bk>
    <bk>
      <extLst>
        <ext uri="{3e2802c4-a4d2-4d8b-9148-e3be6c30e623}">
          <xlrd:rvb i="5883"/>
        </ext>
      </extLst>
    </bk>
    <bk>
      <extLst>
        <ext uri="{3e2802c4-a4d2-4d8b-9148-e3be6c30e623}">
          <xlrd:rvb i="5884"/>
        </ext>
      </extLst>
    </bk>
    <bk>
      <extLst>
        <ext uri="{3e2802c4-a4d2-4d8b-9148-e3be6c30e623}">
          <xlrd:rvb i="5885"/>
        </ext>
      </extLst>
    </bk>
    <bk>
      <extLst>
        <ext uri="{3e2802c4-a4d2-4d8b-9148-e3be6c30e623}">
          <xlrd:rvb i="5886"/>
        </ext>
      </extLst>
    </bk>
    <bk>
      <extLst>
        <ext uri="{3e2802c4-a4d2-4d8b-9148-e3be6c30e623}">
          <xlrd:rvb i="5887"/>
        </ext>
      </extLst>
    </bk>
    <bk>
      <extLst>
        <ext uri="{3e2802c4-a4d2-4d8b-9148-e3be6c30e623}">
          <xlrd:rvb i="5890"/>
        </ext>
      </extLst>
    </bk>
    <bk>
      <extLst>
        <ext uri="{3e2802c4-a4d2-4d8b-9148-e3be6c30e623}">
          <xlrd:rvb i="5891"/>
        </ext>
      </extLst>
    </bk>
    <bk>
      <extLst>
        <ext uri="{3e2802c4-a4d2-4d8b-9148-e3be6c30e623}">
          <xlrd:rvb i="5892"/>
        </ext>
      </extLst>
    </bk>
    <bk>
      <extLst>
        <ext uri="{3e2802c4-a4d2-4d8b-9148-e3be6c30e623}">
          <xlrd:rvb i="5893"/>
        </ext>
      </extLst>
    </bk>
    <bk>
      <extLst>
        <ext uri="{3e2802c4-a4d2-4d8b-9148-e3be6c30e623}">
          <xlrd:rvb i="5894"/>
        </ext>
      </extLst>
    </bk>
    <bk>
      <extLst>
        <ext uri="{3e2802c4-a4d2-4d8b-9148-e3be6c30e623}">
          <xlrd:rvb i="5895"/>
        </ext>
      </extLst>
    </bk>
    <bk>
      <extLst>
        <ext uri="{3e2802c4-a4d2-4d8b-9148-e3be6c30e623}">
          <xlrd:rvb i="5896"/>
        </ext>
      </extLst>
    </bk>
    <bk>
      <extLst>
        <ext uri="{3e2802c4-a4d2-4d8b-9148-e3be6c30e623}">
          <xlrd:rvb i="5897"/>
        </ext>
      </extLst>
    </bk>
    <bk>
      <extLst>
        <ext uri="{3e2802c4-a4d2-4d8b-9148-e3be6c30e623}">
          <xlrd:rvb i="5898"/>
        </ext>
      </extLst>
    </bk>
    <bk>
      <extLst>
        <ext uri="{3e2802c4-a4d2-4d8b-9148-e3be6c30e623}">
          <xlrd:rvb i="5899"/>
        </ext>
      </extLst>
    </bk>
    <bk>
      <extLst>
        <ext uri="{3e2802c4-a4d2-4d8b-9148-e3be6c30e623}">
          <xlrd:rvb i="5900"/>
        </ext>
      </extLst>
    </bk>
    <bk>
      <extLst>
        <ext uri="{3e2802c4-a4d2-4d8b-9148-e3be6c30e623}">
          <xlrd:rvb i="5901"/>
        </ext>
      </extLst>
    </bk>
    <bk>
      <extLst>
        <ext uri="{3e2802c4-a4d2-4d8b-9148-e3be6c30e623}">
          <xlrd:rvb i="5902"/>
        </ext>
      </extLst>
    </bk>
    <bk>
      <extLst>
        <ext uri="{3e2802c4-a4d2-4d8b-9148-e3be6c30e623}">
          <xlrd:rvb i="5903"/>
        </ext>
      </extLst>
    </bk>
    <bk>
      <extLst>
        <ext uri="{3e2802c4-a4d2-4d8b-9148-e3be6c30e623}">
          <xlrd:rvb i="5904"/>
        </ext>
      </extLst>
    </bk>
    <bk>
      <extLst>
        <ext uri="{3e2802c4-a4d2-4d8b-9148-e3be6c30e623}">
          <xlrd:rvb i="5905"/>
        </ext>
      </extLst>
    </bk>
    <bk>
      <extLst>
        <ext uri="{3e2802c4-a4d2-4d8b-9148-e3be6c30e623}">
          <xlrd:rvb i="5906"/>
        </ext>
      </extLst>
    </bk>
    <bk>
      <extLst>
        <ext uri="{3e2802c4-a4d2-4d8b-9148-e3be6c30e623}">
          <xlrd:rvb i="5907"/>
        </ext>
      </extLst>
    </bk>
    <bk>
      <extLst>
        <ext uri="{3e2802c4-a4d2-4d8b-9148-e3be6c30e623}">
          <xlrd:rvb i="5908"/>
        </ext>
      </extLst>
    </bk>
    <bk>
      <extLst>
        <ext uri="{3e2802c4-a4d2-4d8b-9148-e3be6c30e623}">
          <xlrd:rvb i="5909"/>
        </ext>
      </extLst>
    </bk>
    <bk>
      <extLst>
        <ext uri="{3e2802c4-a4d2-4d8b-9148-e3be6c30e623}">
          <xlrd:rvb i="5910"/>
        </ext>
      </extLst>
    </bk>
    <bk>
      <extLst>
        <ext uri="{3e2802c4-a4d2-4d8b-9148-e3be6c30e623}">
          <xlrd:rvb i="5911"/>
        </ext>
      </extLst>
    </bk>
    <bk>
      <extLst>
        <ext uri="{3e2802c4-a4d2-4d8b-9148-e3be6c30e623}">
          <xlrd:rvb i="5912"/>
        </ext>
      </extLst>
    </bk>
    <bk>
      <extLst>
        <ext uri="{3e2802c4-a4d2-4d8b-9148-e3be6c30e623}">
          <xlrd:rvb i="5913"/>
        </ext>
      </extLst>
    </bk>
    <bk>
      <extLst>
        <ext uri="{3e2802c4-a4d2-4d8b-9148-e3be6c30e623}">
          <xlrd:rvb i="5914"/>
        </ext>
      </extLst>
    </bk>
    <bk>
      <extLst>
        <ext uri="{3e2802c4-a4d2-4d8b-9148-e3be6c30e623}">
          <xlrd:rvb i="5915"/>
        </ext>
      </extLst>
    </bk>
    <bk>
      <extLst>
        <ext uri="{3e2802c4-a4d2-4d8b-9148-e3be6c30e623}">
          <xlrd:rvb i="5916"/>
        </ext>
      </extLst>
    </bk>
    <bk>
      <extLst>
        <ext uri="{3e2802c4-a4d2-4d8b-9148-e3be6c30e623}">
          <xlrd:rvb i="5917"/>
        </ext>
      </extLst>
    </bk>
    <bk>
      <extLst>
        <ext uri="{3e2802c4-a4d2-4d8b-9148-e3be6c30e623}">
          <xlrd:rvb i="5918"/>
        </ext>
      </extLst>
    </bk>
    <bk>
      <extLst>
        <ext uri="{3e2802c4-a4d2-4d8b-9148-e3be6c30e623}">
          <xlrd:rvb i="5919"/>
        </ext>
      </extLst>
    </bk>
    <bk>
      <extLst>
        <ext uri="{3e2802c4-a4d2-4d8b-9148-e3be6c30e623}">
          <xlrd:rvb i="5920"/>
        </ext>
      </extLst>
    </bk>
    <bk>
      <extLst>
        <ext uri="{3e2802c4-a4d2-4d8b-9148-e3be6c30e623}">
          <xlrd:rvb i="5921"/>
        </ext>
      </extLst>
    </bk>
    <bk>
      <extLst>
        <ext uri="{3e2802c4-a4d2-4d8b-9148-e3be6c30e623}">
          <xlrd:rvb i="5922"/>
        </ext>
      </extLst>
    </bk>
    <bk>
      <extLst>
        <ext uri="{3e2802c4-a4d2-4d8b-9148-e3be6c30e623}">
          <xlrd:rvb i="5923"/>
        </ext>
      </extLst>
    </bk>
    <bk>
      <extLst>
        <ext uri="{3e2802c4-a4d2-4d8b-9148-e3be6c30e623}">
          <xlrd:rvb i="5924"/>
        </ext>
      </extLst>
    </bk>
    <bk>
      <extLst>
        <ext uri="{3e2802c4-a4d2-4d8b-9148-e3be6c30e623}">
          <xlrd:rvb i="5925"/>
        </ext>
      </extLst>
    </bk>
    <bk>
      <extLst>
        <ext uri="{3e2802c4-a4d2-4d8b-9148-e3be6c30e623}">
          <xlrd:rvb i="5926"/>
        </ext>
      </extLst>
    </bk>
    <bk>
      <extLst>
        <ext uri="{3e2802c4-a4d2-4d8b-9148-e3be6c30e623}">
          <xlrd:rvb i="5927"/>
        </ext>
      </extLst>
    </bk>
    <bk>
      <extLst>
        <ext uri="{3e2802c4-a4d2-4d8b-9148-e3be6c30e623}">
          <xlrd:rvb i="5928"/>
        </ext>
      </extLst>
    </bk>
    <bk>
      <extLst>
        <ext uri="{3e2802c4-a4d2-4d8b-9148-e3be6c30e623}">
          <xlrd:rvb i="5929"/>
        </ext>
      </extLst>
    </bk>
    <bk>
      <extLst>
        <ext uri="{3e2802c4-a4d2-4d8b-9148-e3be6c30e623}">
          <xlrd:rvb i="5930"/>
        </ext>
      </extLst>
    </bk>
    <bk>
      <extLst>
        <ext uri="{3e2802c4-a4d2-4d8b-9148-e3be6c30e623}">
          <xlrd:rvb i="5931"/>
        </ext>
      </extLst>
    </bk>
    <bk>
      <extLst>
        <ext uri="{3e2802c4-a4d2-4d8b-9148-e3be6c30e623}">
          <xlrd:rvb i="5932"/>
        </ext>
      </extLst>
    </bk>
    <bk>
      <extLst>
        <ext uri="{3e2802c4-a4d2-4d8b-9148-e3be6c30e623}">
          <xlrd:rvb i="5933"/>
        </ext>
      </extLst>
    </bk>
    <bk>
      <extLst>
        <ext uri="{3e2802c4-a4d2-4d8b-9148-e3be6c30e623}">
          <xlrd:rvb i="5934"/>
        </ext>
      </extLst>
    </bk>
    <bk>
      <extLst>
        <ext uri="{3e2802c4-a4d2-4d8b-9148-e3be6c30e623}">
          <xlrd:rvb i="5935"/>
        </ext>
      </extLst>
    </bk>
    <bk>
      <extLst>
        <ext uri="{3e2802c4-a4d2-4d8b-9148-e3be6c30e623}">
          <xlrd:rvb i="5936"/>
        </ext>
      </extLst>
    </bk>
    <bk>
      <extLst>
        <ext uri="{3e2802c4-a4d2-4d8b-9148-e3be6c30e623}">
          <xlrd:rvb i="5937"/>
        </ext>
      </extLst>
    </bk>
    <bk>
      <extLst>
        <ext uri="{3e2802c4-a4d2-4d8b-9148-e3be6c30e623}">
          <xlrd:rvb i="5938"/>
        </ext>
      </extLst>
    </bk>
    <bk>
      <extLst>
        <ext uri="{3e2802c4-a4d2-4d8b-9148-e3be6c30e623}">
          <xlrd:rvb i="5939"/>
        </ext>
      </extLst>
    </bk>
    <bk>
      <extLst>
        <ext uri="{3e2802c4-a4d2-4d8b-9148-e3be6c30e623}">
          <xlrd:rvb i="5940"/>
        </ext>
      </extLst>
    </bk>
    <bk>
      <extLst>
        <ext uri="{3e2802c4-a4d2-4d8b-9148-e3be6c30e623}">
          <xlrd:rvb i="5941"/>
        </ext>
      </extLst>
    </bk>
    <bk>
      <extLst>
        <ext uri="{3e2802c4-a4d2-4d8b-9148-e3be6c30e623}">
          <xlrd:rvb i="5942"/>
        </ext>
      </extLst>
    </bk>
    <bk>
      <extLst>
        <ext uri="{3e2802c4-a4d2-4d8b-9148-e3be6c30e623}">
          <xlrd:rvb i="5943"/>
        </ext>
      </extLst>
    </bk>
    <bk>
      <extLst>
        <ext uri="{3e2802c4-a4d2-4d8b-9148-e3be6c30e623}">
          <xlrd:rvb i="5944"/>
        </ext>
      </extLst>
    </bk>
    <bk>
      <extLst>
        <ext uri="{3e2802c4-a4d2-4d8b-9148-e3be6c30e623}">
          <xlrd:rvb i="5945"/>
        </ext>
      </extLst>
    </bk>
    <bk>
      <extLst>
        <ext uri="{3e2802c4-a4d2-4d8b-9148-e3be6c30e623}">
          <xlrd:rvb i="5946"/>
        </ext>
      </extLst>
    </bk>
    <bk>
      <extLst>
        <ext uri="{3e2802c4-a4d2-4d8b-9148-e3be6c30e623}">
          <xlrd:rvb i="5947"/>
        </ext>
      </extLst>
    </bk>
    <bk>
      <extLst>
        <ext uri="{3e2802c4-a4d2-4d8b-9148-e3be6c30e623}">
          <xlrd:rvb i="5948"/>
        </ext>
      </extLst>
    </bk>
    <bk>
      <extLst>
        <ext uri="{3e2802c4-a4d2-4d8b-9148-e3be6c30e623}">
          <xlrd:rvb i="5949"/>
        </ext>
      </extLst>
    </bk>
    <bk>
      <extLst>
        <ext uri="{3e2802c4-a4d2-4d8b-9148-e3be6c30e623}">
          <xlrd:rvb i="5950"/>
        </ext>
      </extLst>
    </bk>
    <bk>
      <extLst>
        <ext uri="{3e2802c4-a4d2-4d8b-9148-e3be6c30e623}">
          <xlrd:rvb i="5951"/>
        </ext>
      </extLst>
    </bk>
    <bk>
      <extLst>
        <ext uri="{3e2802c4-a4d2-4d8b-9148-e3be6c30e623}">
          <xlrd:rvb i="5952"/>
        </ext>
      </extLst>
    </bk>
    <bk>
      <extLst>
        <ext uri="{3e2802c4-a4d2-4d8b-9148-e3be6c30e623}">
          <xlrd:rvb i="5953"/>
        </ext>
      </extLst>
    </bk>
    <bk>
      <extLst>
        <ext uri="{3e2802c4-a4d2-4d8b-9148-e3be6c30e623}">
          <xlrd:rvb i="5954"/>
        </ext>
      </extLst>
    </bk>
    <bk>
      <extLst>
        <ext uri="{3e2802c4-a4d2-4d8b-9148-e3be6c30e623}">
          <xlrd:rvb i="5955"/>
        </ext>
      </extLst>
    </bk>
    <bk>
      <extLst>
        <ext uri="{3e2802c4-a4d2-4d8b-9148-e3be6c30e623}">
          <xlrd:rvb i="5956"/>
        </ext>
      </extLst>
    </bk>
    <bk>
      <extLst>
        <ext uri="{3e2802c4-a4d2-4d8b-9148-e3be6c30e623}">
          <xlrd:rvb i="5957"/>
        </ext>
      </extLst>
    </bk>
    <bk>
      <extLst>
        <ext uri="{3e2802c4-a4d2-4d8b-9148-e3be6c30e623}">
          <xlrd:rvb i="5958"/>
        </ext>
      </extLst>
    </bk>
    <bk>
      <extLst>
        <ext uri="{3e2802c4-a4d2-4d8b-9148-e3be6c30e623}">
          <xlrd:rvb i="5959"/>
        </ext>
      </extLst>
    </bk>
    <bk>
      <extLst>
        <ext uri="{3e2802c4-a4d2-4d8b-9148-e3be6c30e623}">
          <xlrd:rvb i="5960"/>
        </ext>
      </extLst>
    </bk>
    <bk>
      <extLst>
        <ext uri="{3e2802c4-a4d2-4d8b-9148-e3be6c30e623}">
          <xlrd:rvb i="5961"/>
        </ext>
      </extLst>
    </bk>
    <bk>
      <extLst>
        <ext uri="{3e2802c4-a4d2-4d8b-9148-e3be6c30e623}">
          <xlrd:rvb i="5962"/>
        </ext>
      </extLst>
    </bk>
    <bk>
      <extLst>
        <ext uri="{3e2802c4-a4d2-4d8b-9148-e3be6c30e623}">
          <xlrd:rvb i="5963"/>
        </ext>
      </extLst>
    </bk>
    <bk>
      <extLst>
        <ext uri="{3e2802c4-a4d2-4d8b-9148-e3be6c30e623}">
          <xlrd:rvb i="5964"/>
        </ext>
      </extLst>
    </bk>
    <bk>
      <extLst>
        <ext uri="{3e2802c4-a4d2-4d8b-9148-e3be6c30e623}">
          <xlrd:rvb i="5965"/>
        </ext>
      </extLst>
    </bk>
    <bk>
      <extLst>
        <ext uri="{3e2802c4-a4d2-4d8b-9148-e3be6c30e623}">
          <xlrd:rvb i="5966"/>
        </ext>
      </extLst>
    </bk>
    <bk>
      <extLst>
        <ext uri="{3e2802c4-a4d2-4d8b-9148-e3be6c30e623}">
          <xlrd:rvb i="5967"/>
        </ext>
      </extLst>
    </bk>
    <bk>
      <extLst>
        <ext uri="{3e2802c4-a4d2-4d8b-9148-e3be6c30e623}">
          <xlrd:rvb i="5968"/>
        </ext>
      </extLst>
    </bk>
    <bk>
      <extLst>
        <ext uri="{3e2802c4-a4d2-4d8b-9148-e3be6c30e623}">
          <xlrd:rvb i="5969"/>
        </ext>
      </extLst>
    </bk>
    <bk>
      <extLst>
        <ext uri="{3e2802c4-a4d2-4d8b-9148-e3be6c30e623}">
          <xlrd:rvb i="5970"/>
        </ext>
      </extLst>
    </bk>
    <bk>
      <extLst>
        <ext uri="{3e2802c4-a4d2-4d8b-9148-e3be6c30e623}">
          <xlrd:rvb i="5971"/>
        </ext>
      </extLst>
    </bk>
    <bk>
      <extLst>
        <ext uri="{3e2802c4-a4d2-4d8b-9148-e3be6c30e623}">
          <xlrd:rvb i="5972"/>
        </ext>
      </extLst>
    </bk>
    <bk>
      <extLst>
        <ext uri="{3e2802c4-a4d2-4d8b-9148-e3be6c30e623}">
          <xlrd:rvb i="5973"/>
        </ext>
      </extLst>
    </bk>
    <bk>
      <extLst>
        <ext uri="{3e2802c4-a4d2-4d8b-9148-e3be6c30e623}">
          <xlrd:rvb i="5974"/>
        </ext>
      </extLst>
    </bk>
    <bk>
      <extLst>
        <ext uri="{3e2802c4-a4d2-4d8b-9148-e3be6c30e623}">
          <xlrd:rvb i="5975"/>
        </ext>
      </extLst>
    </bk>
    <bk>
      <extLst>
        <ext uri="{3e2802c4-a4d2-4d8b-9148-e3be6c30e623}">
          <xlrd:rvb i="5976"/>
        </ext>
      </extLst>
    </bk>
    <bk>
      <extLst>
        <ext uri="{3e2802c4-a4d2-4d8b-9148-e3be6c30e623}">
          <xlrd:rvb i="5977"/>
        </ext>
      </extLst>
    </bk>
    <bk>
      <extLst>
        <ext uri="{3e2802c4-a4d2-4d8b-9148-e3be6c30e623}">
          <xlrd:rvb i="5978"/>
        </ext>
      </extLst>
    </bk>
    <bk>
      <extLst>
        <ext uri="{3e2802c4-a4d2-4d8b-9148-e3be6c30e623}">
          <xlrd:rvb i="5979"/>
        </ext>
      </extLst>
    </bk>
    <bk>
      <extLst>
        <ext uri="{3e2802c4-a4d2-4d8b-9148-e3be6c30e623}">
          <xlrd:rvb i="5980"/>
        </ext>
      </extLst>
    </bk>
    <bk>
      <extLst>
        <ext uri="{3e2802c4-a4d2-4d8b-9148-e3be6c30e623}">
          <xlrd:rvb i="5981"/>
        </ext>
      </extLst>
    </bk>
    <bk>
      <extLst>
        <ext uri="{3e2802c4-a4d2-4d8b-9148-e3be6c30e623}">
          <xlrd:rvb i="5982"/>
        </ext>
      </extLst>
    </bk>
    <bk>
      <extLst>
        <ext uri="{3e2802c4-a4d2-4d8b-9148-e3be6c30e623}">
          <xlrd:rvb i="5983"/>
        </ext>
      </extLst>
    </bk>
    <bk>
      <extLst>
        <ext uri="{3e2802c4-a4d2-4d8b-9148-e3be6c30e623}">
          <xlrd:rvb i="5984"/>
        </ext>
      </extLst>
    </bk>
    <bk>
      <extLst>
        <ext uri="{3e2802c4-a4d2-4d8b-9148-e3be6c30e623}">
          <xlrd:rvb i="5985"/>
        </ext>
      </extLst>
    </bk>
    <bk>
      <extLst>
        <ext uri="{3e2802c4-a4d2-4d8b-9148-e3be6c30e623}">
          <xlrd:rvb i="5986"/>
        </ext>
      </extLst>
    </bk>
    <bk>
      <extLst>
        <ext uri="{3e2802c4-a4d2-4d8b-9148-e3be6c30e623}">
          <xlrd:rvb i="5987"/>
        </ext>
      </extLst>
    </bk>
    <bk>
      <extLst>
        <ext uri="{3e2802c4-a4d2-4d8b-9148-e3be6c30e623}">
          <xlrd:rvb i="5988"/>
        </ext>
      </extLst>
    </bk>
    <bk>
      <extLst>
        <ext uri="{3e2802c4-a4d2-4d8b-9148-e3be6c30e623}">
          <xlrd:rvb i="5989"/>
        </ext>
      </extLst>
    </bk>
    <bk>
      <extLst>
        <ext uri="{3e2802c4-a4d2-4d8b-9148-e3be6c30e623}">
          <xlrd:rvb i="5990"/>
        </ext>
      </extLst>
    </bk>
    <bk>
      <extLst>
        <ext uri="{3e2802c4-a4d2-4d8b-9148-e3be6c30e623}">
          <xlrd:rvb i="5991"/>
        </ext>
      </extLst>
    </bk>
    <bk>
      <extLst>
        <ext uri="{3e2802c4-a4d2-4d8b-9148-e3be6c30e623}">
          <xlrd:rvb i="5992"/>
        </ext>
      </extLst>
    </bk>
    <bk>
      <extLst>
        <ext uri="{3e2802c4-a4d2-4d8b-9148-e3be6c30e623}">
          <xlrd:rvb i="5993"/>
        </ext>
      </extLst>
    </bk>
    <bk>
      <extLst>
        <ext uri="{3e2802c4-a4d2-4d8b-9148-e3be6c30e623}">
          <xlrd:rvb i="5994"/>
        </ext>
      </extLst>
    </bk>
    <bk>
      <extLst>
        <ext uri="{3e2802c4-a4d2-4d8b-9148-e3be6c30e623}">
          <xlrd:rvb i="5995"/>
        </ext>
      </extLst>
    </bk>
    <bk>
      <extLst>
        <ext uri="{3e2802c4-a4d2-4d8b-9148-e3be6c30e623}">
          <xlrd:rvb i="5996"/>
        </ext>
      </extLst>
    </bk>
    <bk>
      <extLst>
        <ext uri="{3e2802c4-a4d2-4d8b-9148-e3be6c30e623}">
          <xlrd:rvb i="5997"/>
        </ext>
      </extLst>
    </bk>
    <bk>
      <extLst>
        <ext uri="{3e2802c4-a4d2-4d8b-9148-e3be6c30e623}">
          <xlrd:rvb i="5998"/>
        </ext>
      </extLst>
    </bk>
    <bk>
      <extLst>
        <ext uri="{3e2802c4-a4d2-4d8b-9148-e3be6c30e623}">
          <xlrd:rvb i="5999"/>
        </ext>
      </extLst>
    </bk>
    <bk>
      <extLst>
        <ext uri="{3e2802c4-a4d2-4d8b-9148-e3be6c30e623}">
          <xlrd:rvb i="6000"/>
        </ext>
      </extLst>
    </bk>
    <bk>
      <extLst>
        <ext uri="{3e2802c4-a4d2-4d8b-9148-e3be6c30e623}">
          <xlrd:rvb i="6001"/>
        </ext>
      </extLst>
    </bk>
    <bk>
      <extLst>
        <ext uri="{3e2802c4-a4d2-4d8b-9148-e3be6c30e623}">
          <xlrd:rvb i="6002"/>
        </ext>
      </extLst>
    </bk>
    <bk>
      <extLst>
        <ext uri="{3e2802c4-a4d2-4d8b-9148-e3be6c30e623}">
          <xlrd:rvb i="6003"/>
        </ext>
      </extLst>
    </bk>
    <bk>
      <extLst>
        <ext uri="{3e2802c4-a4d2-4d8b-9148-e3be6c30e623}">
          <xlrd:rvb i="6004"/>
        </ext>
      </extLst>
    </bk>
    <bk>
      <extLst>
        <ext uri="{3e2802c4-a4d2-4d8b-9148-e3be6c30e623}">
          <xlrd:rvb i="6005"/>
        </ext>
      </extLst>
    </bk>
    <bk>
      <extLst>
        <ext uri="{3e2802c4-a4d2-4d8b-9148-e3be6c30e623}">
          <xlrd:rvb i="6006"/>
        </ext>
      </extLst>
    </bk>
    <bk>
      <extLst>
        <ext uri="{3e2802c4-a4d2-4d8b-9148-e3be6c30e623}">
          <xlrd:rvb i="6007"/>
        </ext>
      </extLst>
    </bk>
    <bk>
      <extLst>
        <ext uri="{3e2802c4-a4d2-4d8b-9148-e3be6c30e623}">
          <xlrd:rvb i="6008"/>
        </ext>
      </extLst>
    </bk>
    <bk>
      <extLst>
        <ext uri="{3e2802c4-a4d2-4d8b-9148-e3be6c30e623}">
          <xlrd:rvb i="6009"/>
        </ext>
      </extLst>
    </bk>
    <bk>
      <extLst>
        <ext uri="{3e2802c4-a4d2-4d8b-9148-e3be6c30e623}">
          <xlrd:rvb i="6010"/>
        </ext>
      </extLst>
    </bk>
    <bk>
      <extLst>
        <ext uri="{3e2802c4-a4d2-4d8b-9148-e3be6c30e623}">
          <xlrd:rvb i="6011"/>
        </ext>
      </extLst>
    </bk>
    <bk>
      <extLst>
        <ext uri="{3e2802c4-a4d2-4d8b-9148-e3be6c30e623}">
          <xlrd:rvb i="6012"/>
        </ext>
      </extLst>
    </bk>
    <bk>
      <extLst>
        <ext uri="{3e2802c4-a4d2-4d8b-9148-e3be6c30e623}">
          <xlrd:rvb i="6013"/>
        </ext>
      </extLst>
    </bk>
    <bk>
      <extLst>
        <ext uri="{3e2802c4-a4d2-4d8b-9148-e3be6c30e623}">
          <xlrd:rvb i="6014"/>
        </ext>
      </extLst>
    </bk>
    <bk>
      <extLst>
        <ext uri="{3e2802c4-a4d2-4d8b-9148-e3be6c30e623}">
          <xlrd:rvb i="6015"/>
        </ext>
      </extLst>
    </bk>
    <bk>
      <extLst>
        <ext uri="{3e2802c4-a4d2-4d8b-9148-e3be6c30e623}">
          <xlrd:rvb i="6016"/>
        </ext>
      </extLst>
    </bk>
    <bk>
      <extLst>
        <ext uri="{3e2802c4-a4d2-4d8b-9148-e3be6c30e623}">
          <xlrd:rvb i="6017"/>
        </ext>
      </extLst>
    </bk>
    <bk>
      <extLst>
        <ext uri="{3e2802c4-a4d2-4d8b-9148-e3be6c30e623}">
          <xlrd:rvb i="6018"/>
        </ext>
      </extLst>
    </bk>
    <bk>
      <extLst>
        <ext uri="{3e2802c4-a4d2-4d8b-9148-e3be6c30e623}">
          <xlrd:rvb i="6019"/>
        </ext>
      </extLst>
    </bk>
    <bk>
      <extLst>
        <ext uri="{3e2802c4-a4d2-4d8b-9148-e3be6c30e623}">
          <xlrd:rvb i="6020"/>
        </ext>
      </extLst>
    </bk>
    <bk>
      <extLst>
        <ext uri="{3e2802c4-a4d2-4d8b-9148-e3be6c30e623}">
          <xlrd:rvb i="6021"/>
        </ext>
      </extLst>
    </bk>
    <bk>
      <extLst>
        <ext uri="{3e2802c4-a4d2-4d8b-9148-e3be6c30e623}">
          <xlrd:rvb i="6022"/>
        </ext>
      </extLst>
    </bk>
    <bk>
      <extLst>
        <ext uri="{3e2802c4-a4d2-4d8b-9148-e3be6c30e623}">
          <xlrd:rvb i="6023"/>
        </ext>
      </extLst>
    </bk>
    <bk>
      <extLst>
        <ext uri="{3e2802c4-a4d2-4d8b-9148-e3be6c30e623}">
          <xlrd:rvb i="6024"/>
        </ext>
      </extLst>
    </bk>
    <bk>
      <extLst>
        <ext uri="{3e2802c4-a4d2-4d8b-9148-e3be6c30e623}">
          <xlrd:rvb i="6025"/>
        </ext>
      </extLst>
    </bk>
    <bk>
      <extLst>
        <ext uri="{3e2802c4-a4d2-4d8b-9148-e3be6c30e623}">
          <xlrd:rvb i="6026"/>
        </ext>
      </extLst>
    </bk>
    <bk>
      <extLst>
        <ext uri="{3e2802c4-a4d2-4d8b-9148-e3be6c30e623}">
          <xlrd:rvb i="6027"/>
        </ext>
      </extLst>
    </bk>
    <bk>
      <extLst>
        <ext uri="{3e2802c4-a4d2-4d8b-9148-e3be6c30e623}">
          <xlrd:rvb i="6028"/>
        </ext>
      </extLst>
    </bk>
    <bk>
      <extLst>
        <ext uri="{3e2802c4-a4d2-4d8b-9148-e3be6c30e623}">
          <xlrd:rvb i="6029"/>
        </ext>
      </extLst>
    </bk>
    <bk>
      <extLst>
        <ext uri="{3e2802c4-a4d2-4d8b-9148-e3be6c30e623}">
          <xlrd:rvb i="6030"/>
        </ext>
      </extLst>
    </bk>
    <bk>
      <extLst>
        <ext uri="{3e2802c4-a4d2-4d8b-9148-e3be6c30e623}">
          <xlrd:rvb i="6031"/>
        </ext>
      </extLst>
    </bk>
    <bk>
      <extLst>
        <ext uri="{3e2802c4-a4d2-4d8b-9148-e3be6c30e623}">
          <xlrd:rvb i="6032"/>
        </ext>
      </extLst>
    </bk>
    <bk>
      <extLst>
        <ext uri="{3e2802c4-a4d2-4d8b-9148-e3be6c30e623}">
          <xlrd:rvb i="6033"/>
        </ext>
      </extLst>
    </bk>
    <bk>
      <extLst>
        <ext uri="{3e2802c4-a4d2-4d8b-9148-e3be6c30e623}">
          <xlrd:rvb i="6034"/>
        </ext>
      </extLst>
    </bk>
    <bk>
      <extLst>
        <ext uri="{3e2802c4-a4d2-4d8b-9148-e3be6c30e623}">
          <xlrd:rvb i="6035"/>
        </ext>
      </extLst>
    </bk>
    <bk>
      <extLst>
        <ext uri="{3e2802c4-a4d2-4d8b-9148-e3be6c30e623}">
          <xlrd:rvb i="6036"/>
        </ext>
      </extLst>
    </bk>
    <bk>
      <extLst>
        <ext uri="{3e2802c4-a4d2-4d8b-9148-e3be6c30e623}">
          <xlrd:rvb i="6037"/>
        </ext>
      </extLst>
    </bk>
    <bk>
      <extLst>
        <ext uri="{3e2802c4-a4d2-4d8b-9148-e3be6c30e623}">
          <xlrd:rvb i="6038"/>
        </ext>
      </extLst>
    </bk>
    <bk>
      <extLst>
        <ext uri="{3e2802c4-a4d2-4d8b-9148-e3be6c30e623}">
          <xlrd:rvb i="6039"/>
        </ext>
      </extLst>
    </bk>
    <bk>
      <extLst>
        <ext uri="{3e2802c4-a4d2-4d8b-9148-e3be6c30e623}">
          <xlrd:rvb i="6040"/>
        </ext>
      </extLst>
    </bk>
    <bk>
      <extLst>
        <ext uri="{3e2802c4-a4d2-4d8b-9148-e3be6c30e623}">
          <xlrd:rvb i="6041"/>
        </ext>
      </extLst>
    </bk>
    <bk>
      <extLst>
        <ext uri="{3e2802c4-a4d2-4d8b-9148-e3be6c30e623}">
          <xlrd:rvb i="6042"/>
        </ext>
      </extLst>
    </bk>
    <bk>
      <extLst>
        <ext uri="{3e2802c4-a4d2-4d8b-9148-e3be6c30e623}">
          <xlrd:rvb i="6043"/>
        </ext>
      </extLst>
    </bk>
    <bk>
      <extLst>
        <ext uri="{3e2802c4-a4d2-4d8b-9148-e3be6c30e623}">
          <xlrd:rvb i="6044"/>
        </ext>
      </extLst>
    </bk>
    <bk>
      <extLst>
        <ext uri="{3e2802c4-a4d2-4d8b-9148-e3be6c30e623}">
          <xlrd:rvb i="6045"/>
        </ext>
      </extLst>
    </bk>
    <bk>
      <extLst>
        <ext uri="{3e2802c4-a4d2-4d8b-9148-e3be6c30e623}">
          <xlrd:rvb i="6046"/>
        </ext>
      </extLst>
    </bk>
    <bk>
      <extLst>
        <ext uri="{3e2802c4-a4d2-4d8b-9148-e3be6c30e623}">
          <xlrd:rvb i="6047"/>
        </ext>
      </extLst>
    </bk>
    <bk>
      <extLst>
        <ext uri="{3e2802c4-a4d2-4d8b-9148-e3be6c30e623}">
          <xlrd:rvb i="6048"/>
        </ext>
      </extLst>
    </bk>
    <bk>
      <extLst>
        <ext uri="{3e2802c4-a4d2-4d8b-9148-e3be6c30e623}">
          <xlrd:rvb i="6049"/>
        </ext>
      </extLst>
    </bk>
    <bk>
      <extLst>
        <ext uri="{3e2802c4-a4d2-4d8b-9148-e3be6c30e623}">
          <xlrd:rvb i="6050"/>
        </ext>
      </extLst>
    </bk>
    <bk>
      <extLst>
        <ext uri="{3e2802c4-a4d2-4d8b-9148-e3be6c30e623}">
          <xlrd:rvb i="6051"/>
        </ext>
      </extLst>
    </bk>
    <bk>
      <extLst>
        <ext uri="{3e2802c4-a4d2-4d8b-9148-e3be6c30e623}">
          <xlrd:rvb i="6052"/>
        </ext>
      </extLst>
    </bk>
    <bk>
      <extLst>
        <ext uri="{3e2802c4-a4d2-4d8b-9148-e3be6c30e623}">
          <xlrd:rvb i="6053"/>
        </ext>
      </extLst>
    </bk>
    <bk>
      <extLst>
        <ext uri="{3e2802c4-a4d2-4d8b-9148-e3be6c30e623}">
          <xlrd:rvb i="6054"/>
        </ext>
      </extLst>
    </bk>
    <bk>
      <extLst>
        <ext uri="{3e2802c4-a4d2-4d8b-9148-e3be6c30e623}">
          <xlrd:rvb i="6055"/>
        </ext>
      </extLst>
    </bk>
    <bk>
      <extLst>
        <ext uri="{3e2802c4-a4d2-4d8b-9148-e3be6c30e623}">
          <xlrd:rvb i="6056"/>
        </ext>
      </extLst>
    </bk>
    <bk>
      <extLst>
        <ext uri="{3e2802c4-a4d2-4d8b-9148-e3be6c30e623}">
          <xlrd:rvb i="6057"/>
        </ext>
      </extLst>
    </bk>
    <bk>
      <extLst>
        <ext uri="{3e2802c4-a4d2-4d8b-9148-e3be6c30e623}">
          <xlrd:rvb i="6058"/>
        </ext>
      </extLst>
    </bk>
    <bk>
      <extLst>
        <ext uri="{3e2802c4-a4d2-4d8b-9148-e3be6c30e623}">
          <xlrd:rvb i="6059"/>
        </ext>
      </extLst>
    </bk>
    <bk>
      <extLst>
        <ext uri="{3e2802c4-a4d2-4d8b-9148-e3be6c30e623}">
          <xlrd:rvb i="6060"/>
        </ext>
      </extLst>
    </bk>
    <bk>
      <extLst>
        <ext uri="{3e2802c4-a4d2-4d8b-9148-e3be6c30e623}">
          <xlrd:rvb i="6061"/>
        </ext>
      </extLst>
    </bk>
    <bk>
      <extLst>
        <ext uri="{3e2802c4-a4d2-4d8b-9148-e3be6c30e623}">
          <xlrd:rvb i="6062"/>
        </ext>
      </extLst>
    </bk>
    <bk>
      <extLst>
        <ext uri="{3e2802c4-a4d2-4d8b-9148-e3be6c30e623}">
          <xlrd:rvb i="6063"/>
        </ext>
      </extLst>
    </bk>
    <bk>
      <extLst>
        <ext uri="{3e2802c4-a4d2-4d8b-9148-e3be6c30e623}">
          <xlrd:rvb i="6064"/>
        </ext>
      </extLst>
    </bk>
    <bk>
      <extLst>
        <ext uri="{3e2802c4-a4d2-4d8b-9148-e3be6c30e623}">
          <xlrd:rvb i="6065"/>
        </ext>
      </extLst>
    </bk>
    <bk>
      <extLst>
        <ext uri="{3e2802c4-a4d2-4d8b-9148-e3be6c30e623}">
          <xlrd:rvb i="6066"/>
        </ext>
      </extLst>
    </bk>
    <bk>
      <extLst>
        <ext uri="{3e2802c4-a4d2-4d8b-9148-e3be6c30e623}">
          <xlrd:rvb i="6067"/>
        </ext>
      </extLst>
    </bk>
    <bk>
      <extLst>
        <ext uri="{3e2802c4-a4d2-4d8b-9148-e3be6c30e623}">
          <xlrd:rvb i="6068"/>
        </ext>
      </extLst>
    </bk>
    <bk>
      <extLst>
        <ext uri="{3e2802c4-a4d2-4d8b-9148-e3be6c30e623}">
          <xlrd:rvb i="6069"/>
        </ext>
      </extLst>
    </bk>
    <bk>
      <extLst>
        <ext uri="{3e2802c4-a4d2-4d8b-9148-e3be6c30e623}">
          <xlrd:rvb i="6070"/>
        </ext>
      </extLst>
    </bk>
    <bk>
      <extLst>
        <ext uri="{3e2802c4-a4d2-4d8b-9148-e3be6c30e623}">
          <xlrd:rvb i="6071"/>
        </ext>
      </extLst>
    </bk>
    <bk>
      <extLst>
        <ext uri="{3e2802c4-a4d2-4d8b-9148-e3be6c30e623}">
          <xlrd:rvb i="6072"/>
        </ext>
      </extLst>
    </bk>
    <bk>
      <extLst>
        <ext uri="{3e2802c4-a4d2-4d8b-9148-e3be6c30e623}">
          <xlrd:rvb i="6073"/>
        </ext>
      </extLst>
    </bk>
    <bk>
      <extLst>
        <ext uri="{3e2802c4-a4d2-4d8b-9148-e3be6c30e623}">
          <xlrd:rvb i="6074"/>
        </ext>
      </extLst>
    </bk>
    <bk>
      <extLst>
        <ext uri="{3e2802c4-a4d2-4d8b-9148-e3be6c30e623}">
          <xlrd:rvb i="6075"/>
        </ext>
      </extLst>
    </bk>
    <bk>
      <extLst>
        <ext uri="{3e2802c4-a4d2-4d8b-9148-e3be6c30e623}">
          <xlrd:rvb i="6076"/>
        </ext>
      </extLst>
    </bk>
    <bk>
      <extLst>
        <ext uri="{3e2802c4-a4d2-4d8b-9148-e3be6c30e623}">
          <xlrd:rvb i="6079"/>
        </ext>
      </extLst>
    </bk>
    <bk>
      <extLst>
        <ext uri="{3e2802c4-a4d2-4d8b-9148-e3be6c30e623}">
          <xlrd:rvb i="6080"/>
        </ext>
      </extLst>
    </bk>
    <bk>
      <extLst>
        <ext uri="{3e2802c4-a4d2-4d8b-9148-e3be6c30e623}">
          <xlrd:rvb i="6081"/>
        </ext>
      </extLst>
    </bk>
    <bk>
      <extLst>
        <ext uri="{3e2802c4-a4d2-4d8b-9148-e3be6c30e623}">
          <xlrd:rvb i="6082"/>
        </ext>
      </extLst>
    </bk>
    <bk>
      <extLst>
        <ext uri="{3e2802c4-a4d2-4d8b-9148-e3be6c30e623}">
          <xlrd:rvb i="6083"/>
        </ext>
      </extLst>
    </bk>
    <bk>
      <extLst>
        <ext uri="{3e2802c4-a4d2-4d8b-9148-e3be6c30e623}">
          <xlrd:rvb i="6084"/>
        </ext>
      </extLst>
    </bk>
    <bk>
      <extLst>
        <ext uri="{3e2802c4-a4d2-4d8b-9148-e3be6c30e623}">
          <xlrd:rvb i="6085"/>
        </ext>
      </extLst>
    </bk>
    <bk>
      <extLst>
        <ext uri="{3e2802c4-a4d2-4d8b-9148-e3be6c30e623}">
          <xlrd:rvb i="6086"/>
        </ext>
      </extLst>
    </bk>
    <bk>
      <extLst>
        <ext uri="{3e2802c4-a4d2-4d8b-9148-e3be6c30e623}">
          <xlrd:rvb i="6087"/>
        </ext>
      </extLst>
    </bk>
    <bk>
      <extLst>
        <ext uri="{3e2802c4-a4d2-4d8b-9148-e3be6c30e623}">
          <xlrd:rvb i="6088"/>
        </ext>
      </extLst>
    </bk>
    <bk>
      <extLst>
        <ext uri="{3e2802c4-a4d2-4d8b-9148-e3be6c30e623}">
          <xlrd:rvb i="6089"/>
        </ext>
      </extLst>
    </bk>
    <bk>
      <extLst>
        <ext uri="{3e2802c4-a4d2-4d8b-9148-e3be6c30e623}">
          <xlrd:rvb i="6090"/>
        </ext>
      </extLst>
    </bk>
    <bk>
      <extLst>
        <ext uri="{3e2802c4-a4d2-4d8b-9148-e3be6c30e623}">
          <xlrd:rvb i="6091"/>
        </ext>
      </extLst>
    </bk>
    <bk>
      <extLst>
        <ext uri="{3e2802c4-a4d2-4d8b-9148-e3be6c30e623}">
          <xlrd:rvb i="6092"/>
        </ext>
      </extLst>
    </bk>
    <bk>
      <extLst>
        <ext uri="{3e2802c4-a4d2-4d8b-9148-e3be6c30e623}">
          <xlrd:rvb i="6093"/>
        </ext>
      </extLst>
    </bk>
    <bk>
      <extLst>
        <ext uri="{3e2802c4-a4d2-4d8b-9148-e3be6c30e623}">
          <xlrd:rvb i="6094"/>
        </ext>
      </extLst>
    </bk>
    <bk>
      <extLst>
        <ext uri="{3e2802c4-a4d2-4d8b-9148-e3be6c30e623}">
          <xlrd:rvb i="6095"/>
        </ext>
      </extLst>
    </bk>
    <bk>
      <extLst>
        <ext uri="{3e2802c4-a4d2-4d8b-9148-e3be6c30e623}">
          <xlrd:rvb i="6096"/>
        </ext>
      </extLst>
    </bk>
    <bk>
      <extLst>
        <ext uri="{3e2802c4-a4d2-4d8b-9148-e3be6c30e623}">
          <xlrd:rvb i="6097"/>
        </ext>
      </extLst>
    </bk>
    <bk>
      <extLst>
        <ext uri="{3e2802c4-a4d2-4d8b-9148-e3be6c30e623}">
          <xlrd:rvb i="6098"/>
        </ext>
      </extLst>
    </bk>
    <bk>
      <extLst>
        <ext uri="{3e2802c4-a4d2-4d8b-9148-e3be6c30e623}">
          <xlrd:rvb i="6099"/>
        </ext>
      </extLst>
    </bk>
    <bk>
      <extLst>
        <ext uri="{3e2802c4-a4d2-4d8b-9148-e3be6c30e623}">
          <xlrd:rvb i="6100"/>
        </ext>
      </extLst>
    </bk>
    <bk>
      <extLst>
        <ext uri="{3e2802c4-a4d2-4d8b-9148-e3be6c30e623}">
          <xlrd:rvb i="6101"/>
        </ext>
      </extLst>
    </bk>
    <bk>
      <extLst>
        <ext uri="{3e2802c4-a4d2-4d8b-9148-e3be6c30e623}">
          <xlrd:rvb i="6102"/>
        </ext>
      </extLst>
    </bk>
    <bk>
      <extLst>
        <ext uri="{3e2802c4-a4d2-4d8b-9148-e3be6c30e623}">
          <xlrd:rvb i="6103"/>
        </ext>
      </extLst>
    </bk>
    <bk>
      <extLst>
        <ext uri="{3e2802c4-a4d2-4d8b-9148-e3be6c30e623}">
          <xlrd:rvb i="6104"/>
        </ext>
      </extLst>
    </bk>
    <bk>
      <extLst>
        <ext uri="{3e2802c4-a4d2-4d8b-9148-e3be6c30e623}">
          <xlrd:rvb i="6105"/>
        </ext>
      </extLst>
    </bk>
    <bk>
      <extLst>
        <ext uri="{3e2802c4-a4d2-4d8b-9148-e3be6c30e623}">
          <xlrd:rvb i="6106"/>
        </ext>
      </extLst>
    </bk>
    <bk>
      <extLst>
        <ext uri="{3e2802c4-a4d2-4d8b-9148-e3be6c30e623}">
          <xlrd:rvb i="6107"/>
        </ext>
      </extLst>
    </bk>
    <bk>
      <extLst>
        <ext uri="{3e2802c4-a4d2-4d8b-9148-e3be6c30e623}">
          <xlrd:rvb i="6108"/>
        </ext>
      </extLst>
    </bk>
    <bk>
      <extLst>
        <ext uri="{3e2802c4-a4d2-4d8b-9148-e3be6c30e623}">
          <xlrd:rvb i="6109"/>
        </ext>
      </extLst>
    </bk>
    <bk>
      <extLst>
        <ext uri="{3e2802c4-a4d2-4d8b-9148-e3be6c30e623}">
          <xlrd:rvb i="6110"/>
        </ext>
      </extLst>
    </bk>
    <bk>
      <extLst>
        <ext uri="{3e2802c4-a4d2-4d8b-9148-e3be6c30e623}">
          <xlrd:rvb i="6111"/>
        </ext>
      </extLst>
    </bk>
    <bk>
      <extLst>
        <ext uri="{3e2802c4-a4d2-4d8b-9148-e3be6c30e623}">
          <xlrd:rvb i="6112"/>
        </ext>
      </extLst>
    </bk>
    <bk>
      <extLst>
        <ext uri="{3e2802c4-a4d2-4d8b-9148-e3be6c30e623}">
          <xlrd:rvb i="6113"/>
        </ext>
      </extLst>
    </bk>
    <bk>
      <extLst>
        <ext uri="{3e2802c4-a4d2-4d8b-9148-e3be6c30e623}">
          <xlrd:rvb i="6114"/>
        </ext>
      </extLst>
    </bk>
    <bk>
      <extLst>
        <ext uri="{3e2802c4-a4d2-4d8b-9148-e3be6c30e623}">
          <xlrd:rvb i="6115"/>
        </ext>
      </extLst>
    </bk>
    <bk>
      <extLst>
        <ext uri="{3e2802c4-a4d2-4d8b-9148-e3be6c30e623}">
          <xlrd:rvb i="6116"/>
        </ext>
      </extLst>
    </bk>
    <bk>
      <extLst>
        <ext uri="{3e2802c4-a4d2-4d8b-9148-e3be6c30e623}">
          <xlrd:rvb i="6117"/>
        </ext>
      </extLst>
    </bk>
    <bk>
      <extLst>
        <ext uri="{3e2802c4-a4d2-4d8b-9148-e3be6c30e623}">
          <xlrd:rvb i="6118"/>
        </ext>
      </extLst>
    </bk>
    <bk>
      <extLst>
        <ext uri="{3e2802c4-a4d2-4d8b-9148-e3be6c30e623}">
          <xlrd:rvb i="6119"/>
        </ext>
      </extLst>
    </bk>
    <bk>
      <extLst>
        <ext uri="{3e2802c4-a4d2-4d8b-9148-e3be6c30e623}">
          <xlrd:rvb i="6120"/>
        </ext>
      </extLst>
    </bk>
    <bk>
      <extLst>
        <ext uri="{3e2802c4-a4d2-4d8b-9148-e3be6c30e623}">
          <xlrd:rvb i="6121"/>
        </ext>
      </extLst>
    </bk>
    <bk>
      <extLst>
        <ext uri="{3e2802c4-a4d2-4d8b-9148-e3be6c30e623}">
          <xlrd:rvb i="6122"/>
        </ext>
      </extLst>
    </bk>
    <bk>
      <extLst>
        <ext uri="{3e2802c4-a4d2-4d8b-9148-e3be6c30e623}">
          <xlrd:rvb i="6123"/>
        </ext>
      </extLst>
    </bk>
    <bk>
      <extLst>
        <ext uri="{3e2802c4-a4d2-4d8b-9148-e3be6c30e623}">
          <xlrd:rvb i="6124"/>
        </ext>
      </extLst>
    </bk>
    <bk>
      <extLst>
        <ext uri="{3e2802c4-a4d2-4d8b-9148-e3be6c30e623}">
          <xlrd:rvb i="6125"/>
        </ext>
      </extLst>
    </bk>
    <bk>
      <extLst>
        <ext uri="{3e2802c4-a4d2-4d8b-9148-e3be6c30e623}">
          <xlrd:rvb i="6126"/>
        </ext>
      </extLst>
    </bk>
    <bk>
      <extLst>
        <ext uri="{3e2802c4-a4d2-4d8b-9148-e3be6c30e623}">
          <xlrd:rvb i="6127"/>
        </ext>
      </extLst>
    </bk>
    <bk>
      <extLst>
        <ext uri="{3e2802c4-a4d2-4d8b-9148-e3be6c30e623}">
          <xlrd:rvb i="6128"/>
        </ext>
      </extLst>
    </bk>
    <bk>
      <extLst>
        <ext uri="{3e2802c4-a4d2-4d8b-9148-e3be6c30e623}">
          <xlrd:rvb i="6129"/>
        </ext>
      </extLst>
    </bk>
    <bk>
      <extLst>
        <ext uri="{3e2802c4-a4d2-4d8b-9148-e3be6c30e623}">
          <xlrd:rvb i="6130"/>
        </ext>
      </extLst>
    </bk>
    <bk>
      <extLst>
        <ext uri="{3e2802c4-a4d2-4d8b-9148-e3be6c30e623}">
          <xlrd:rvb i="6131"/>
        </ext>
      </extLst>
    </bk>
    <bk>
      <extLst>
        <ext uri="{3e2802c4-a4d2-4d8b-9148-e3be6c30e623}">
          <xlrd:rvb i="6132"/>
        </ext>
      </extLst>
    </bk>
    <bk>
      <extLst>
        <ext uri="{3e2802c4-a4d2-4d8b-9148-e3be6c30e623}">
          <xlrd:rvb i="6133"/>
        </ext>
      </extLst>
    </bk>
    <bk>
      <extLst>
        <ext uri="{3e2802c4-a4d2-4d8b-9148-e3be6c30e623}">
          <xlrd:rvb i="6134"/>
        </ext>
      </extLst>
    </bk>
    <bk>
      <extLst>
        <ext uri="{3e2802c4-a4d2-4d8b-9148-e3be6c30e623}">
          <xlrd:rvb i="6135"/>
        </ext>
      </extLst>
    </bk>
    <bk>
      <extLst>
        <ext uri="{3e2802c4-a4d2-4d8b-9148-e3be6c30e623}">
          <xlrd:rvb i="6136"/>
        </ext>
      </extLst>
    </bk>
    <bk>
      <extLst>
        <ext uri="{3e2802c4-a4d2-4d8b-9148-e3be6c30e623}">
          <xlrd:rvb i="6137"/>
        </ext>
      </extLst>
    </bk>
    <bk>
      <extLst>
        <ext uri="{3e2802c4-a4d2-4d8b-9148-e3be6c30e623}">
          <xlrd:rvb i="6138"/>
        </ext>
      </extLst>
    </bk>
    <bk>
      <extLst>
        <ext uri="{3e2802c4-a4d2-4d8b-9148-e3be6c30e623}">
          <xlrd:rvb i="6139"/>
        </ext>
      </extLst>
    </bk>
    <bk>
      <extLst>
        <ext uri="{3e2802c4-a4d2-4d8b-9148-e3be6c30e623}">
          <xlrd:rvb i="6140"/>
        </ext>
      </extLst>
    </bk>
    <bk>
      <extLst>
        <ext uri="{3e2802c4-a4d2-4d8b-9148-e3be6c30e623}">
          <xlrd:rvb i="6141"/>
        </ext>
      </extLst>
    </bk>
    <bk>
      <extLst>
        <ext uri="{3e2802c4-a4d2-4d8b-9148-e3be6c30e623}">
          <xlrd:rvb i="6142"/>
        </ext>
      </extLst>
    </bk>
    <bk>
      <extLst>
        <ext uri="{3e2802c4-a4d2-4d8b-9148-e3be6c30e623}">
          <xlrd:rvb i="6143"/>
        </ext>
      </extLst>
    </bk>
    <bk>
      <extLst>
        <ext uri="{3e2802c4-a4d2-4d8b-9148-e3be6c30e623}">
          <xlrd:rvb i="6144"/>
        </ext>
      </extLst>
    </bk>
    <bk>
      <extLst>
        <ext uri="{3e2802c4-a4d2-4d8b-9148-e3be6c30e623}">
          <xlrd:rvb i="6145"/>
        </ext>
      </extLst>
    </bk>
    <bk>
      <extLst>
        <ext uri="{3e2802c4-a4d2-4d8b-9148-e3be6c30e623}">
          <xlrd:rvb i="6146"/>
        </ext>
      </extLst>
    </bk>
    <bk>
      <extLst>
        <ext uri="{3e2802c4-a4d2-4d8b-9148-e3be6c30e623}">
          <xlrd:rvb i="6147"/>
        </ext>
      </extLst>
    </bk>
    <bk>
      <extLst>
        <ext uri="{3e2802c4-a4d2-4d8b-9148-e3be6c30e623}">
          <xlrd:rvb i="6148"/>
        </ext>
      </extLst>
    </bk>
    <bk>
      <extLst>
        <ext uri="{3e2802c4-a4d2-4d8b-9148-e3be6c30e623}">
          <xlrd:rvb i="6149"/>
        </ext>
      </extLst>
    </bk>
    <bk>
      <extLst>
        <ext uri="{3e2802c4-a4d2-4d8b-9148-e3be6c30e623}">
          <xlrd:rvb i="6150"/>
        </ext>
      </extLst>
    </bk>
    <bk>
      <extLst>
        <ext uri="{3e2802c4-a4d2-4d8b-9148-e3be6c30e623}">
          <xlrd:rvb i="6151"/>
        </ext>
      </extLst>
    </bk>
    <bk>
      <extLst>
        <ext uri="{3e2802c4-a4d2-4d8b-9148-e3be6c30e623}">
          <xlrd:rvb i="6152"/>
        </ext>
      </extLst>
    </bk>
    <bk>
      <extLst>
        <ext uri="{3e2802c4-a4d2-4d8b-9148-e3be6c30e623}">
          <xlrd:rvb i="6153"/>
        </ext>
      </extLst>
    </bk>
    <bk>
      <extLst>
        <ext uri="{3e2802c4-a4d2-4d8b-9148-e3be6c30e623}">
          <xlrd:rvb i="6154"/>
        </ext>
      </extLst>
    </bk>
    <bk>
      <extLst>
        <ext uri="{3e2802c4-a4d2-4d8b-9148-e3be6c30e623}">
          <xlrd:rvb i="6155"/>
        </ext>
      </extLst>
    </bk>
    <bk>
      <extLst>
        <ext uri="{3e2802c4-a4d2-4d8b-9148-e3be6c30e623}">
          <xlrd:rvb i="6156"/>
        </ext>
      </extLst>
    </bk>
    <bk>
      <extLst>
        <ext uri="{3e2802c4-a4d2-4d8b-9148-e3be6c30e623}">
          <xlrd:rvb i="6157"/>
        </ext>
      </extLst>
    </bk>
    <bk>
      <extLst>
        <ext uri="{3e2802c4-a4d2-4d8b-9148-e3be6c30e623}">
          <xlrd:rvb i="6158"/>
        </ext>
      </extLst>
    </bk>
    <bk>
      <extLst>
        <ext uri="{3e2802c4-a4d2-4d8b-9148-e3be6c30e623}">
          <xlrd:rvb i="6159"/>
        </ext>
      </extLst>
    </bk>
    <bk>
      <extLst>
        <ext uri="{3e2802c4-a4d2-4d8b-9148-e3be6c30e623}">
          <xlrd:rvb i="6160"/>
        </ext>
      </extLst>
    </bk>
    <bk>
      <extLst>
        <ext uri="{3e2802c4-a4d2-4d8b-9148-e3be6c30e623}">
          <xlrd:rvb i="6161"/>
        </ext>
      </extLst>
    </bk>
    <bk>
      <extLst>
        <ext uri="{3e2802c4-a4d2-4d8b-9148-e3be6c30e623}">
          <xlrd:rvb i="6162"/>
        </ext>
      </extLst>
    </bk>
    <bk>
      <extLst>
        <ext uri="{3e2802c4-a4d2-4d8b-9148-e3be6c30e623}">
          <xlrd:rvb i="6163"/>
        </ext>
      </extLst>
    </bk>
    <bk>
      <extLst>
        <ext uri="{3e2802c4-a4d2-4d8b-9148-e3be6c30e623}">
          <xlrd:rvb i="6164"/>
        </ext>
      </extLst>
    </bk>
    <bk>
      <extLst>
        <ext uri="{3e2802c4-a4d2-4d8b-9148-e3be6c30e623}">
          <xlrd:rvb i="6165"/>
        </ext>
      </extLst>
    </bk>
    <bk>
      <extLst>
        <ext uri="{3e2802c4-a4d2-4d8b-9148-e3be6c30e623}">
          <xlrd:rvb i="6166"/>
        </ext>
      </extLst>
    </bk>
    <bk>
      <extLst>
        <ext uri="{3e2802c4-a4d2-4d8b-9148-e3be6c30e623}">
          <xlrd:rvb i="6167"/>
        </ext>
      </extLst>
    </bk>
    <bk>
      <extLst>
        <ext uri="{3e2802c4-a4d2-4d8b-9148-e3be6c30e623}">
          <xlrd:rvb i="6168"/>
        </ext>
      </extLst>
    </bk>
    <bk>
      <extLst>
        <ext uri="{3e2802c4-a4d2-4d8b-9148-e3be6c30e623}">
          <xlrd:rvb i="6169"/>
        </ext>
      </extLst>
    </bk>
    <bk>
      <extLst>
        <ext uri="{3e2802c4-a4d2-4d8b-9148-e3be6c30e623}">
          <xlrd:rvb i="6170"/>
        </ext>
      </extLst>
    </bk>
    <bk>
      <extLst>
        <ext uri="{3e2802c4-a4d2-4d8b-9148-e3be6c30e623}">
          <xlrd:rvb i="6171"/>
        </ext>
      </extLst>
    </bk>
    <bk>
      <extLst>
        <ext uri="{3e2802c4-a4d2-4d8b-9148-e3be6c30e623}">
          <xlrd:rvb i="6172"/>
        </ext>
      </extLst>
    </bk>
    <bk>
      <extLst>
        <ext uri="{3e2802c4-a4d2-4d8b-9148-e3be6c30e623}">
          <xlrd:rvb i="6173"/>
        </ext>
      </extLst>
    </bk>
    <bk>
      <extLst>
        <ext uri="{3e2802c4-a4d2-4d8b-9148-e3be6c30e623}">
          <xlrd:rvb i="6174"/>
        </ext>
      </extLst>
    </bk>
    <bk>
      <extLst>
        <ext uri="{3e2802c4-a4d2-4d8b-9148-e3be6c30e623}">
          <xlrd:rvb i="6175"/>
        </ext>
      </extLst>
    </bk>
    <bk>
      <extLst>
        <ext uri="{3e2802c4-a4d2-4d8b-9148-e3be6c30e623}">
          <xlrd:rvb i="6176"/>
        </ext>
      </extLst>
    </bk>
    <bk>
      <extLst>
        <ext uri="{3e2802c4-a4d2-4d8b-9148-e3be6c30e623}">
          <xlrd:rvb i="6177"/>
        </ext>
      </extLst>
    </bk>
    <bk>
      <extLst>
        <ext uri="{3e2802c4-a4d2-4d8b-9148-e3be6c30e623}">
          <xlrd:rvb i="6178"/>
        </ext>
      </extLst>
    </bk>
    <bk>
      <extLst>
        <ext uri="{3e2802c4-a4d2-4d8b-9148-e3be6c30e623}">
          <xlrd:rvb i="6179"/>
        </ext>
      </extLst>
    </bk>
    <bk>
      <extLst>
        <ext uri="{3e2802c4-a4d2-4d8b-9148-e3be6c30e623}">
          <xlrd:rvb i="6180"/>
        </ext>
      </extLst>
    </bk>
    <bk>
      <extLst>
        <ext uri="{3e2802c4-a4d2-4d8b-9148-e3be6c30e623}">
          <xlrd:rvb i="6181"/>
        </ext>
      </extLst>
    </bk>
    <bk>
      <extLst>
        <ext uri="{3e2802c4-a4d2-4d8b-9148-e3be6c30e623}">
          <xlrd:rvb i="6182"/>
        </ext>
      </extLst>
    </bk>
    <bk>
      <extLst>
        <ext uri="{3e2802c4-a4d2-4d8b-9148-e3be6c30e623}">
          <xlrd:rvb i="6183"/>
        </ext>
      </extLst>
    </bk>
    <bk>
      <extLst>
        <ext uri="{3e2802c4-a4d2-4d8b-9148-e3be6c30e623}">
          <xlrd:rvb i="6184"/>
        </ext>
      </extLst>
    </bk>
    <bk>
      <extLst>
        <ext uri="{3e2802c4-a4d2-4d8b-9148-e3be6c30e623}">
          <xlrd:rvb i="6185"/>
        </ext>
      </extLst>
    </bk>
    <bk>
      <extLst>
        <ext uri="{3e2802c4-a4d2-4d8b-9148-e3be6c30e623}">
          <xlrd:rvb i="6186"/>
        </ext>
      </extLst>
    </bk>
    <bk>
      <extLst>
        <ext uri="{3e2802c4-a4d2-4d8b-9148-e3be6c30e623}">
          <xlrd:rvb i="6187"/>
        </ext>
      </extLst>
    </bk>
    <bk>
      <extLst>
        <ext uri="{3e2802c4-a4d2-4d8b-9148-e3be6c30e623}">
          <xlrd:rvb i="6188"/>
        </ext>
      </extLst>
    </bk>
    <bk>
      <extLst>
        <ext uri="{3e2802c4-a4d2-4d8b-9148-e3be6c30e623}">
          <xlrd:rvb i="6189"/>
        </ext>
      </extLst>
    </bk>
    <bk>
      <extLst>
        <ext uri="{3e2802c4-a4d2-4d8b-9148-e3be6c30e623}">
          <xlrd:rvb i="6190"/>
        </ext>
      </extLst>
    </bk>
    <bk>
      <extLst>
        <ext uri="{3e2802c4-a4d2-4d8b-9148-e3be6c30e623}">
          <xlrd:rvb i="6191"/>
        </ext>
      </extLst>
    </bk>
    <bk>
      <extLst>
        <ext uri="{3e2802c4-a4d2-4d8b-9148-e3be6c30e623}">
          <xlrd:rvb i="6192"/>
        </ext>
      </extLst>
    </bk>
    <bk>
      <extLst>
        <ext uri="{3e2802c4-a4d2-4d8b-9148-e3be6c30e623}">
          <xlrd:rvb i="6193"/>
        </ext>
      </extLst>
    </bk>
    <bk>
      <extLst>
        <ext uri="{3e2802c4-a4d2-4d8b-9148-e3be6c30e623}">
          <xlrd:rvb i="6194"/>
        </ext>
      </extLst>
    </bk>
    <bk>
      <extLst>
        <ext uri="{3e2802c4-a4d2-4d8b-9148-e3be6c30e623}">
          <xlrd:rvb i="6195"/>
        </ext>
      </extLst>
    </bk>
    <bk>
      <extLst>
        <ext uri="{3e2802c4-a4d2-4d8b-9148-e3be6c30e623}">
          <xlrd:rvb i="6196"/>
        </ext>
      </extLst>
    </bk>
    <bk>
      <extLst>
        <ext uri="{3e2802c4-a4d2-4d8b-9148-e3be6c30e623}">
          <xlrd:rvb i="6197"/>
        </ext>
      </extLst>
    </bk>
    <bk>
      <extLst>
        <ext uri="{3e2802c4-a4d2-4d8b-9148-e3be6c30e623}">
          <xlrd:rvb i="6198"/>
        </ext>
      </extLst>
    </bk>
    <bk>
      <extLst>
        <ext uri="{3e2802c4-a4d2-4d8b-9148-e3be6c30e623}">
          <xlrd:rvb i="6199"/>
        </ext>
      </extLst>
    </bk>
    <bk>
      <extLst>
        <ext uri="{3e2802c4-a4d2-4d8b-9148-e3be6c30e623}">
          <xlrd:rvb i="6200"/>
        </ext>
      </extLst>
    </bk>
    <bk>
      <extLst>
        <ext uri="{3e2802c4-a4d2-4d8b-9148-e3be6c30e623}">
          <xlrd:rvb i="6201"/>
        </ext>
      </extLst>
    </bk>
    <bk>
      <extLst>
        <ext uri="{3e2802c4-a4d2-4d8b-9148-e3be6c30e623}">
          <xlrd:rvb i="6202"/>
        </ext>
      </extLst>
    </bk>
    <bk>
      <extLst>
        <ext uri="{3e2802c4-a4d2-4d8b-9148-e3be6c30e623}">
          <xlrd:rvb i="6203"/>
        </ext>
      </extLst>
    </bk>
    <bk>
      <extLst>
        <ext uri="{3e2802c4-a4d2-4d8b-9148-e3be6c30e623}">
          <xlrd:rvb i="6204"/>
        </ext>
      </extLst>
    </bk>
    <bk>
      <extLst>
        <ext uri="{3e2802c4-a4d2-4d8b-9148-e3be6c30e623}">
          <xlrd:rvb i="6205"/>
        </ext>
      </extLst>
    </bk>
    <bk>
      <extLst>
        <ext uri="{3e2802c4-a4d2-4d8b-9148-e3be6c30e623}">
          <xlrd:rvb i="6206"/>
        </ext>
      </extLst>
    </bk>
    <bk>
      <extLst>
        <ext uri="{3e2802c4-a4d2-4d8b-9148-e3be6c30e623}">
          <xlrd:rvb i="6207"/>
        </ext>
      </extLst>
    </bk>
    <bk>
      <extLst>
        <ext uri="{3e2802c4-a4d2-4d8b-9148-e3be6c30e623}">
          <xlrd:rvb i="6208"/>
        </ext>
      </extLst>
    </bk>
    <bk>
      <extLst>
        <ext uri="{3e2802c4-a4d2-4d8b-9148-e3be6c30e623}">
          <xlrd:rvb i="6209"/>
        </ext>
      </extLst>
    </bk>
    <bk>
      <extLst>
        <ext uri="{3e2802c4-a4d2-4d8b-9148-e3be6c30e623}">
          <xlrd:rvb i="6210"/>
        </ext>
      </extLst>
    </bk>
    <bk>
      <extLst>
        <ext uri="{3e2802c4-a4d2-4d8b-9148-e3be6c30e623}">
          <xlrd:rvb i="6211"/>
        </ext>
      </extLst>
    </bk>
    <bk>
      <extLst>
        <ext uri="{3e2802c4-a4d2-4d8b-9148-e3be6c30e623}">
          <xlrd:rvb i="6212"/>
        </ext>
      </extLst>
    </bk>
    <bk>
      <extLst>
        <ext uri="{3e2802c4-a4d2-4d8b-9148-e3be6c30e623}">
          <xlrd:rvb i="6213"/>
        </ext>
      </extLst>
    </bk>
    <bk>
      <extLst>
        <ext uri="{3e2802c4-a4d2-4d8b-9148-e3be6c30e623}">
          <xlrd:rvb i="6214"/>
        </ext>
      </extLst>
    </bk>
    <bk>
      <extLst>
        <ext uri="{3e2802c4-a4d2-4d8b-9148-e3be6c30e623}">
          <xlrd:rvb i="6215"/>
        </ext>
      </extLst>
    </bk>
    <bk>
      <extLst>
        <ext uri="{3e2802c4-a4d2-4d8b-9148-e3be6c30e623}">
          <xlrd:rvb i="6216"/>
        </ext>
      </extLst>
    </bk>
    <bk>
      <extLst>
        <ext uri="{3e2802c4-a4d2-4d8b-9148-e3be6c30e623}">
          <xlrd:rvb i="6217"/>
        </ext>
      </extLst>
    </bk>
    <bk>
      <extLst>
        <ext uri="{3e2802c4-a4d2-4d8b-9148-e3be6c30e623}">
          <xlrd:rvb i="6218"/>
        </ext>
      </extLst>
    </bk>
    <bk>
      <extLst>
        <ext uri="{3e2802c4-a4d2-4d8b-9148-e3be6c30e623}">
          <xlrd:rvb i="6219"/>
        </ext>
      </extLst>
    </bk>
    <bk>
      <extLst>
        <ext uri="{3e2802c4-a4d2-4d8b-9148-e3be6c30e623}">
          <xlrd:rvb i="6220"/>
        </ext>
      </extLst>
    </bk>
    <bk>
      <extLst>
        <ext uri="{3e2802c4-a4d2-4d8b-9148-e3be6c30e623}">
          <xlrd:rvb i="6221"/>
        </ext>
      </extLst>
    </bk>
    <bk>
      <extLst>
        <ext uri="{3e2802c4-a4d2-4d8b-9148-e3be6c30e623}">
          <xlrd:rvb i="6222"/>
        </ext>
      </extLst>
    </bk>
    <bk>
      <extLst>
        <ext uri="{3e2802c4-a4d2-4d8b-9148-e3be6c30e623}">
          <xlrd:rvb i="6223"/>
        </ext>
      </extLst>
    </bk>
    <bk>
      <extLst>
        <ext uri="{3e2802c4-a4d2-4d8b-9148-e3be6c30e623}">
          <xlrd:rvb i="6224"/>
        </ext>
      </extLst>
    </bk>
    <bk>
      <extLst>
        <ext uri="{3e2802c4-a4d2-4d8b-9148-e3be6c30e623}">
          <xlrd:rvb i="6225"/>
        </ext>
      </extLst>
    </bk>
    <bk>
      <extLst>
        <ext uri="{3e2802c4-a4d2-4d8b-9148-e3be6c30e623}">
          <xlrd:rvb i="6226"/>
        </ext>
      </extLst>
    </bk>
    <bk>
      <extLst>
        <ext uri="{3e2802c4-a4d2-4d8b-9148-e3be6c30e623}">
          <xlrd:rvb i="6227"/>
        </ext>
      </extLst>
    </bk>
    <bk>
      <extLst>
        <ext uri="{3e2802c4-a4d2-4d8b-9148-e3be6c30e623}">
          <xlrd:rvb i="6228"/>
        </ext>
      </extLst>
    </bk>
    <bk>
      <extLst>
        <ext uri="{3e2802c4-a4d2-4d8b-9148-e3be6c30e623}">
          <xlrd:rvb i="6229"/>
        </ext>
      </extLst>
    </bk>
    <bk>
      <extLst>
        <ext uri="{3e2802c4-a4d2-4d8b-9148-e3be6c30e623}">
          <xlrd:rvb i="6230"/>
        </ext>
      </extLst>
    </bk>
    <bk>
      <extLst>
        <ext uri="{3e2802c4-a4d2-4d8b-9148-e3be6c30e623}">
          <xlrd:rvb i="6231"/>
        </ext>
      </extLst>
    </bk>
    <bk>
      <extLst>
        <ext uri="{3e2802c4-a4d2-4d8b-9148-e3be6c30e623}">
          <xlrd:rvb i="6232"/>
        </ext>
      </extLst>
    </bk>
    <bk>
      <extLst>
        <ext uri="{3e2802c4-a4d2-4d8b-9148-e3be6c30e623}">
          <xlrd:rvb i="6233"/>
        </ext>
      </extLst>
    </bk>
    <bk>
      <extLst>
        <ext uri="{3e2802c4-a4d2-4d8b-9148-e3be6c30e623}">
          <xlrd:rvb i="6234"/>
        </ext>
      </extLst>
    </bk>
    <bk>
      <extLst>
        <ext uri="{3e2802c4-a4d2-4d8b-9148-e3be6c30e623}">
          <xlrd:rvb i="6235"/>
        </ext>
      </extLst>
    </bk>
    <bk>
      <extLst>
        <ext uri="{3e2802c4-a4d2-4d8b-9148-e3be6c30e623}">
          <xlrd:rvb i="6236"/>
        </ext>
      </extLst>
    </bk>
    <bk>
      <extLst>
        <ext uri="{3e2802c4-a4d2-4d8b-9148-e3be6c30e623}">
          <xlrd:rvb i="6237"/>
        </ext>
      </extLst>
    </bk>
    <bk>
      <extLst>
        <ext uri="{3e2802c4-a4d2-4d8b-9148-e3be6c30e623}">
          <xlrd:rvb i="6238"/>
        </ext>
      </extLst>
    </bk>
    <bk>
      <extLst>
        <ext uri="{3e2802c4-a4d2-4d8b-9148-e3be6c30e623}">
          <xlrd:rvb i="6239"/>
        </ext>
      </extLst>
    </bk>
    <bk>
      <extLst>
        <ext uri="{3e2802c4-a4d2-4d8b-9148-e3be6c30e623}">
          <xlrd:rvb i="6240"/>
        </ext>
      </extLst>
    </bk>
    <bk>
      <extLst>
        <ext uri="{3e2802c4-a4d2-4d8b-9148-e3be6c30e623}">
          <xlrd:rvb i="6241"/>
        </ext>
      </extLst>
    </bk>
    <bk>
      <extLst>
        <ext uri="{3e2802c4-a4d2-4d8b-9148-e3be6c30e623}">
          <xlrd:rvb i="6242"/>
        </ext>
      </extLst>
    </bk>
    <bk>
      <extLst>
        <ext uri="{3e2802c4-a4d2-4d8b-9148-e3be6c30e623}">
          <xlrd:rvb i="6243"/>
        </ext>
      </extLst>
    </bk>
    <bk>
      <extLst>
        <ext uri="{3e2802c4-a4d2-4d8b-9148-e3be6c30e623}">
          <xlrd:rvb i="6244"/>
        </ext>
      </extLst>
    </bk>
    <bk>
      <extLst>
        <ext uri="{3e2802c4-a4d2-4d8b-9148-e3be6c30e623}">
          <xlrd:rvb i="6245"/>
        </ext>
      </extLst>
    </bk>
    <bk>
      <extLst>
        <ext uri="{3e2802c4-a4d2-4d8b-9148-e3be6c30e623}">
          <xlrd:rvb i="6246"/>
        </ext>
      </extLst>
    </bk>
    <bk>
      <extLst>
        <ext uri="{3e2802c4-a4d2-4d8b-9148-e3be6c30e623}">
          <xlrd:rvb i="6247"/>
        </ext>
      </extLst>
    </bk>
    <bk>
      <extLst>
        <ext uri="{3e2802c4-a4d2-4d8b-9148-e3be6c30e623}">
          <xlrd:rvb i="6248"/>
        </ext>
      </extLst>
    </bk>
    <bk>
      <extLst>
        <ext uri="{3e2802c4-a4d2-4d8b-9148-e3be6c30e623}">
          <xlrd:rvb i="6249"/>
        </ext>
      </extLst>
    </bk>
    <bk>
      <extLst>
        <ext uri="{3e2802c4-a4d2-4d8b-9148-e3be6c30e623}">
          <xlrd:rvb i="6250"/>
        </ext>
      </extLst>
    </bk>
    <bk>
      <extLst>
        <ext uri="{3e2802c4-a4d2-4d8b-9148-e3be6c30e623}">
          <xlrd:rvb i="6251"/>
        </ext>
      </extLst>
    </bk>
    <bk>
      <extLst>
        <ext uri="{3e2802c4-a4d2-4d8b-9148-e3be6c30e623}">
          <xlrd:rvb i="6252"/>
        </ext>
      </extLst>
    </bk>
    <bk>
      <extLst>
        <ext uri="{3e2802c4-a4d2-4d8b-9148-e3be6c30e623}">
          <xlrd:rvb i="6253"/>
        </ext>
      </extLst>
    </bk>
    <bk>
      <extLst>
        <ext uri="{3e2802c4-a4d2-4d8b-9148-e3be6c30e623}">
          <xlrd:rvb i="6254"/>
        </ext>
      </extLst>
    </bk>
    <bk>
      <extLst>
        <ext uri="{3e2802c4-a4d2-4d8b-9148-e3be6c30e623}">
          <xlrd:rvb i="6255"/>
        </ext>
      </extLst>
    </bk>
    <bk>
      <extLst>
        <ext uri="{3e2802c4-a4d2-4d8b-9148-e3be6c30e623}">
          <xlrd:rvb i="6256"/>
        </ext>
      </extLst>
    </bk>
    <bk>
      <extLst>
        <ext uri="{3e2802c4-a4d2-4d8b-9148-e3be6c30e623}">
          <xlrd:rvb i="6257"/>
        </ext>
      </extLst>
    </bk>
    <bk>
      <extLst>
        <ext uri="{3e2802c4-a4d2-4d8b-9148-e3be6c30e623}">
          <xlrd:rvb i="6260"/>
        </ext>
      </extLst>
    </bk>
    <bk>
      <extLst>
        <ext uri="{3e2802c4-a4d2-4d8b-9148-e3be6c30e623}">
          <xlrd:rvb i="6261"/>
        </ext>
      </extLst>
    </bk>
    <bk>
      <extLst>
        <ext uri="{3e2802c4-a4d2-4d8b-9148-e3be6c30e623}">
          <xlrd:rvb i="6262"/>
        </ext>
      </extLst>
    </bk>
    <bk>
      <extLst>
        <ext uri="{3e2802c4-a4d2-4d8b-9148-e3be6c30e623}">
          <xlrd:rvb i="6263"/>
        </ext>
      </extLst>
    </bk>
    <bk>
      <extLst>
        <ext uri="{3e2802c4-a4d2-4d8b-9148-e3be6c30e623}">
          <xlrd:rvb i="6264"/>
        </ext>
      </extLst>
    </bk>
    <bk>
      <extLst>
        <ext uri="{3e2802c4-a4d2-4d8b-9148-e3be6c30e623}">
          <xlrd:rvb i="6265"/>
        </ext>
      </extLst>
    </bk>
    <bk>
      <extLst>
        <ext uri="{3e2802c4-a4d2-4d8b-9148-e3be6c30e623}">
          <xlrd:rvb i="6266"/>
        </ext>
      </extLst>
    </bk>
    <bk>
      <extLst>
        <ext uri="{3e2802c4-a4d2-4d8b-9148-e3be6c30e623}">
          <xlrd:rvb i="6267"/>
        </ext>
      </extLst>
    </bk>
    <bk>
      <extLst>
        <ext uri="{3e2802c4-a4d2-4d8b-9148-e3be6c30e623}">
          <xlrd:rvb i="6268"/>
        </ext>
      </extLst>
    </bk>
    <bk>
      <extLst>
        <ext uri="{3e2802c4-a4d2-4d8b-9148-e3be6c30e623}">
          <xlrd:rvb i="6269"/>
        </ext>
      </extLst>
    </bk>
    <bk>
      <extLst>
        <ext uri="{3e2802c4-a4d2-4d8b-9148-e3be6c30e623}">
          <xlrd:rvb i="6270"/>
        </ext>
      </extLst>
    </bk>
    <bk>
      <extLst>
        <ext uri="{3e2802c4-a4d2-4d8b-9148-e3be6c30e623}">
          <xlrd:rvb i="6271"/>
        </ext>
      </extLst>
    </bk>
    <bk>
      <extLst>
        <ext uri="{3e2802c4-a4d2-4d8b-9148-e3be6c30e623}">
          <xlrd:rvb i="6272"/>
        </ext>
      </extLst>
    </bk>
    <bk>
      <extLst>
        <ext uri="{3e2802c4-a4d2-4d8b-9148-e3be6c30e623}">
          <xlrd:rvb i="6273"/>
        </ext>
      </extLst>
    </bk>
    <bk>
      <extLst>
        <ext uri="{3e2802c4-a4d2-4d8b-9148-e3be6c30e623}">
          <xlrd:rvb i="6274"/>
        </ext>
      </extLst>
    </bk>
    <bk>
      <extLst>
        <ext uri="{3e2802c4-a4d2-4d8b-9148-e3be6c30e623}">
          <xlrd:rvb i="6275"/>
        </ext>
      </extLst>
    </bk>
    <bk>
      <extLst>
        <ext uri="{3e2802c4-a4d2-4d8b-9148-e3be6c30e623}">
          <xlrd:rvb i="6276"/>
        </ext>
      </extLst>
    </bk>
    <bk>
      <extLst>
        <ext uri="{3e2802c4-a4d2-4d8b-9148-e3be6c30e623}">
          <xlrd:rvb i="6277"/>
        </ext>
      </extLst>
    </bk>
    <bk>
      <extLst>
        <ext uri="{3e2802c4-a4d2-4d8b-9148-e3be6c30e623}">
          <xlrd:rvb i="6278"/>
        </ext>
      </extLst>
    </bk>
    <bk>
      <extLst>
        <ext uri="{3e2802c4-a4d2-4d8b-9148-e3be6c30e623}">
          <xlrd:rvb i="6279"/>
        </ext>
      </extLst>
    </bk>
    <bk>
      <extLst>
        <ext uri="{3e2802c4-a4d2-4d8b-9148-e3be6c30e623}">
          <xlrd:rvb i="6280"/>
        </ext>
      </extLst>
    </bk>
    <bk>
      <extLst>
        <ext uri="{3e2802c4-a4d2-4d8b-9148-e3be6c30e623}">
          <xlrd:rvb i="6281"/>
        </ext>
      </extLst>
    </bk>
    <bk>
      <extLst>
        <ext uri="{3e2802c4-a4d2-4d8b-9148-e3be6c30e623}">
          <xlrd:rvb i="6282"/>
        </ext>
      </extLst>
    </bk>
    <bk>
      <extLst>
        <ext uri="{3e2802c4-a4d2-4d8b-9148-e3be6c30e623}">
          <xlrd:rvb i="6283"/>
        </ext>
      </extLst>
    </bk>
    <bk>
      <extLst>
        <ext uri="{3e2802c4-a4d2-4d8b-9148-e3be6c30e623}">
          <xlrd:rvb i="6284"/>
        </ext>
      </extLst>
    </bk>
    <bk>
      <extLst>
        <ext uri="{3e2802c4-a4d2-4d8b-9148-e3be6c30e623}">
          <xlrd:rvb i="6285"/>
        </ext>
      </extLst>
    </bk>
    <bk>
      <extLst>
        <ext uri="{3e2802c4-a4d2-4d8b-9148-e3be6c30e623}">
          <xlrd:rvb i="6286"/>
        </ext>
      </extLst>
    </bk>
    <bk>
      <extLst>
        <ext uri="{3e2802c4-a4d2-4d8b-9148-e3be6c30e623}">
          <xlrd:rvb i="6287"/>
        </ext>
      </extLst>
    </bk>
    <bk>
      <extLst>
        <ext uri="{3e2802c4-a4d2-4d8b-9148-e3be6c30e623}">
          <xlrd:rvb i="6288"/>
        </ext>
      </extLst>
    </bk>
    <bk>
      <extLst>
        <ext uri="{3e2802c4-a4d2-4d8b-9148-e3be6c30e623}">
          <xlrd:rvb i="6289"/>
        </ext>
      </extLst>
    </bk>
    <bk>
      <extLst>
        <ext uri="{3e2802c4-a4d2-4d8b-9148-e3be6c30e623}">
          <xlrd:rvb i="6290"/>
        </ext>
      </extLst>
    </bk>
    <bk>
      <extLst>
        <ext uri="{3e2802c4-a4d2-4d8b-9148-e3be6c30e623}">
          <xlrd:rvb i="6291"/>
        </ext>
      </extLst>
    </bk>
    <bk>
      <extLst>
        <ext uri="{3e2802c4-a4d2-4d8b-9148-e3be6c30e623}">
          <xlrd:rvb i="6292"/>
        </ext>
      </extLst>
    </bk>
    <bk>
      <extLst>
        <ext uri="{3e2802c4-a4d2-4d8b-9148-e3be6c30e623}">
          <xlrd:rvb i="6293"/>
        </ext>
      </extLst>
    </bk>
    <bk>
      <extLst>
        <ext uri="{3e2802c4-a4d2-4d8b-9148-e3be6c30e623}">
          <xlrd:rvb i="6294"/>
        </ext>
      </extLst>
    </bk>
    <bk>
      <extLst>
        <ext uri="{3e2802c4-a4d2-4d8b-9148-e3be6c30e623}">
          <xlrd:rvb i="6295"/>
        </ext>
      </extLst>
    </bk>
    <bk>
      <extLst>
        <ext uri="{3e2802c4-a4d2-4d8b-9148-e3be6c30e623}">
          <xlrd:rvb i="6296"/>
        </ext>
      </extLst>
    </bk>
    <bk>
      <extLst>
        <ext uri="{3e2802c4-a4d2-4d8b-9148-e3be6c30e623}">
          <xlrd:rvb i="6297"/>
        </ext>
      </extLst>
    </bk>
    <bk>
      <extLst>
        <ext uri="{3e2802c4-a4d2-4d8b-9148-e3be6c30e623}">
          <xlrd:rvb i="6298"/>
        </ext>
      </extLst>
    </bk>
    <bk>
      <extLst>
        <ext uri="{3e2802c4-a4d2-4d8b-9148-e3be6c30e623}">
          <xlrd:rvb i="6299"/>
        </ext>
      </extLst>
    </bk>
    <bk>
      <extLst>
        <ext uri="{3e2802c4-a4d2-4d8b-9148-e3be6c30e623}">
          <xlrd:rvb i="6300"/>
        </ext>
      </extLst>
    </bk>
    <bk>
      <extLst>
        <ext uri="{3e2802c4-a4d2-4d8b-9148-e3be6c30e623}">
          <xlrd:rvb i="6301"/>
        </ext>
      </extLst>
    </bk>
    <bk>
      <extLst>
        <ext uri="{3e2802c4-a4d2-4d8b-9148-e3be6c30e623}">
          <xlrd:rvb i="6302"/>
        </ext>
      </extLst>
    </bk>
    <bk>
      <extLst>
        <ext uri="{3e2802c4-a4d2-4d8b-9148-e3be6c30e623}">
          <xlrd:rvb i="6303"/>
        </ext>
      </extLst>
    </bk>
    <bk>
      <extLst>
        <ext uri="{3e2802c4-a4d2-4d8b-9148-e3be6c30e623}">
          <xlrd:rvb i="6304"/>
        </ext>
      </extLst>
    </bk>
    <bk>
      <extLst>
        <ext uri="{3e2802c4-a4d2-4d8b-9148-e3be6c30e623}">
          <xlrd:rvb i="6305"/>
        </ext>
      </extLst>
    </bk>
    <bk>
      <extLst>
        <ext uri="{3e2802c4-a4d2-4d8b-9148-e3be6c30e623}">
          <xlrd:rvb i="6306"/>
        </ext>
      </extLst>
    </bk>
    <bk>
      <extLst>
        <ext uri="{3e2802c4-a4d2-4d8b-9148-e3be6c30e623}">
          <xlrd:rvb i="6307"/>
        </ext>
      </extLst>
    </bk>
    <bk>
      <extLst>
        <ext uri="{3e2802c4-a4d2-4d8b-9148-e3be6c30e623}">
          <xlrd:rvb i="6308"/>
        </ext>
      </extLst>
    </bk>
    <bk>
      <extLst>
        <ext uri="{3e2802c4-a4d2-4d8b-9148-e3be6c30e623}">
          <xlrd:rvb i="6309"/>
        </ext>
      </extLst>
    </bk>
    <bk>
      <extLst>
        <ext uri="{3e2802c4-a4d2-4d8b-9148-e3be6c30e623}">
          <xlrd:rvb i="6310"/>
        </ext>
      </extLst>
    </bk>
    <bk>
      <extLst>
        <ext uri="{3e2802c4-a4d2-4d8b-9148-e3be6c30e623}">
          <xlrd:rvb i="6311"/>
        </ext>
      </extLst>
    </bk>
    <bk>
      <extLst>
        <ext uri="{3e2802c4-a4d2-4d8b-9148-e3be6c30e623}">
          <xlrd:rvb i="6312"/>
        </ext>
      </extLst>
    </bk>
    <bk>
      <extLst>
        <ext uri="{3e2802c4-a4d2-4d8b-9148-e3be6c30e623}">
          <xlrd:rvb i="6313"/>
        </ext>
      </extLst>
    </bk>
    <bk>
      <extLst>
        <ext uri="{3e2802c4-a4d2-4d8b-9148-e3be6c30e623}">
          <xlrd:rvb i="6314"/>
        </ext>
      </extLst>
    </bk>
    <bk>
      <extLst>
        <ext uri="{3e2802c4-a4d2-4d8b-9148-e3be6c30e623}">
          <xlrd:rvb i="6315"/>
        </ext>
      </extLst>
    </bk>
    <bk>
      <extLst>
        <ext uri="{3e2802c4-a4d2-4d8b-9148-e3be6c30e623}">
          <xlrd:rvb i="6316"/>
        </ext>
      </extLst>
    </bk>
    <bk>
      <extLst>
        <ext uri="{3e2802c4-a4d2-4d8b-9148-e3be6c30e623}">
          <xlrd:rvb i="6317"/>
        </ext>
      </extLst>
    </bk>
    <bk>
      <extLst>
        <ext uri="{3e2802c4-a4d2-4d8b-9148-e3be6c30e623}">
          <xlrd:rvb i="6318"/>
        </ext>
      </extLst>
    </bk>
    <bk>
      <extLst>
        <ext uri="{3e2802c4-a4d2-4d8b-9148-e3be6c30e623}">
          <xlrd:rvb i="6319"/>
        </ext>
      </extLst>
    </bk>
    <bk>
      <extLst>
        <ext uri="{3e2802c4-a4d2-4d8b-9148-e3be6c30e623}">
          <xlrd:rvb i="6320"/>
        </ext>
      </extLst>
    </bk>
    <bk>
      <extLst>
        <ext uri="{3e2802c4-a4d2-4d8b-9148-e3be6c30e623}">
          <xlrd:rvb i="6321"/>
        </ext>
      </extLst>
    </bk>
    <bk>
      <extLst>
        <ext uri="{3e2802c4-a4d2-4d8b-9148-e3be6c30e623}">
          <xlrd:rvb i="6322"/>
        </ext>
      </extLst>
    </bk>
    <bk>
      <extLst>
        <ext uri="{3e2802c4-a4d2-4d8b-9148-e3be6c30e623}">
          <xlrd:rvb i="6323"/>
        </ext>
      </extLst>
    </bk>
    <bk>
      <extLst>
        <ext uri="{3e2802c4-a4d2-4d8b-9148-e3be6c30e623}">
          <xlrd:rvb i="6324"/>
        </ext>
      </extLst>
    </bk>
    <bk>
      <extLst>
        <ext uri="{3e2802c4-a4d2-4d8b-9148-e3be6c30e623}">
          <xlrd:rvb i="6325"/>
        </ext>
      </extLst>
    </bk>
    <bk>
      <extLst>
        <ext uri="{3e2802c4-a4d2-4d8b-9148-e3be6c30e623}">
          <xlrd:rvb i="6326"/>
        </ext>
      </extLst>
    </bk>
    <bk>
      <extLst>
        <ext uri="{3e2802c4-a4d2-4d8b-9148-e3be6c30e623}">
          <xlrd:rvb i="6327"/>
        </ext>
      </extLst>
    </bk>
    <bk>
      <extLst>
        <ext uri="{3e2802c4-a4d2-4d8b-9148-e3be6c30e623}">
          <xlrd:rvb i="6328"/>
        </ext>
      </extLst>
    </bk>
    <bk>
      <extLst>
        <ext uri="{3e2802c4-a4d2-4d8b-9148-e3be6c30e623}">
          <xlrd:rvb i="6329"/>
        </ext>
      </extLst>
    </bk>
    <bk>
      <extLst>
        <ext uri="{3e2802c4-a4d2-4d8b-9148-e3be6c30e623}">
          <xlrd:rvb i="6330"/>
        </ext>
      </extLst>
    </bk>
    <bk>
      <extLst>
        <ext uri="{3e2802c4-a4d2-4d8b-9148-e3be6c30e623}">
          <xlrd:rvb i="6331"/>
        </ext>
      </extLst>
    </bk>
    <bk>
      <extLst>
        <ext uri="{3e2802c4-a4d2-4d8b-9148-e3be6c30e623}">
          <xlrd:rvb i="6332"/>
        </ext>
      </extLst>
    </bk>
    <bk>
      <extLst>
        <ext uri="{3e2802c4-a4d2-4d8b-9148-e3be6c30e623}">
          <xlrd:rvb i="6333"/>
        </ext>
      </extLst>
    </bk>
    <bk>
      <extLst>
        <ext uri="{3e2802c4-a4d2-4d8b-9148-e3be6c30e623}">
          <xlrd:rvb i="6334"/>
        </ext>
      </extLst>
    </bk>
    <bk>
      <extLst>
        <ext uri="{3e2802c4-a4d2-4d8b-9148-e3be6c30e623}">
          <xlrd:rvb i="6335"/>
        </ext>
      </extLst>
    </bk>
    <bk>
      <extLst>
        <ext uri="{3e2802c4-a4d2-4d8b-9148-e3be6c30e623}">
          <xlrd:rvb i="6336"/>
        </ext>
      </extLst>
    </bk>
    <bk>
      <extLst>
        <ext uri="{3e2802c4-a4d2-4d8b-9148-e3be6c30e623}">
          <xlrd:rvb i="6337"/>
        </ext>
      </extLst>
    </bk>
    <bk>
      <extLst>
        <ext uri="{3e2802c4-a4d2-4d8b-9148-e3be6c30e623}">
          <xlrd:rvb i="6338"/>
        </ext>
      </extLst>
    </bk>
    <bk>
      <extLst>
        <ext uri="{3e2802c4-a4d2-4d8b-9148-e3be6c30e623}">
          <xlrd:rvb i="6339"/>
        </ext>
      </extLst>
    </bk>
    <bk>
      <extLst>
        <ext uri="{3e2802c4-a4d2-4d8b-9148-e3be6c30e623}">
          <xlrd:rvb i="6340"/>
        </ext>
      </extLst>
    </bk>
    <bk>
      <extLst>
        <ext uri="{3e2802c4-a4d2-4d8b-9148-e3be6c30e623}">
          <xlrd:rvb i="6341"/>
        </ext>
      </extLst>
    </bk>
    <bk>
      <extLst>
        <ext uri="{3e2802c4-a4d2-4d8b-9148-e3be6c30e623}">
          <xlrd:rvb i="6342"/>
        </ext>
      </extLst>
    </bk>
    <bk>
      <extLst>
        <ext uri="{3e2802c4-a4d2-4d8b-9148-e3be6c30e623}">
          <xlrd:rvb i="6343"/>
        </ext>
      </extLst>
    </bk>
    <bk>
      <extLst>
        <ext uri="{3e2802c4-a4d2-4d8b-9148-e3be6c30e623}">
          <xlrd:rvb i="6344"/>
        </ext>
      </extLst>
    </bk>
    <bk>
      <extLst>
        <ext uri="{3e2802c4-a4d2-4d8b-9148-e3be6c30e623}">
          <xlrd:rvb i="6345"/>
        </ext>
      </extLst>
    </bk>
    <bk>
      <extLst>
        <ext uri="{3e2802c4-a4d2-4d8b-9148-e3be6c30e623}">
          <xlrd:rvb i="6346"/>
        </ext>
      </extLst>
    </bk>
    <bk>
      <extLst>
        <ext uri="{3e2802c4-a4d2-4d8b-9148-e3be6c30e623}">
          <xlrd:rvb i="6347"/>
        </ext>
      </extLst>
    </bk>
    <bk>
      <extLst>
        <ext uri="{3e2802c4-a4d2-4d8b-9148-e3be6c30e623}">
          <xlrd:rvb i="6348"/>
        </ext>
      </extLst>
    </bk>
    <bk>
      <extLst>
        <ext uri="{3e2802c4-a4d2-4d8b-9148-e3be6c30e623}">
          <xlrd:rvb i="6349"/>
        </ext>
      </extLst>
    </bk>
    <bk>
      <extLst>
        <ext uri="{3e2802c4-a4d2-4d8b-9148-e3be6c30e623}">
          <xlrd:rvb i="6350"/>
        </ext>
      </extLst>
    </bk>
    <bk>
      <extLst>
        <ext uri="{3e2802c4-a4d2-4d8b-9148-e3be6c30e623}">
          <xlrd:rvb i="6351"/>
        </ext>
      </extLst>
    </bk>
    <bk>
      <extLst>
        <ext uri="{3e2802c4-a4d2-4d8b-9148-e3be6c30e623}">
          <xlrd:rvb i="6352"/>
        </ext>
      </extLst>
    </bk>
    <bk>
      <extLst>
        <ext uri="{3e2802c4-a4d2-4d8b-9148-e3be6c30e623}">
          <xlrd:rvb i="6353"/>
        </ext>
      </extLst>
    </bk>
    <bk>
      <extLst>
        <ext uri="{3e2802c4-a4d2-4d8b-9148-e3be6c30e623}">
          <xlrd:rvb i="6354"/>
        </ext>
      </extLst>
    </bk>
    <bk>
      <extLst>
        <ext uri="{3e2802c4-a4d2-4d8b-9148-e3be6c30e623}">
          <xlrd:rvb i="6355"/>
        </ext>
      </extLst>
    </bk>
    <bk>
      <extLst>
        <ext uri="{3e2802c4-a4d2-4d8b-9148-e3be6c30e623}">
          <xlrd:rvb i="6356"/>
        </ext>
      </extLst>
    </bk>
    <bk>
      <extLst>
        <ext uri="{3e2802c4-a4d2-4d8b-9148-e3be6c30e623}">
          <xlrd:rvb i="6357"/>
        </ext>
      </extLst>
    </bk>
    <bk>
      <extLst>
        <ext uri="{3e2802c4-a4d2-4d8b-9148-e3be6c30e623}">
          <xlrd:rvb i="6358"/>
        </ext>
      </extLst>
    </bk>
    <bk>
      <extLst>
        <ext uri="{3e2802c4-a4d2-4d8b-9148-e3be6c30e623}">
          <xlrd:rvb i="6359"/>
        </ext>
      </extLst>
    </bk>
    <bk>
      <extLst>
        <ext uri="{3e2802c4-a4d2-4d8b-9148-e3be6c30e623}">
          <xlrd:rvb i="6360"/>
        </ext>
      </extLst>
    </bk>
    <bk>
      <extLst>
        <ext uri="{3e2802c4-a4d2-4d8b-9148-e3be6c30e623}">
          <xlrd:rvb i="6361"/>
        </ext>
      </extLst>
    </bk>
    <bk>
      <extLst>
        <ext uri="{3e2802c4-a4d2-4d8b-9148-e3be6c30e623}">
          <xlrd:rvb i="6362"/>
        </ext>
      </extLst>
    </bk>
    <bk>
      <extLst>
        <ext uri="{3e2802c4-a4d2-4d8b-9148-e3be6c30e623}">
          <xlrd:rvb i="6363"/>
        </ext>
      </extLst>
    </bk>
    <bk>
      <extLst>
        <ext uri="{3e2802c4-a4d2-4d8b-9148-e3be6c30e623}">
          <xlrd:rvb i="6364"/>
        </ext>
      </extLst>
    </bk>
    <bk>
      <extLst>
        <ext uri="{3e2802c4-a4d2-4d8b-9148-e3be6c30e623}">
          <xlrd:rvb i="6365"/>
        </ext>
      </extLst>
    </bk>
    <bk>
      <extLst>
        <ext uri="{3e2802c4-a4d2-4d8b-9148-e3be6c30e623}">
          <xlrd:rvb i="6366"/>
        </ext>
      </extLst>
    </bk>
    <bk>
      <extLst>
        <ext uri="{3e2802c4-a4d2-4d8b-9148-e3be6c30e623}">
          <xlrd:rvb i="6367"/>
        </ext>
      </extLst>
    </bk>
    <bk>
      <extLst>
        <ext uri="{3e2802c4-a4d2-4d8b-9148-e3be6c30e623}">
          <xlrd:rvb i="6368"/>
        </ext>
      </extLst>
    </bk>
    <bk>
      <extLst>
        <ext uri="{3e2802c4-a4d2-4d8b-9148-e3be6c30e623}">
          <xlrd:rvb i="6369"/>
        </ext>
      </extLst>
    </bk>
    <bk>
      <extLst>
        <ext uri="{3e2802c4-a4d2-4d8b-9148-e3be6c30e623}">
          <xlrd:rvb i="6370"/>
        </ext>
      </extLst>
    </bk>
    <bk>
      <extLst>
        <ext uri="{3e2802c4-a4d2-4d8b-9148-e3be6c30e623}">
          <xlrd:rvb i="6371"/>
        </ext>
      </extLst>
    </bk>
    <bk>
      <extLst>
        <ext uri="{3e2802c4-a4d2-4d8b-9148-e3be6c30e623}">
          <xlrd:rvb i="6372"/>
        </ext>
      </extLst>
    </bk>
    <bk>
      <extLst>
        <ext uri="{3e2802c4-a4d2-4d8b-9148-e3be6c30e623}">
          <xlrd:rvb i="6373"/>
        </ext>
      </extLst>
    </bk>
    <bk>
      <extLst>
        <ext uri="{3e2802c4-a4d2-4d8b-9148-e3be6c30e623}">
          <xlrd:rvb i="6374"/>
        </ext>
      </extLst>
    </bk>
    <bk>
      <extLst>
        <ext uri="{3e2802c4-a4d2-4d8b-9148-e3be6c30e623}">
          <xlrd:rvb i="6375"/>
        </ext>
      </extLst>
    </bk>
    <bk>
      <extLst>
        <ext uri="{3e2802c4-a4d2-4d8b-9148-e3be6c30e623}">
          <xlrd:rvb i="6376"/>
        </ext>
      </extLst>
    </bk>
    <bk>
      <extLst>
        <ext uri="{3e2802c4-a4d2-4d8b-9148-e3be6c30e623}">
          <xlrd:rvb i="6377"/>
        </ext>
      </extLst>
    </bk>
    <bk>
      <extLst>
        <ext uri="{3e2802c4-a4d2-4d8b-9148-e3be6c30e623}">
          <xlrd:rvb i="6378"/>
        </ext>
      </extLst>
    </bk>
    <bk>
      <extLst>
        <ext uri="{3e2802c4-a4d2-4d8b-9148-e3be6c30e623}">
          <xlrd:rvb i="6379"/>
        </ext>
      </extLst>
    </bk>
    <bk>
      <extLst>
        <ext uri="{3e2802c4-a4d2-4d8b-9148-e3be6c30e623}">
          <xlrd:rvb i="6380"/>
        </ext>
      </extLst>
    </bk>
    <bk>
      <extLst>
        <ext uri="{3e2802c4-a4d2-4d8b-9148-e3be6c30e623}">
          <xlrd:rvb i="6381"/>
        </ext>
      </extLst>
    </bk>
    <bk>
      <extLst>
        <ext uri="{3e2802c4-a4d2-4d8b-9148-e3be6c30e623}">
          <xlrd:rvb i="6382"/>
        </ext>
      </extLst>
    </bk>
    <bk>
      <extLst>
        <ext uri="{3e2802c4-a4d2-4d8b-9148-e3be6c30e623}">
          <xlrd:rvb i="6383"/>
        </ext>
      </extLst>
    </bk>
    <bk>
      <extLst>
        <ext uri="{3e2802c4-a4d2-4d8b-9148-e3be6c30e623}">
          <xlrd:rvb i="6384"/>
        </ext>
      </extLst>
    </bk>
    <bk>
      <extLst>
        <ext uri="{3e2802c4-a4d2-4d8b-9148-e3be6c30e623}">
          <xlrd:rvb i="6385"/>
        </ext>
      </extLst>
    </bk>
    <bk>
      <extLst>
        <ext uri="{3e2802c4-a4d2-4d8b-9148-e3be6c30e623}">
          <xlrd:rvb i="6386"/>
        </ext>
      </extLst>
    </bk>
    <bk>
      <extLst>
        <ext uri="{3e2802c4-a4d2-4d8b-9148-e3be6c30e623}">
          <xlrd:rvb i="6387"/>
        </ext>
      </extLst>
    </bk>
    <bk>
      <extLst>
        <ext uri="{3e2802c4-a4d2-4d8b-9148-e3be6c30e623}">
          <xlrd:rvb i="6388"/>
        </ext>
      </extLst>
    </bk>
    <bk>
      <extLst>
        <ext uri="{3e2802c4-a4d2-4d8b-9148-e3be6c30e623}">
          <xlrd:rvb i="6389"/>
        </ext>
      </extLst>
    </bk>
    <bk>
      <extLst>
        <ext uri="{3e2802c4-a4d2-4d8b-9148-e3be6c30e623}">
          <xlrd:rvb i="6390"/>
        </ext>
      </extLst>
    </bk>
    <bk>
      <extLst>
        <ext uri="{3e2802c4-a4d2-4d8b-9148-e3be6c30e623}">
          <xlrd:rvb i="6391"/>
        </ext>
      </extLst>
    </bk>
    <bk>
      <extLst>
        <ext uri="{3e2802c4-a4d2-4d8b-9148-e3be6c30e623}">
          <xlrd:rvb i="6392"/>
        </ext>
      </extLst>
    </bk>
    <bk>
      <extLst>
        <ext uri="{3e2802c4-a4d2-4d8b-9148-e3be6c30e623}">
          <xlrd:rvb i="6393"/>
        </ext>
      </extLst>
    </bk>
    <bk>
      <extLst>
        <ext uri="{3e2802c4-a4d2-4d8b-9148-e3be6c30e623}">
          <xlrd:rvb i="6394"/>
        </ext>
      </extLst>
    </bk>
    <bk>
      <extLst>
        <ext uri="{3e2802c4-a4d2-4d8b-9148-e3be6c30e623}">
          <xlrd:rvb i="6395"/>
        </ext>
      </extLst>
    </bk>
    <bk>
      <extLst>
        <ext uri="{3e2802c4-a4d2-4d8b-9148-e3be6c30e623}">
          <xlrd:rvb i="6396"/>
        </ext>
      </extLst>
    </bk>
    <bk>
      <extLst>
        <ext uri="{3e2802c4-a4d2-4d8b-9148-e3be6c30e623}">
          <xlrd:rvb i="6397"/>
        </ext>
      </extLst>
    </bk>
    <bk>
      <extLst>
        <ext uri="{3e2802c4-a4d2-4d8b-9148-e3be6c30e623}">
          <xlrd:rvb i="6398"/>
        </ext>
      </extLst>
    </bk>
    <bk>
      <extLst>
        <ext uri="{3e2802c4-a4d2-4d8b-9148-e3be6c30e623}">
          <xlrd:rvb i="6399"/>
        </ext>
      </extLst>
    </bk>
    <bk>
      <extLst>
        <ext uri="{3e2802c4-a4d2-4d8b-9148-e3be6c30e623}">
          <xlrd:rvb i="6400"/>
        </ext>
      </extLst>
    </bk>
    <bk>
      <extLst>
        <ext uri="{3e2802c4-a4d2-4d8b-9148-e3be6c30e623}">
          <xlrd:rvb i="6401"/>
        </ext>
      </extLst>
    </bk>
    <bk>
      <extLst>
        <ext uri="{3e2802c4-a4d2-4d8b-9148-e3be6c30e623}">
          <xlrd:rvb i="6402"/>
        </ext>
      </extLst>
    </bk>
    <bk>
      <extLst>
        <ext uri="{3e2802c4-a4d2-4d8b-9148-e3be6c30e623}">
          <xlrd:rvb i="6403"/>
        </ext>
      </extLst>
    </bk>
    <bk>
      <extLst>
        <ext uri="{3e2802c4-a4d2-4d8b-9148-e3be6c30e623}">
          <xlrd:rvb i="6404"/>
        </ext>
      </extLst>
    </bk>
    <bk>
      <extLst>
        <ext uri="{3e2802c4-a4d2-4d8b-9148-e3be6c30e623}">
          <xlrd:rvb i="6405"/>
        </ext>
      </extLst>
    </bk>
    <bk>
      <extLst>
        <ext uri="{3e2802c4-a4d2-4d8b-9148-e3be6c30e623}">
          <xlrd:rvb i="6406"/>
        </ext>
      </extLst>
    </bk>
    <bk>
      <extLst>
        <ext uri="{3e2802c4-a4d2-4d8b-9148-e3be6c30e623}">
          <xlrd:rvb i="6407"/>
        </ext>
      </extLst>
    </bk>
    <bk>
      <extLst>
        <ext uri="{3e2802c4-a4d2-4d8b-9148-e3be6c30e623}">
          <xlrd:rvb i="6408"/>
        </ext>
      </extLst>
    </bk>
    <bk>
      <extLst>
        <ext uri="{3e2802c4-a4d2-4d8b-9148-e3be6c30e623}">
          <xlrd:rvb i="6409"/>
        </ext>
      </extLst>
    </bk>
    <bk>
      <extLst>
        <ext uri="{3e2802c4-a4d2-4d8b-9148-e3be6c30e623}">
          <xlrd:rvb i="6410"/>
        </ext>
      </extLst>
    </bk>
    <bk>
      <extLst>
        <ext uri="{3e2802c4-a4d2-4d8b-9148-e3be6c30e623}">
          <xlrd:rvb i="6411"/>
        </ext>
      </extLst>
    </bk>
    <bk>
      <extLst>
        <ext uri="{3e2802c4-a4d2-4d8b-9148-e3be6c30e623}">
          <xlrd:rvb i="6412"/>
        </ext>
      </extLst>
    </bk>
    <bk>
      <extLst>
        <ext uri="{3e2802c4-a4d2-4d8b-9148-e3be6c30e623}">
          <xlrd:rvb i="6413"/>
        </ext>
      </extLst>
    </bk>
    <bk>
      <extLst>
        <ext uri="{3e2802c4-a4d2-4d8b-9148-e3be6c30e623}">
          <xlrd:rvb i="6414"/>
        </ext>
      </extLst>
    </bk>
    <bk>
      <extLst>
        <ext uri="{3e2802c4-a4d2-4d8b-9148-e3be6c30e623}">
          <xlrd:rvb i="6415"/>
        </ext>
      </extLst>
    </bk>
    <bk>
      <extLst>
        <ext uri="{3e2802c4-a4d2-4d8b-9148-e3be6c30e623}">
          <xlrd:rvb i="6416"/>
        </ext>
      </extLst>
    </bk>
    <bk>
      <extLst>
        <ext uri="{3e2802c4-a4d2-4d8b-9148-e3be6c30e623}">
          <xlrd:rvb i="6417"/>
        </ext>
      </extLst>
    </bk>
    <bk>
      <extLst>
        <ext uri="{3e2802c4-a4d2-4d8b-9148-e3be6c30e623}">
          <xlrd:rvb i="6418"/>
        </ext>
      </extLst>
    </bk>
    <bk>
      <extLst>
        <ext uri="{3e2802c4-a4d2-4d8b-9148-e3be6c30e623}">
          <xlrd:rvb i="6419"/>
        </ext>
      </extLst>
    </bk>
    <bk>
      <extLst>
        <ext uri="{3e2802c4-a4d2-4d8b-9148-e3be6c30e623}">
          <xlrd:rvb i="6420"/>
        </ext>
      </extLst>
    </bk>
    <bk>
      <extLst>
        <ext uri="{3e2802c4-a4d2-4d8b-9148-e3be6c30e623}">
          <xlrd:rvb i="6421"/>
        </ext>
      </extLst>
    </bk>
    <bk>
      <extLst>
        <ext uri="{3e2802c4-a4d2-4d8b-9148-e3be6c30e623}">
          <xlrd:rvb i="6422"/>
        </ext>
      </extLst>
    </bk>
    <bk>
      <extLst>
        <ext uri="{3e2802c4-a4d2-4d8b-9148-e3be6c30e623}">
          <xlrd:rvb i="6423"/>
        </ext>
      </extLst>
    </bk>
    <bk>
      <extLst>
        <ext uri="{3e2802c4-a4d2-4d8b-9148-e3be6c30e623}">
          <xlrd:rvb i="6424"/>
        </ext>
      </extLst>
    </bk>
    <bk>
      <extLst>
        <ext uri="{3e2802c4-a4d2-4d8b-9148-e3be6c30e623}">
          <xlrd:rvb i="6425"/>
        </ext>
      </extLst>
    </bk>
    <bk>
      <extLst>
        <ext uri="{3e2802c4-a4d2-4d8b-9148-e3be6c30e623}">
          <xlrd:rvb i="6426"/>
        </ext>
      </extLst>
    </bk>
    <bk>
      <extLst>
        <ext uri="{3e2802c4-a4d2-4d8b-9148-e3be6c30e623}">
          <xlrd:rvb i="6427"/>
        </ext>
      </extLst>
    </bk>
    <bk>
      <extLst>
        <ext uri="{3e2802c4-a4d2-4d8b-9148-e3be6c30e623}">
          <xlrd:rvb i="6428"/>
        </ext>
      </extLst>
    </bk>
    <bk>
      <extLst>
        <ext uri="{3e2802c4-a4d2-4d8b-9148-e3be6c30e623}">
          <xlrd:rvb i="6429"/>
        </ext>
      </extLst>
    </bk>
    <bk>
      <extLst>
        <ext uri="{3e2802c4-a4d2-4d8b-9148-e3be6c30e623}">
          <xlrd:rvb i="6430"/>
        </ext>
      </extLst>
    </bk>
    <bk>
      <extLst>
        <ext uri="{3e2802c4-a4d2-4d8b-9148-e3be6c30e623}">
          <xlrd:rvb i="6431"/>
        </ext>
      </extLst>
    </bk>
    <bk>
      <extLst>
        <ext uri="{3e2802c4-a4d2-4d8b-9148-e3be6c30e623}">
          <xlrd:rvb i="6432"/>
        </ext>
      </extLst>
    </bk>
    <bk>
      <extLst>
        <ext uri="{3e2802c4-a4d2-4d8b-9148-e3be6c30e623}">
          <xlrd:rvb i="6433"/>
        </ext>
      </extLst>
    </bk>
    <bk>
      <extLst>
        <ext uri="{3e2802c4-a4d2-4d8b-9148-e3be6c30e623}">
          <xlrd:rvb i="6434"/>
        </ext>
      </extLst>
    </bk>
    <bk>
      <extLst>
        <ext uri="{3e2802c4-a4d2-4d8b-9148-e3be6c30e623}">
          <xlrd:rvb i="6435"/>
        </ext>
      </extLst>
    </bk>
    <bk>
      <extLst>
        <ext uri="{3e2802c4-a4d2-4d8b-9148-e3be6c30e623}">
          <xlrd:rvb i="6436"/>
        </ext>
      </extLst>
    </bk>
    <bk>
      <extLst>
        <ext uri="{3e2802c4-a4d2-4d8b-9148-e3be6c30e623}">
          <xlrd:rvb i="6437"/>
        </ext>
      </extLst>
    </bk>
    <bk>
      <extLst>
        <ext uri="{3e2802c4-a4d2-4d8b-9148-e3be6c30e623}">
          <xlrd:rvb i="6438"/>
        </ext>
      </extLst>
    </bk>
    <bk>
      <extLst>
        <ext uri="{3e2802c4-a4d2-4d8b-9148-e3be6c30e623}">
          <xlrd:rvb i="6439"/>
        </ext>
      </extLst>
    </bk>
    <bk>
      <extLst>
        <ext uri="{3e2802c4-a4d2-4d8b-9148-e3be6c30e623}">
          <xlrd:rvb i="6440"/>
        </ext>
      </extLst>
    </bk>
    <bk>
      <extLst>
        <ext uri="{3e2802c4-a4d2-4d8b-9148-e3be6c30e623}">
          <xlrd:rvb i="6441"/>
        </ext>
      </extLst>
    </bk>
    <bk>
      <extLst>
        <ext uri="{3e2802c4-a4d2-4d8b-9148-e3be6c30e623}">
          <xlrd:rvb i="6442"/>
        </ext>
      </extLst>
    </bk>
    <bk>
      <extLst>
        <ext uri="{3e2802c4-a4d2-4d8b-9148-e3be6c30e623}">
          <xlrd:rvb i="6443"/>
        </ext>
      </extLst>
    </bk>
    <bk>
      <extLst>
        <ext uri="{3e2802c4-a4d2-4d8b-9148-e3be6c30e623}">
          <xlrd:rvb i="6444"/>
        </ext>
      </extLst>
    </bk>
    <bk>
      <extLst>
        <ext uri="{3e2802c4-a4d2-4d8b-9148-e3be6c30e623}">
          <xlrd:rvb i="6445"/>
        </ext>
      </extLst>
    </bk>
    <bk>
      <extLst>
        <ext uri="{3e2802c4-a4d2-4d8b-9148-e3be6c30e623}">
          <xlrd:rvb i="6446"/>
        </ext>
      </extLst>
    </bk>
    <bk>
      <extLst>
        <ext uri="{3e2802c4-a4d2-4d8b-9148-e3be6c30e623}">
          <xlrd:rvb i="6447"/>
        </ext>
      </extLst>
    </bk>
    <bk>
      <extLst>
        <ext uri="{3e2802c4-a4d2-4d8b-9148-e3be6c30e623}">
          <xlrd:rvb i="6448"/>
        </ext>
      </extLst>
    </bk>
    <bk>
      <extLst>
        <ext uri="{3e2802c4-a4d2-4d8b-9148-e3be6c30e623}">
          <xlrd:rvb i="6449"/>
        </ext>
      </extLst>
    </bk>
    <bk>
      <extLst>
        <ext uri="{3e2802c4-a4d2-4d8b-9148-e3be6c30e623}">
          <xlrd:rvb i="6450"/>
        </ext>
      </extLst>
    </bk>
    <bk>
      <extLst>
        <ext uri="{3e2802c4-a4d2-4d8b-9148-e3be6c30e623}">
          <xlrd:rvb i="6451"/>
        </ext>
      </extLst>
    </bk>
    <bk>
      <extLst>
        <ext uri="{3e2802c4-a4d2-4d8b-9148-e3be6c30e623}">
          <xlrd:rvb i="6452"/>
        </ext>
      </extLst>
    </bk>
    <bk>
      <extLst>
        <ext uri="{3e2802c4-a4d2-4d8b-9148-e3be6c30e623}">
          <xlrd:rvb i="6453"/>
        </ext>
      </extLst>
    </bk>
    <bk>
      <extLst>
        <ext uri="{3e2802c4-a4d2-4d8b-9148-e3be6c30e623}">
          <xlrd:rvb i="6454"/>
        </ext>
      </extLst>
    </bk>
    <bk>
      <extLst>
        <ext uri="{3e2802c4-a4d2-4d8b-9148-e3be6c30e623}">
          <xlrd:rvb i="6455"/>
        </ext>
      </extLst>
    </bk>
    <bk>
      <extLst>
        <ext uri="{3e2802c4-a4d2-4d8b-9148-e3be6c30e623}">
          <xlrd:rvb i="6456"/>
        </ext>
      </extLst>
    </bk>
    <bk>
      <extLst>
        <ext uri="{3e2802c4-a4d2-4d8b-9148-e3be6c30e623}">
          <xlrd:rvb i="6457"/>
        </ext>
      </extLst>
    </bk>
    <bk>
      <extLst>
        <ext uri="{3e2802c4-a4d2-4d8b-9148-e3be6c30e623}">
          <xlrd:rvb i="6458"/>
        </ext>
      </extLst>
    </bk>
    <bk>
      <extLst>
        <ext uri="{3e2802c4-a4d2-4d8b-9148-e3be6c30e623}">
          <xlrd:rvb i="6459"/>
        </ext>
      </extLst>
    </bk>
    <bk>
      <extLst>
        <ext uri="{3e2802c4-a4d2-4d8b-9148-e3be6c30e623}">
          <xlrd:rvb i="6460"/>
        </ext>
      </extLst>
    </bk>
    <bk>
      <extLst>
        <ext uri="{3e2802c4-a4d2-4d8b-9148-e3be6c30e623}">
          <xlrd:rvb i="6461"/>
        </ext>
      </extLst>
    </bk>
    <bk>
      <extLst>
        <ext uri="{3e2802c4-a4d2-4d8b-9148-e3be6c30e623}">
          <xlrd:rvb i="6462"/>
        </ext>
      </extLst>
    </bk>
    <bk>
      <extLst>
        <ext uri="{3e2802c4-a4d2-4d8b-9148-e3be6c30e623}">
          <xlrd:rvb i="6463"/>
        </ext>
      </extLst>
    </bk>
    <bk>
      <extLst>
        <ext uri="{3e2802c4-a4d2-4d8b-9148-e3be6c30e623}">
          <xlrd:rvb i="6464"/>
        </ext>
      </extLst>
    </bk>
    <bk>
      <extLst>
        <ext uri="{3e2802c4-a4d2-4d8b-9148-e3be6c30e623}">
          <xlrd:rvb i="6465"/>
        </ext>
      </extLst>
    </bk>
    <bk>
      <extLst>
        <ext uri="{3e2802c4-a4d2-4d8b-9148-e3be6c30e623}">
          <xlrd:rvb i="6466"/>
        </ext>
      </extLst>
    </bk>
    <bk>
      <extLst>
        <ext uri="{3e2802c4-a4d2-4d8b-9148-e3be6c30e623}">
          <xlrd:rvb i="6467"/>
        </ext>
      </extLst>
    </bk>
    <bk>
      <extLst>
        <ext uri="{3e2802c4-a4d2-4d8b-9148-e3be6c30e623}">
          <xlrd:rvb i="6468"/>
        </ext>
      </extLst>
    </bk>
    <bk>
      <extLst>
        <ext uri="{3e2802c4-a4d2-4d8b-9148-e3be6c30e623}">
          <xlrd:rvb i="6469"/>
        </ext>
      </extLst>
    </bk>
    <bk>
      <extLst>
        <ext uri="{3e2802c4-a4d2-4d8b-9148-e3be6c30e623}">
          <xlrd:rvb i="6470"/>
        </ext>
      </extLst>
    </bk>
    <bk>
      <extLst>
        <ext uri="{3e2802c4-a4d2-4d8b-9148-e3be6c30e623}">
          <xlrd:rvb i="6471"/>
        </ext>
      </extLst>
    </bk>
    <bk>
      <extLst>
        <ext uri="{3e2802c4-a4d2-4d8b-9148-e3be6c30e623}">
          <xlrd:rvb i="6472"/>
        </ext>
      </extLst>
    </bk>
    <bk>
      <extLst>
        <ext uri="{3e2802c4-a4d2-4d8b-9148-e3be6c30e623}">
          <xlrd:rvb i="6473"/>
        </ext>
      </extLst>
    </bk>
    <bk>
      <extLst>
        <ext uri="{3e2802c4-a4d2-4d8b-9148-e3be6c30e623}">
          <xlrd:rvb i="6474"/>
        </ext>
      </extLst>
    </bk>
    <bk>
      <extLst>
        <ext uri="{3e2802c4-a4d2-4d8b-9148-e3be6c30e623}">
          <xlrd:rvb i="6475"/>
        </ext>
      </extLst>
    </bk>
    <bk>
      <extLst>
        <ext uri="{3e2802c4-a4d2-4d8b-9148-e3be6c30e623}">
          <xlrd:rvb i="6476"/>
        </ext>
      </extLst>
    </bk>
    <bk>
      <extLst>
        <ext uri="{3e2802c4-a4d2-4d8b-9148-e3be6c30e623}">
          <xlrd:rvb i="6477"/>
        </ext>
      </extLst>
    </bk>
    <bk>
      <extLst>
        <ext uri="{3e2802c4-a4d2-4d8b-9148-e3be6c30e623}">
          <xlrd:rvb i="6478"/>
        </ext>
      </extLst>
    </bk>
    <bk>
      <extLst>
        <ext uri="{3e2802c4-a4d2-4d8b-9148-e3be6c30e623}">
          <xlrd:rvb i="6479"/>
        </ext>
      </extLst>
    </bk>
    <bk>
      <extLst>
        <ext uri="{3e2802c4-a4d2-4d8b-9148-e3be6c30e623}">
          <xlrd:rvb i="6480"/>
        </ext>
      </extLst>
    </bk>
    <bk>
      <extLst>
        <ext uri="{3e2802c4-a4d2-4d8b-9148-e3be6c30e623}">
          <xlrd:rvb i="6481"/>
        </ext>
      </extLst>
    </bk>
    <bk>
      <extLst>
        <ext uri="{3e2802c4-a4d2-4d8b-9148-e3be6c30e623}">
          <xlrd:rvb i="6482"/>
        </ext>
      </extLst>
    </bk>
    <bk>
      <extLst>
        <ext uri="{3e2802c4-a4d2-4d8b-9148-e3be6c30e623}">
          <xlrd:rvb i="6483"/>
        </ext>
      </extLst>
    </bk>
    <bk>
      <extLst>
        <ext uri="{3e2802c4-a4d2-4d8b-9148-e3be6c30e623}">
          <xlrd:rvb i="6484"/>
        </ext>
      </extLst>
    </bk>
    <bk>
      <extLst>
        <ext uri="{3e2802c4-a4d2-4d8b-9148-e3be6c30e623}">
          <xlrd:rvb i="6485"/>
        </ext>
      </extLst>
    </bk>
    <bk>
      <extLst>
        <ext uri="{3e2802c4-a4d2-4d8b-9148-e3be6c30e623}">
          <xlrd:rvb i="6486"/>
        </ext>
      </extLst>
    </bk>
    <bk>
      <extLst>
        <ext uri="{3e2802c4-a4d2-4d8b-9148-e3be6c30e623}">
          <xlrd:rvb i="6487"/>
        </ext>
      </extLst>
    </bk>
    <bk>
      <extLst>
        <ext uri="{3e2802c4-a4d2-4d8b-9148-e3be6c30e623}">
          <xlrd:rvb i="6488"/>
        </ext>
      </extLst>
    </bk>
    <bk>
      <extLst>
        <ext uri="{3e2802c4-a4d2-4d8b-9148-e3be6c30e623}">
          <xlrd:rvb i="6489"/>
        </ext>
      </extLst>
    </bk>
    <bk>
      <extLst>
        <ext uri="{3e2802c4-a4d2-4d8b-9148-e3be6c30e623}">
          <xlrd:rvb i="6492"/>
        </ext>
      </extLst>
    </bk>
    <bk>
      <extLst>
        <ext uri="{3e2802c4-a4d2-4d8b-9148-e3be6c30e623}">
          <xlrd:rvb i="6493"/>
        </ext>
      </extLst>
    </bk>
    <bk>
      <extLst>
        <ext uri="{3e2802c4-a4d2-4d8b-9148-e3be6c30e623}">
          <xlrd:rvb i="6494"/>
        </ext>
      </extLst>
    </bk>
    <bk>
      <extLst>
        <ext uri="{3e2802c4-a4d2-4d8b-9148-e3be6c30e623}">
          <xlrd:rvb i="6495"/>
        </ext>
      </extLst>
    </bk>
    <bk>
      <extLst>
        <ext uri="{3e2802c4-a4d2-4d8b-9148-e3be6c30e623}">
          <xlrd:rvb i="6496"/>
        </ext>
      </extLst>
    </bk>
    <bk>
      <extLst>
        <ext uri="{3e2802c4-a4d2-4d8b-9148-e3be6c30e623}">
          <xlrd:rvb i="6497"/>
        </ext>
      </extLst>
    </bk>
    <bk>
      <extLst>
        <ext uri="{3e2802c4-a4d2-4d8b-9148-e3be6c30e623}">
          <xlrd:rvb i="6498"/>
        </ext>
      </extLst>
    </bk>
    <bk>
      <extLst>
        <ext uri="{3e2802c4-a4d2-4d8b-9148-e3be6c30e623}">
          <xlrd:rvb i="6499"/>
        </ext>
      </extLst>
    </bk>
    <bk>
      <extLst>
        <ext uri="{3e2802c4-a4d2-4d8b-9148-e3be6c30e623}">
          <xlrd:rvb i="6500"/>
        </ext>
      </extLst>
    </bk>
    <bk>
      <extLst>
        <ext uri="{3e2802c4-a4d2-4d8b-9148-e3be6c30e623}">
          <xlrd:rvb i="6501"/>
        </ext>
      </extLst>
    </bk>
    <bk>
      <extLst>
        <ext uri="{3e2802c4-a4d2-4d8b-9148-e3be6c30e623}">
          <xlrd:rvb i="6502"/>
        </ext>
      </extLst>
    </bk>
    <bk>
      <extLst>
        <ext uri="{3e2802c4-a4d2-4d8b-9148-e3be6c30e623}">
          <xlrd:rvb i="6503"/>
        </ext>
      </extLst>
    </bk>
    <bk>
      <extLst>
        <ext uri="{3e2802c4-a4d2-4d8b-9148-e3be6c30e623}">
          <xlrd:rvb i="6504"/>
        </ext>
      </extLst>
    </bk>
    <bk>
      <extLst>
        <ext uri="{3e2802c4-a4d2-4d8b-9148-e3be6c30e623}">
          <xlrd:rvb i="6505"/>
        </ext>
      </extLst>
    </bk>
    <bk>
      <extLst>
        <ext uri="{3e2802c4-a4d2-4d8b-9148-e3be6c30e623}">
          <xlrd:rvb i="6506"/>
        </ext>
      </extLst>
    </bk>
    <bk>
      <extLst>
        <ext uri="{3e2802c4-a4d2-4d8b-9148-e3be6c30e623}">
          <xlrd:rvb i="6507"/>
        </ext>
      </extLst>
    </bk>
    <bk>
      <extLst>
        <ext uri="{3e2802c4-a4d2-4d8b-9148-e3be6c30e623}">
          <xlrd:rvb i="6508"/>
        </ext>
      </extLst>
    </bk>
    <bk>
      <extLst>
        <ext uri="{3e2802c4-a4d2-4d8b-9148-e3be6c30e623}">
          <xlrd:rvb i="6509"/>
        </ext>
      </extLst>
    </bk>
    <bk>
      <extLst>
        <ext uri="{3e2802c4-a4d2-4d8b-9148-e3be6c30e623}">
          <xlrd:rvb i="6510"/>
        </ext>
      </extLst>
    </bk>
    <bk>
      <extLst>
        <ext uri="{3e2802c4-a4d2-4d8b-9148-e3be6c30e623}">
          <xlrd:rvb i="6511"/>
        </ext>
      </extLst>
    </bk>
    <bk>
      <extLst>
        <ext uri="{3e2802c4-a4d2-4d8b-9148-e3be6c30e623}">
          <xlrd:rvb i="6512"/>
        </ext>
      </extLst>
    </bk>
    <bk>
      <extLst>
        <ext uri="{3e2802c4-a4d2-4d8b-9148-e3be6c30e623}">
          <xlrd:rvb i="6513"/>
        </ext>
      </extLst>
    </bk>
    <bk>
      <extLst>
        <ext uri="{3e2802c4-a4d2-4d8b-9148-e3be6c30e623}">
          <xlrd:rvb i="6514"/>
        </ext>
      </extLst>
    </bk>
    <bk>
      <extLst>
        <ext uri="{3e2802c4-a4d2-4d8b-9148-e3be6c30e623}">
          <xlrd:rvb i="6515"/>
        </ext>
      </extLst>
    </bk>
    <bk>
      <extLst>
        <ext uri="{3e2802c4-a4d2-4d8b-9148-e3be6c30e623}">
          <xlrd:rvb i="6516"/>
        </ext>
      </extLst>
    </bk>
    <bk>
      <extLst>
        <ext uri="{3e2802c4-a4d2-4d8b-9148-e3be6c30e623}">
          <xlrd:rvb i="6517"/>
        </ext>
      </extLst>
    </bk>
    <bk>
      <extLst>
        <ext uri="{3e2802c4-a4d2-4d8b-9148-e3be6c30e623}">
          <xlrd:rvb i="6518"/>
        </ext>
      </extLst>
    </bk>
    <bk>
      <extLst>
        <ext uri="{3e2802c4-a4d2-4d8b-9148-e3be6c30e623}">
          <xlrd:rvb i="6519"/>
        </ext>
      </extLst>
    </bk>
    <bk>
      <extLst>
        <ext uri="{3e2802c4-a4d2-4d8b-9148-e3be6c30e623}">
          <xlrd:rvb i="6520"/>
        </ext>
      </extLst>
    </bk>
    <bk>
      <extLst>
        <ext uri="{3e2802c4-a4d2-4d8b-9148-e3be6c30e623}">
          <xlrd:rvb i="6521"/>
        </ext>
      </extLst>
    </bk>
    <bk>
      <extLst>
        <ext uri="{3e2802c4-a4d2-4d8b-9148-e3be6c30e623}">
          <xlrd:rvb i="6522"/>
        </ext>
      </extLst>
    </bk>
    <bk>
      <extLst>
        <ext uri="{3e2802c4-a4d2-4d8b-9148-e3be6c30e623}">
          <xlrd:rvb i="6523"/>
        </ext>
      </extLst>
    </bk>
    <bk>
      <extLst>
        <ext uri="{3e2802c4-a4d2-4d8b-9148-e3be6c30e623}">
          <xlrd:rvb i="6524"/>
        </ext>
      </extLst>
    </bk>
    <bk>
      <extLst>
        <ext uri="{3e2802c4-a4d2-4d8b-9148-e3be6c30e623}">
          <xlrd:rvb i="6525"/>
        </ext>
      </extLst>
    </bk>
    <bk>
      <extLst>
        <ext uri="{3e2802c4-a4d2-4d8b-9148-e3be6c30e623}">
          <xlrd:rvb i="6526"/>
        </ext>
      </extLst>
    </bk>
    <bk>
      <extLst>
        <ext uri="{3e2802c4-a4d2-4d8b-9148-e3be6c30e623}">
          <xlrd:rvb i="6527"/>
        </ext>
      </extLst>
    </bk>
    <bk>
      <extLst>
        <ext uri="{3e2802c4-a4d2-4d8b-9148-e3be6c30e623}">
          <xlrd:rvb i="6528"/>
        </ext>
      </extLst>
    </bk>
    <bk>
      <extLst>
        <ext uri="{3e2802c4-a4d2-4d8b-9148-e3be6c30e623}">
          <xlrd:rvb i="6529"/>
        </ext>
      </extLst>
    </bk>
    <bk>
      <extLst>
        <ext uri="{3e2802c4-a4d2-4d8b-9148-e3be6c30e623}">
          <xlrd:rvb i="6530"/>
        </ext>
      </extLst>
    </bk>
    <bk>
      <extLst>
        <ext uri="{3e2802c4-a4d2-4d8b-9148-e3be6c30e623}">
          <xlrd:rvb i="6531"/>
        </ext>
      </extLst>
    </bk>
    <bk>
      <extLst>
        <ext uri="{3e2802c4-a4d2-4d8b-9148-e3be6c30e623}">
          <xlrd:rvb i="6532"/>
        </ext>
      </extLst>
    </bk>
    <bk>
      <extLst>
        <ext uri="{3e2802c4-a4d2-4d8b-9148-e3be6c30e623}">
          <xlrd:rvb i="6533"/>
        </ext>
      </extLst>
    </bk>
    <bk>
      <extLst>
        <ext uri="{3e2802c4-a4d2-4d8b-9148-e3be6c30e623}">
          <xlrd:rvb i="6534"/>
        </ext>
      </extLst>
    </bk>
    <bk>
      <extLst>
        <ext uri="{3e2802c4-a4d2-4d8b-9148-e3be6c30e623}">
          <xlrd:rvb i="6535"/>
        </ext>
      </extLst>
    </bk>
    <bk>
      <extLst>
        <ext uri="{3e2802c4-a4d2-4d8b-9148-e3be6c30e623}">
          <xlrd:rvb i="6536"/>
        </ext>
      </extLst>
    </bk>
    <bk>
      <extLst>
        <ext uri="{3e2802c4-a4d2-4d8b-9148-e3be6c30e623}">
          <xlrd:rvb i="6537"/>
        </ext>
      </extLst>
    </bk>
    <bk>
      <extLst>
        <ext uri="{3e2802c4-a4d2-4d8b-9148-e3be6c30e623}">
          <xlrd:rvb i="6538"/>
        </ext>
      </extLst>
    </bk>
    <bk>
      <extLst>
        <ext uri="{3e2802c4-a4d2-4d8b-9148-e3be6c30e623}">
          <xlrd:rvb i="6539"/>
        </ext>
      </extLst>
    </bk>
    <bk>
      <extLst>
        <ext uri="{3e2802c4-a4d2-4d8b-9148-e3be6c30e623}">
          <xlrd:rvb i="6540"/>
        </ext>
      </extLst>
    </bk>
    <bk>
      <extLst>
        <ext uri="{3e2802c4-a4d2-4d8b-9148-e3be6c30e623}">
          <xlrd:rvb i="6541"/>
        </ext>
      </extLst>
    </bk>
    <bk>
      <extLst>
        <ext uri="{3e2802c4-a4d2-4d8b-9148-e3be6c30e623}">
          <xlrd:rvb i="6542"/>
        </ext>
      </extLst>
    </bk>
    <bk>
      <extLst>
        <ext uri="{3e2802c4-a4d2-4d8b-9148-e3be6c30e623}">
          <xlrd:rvb i="6543"/>
        </ext>
      </extLst>
    </bk>
    <bk>
      <extLst>
        <ext uri="{3e2802c4-a4d2-4d8b-9148-e3be6c30e623}">
          <xlrd:rvb i="6544"/>
        </ext>
      </extLst>
    </bk>
    <bk>
      <extLst>
        <ext uri="{3e2802c4-a4d2-4d8b-9148-e3be6c30e623}">
          <xlrd:rvb i="6545"/>
        </ext>
      </extLst>
    </bk>
    <bk>
      <extLst>
        <ext uri="{3e2802c4-a4d2-4d8b-9148-e3be6c30e623}">
          <xlrd:rvb i="6546"/>
        </ext>
      </extLst>
    </bk>
    <bk>
      <extLst>
        <ext uri="{3e2802c4-a4d2-4d8b-9148-e3be6c30e623}">
          <xlrd:rvb i="6547"/>
        </ext>
      </extLst>
    </bk>
    <bk>
      <extLst>
        <ext uri="{3e2802c4-a4d2-4d8b-9148-e3be6c30e623}">
          <xlrd:rvb i="6548"/>
        </ext>
      </extLst>
    </bk>
    <bk>
      <extLst>
        <ext uri="{3e2802c4-a4d2-4d8b-9148-e3be6c30e623}">
          <xlrd:rvb i="6549"/>
        </ext>
      </extLst>
    </bk>
    <bk>
      <extLst>
        <ext uri="{3e2802c4-a4d2-4d8b-9148-e3be6c30e623}">
          <xlrd:rvb i="6550"/>
        </ext>
      </extLst>
    </bk>
    <bk>
      <extLst>
        <ext uri="{3e2802c4-a4d2-4d8b-9148-e3be6c30e623}">
          <xlrd:rvb i="6551"/>
        </ext>
      </extLst>
    </bk>
    <bk>
      <extLst>
        <ext uri="{3e2802c4-a4d2-4d8b-9148-e3be6c30e623}">
          <xlrd:rvb i="6552"/>
        </ext>
      </extLst>
    </bk>
    <bk>
      <extLst>
        <ext uri="{3e2802c4-a4d2-4d8b-9148-e3be6c30e623}">
          <xlrd:rvb i="6553"/>
        </ext>
      </extLst>
    </bk>
    <bk>
      <extLst>
        <ext uri="{3e2802c4-a4d2-4d8b-9148-e3be6c30e623}">
          <xlrd:rvb i="6554"/>
        </ext>
      </extLst>
    </bk>
    <bk>
      <extLst>
        <ext uri="{3e2802c4-a4d2-4d8b-9148-e3be6c30e623}">
          <xlrd:rvb i="6555"/>
        </ext>
      </extLst>
    </bk>
    <bk>
      <extLst>
        <ext uri="{3e2802c4-a4d2-4d8b-9148-e3be6c30e623}">
          <xlrd:rvb i="6556"/>
        </ext>
      </extLst>
    </bk>
    <bk>
      <extLst>
        <ext uri="{3e2802c4-a4d2-4d8b-9148-e3be6c30e623}">
          <xlrd:rvb i="6557"/>
        </ext>
      </extLst>
    </bk>
    <bk>
      <extLst>
        <ext uri="{3e2802c4-a4d2-4d8b-9148-e3be6c30e623}">
          <xlrd:rvb i="6558"/>
        </ext>
      </extLst>
    </bk>
    <bk>
      <extLst>
        <ext uri="{3e2802c4-a4d2-4d8b-9148-e3be6c30e623}">
          <xlrd:rvb i="6559"/>
        </ext>
      </extLst>
    </bk>
    <bk>
      <extLst>
        <ext uri="{3e2802c4-a4d2-4d8b-9148-e3be6c30e623}">
          <xlrd:rvb i="6560"/>
        </ext>
      </extLst>
    </bk>
    <bk>
      <extLst>
        <ext uri="{3e2802c4-a4d2-4d8b-9148-e3be6c30e623}">
          <xlrd:rvb i="6561"/>
        </ext>
      </extLst>
    </bk>
    <bk>
      <extLst>
        <ext uri="{3e2802c4-a4d2-4d8b-9148-e3be6c30e623}">
          <xlrd:rvb i="6562"/>
        </ext>
      </extLst>
    </bk>
    <bk>
      <extLst>
        <ext uri="{3e2802c4-a4d2-4d8b-9148-e3be6c30e623}">
          <xlrd:rvb i="6563"/>
        </ext>
      </extLst>
    </bk>
    <bk>
      <extLst>
        <ext uri="{3e2802c4-a4d2-4d8b-9148-e3be6c30e623}">
          <xlrd:rvb i="6564"/>
        </ext>
      </extLst>
    </bk>
    <bk>
      <extLst>
        <ext uri="{3e2802c4-a4d2-4d8b-9148-e3be6c30e623}">
          <xlrd:rvb i="6565"/>
        </ext>
      </extLst>
    </bk>
    <bk>
      <extLst>
        <ext uri="{3e2802c4-a4d2-4d8b-9148-e3be6c30e623}">
          <xlrd:rvb i="6566"/>
        </ext>
      </extLst>
    </bk>
    <bk>
      <extLst>
        <ext uri="{3e2802c4-a4d2-4d8b-9148-e3be6c30e623}">
          <xlrd:rvb i="6567"/>
        </ext>
      </extLst>
    </bk>
    <bk>
      <extLst>
        <ext uri="{3e2802c4-a4d2-4d8b-9148-e3be6c30e623}">
          <xlrd:rvb i="6568"/>
        </ext>
      </extLst>
    </bk>
    <bk>
      <extLst>
        <ext uri="{3e2802c4-a4d2-4d8b-9148-e3be6c30e623}">
          <xlrd:rvb i="6569"/>
        </ext>
      </extLst>
    </bk>
    <bk>
      <extLst>
        <ext uri="{3e2802c4-a4d2-4d8b-9148-e3be6c30e623}">
          <xlrd:rvb i="6570"/>
        </ext>
      </extLst>
    </bk>
    <bk>
      <extLst>
        <ext uri="{3e2802c4-a4d2-4d8b-9148-e3be6c30e623}">
          <xlrd:rvb i="6571"/>
        </ext>
      </extLst>
    </bk>
    <bk>
      <extLst>
        <ext uri="{3e2802c4-a4d2-4d8b-9148-e3be6c30e623}">
          <xlrd:rvb i="6572"/>
        </ext>
      </extLst>
    </bk>
    <bk>
      <extLst>
        <ext uri="{3e2802c4-a4d2-4d8b-9148-e3be6c30e623}">
          <xlrd:rvb i="6573"/>
        </ext>
      </extLst>
    </bk>
    <bk>
      <extLst>
        <ext uri="{3e2802c4-a4d2-4d8b-9148-e3be6c30e623}">
          <xlrd:rvb i="6574"/>
        </ext>
      </extLst>
    </bk>
    <bk>
      <extLst>
        <ext uri="{3e2802c4-a4d2-4d8b-9148-e3be6c30e623}">
          <xlrd:rvb i="6575"/>
        </ext>
      </extLst>
    </bk>
    <bk>
      <extLst>
        <ext uri="{3e2802c4-a4d2-4d8b-9148-e3be6c30e623}">
          <xlrd:rvb i="6576"/>
        </ext>
      </extLst>
    </bk>
    <bk>
      <extLst>
        <ext uri="{3e2802c4-a4d2-4d8b-9148-e3be6c30e623}">
          <xlrd:rvb i="6577"/>
        </ext>
      </extLst>
    </bk>
    <bk>
      <extLst>
        <ext uri="{3e2802c4-a4d2-4d8b-9148-e3be6c30e623}">
          <xlrd:rvb i="6578"/>
        </ext>
      </extLst>
    </bk>
    <bk>
      <extLst>
        <ext uri="{3e2802c4-a4d2-4d8b-9148-e3be6c30e623}">
          <xlrd:rvb i="6579"/>
        </ext>
      </extLst>
    </bk>
    <bk>
      <extLst>
        <ext uri="{3e2802c4-a4d2-4d8b-9148-e3be6c30e623}">
          <xlrd:rvb i="6580"/>
        </ext>
      </extLst>
    </bk>
    <bk>
      <extLst>
        <ext uri="{3e2802c4-a4d2-4d8b-9148-e3be6c30e623}">
          <xlrd:rvb i="6581"/>
        </ext>
      </extLst>
    </bk>
    <bk>
      <extLst>
        <ext uri="{3e2802c4-a4d2-4d8b-9148-e3be6c30e623}">
          <xlrd:rvb i="6582"/>
        </ext>
      </extLst>
    </bk>
    <bk>
      <extLst>
        <ext uri="{3e2802c4-a4d2-4d8b-9148-e3be6c30e623}">
          <xlrd:rvb i="6583"/>
        </ext>
      </extLst>
    </bk>
    <bk>
      <extLst>
        <ext uri="{3e2802c4-a4d2-4d8b-9148-e3be6c30e623}">
          <xlrd:rvb i="6584"/>
        </ext>
      </extLst>
    </bk>
    <bk>
      <extLst>
        <ext uri="{3e2802c4-a4d2-4d8b-9148-e3be6c30e623}">
          <xlrd:rvb i="6585"/>
        </ext>
      </extLst>
    </bk>
    <bk>
      <extLst>
        <ext uri="{3e2802c4-a4d2-4d8b-9148-e3be6c30e623}">
          <xlrd:rvb i="6586"/>
        </ext>
      </extLst>
    </bk>
    <bk>
      <extLst>
        <ext uri="{3e2802c4-a4d2-4d8b-9148-e3be6c30e623}">
          <xlrd:rvb i="6587"/>
        </ext>
      </extLst>
    </bk>
    <bk>
      <extLst>
        <ext uri="{3e2802c4-a4d2-4d8b-9148-e3be6c30e623}">
          <xlrd:rvb i="6588"/>
        </ext>
      </extLst>
    </bk>
    <bk>
      <extLst>
        <ext uri="{3e2802c4-a4d2-4d8b-9148-e3be6c30e623}">
          <xlrd:rvb i="6589"/>
        </ext>
      </extLst>
    </bk>
    <bk>
      <extLst>
        <ext uri="{3e2802c4-a4d2-4d8b-9148-e3be6c30e623}">
          <xlrd:rvb i="6590"/>
        </ext>
      </extLst>
    </bk>
    <bk>
      <extLst>
        <ext uri="{3e2802c4-a4d2-4d8b-9148-e3be6c30e623}">
          <xlrd:rvb i="6591"/>
        </ext>
      </extLst>
    </bk>
    <bk>
      <extLst>
        <ext uri="{3e2802c4-a4d2-4d8b-9148-e3be6c30e623}">
          <xlrd:rvb i="6592"/>
        </ext>
      </extLst>
    </bk>
    <bk>
      <extLst>
        <ext uri="{3e2802c4-a4d2-4d8b-9148-e3be6c30e623}">
          <xlrd:rvb i="6593"/>
        </ext>
      </extLst>
    </bk>
    <bk>
      <extLst>
        <ext uri="{3e2802c4-a4d2-4d8b-9148-e3be6c30e623}">
          <xlrd:rvb i="6594"/>
        </ext>
      </extLst>
    </bk>
    <bk>
      <extLst>
        <ext uri="{3e2802c4-a4d2-4d8b-9148-e3be6c30e623}">
          <xlrd:rvb i="6595"/>
        </ext>
      </extLst>
    </bk>
    <bk>
      <extLst>
        <ext uri="{3e2802c4-a4d2-4d8b-9148-e3be6c30e623}">
          <xlrd:rvb i="6596"/>
        </ext>
      </extLst>
    </bk>
    <bk>
      <extLst>
        <ext uri="{3e2802c4-a4d2-4d8b-9148-e3be6c30e623}">
          <xlrd:rvb i="6597"/>
        </ext>
      </extLst>
    </bk>
    <bk>
      <extLst>
        <ext uri="{3e2802c4-a4d2-4d8b-9148-e3be6c30e623}">
          <xlrd:rvb i="6598"/>
        </ext>
      </extLst>
    </bk>
    <bk>
      <extLst>
        <ext uri="{3e2802c4-a4d2-4d8b-9148-e3be6c30e623}">
          <xlrd:rvb i="6599"/>
        </ext>
      </extLst>
    </bk>
    <bk>
      <extLst>
        <ext uri="{3e2802c4-a4d2-4d8b-9148-e3be6c30e623}">
          <xlrd:rvb i="6600"/>
        </ext>
      </extLst>
    </bk>
    <bk>
      <extLst>
        <ext uri="{3e2802c4-a4d2-4d8b-9148-e3be6c30e623}">
          <xlrd:rvb i="6601"/>
        </ext>
      </extLst>
    </bk>
    <bk>
      <extLst>
        <ext uri="{3e2802c4-a4d2-4d8b-9148-e3be6c30e623}">
          <xlrd:rvb i="6602"/>
        </ext>
      </extLst>
    </bk>
    <bk>
      <extLst>
        <ext uri="{3e2802c4-a4d2-4d8b-9148-e3be6c30e623}">
          <xlrd:rvb i="6603"/>
        </ext>
      </extLst>
    </bk>
    <bk>
      <extLst>
        <ext uri="{3e2802c4-a4d2-4d8b-9148-e3be6c30e623}">
          <xlrd:rvb i="6604"/>
        </ext>
      </extLst>
    </bk>
    <bk>
      <extLst>
        <ext uri="{3e2802c4-a4d2-4d8b-9148-e3be6c30e623}">
          <xlrd:rvb i="6605"/>
        </ext>
      </extLst>
    </bk>
    <bk>
      <extLst>
        <ext uri="{3e2802c4-a4d2-4d8b-9148-e3be6c30e623}">
          <xlrd:rvb i="6606"/>
        </ext>
      </extLst>
    </bk>
    <bk>
      <extLst>
        <ext uri="{3e2802c4-a4d2-4d8b-9148-e3be6c30e623}">
          <xlrd:rvb i="6607"/>
        </ext>
      </extLst>
    </bk>
    <bk>
      <extLst>
        <ext uri="{3e2802c4-a4d2-4d8b-9148-e3be6c30e623}">
          <xlrd:rvb i="6608"/>
        </ext>
      </extLst>
    </bk>
    <bk>
      <extLst>
        <ext uri="{3e2802c4-a4d2-4d8b-9148-e3be6c30e623}">
          <xlrd:rvb i="6609"/>
        </ext>
      </extLst>
    </bk>
    <bk>
      <extLst>
        <ext uri="{3e2802c4-a4d2-4d8b-9148-e3be6c30e623}">
          <xlrd:rvb i="6610"/>
        </ext>
      </extLst>
    </bk>
    <bk>
      <extLst>
        <ext uri="{3e2802c4-a4d2-4d8b-9148-e3be6c30e623}">
          <xlrd:rvb i="6611"/>
        </ext>
      </extLst>
    </bk>
    <bk>
      <extLst>
        <ext uri="{3e2802c4-a4d2-4d8b-9148-e3be6c30e623}">
          <xlrd:rvb i="6612"/>
        </ext>
      </extLst>
    </bk>
    <bk>
      <extLst>
        <ext uri="{3e2802c4-a4d2-4d8b-9148-e3be6c30e623}">
          <xlrd:rvb i="6613"/>
        </ext>
      </extLst>
    </bk>
    <bk>
      <extLst>
        <ext uri="{3e2802c4-a4d2-4d8b-9148-e3be6c30e623}">
          <xlrd:rvb i="6614"/>
        </ext>
      </extLst>
    </bk>
    <bk>
      <extLst>
        <ext uri="{3e2802c4-a4d2-4d8b-9148-e3be6c30e623}">
          <xlrd:rvb i="6615"/>
        </ext>
      </extLst>
    </bk>
    <bk>
      <extLst>
        <ext uri="{3e2802c4-a4d2-4d8b-9148-e3be6c30e623}">
          <xlrd:rvb i="6616"/>
        </ext>
      </extLst>
    </bk>
    <bk>
      <extLst>
        <ext uri="{3e2802c4-a4d2-4d8b-9148-e3be6c30e623}">
          <xlrd:rvb i="6617"/>
        </ext>
      </extLst>
    </bk>
    <bk>
      <extLst>
        <ext uri="{3e2802c4-a4d2-4d8b-9148-e3be6c30e623}">
          <xlrd:rvb i="6618"/>
        </ext>
      </extLst>
    </bk>
    <bk>
      <extLst>
        <ext uri="{3e2802c4-a4d2-4d8b-9148-e3be6c30e623}">
          <xlrd:rvb i="6619"/>
        </ext>
      </extLst>
    </bk>
    <bk>
      <extLst>
        <ext uri="{3e2802c4-a4d2-4d8b-9148-e3be6c30e623}">
          <xlrd:rvb i="6620"/>
        </ext>
      </extLst>
    </bk>
    <bk>
      <extLst>
        <ext uri="{3e2802c4-a4d2-4d8b-9148-e3be6c30e623}">
          <xlrd:rvb i="6621"/>
        </ext>
      </extLst>
    </bk>
    <bk>
      <extLst>
        <ext uri="{3e2802c4-a4d2-4d8b-9148-e3be6c30e623}">
          <xlrd:rvb i="6622"/>
        </ext>
      </extLst>
    </bk>
    <bk>
      <extLst>
        <ext uri="{3e2802c4-a4d2-4d8b-9148-e3be6c30e623}">
          <xlrd:rvb i="6623"/>
        </ext>
      </extLst>
    </bk>
    <bk>
      <extLst>
        <ext uri="{3e2802c4-a4d2-4d8b-9148-e3be6c30e623}">
          <xlrd:rvb i="6624"/>
        </ext>
      </extLst>
    </bk>
    <bk>
      <extLst>
        <ext uri="{3e2802c4-a4d2-4d8b-9148-e3be6c30e623}">
          <xlrd:rvb i="6625"/>
        </ext>
      </extLst>
    </bk>
    <bk>
      <extLst>
        <ext uri="{3e2802c4-a4d2-4d8b-9148-e3be6c30e623}">
          <xlrd:rvb i="6626"/>
        </ext>
      </extLst>
    </bk>
    <bk>
      <extLst>
        <ext uri="{3e2802c4-a4d2-4d8b-9148-e3be6c30e623}">
          <xlrd:rvb i="6627"/>
        </ext>
      </extLst>
    </bk>
    <bk>
      <extLst>
        <ext uri="{3e2802c4-a4d2-4d8b-9148-e3be6c30e623}">
          <xlrd:rvb i="6628"/>
        </ext>
      </extLst>
    </bk>
    <bk>
      <extLst>
        <ext uri="{3e2802c4-a4d2-4d8b-9148-e3be6c30e623}">
          <xlrd:rvb i="6629"/>
        </ext>
      </extLst>
    </bk>
    <bk>
      <extLst>
        <ext uri="{3e2802c4-a4d2-4d8b-9148-e3be6c30e623}">
          <xlrd:rvb i="6630"/>
        </ext>
      </extLst>
    </bk>
    <bk>
      <extLst>
        <ext uri="{3e2802c4-a4d2-4d8b-9148-e3be6c30e623}">
          <xlrd:rvb i="6631"/>
        </ext>
      </extLst>
    </bk>
    <bk>
      <extLst>
        <ext uri="{3e2802c4-a4d2-4d8b-9148-e3be6c30e623}">
          <xlrd:rvb i="6632"/>
        </ext>
      </extLst>
    </bk>
    <bk>
      <extLst>
        <ext uri="{3e2802c4-a4d2-4d8b-9148-e3be6c30e623}">
          <xlrd:rvb i="6633"/>
        </ext>
      </extLst>
    </bk>
    <bk>
      <extLst>
        <ext uri="{3e2802c4-a4d2-4d8b-9148-e3be6c30e623}">
          <xlrd:rvb i="6634"/>
        </ext>
      </extLst>
    </bk>
    <bk>
      <extLst>
        <ext uri="{3e2802c4-a4d2-4d8b-9148-e3be6c30e623}">
          <xlrd:rvb i="6635"/>
        </ext>
      </extLst>
    </bk>
    <bk>
      <extLst>
        <ext uri="{3e2802c4-a4d2-4d8b-9148-e3be6c30e623}">
          <xlrd:rvb i="6636"/>
        </ext>
      </extLst>
    </bk>
    <bk>
      <extLst>
        <ext uri="{3e2802c4-a4d2-4d8b-9148-e3be6c30e623}">
          <xlrd:rvb i="6637"/>
        </ext>
      </extLst>
    </bk>
    <bk>
      <extLst>
        <ext uri="{3e2802c4-a4d2-4d8b-9148-e3be6c30e623}">
          <xlrd:rvb i="6638"/>
        </ext>
      </extLst>
    </bk>
    <bk>
      <extLst>
        <ext uri="{3e2802c4-a4d2-4d8b-9148-e3be6c30e623}">
          <xlrd:rvb i="6639"/>
        </ext>
      </extLst>
    </bk>
    <bk>
      <extLst>
        <ext uri="{3e2802c4-a4d2-4d8b-9148-e3be6c30e623}">
          <xlrd:rvb i="6640"/>
        </ext>
      </extLst>
    </bk>
    <bk>
      <extLst>
        <ext uri="{3e2802c4-a4d2-4d8b-9148-e3be6c30e623}">
          <xlrd:rvb i="6641"/>
        </ext>
      </extLst>
    </bk>
    <bk>
      <extLst>
        <ext uri="{3e2802c4-a4d2-4d8b-9148-e3be6c30e623}">
          <xlrd:rvb i="6642"/>
        </ext>
      </extLst>
    </bk>
    <bk>
      <extLst>
        <ext uri="{3e2802c4-a4d2-4d8b-9148-e3be6c30e623}">
          <xlrd:rvb i="6643"/>
        </ext>
      </extLst>
    </bk>
    <bk>
      <extLst>
        <ext uri="{3e2802c4-a4d2-4d8b-9148-e3be6c30e623}">
          <xlrd:rvb i="6644"/>
        </ext>
      </extLst>
    </bk>
    <bk>
      <extLst>
        <ext uri="{3e2802c4-a4d2-4d8b-9148-e3be6c30e623}">
          <xlrd:rvb i="6645"/>
        </ext>
      </extLst>
    </bk>
    <bk>
      <extLst>
        <ext uri="{3e2802c4-a4d2-4d8b-9148-e3be6c30e623}">
          <xlrd:rvb i="6646"/>
        </ext>
      </extLst>
    </bk>
    <bk>
      <extLst>
        <ext uri="{3e2802c4-a4d2-4d8b-9148-e3be6c30e623}">
          <xlrd:rvb i="6647"/>
        </ext>
      </extLst>
    </bk>
    <bk>
      <extLst>
        <ext uri="{3e2802c4-a4d2-4d8b-9148-e3be6c30e623}">
          <xlrd:rvb i="6648"/>
        </ext>
      </extLst>
    </bk>
    <bk>
      <extLst>
        <ext uri="{3e2802c4-a4d2-4d8b-9148-e3be6c30e623}">
          <xlrd:rvb i="6649"/>
        </ext>
      </extLst>
    </bk>
    <bk>
      <extLst>
        <ext uri="{3e2802c4-a4d2-4d8b-9148-e3be6c30e623}">
          <xlrd:rvb i="6650"/>
        </ext>
      </extLst>
    </bk>
    <bk>
      <extLst>
        <ext uri="{3e2802c4-a4d2-4d8b-9148-e3be6c30e623}">
          <xlrd:rvb i="6651"/>
        </ext>
      </extLst>
    </bk>
    <bk>
      <extLst>
        <ext uri="{3e2802c4-a4d2-4d8b-9148-e3be6c30e623}">
          <xlrd:rvb i="6652"/>
        </ext>
      </extLst>
    </bk>
    <bk>
      <extLst>
        <ext uri="{3e2802c4-a4d2-4d8b-9148-e3be6c30e623}">
          <xlrd:rvb i="6653"/>
        </ext>
      </extLst>
    </bk>
    <bk>
      <extLst>
        <ext uri="{3e2802c4-a4d2-4d8b-9148-e3be6c30e623}">
          <xlrd:rvb i="6654"/>
        </ext>
      </extLst>
    </bk>
    <bk>
      <extLst>
        <ext uri="{3e2802c4-a4d2-4d8b-9148-e3be6c30e623}">
          <xlrd:rvb i="6655"/>
        </ext>
      </extLst>
    </bk>
    <bk>
      <extLst>
        <ext uri="{3e2802c4-a4d2-4d8b-9148-e3be6c30e623}">
          <xlrd:rvb i="6656"/>
        </ext>
      </extLst>
    </bk>
    <bk>
      <extLst>
        <ext uri="{3e2802c4-a4d2-4d8b-9148-e3be6c30e623}">
          <xlrd:rvb i="6657"/>
        </ext>
      </extLst>
    </bk>
    <bk>
      <extLst>
        <ext uri="{3e2802c4-a4d2-4d8b-9148-e3be6c30e623}">
          <xlrd:rvb i="6658"/>
        </ext>
      </extLst>
    </bk>
    <bk>
      <extLst>
        <ext uri="{3e2802c4-a4d2-4d8b-9148-e3be6c30e623}">
          <xlrd:rvb i="6659"/>
        </ext>
      </extLst>
    </bk>
    <bk>
      <extLst>
        <ext uri="{3e2802c4-a4d2-4d8b-9148-e3be6c30e623}">
          <xlrd:rvb i="6660"/>
        </ext>
      </extLst>
    </bk>
    <bk>
      <extLst>
        <ext uri="{3e2802c4-a4d2-4d8b-9148-e3be6c30e623}">
          <xlrd:rvb i="6661"/>
        </ext>
      </extLst>
    </bk>
    <bk>
      <extLst>
        <ext uri="{3e2802c4-a4d2-4d8b-9148-e3be6c30e623}">
          <xlrd:rvb i="6662"/>
        </ext>
      </extLst>
    </bk>
    <bk>
      <extLst>
        <ext uri="{3e2802c4-a4d2-4d8b-9148-e3be6c30e623}">
          <xlrd:rvb i="6663"/>
        </ext>
      </extLst>
    </bk>
    <bk>
      <extLst>
        <ext uri="{3e2802c4-a4d2-4d8b-9148-e3be6c30e623}">
          <xlrd:rvb i="6664"/>
        </ext>
      </extLst>
    </bk>
    <bk>
      <extLst>
        <ext uri="{3e2802c4-a4d2-4d8b-9148-e3be6c30e623}">
          <xlrd:rvb i="6665"/>
        </ext>
      </extLst>
    </bk>
    <bk>
      <extLst>
        <ext uri="{3e2802c4-a4d2-4d8b-9148-e3be6c30e623}">
          <xlrd:rvb i="6666"/>
        </ext>
      </extLst>
    </bk>
    <bk>
      <extLst>
        <ext uri="{3e2802c4-a4d2-4d8b-9148-e3be6c30e623}">
          <xlrd:rvb i="6667"/>
        </ext>
      </extLst>
    </bk>
    <bk>
      <extLst>
        <ext uri="{3e2802c4-a4d2-4d8b-9148-e3be6c30e623}">
          <xlrd:rvb i="6668"/>
        </ext>
      </extLst>
    </bk>
    <bk>
      <extLst>
        <ext uri="{3e2802c4-a4d2-4d8b-9148-e3be6c30e623}">
          <xlrd:rvb i="6669"/>
        </ext>
      </extLst>
    </bk>
    <bk>
      <extLst>
        <ext uri="{3e2802c4-a4d2-4d8b-9148-e3be6c30e623}">
          <xlrd:rvb i="6670"/>
        </ext>
      </extLst>
    </bk>
    <bk>
      <extLst>
        <ext uri="{3e2802c4-a4d2-4d8b-9148-e3be6c30e623}">
          <xlrd:rvb i="6671"/>
        </ext>
      </extLst>
    </bk>
    <bk>
      <extLst>
        <ext uri="{3e2802c4-a4d2-4d8b-9148-e3be6c30e623}">
          <xlrd:rvb i="6672"/>
        </ext>
      </extLst>
    </bk>
    <bk>
      <extLst>
        <ext uri="{3e2802c4-a4d2-4d8b-9148-e3be6c30e623}">
          <xlrd:rvb i="6673"/>
        </ext>
      </extLst>
    </bk>
    <bk>
      <extLst>
        <ext uri="{3e2802c4-a4d2-4d8b-9148-e3be6c30e623}">
          <xlrd:rvb i="6674"/>
        </ext>
      </extLst>
    </bk>
    <bk>
      <extLst>
        <ext uri="{3e2802c4-a4d2-4d8b-9148-e3be6c30e623}">
          <xlrd:rvb i="6675"/>
        </ext>
      </extLst>
    </bk>
    <bk>
      <extLst>
        <ext uri="{3e2802c4-a4d2-4d8b-9148-e3be6c30e623}">
          <xlrd:rvb i="6676"/>
        </ext>
      </extLst>
    </bk>
    <bk>
      <extLst>
        <ext uri="{3e2802c4-a4d2-4d8b-9148-e3be6c30e623}">
          <xlrd:rvb i="6677"/>
        </ext>
      </extLst>
    </bk>
    <bk>
      <extLst>
        <ext uri="{3e2802c4-a4d2-4d8b-9148-e3be6c30e623}">
          <xlrd:rvb i="6678"/>
        </ext>
      </extLst>
    </bk>
    <bk>
      <extLst>
        <ext uri="{3e2802c4-a4d2-4d8b-9148-e3be6c30e623}">
          <xlrd:rvb i="6679"/>
        </ext>
      </extLst>
    </bk>
    <bk>
      <extLst>
        <ext uri="{3e2802c4-a4d2-4d8b-9148-e3be6c30e623}">
          <xlrd:rvb i="6680"/>
        </ext>
      </extLst>
    </bk>
    <bk>
      <extLst>
        <ext uri="{3e2802c4-a4d2-4d8b-9148-e3be6c30e623}">
          <xlrd:rvb i="6681"/>
        </ext>
      </extLst>
    </bk>
    <bk>
      <extLst>
        <ext uri="{3e2802c4-a4d2-4d8b-9148-e3be6c30e623}">
          <xlrd:rvb i="6682"/>
        </ext>
      </extLst>
    </bk>
    <bk>
      <extLst>
        <ext uri="{3e2802c4-a4d2-4d8b-9148-e3be6c30e623}">
          <xlrd:rvb i="6683"/>
        </ext>
      </extLst>
    </bk>
    <bk>
      <extLst>
        <ext uri="{3e2802c4-a4d2-4d8b-9148-e3be6c30e623}">
          <xlrd:rvb i="6684"/>
        </ext>
      </extLst>
    </bk>
    <bk>
      <extLst>
        <ext uri="{3e2802c4-a4d2-4d8b-9148-e3be6c30e623}">
          <xlrd:rvb i="6685"/>
        </ext>
      </extLst>
    </bk>
    <bk>
      <extLst>
        <ext uri="{3e2802c4-a4d2-4d8b-9148-e3be6c30e623}">
          <xlrd:rvb i="6686"/>
        </ext>
      </extLst>
    </bk>
    <bk>
      <extLst>
        <ext uri="{3e2802c4-a4d2-4d8b-9148-e3be6c30e623}">
          <xlrd:rvb i="6687"/>
        </ext>
      </extLst>
    </bk>
    <bk>
      <extLst>
        <ext uri="{3e2802c4-a4d2-4d8b-9148-e3be6c30e623}">
          <xlrd:rvb i="6688"/>
        </ext>
      </extLst>
    </bk>
    <bk>
      <extLst>
        <ext uri="{3e2802c4-a4d2-4d8b-9148-e3be6c30e623}">
          <xlrd:rvb i="6689"/>
        </ext>
      </extLst>
    </bk>
    <bk>
      <extLst>
        <ext uri="{3e2802c4-a4d2-4d8b-9148-e3be6c30e623}">
          <xlrd:rvb i="6690"/>
        </ext>
      </extLst>
    </bk>
    <bk>
      <extLst>
        <ext uri="{3e2802c4-a4d2-4d8b-9148-e3be6c30e623}">
          <xlrd:rvb i="6691"/>
        </ext>
      </extLst>
    </bk>
    <bk>
      <extLst>
        <ext uri="{3e2802c4-a4d2-4d8b-9148-e3be6c30e623}">
          <xlrd:rvb i="6692"/>
        </ext>
      </extLst>
    </bk>
    <bk>
      <extLst>
        <ext uri="{3e2802c4-a4d2-4d8b-9148-e3be6c30e623}">
          <xlrd:rvb i="6693"/>
        </ext>
      </extLst>
    </bk>
    <bk>
      <extLst>
        <ext uri="{3e2802c4-a4d2-4d8b-9148-e3be6c30e623}">
          <xlrd:rvb i="6694"/>
        </ext>
      </extLst>
    </bk>
    <bk>
      <extLst>
        <ext uri="{3e2802c4-a4d2-4d8b-9148-e3be6c30e623}">
          <xlrd:rvb i="6695"/>
        </ext>
      </extLst>
    </bk>
    <bk>
      <extLst>
        <ext uri="{3e2802c4-a4d2-4d8b-9148-e3be6c30e623}">
          <xlrd:rvb i="6696"/>
        </ext>
      </extLst>
    </bk>
    <bk>
      <extLst>
        <ext uri="{3e2802c4-a4d2-4d8b-9148-e3be6c30e623}">
          <xlrd:rvb i="6697"/>
        </ext>
      </extLst>
    </bk>
    <bk>
      <extLst>
        <ext uri="{3e2802c4-a4d2-4d8b-9148-e3be6c30e623}">
          <xlrd:rvb i="6698"/>
        </ext>
      </extLst>
    </bk>
    <bk>
      <extLst>
        <ext uri="{3e2802c4-a4d2-4d8b-9148-e3be6c30e623}">
          <xlrd:rvb i="6699"/>
        </ext>
      </extLst>
    </bk>
    <bk>
      <extLst>
        <ext uri="{3e2802c4-a4d2-4d8b-9148-e3be6c30e623}">
          <xlrd:rvb i="6700"/>
        </ext>
      </extLst>
    </bk>
    <bk>
      <extLst>
        <ext uri="{3e2802c4-a4d2-4d8b-9148-e3be6c30e623}">
          <xlrd:rvb i="6701"/>
        </ext>
      </extLst>
    </bk>
    <bk>
      <extLst>
        <ext uri="{3e2802c4-a4d2-4d8b-9148-e3be6c30e623}">
          <xlrd:rvb i="6702"/>
        </ext>
      </extLst>
    </bk>
    <bk>
      <extLst>
        <ext uri="{3e2802c4-a4d2-4d8b-9148-e3be6c30e623}">
          <xlrd:rvb i="6703"/>
        </ext>
      </extLst>
    </bk>
    <bk>
      <extLst>
        <ext uri="{3e2802c4-a4d2-4d8b-9148-e3be6c30e623}">
          <xlrd:rvb i="6704"/>
        </ext>
      </extLst>
    </bk>
    <bk>
      <extLst>
        <ext uri="{3e2802c4-a4d2-4d8b-9148-e3be6c30e623}">
          <xlrd:rvb i="6705"/>
        </ext>
      </extLst>
    </bk>
    <bk>
      <extLst>
        <ext uri="{3e2802c4-a4d2-4d8b-9148-e3be6c30e623}">
          <xlrd:rvb i="6706"/>
        </ext>
      </extLst>
    </bk>
    <bk>
      <extLst>
        <ext uri="{3e2802c4-a4d2-4d8b-9148-e3be6c30e623}">
          <xlrd:rvb i="6707"/>
        </ext>
      </extLst>
    </bk>
    <bk>
      <extLst>
        <ext uri="{3e2802c4-a4d2-4d8b-9148-e3be6c30e623}">
          <xlrd:rvb i="6708"/>
        </ext>
      </extLst>
    </bk>
    <bk>
      <extLst>
        <ext uri="{3e2802c4-a4d2-4d8b-9148-e3be6c30e623}">
          <xlrd:rvb i="6709"/>
        </ext>
      </extLst>
    </bk>
    <bk>
      <extLst>
        <ext uri="{3e2802c4-a4d2-4d8b-9148-e3be6c30e623}">
          <xlrd:rvb i="6710"/>
        </ext>
      </extLst>
    </bk>
    <bk>
      <extLst>
        <ext uri="{3e2802c4-a4d2-4d8b-9148-e3be6c30e623}">
          <xlrd:rvb i="6711"/>
        </ext>
      </extLst>
    </bk>
    <bk>
      <extLst>
        <ext uri="{3e2802c4-a4d2-4d8b-9148-e3be6c30e623}">
          <xlrd:rvb i="6712"/>
        </ext>
      </extLst>
    </bk>
    <bk>
      <extLst>
        <ext uri="{3e2802c4-a4d2-4d8b-9148-e3be6c30e623}">
          <xlrd:rvb i="6713"/>
        </ext>
      </extLst>
    </bk>
    <bk>
      <extLst>
        <ext uri="{3e2802c4-a4d2-4d8b-9148-e3be6c30e623}">
          <xlrd:rvb i="6714"/>
        </ext>
      </extLst>
    </bk>
    <bk>
      <extLst>
        <ext uri="{3e2802c4-a4d2-4d8b-9148-e3be6c30e623}">
          <xlrd:rvb i="6715"/>
        </ext>
      </extLst>
    </bk>
    <bk>
      <extLst>
        <ext uri="{3e2802c4-a4d2-4d8b-9148-e3be6c30e623}">
          <xlrd:rvb i="6716"/>
        </ext>
      </extLst>
    </bk>
    <bk>
      <extLst>
        <ext uri="{3e2802c4-a4d2-4d8b-9148-e3be6c30e623}">
          <xlrd:rvb i="6717"/>
        </ext>
      </extLst>
    </bk>
    <bk>
      <extLst>
        <ext uri="{3e2802c4-a4d2-4d8b-9148-e3be6c30e623}">
          <xlrd:rvb i="6718"/>
        </ext>
      </extLst>
    </bk>
    <bk>
      <extLst>
        <ext uri="{3e2802c4-a4d2-4d8b-9148-e3be6c30e623}">
          <xlrd:rvb i="6719"/>
        </ext>
      </extLst>
    </bk>
    <bk>
      <extLst>
        <ext uri="{3e2802c4-a4d2-4d8b-9148-e3be6c30e623}">
          <xlrd:rvb i="6720"/>
        </ext>
      </extLst>
    </bk>
    <bk>
      <extLst>
        <ext uri="{3e2802c4-a4d2-4d8b-9148-e3be6c30e623}">
          <xlrd:rvb i="6721"/>
        </ext>
      </extLst>
    </bk>
    <bk>
      <extLst>
        <ext uri="{3e2802c4-a4d2-4d8b-9148-e3be6c30e623}">
          <xlrd:rvb i="6722"/>
        </ext>
      </extLst>
    </bk>
    <bk>
      <extLst>
        <ext uri="{3e2802c4-a4d2-4d8b-9148-e3be6c30e623}">
          <xlrd:rvb i="6723"/>
        </ext>
      </extLst>
    </bk>
    <bk>
      <extLst>
        <ext uri="{3e2802c4-a4d2-4d8b-9148-e3be6c30e623}">
          <xlrd:rvb i="6724"/>
        </ext>
      </extLst>
    </bk>
    <bk>
      <extLst>
        <ext uri="{3e2802c4-a4d2-4d8b-9148-e3be6c30e623}">
          <xlrd:rvb i="6725"/>
        </ext>
      </extLst>
    </bk>
    <bk>
      <extLst>
        <ext uri="{3e2802c4-a4d2-4d8b-9148-e3be6c30e623}">
          <xlrd:rvb i="6726"/>
        </ext>
      </extLst>
    </bk>
    <bk>
      <extLst>
        <ext uri="{3e2802c4-a4d2-4d8b-9148-e3be6c30e623}">
          <xlrd:rvb i="6727"/>
        </ext>
      </extLst>
    </bk>
    <bk>
      <extLst>
        <ext uri="{3e2802c4-a4d2-4d8b-9148-e3be6c30e623}">
          <xlrd:rvb i="6728"/>
        </ext>
      </extLst>
    </bk>
    <bk>
      <extLst>
        <ext uri="{3e2802c4-a4d2-4d8b-9148-e3be6c30e623}">
          <xlrd:rvb i="6729"/>
        </ext>
      </extLst>
    </bk>
    <bk>
      <extLst>
        <ext uri="{3e2802c4-a4d2-4d8b-9148-e3be6c30e623}">
          <xlrd:rvb i="6730"/>
        </ext>
      </extLst>
    </bk>
    <bk>
      <extLst>
        <ext uri="{3e2802c4-a4d2-4d8b-9148-e3be6c30e623}">
          <xlrd:rvb i="6731"/>
        </ext>
      </extLst>
    </bk>
    <bk>
      <extLst>
        <ext uri="{3e2802c4-a4d2-4d8b-9148-e3be6c30e623}">
          <xlrd:rvb i="6732"/>
        </ext>
      </extLst>
    </bk>
    <bk>
      <extLst>
        <ext uri="{3e2802c4-a4d2-4d8b-9148-e3be6c30e623}">
          <xlrd:rvb i="6733"/>
        </ext>
      </extLst>
    </bk>
    <bk>
      <extLst>
        <ext uri="{3e2802c4-a4d2-4d8b-9148-e3be6c30e623}">
          <xlrd:rvb i="6734"/>
        </ext>
      </extLst>
    </bk>
    <bk>
      <extLst>
        <ext uri="{3e2802c4-a4d2-4d8b-9148-e3be6c30e623}">
          <xlrd:rvb i="6735"/>
        </ext>
      </extLst>
    </bk>
    <bk>
      <extLst>
        <ext uri="{3e2802c4-a4d2-4d8b-9148-e3be6c30e623}">
          <xlrd:rvb i="6736"/>
        </ext>
      </extLst>
    </bk>
    <bk>
      <extLst>
        <ext uri="{3e2802c4-a4d2-4d8b-9148-e3be6c30e623}">
          <xlrd:rvb i="6739"/>
        </ext>
      </extLst>
    </bk>
    <bk>
      <extLst>
        <ext uri="{3e2802c4-a4d2-4d8b-9148-e3be6c30e623}">
          <xlrd:rvb i="6740"/>
        </ext>
      </extLst>
    </bk>
    <bk>
      <extLst>
        <ext uri="{3e2802c4-a4d2-4d8b-9148-e3be6c30e623}">
          <xlrd:rvb i="6741"/>
        </ext>
      </extLst>
    </bk>
    <bk>
      <extLst>
        <ext uri="{3e2802c4-a4d2-4d8b-9148-e3be6c30e623}">
          <xlrd:rvb i="6742"/>
        </ext>
      </extLst>
    </bk>
    <bk>
      <extLst>
        <ext uri="{3e2802c4-a4d2-4d8b-9148-e3be6c30e623}">
          <xlrd:rvb i="6743"/>
        </ext>
      </extLst>
    </bk>
    <bk>
      <extLst>
        <ext uri="{3e2802c4-a4d2-4d8b-9148-e3be6c30e623}">
          <xlrd:rvb i="6744"/>
        </ext>
      </extLst>
    </bk>
    <bk>
      <extLst>
        <ext uri="{3e2802c4-a4d2-4d8b-9148-e3be6c30e623}">
          <xlrd:rvb i="6745"/>
        </ext>
      </extLst>
    </bk>
    <bk>
      <extLst>
        <ext uri="{3e2802c4-a4d2-4d8b-9148-e3be6c30e623}">
          <xlrd:rvb i="6746"/>
        </ext>
      </extLst>
    </bk>
    <bk>
      <extLst>
        <ext uri="{3e2802c4-a4d2-4d8b-9148-e3be6c30e623}">
          <xlrd:rvb i="6747"/>
        </ext>
      </extLst>
    </bk>
    <bk>
      <extLst>
        <ext uri="{3e2802c4-a4d2-4d8b-9148-e3be6c30e623}">
          <xlrd:rvb i="6748"/>
        </ext>
      </extLst>
    </bk>
    <bk>
      <extLst>
        <ext uri="{3e2802c4-a4d2-4d8b-9148-e3be6c30e623}">
          <xlrd:rvb i="6749"/>
        </ext>
      </extLst>
    </bk>
    <bk>
      <extLst>
        <ext uri="{3e2802c4-a4d2-4d8b-9148-e3be6c30e623}">
          <xlrd:rvb i="6750"/>
        </ext>
      </extLst>
    </bk>
    <bk>
      <extLst>
        <ext uri="{3e2802c4-a4d2-4d8b-9148-e3be6c30e623}">
          <xlrd:rvb i="6751"/>
        </ext>
      </extLst>
    </bk>
    <bk>
      <extLst>
        <ext uri="{3e2802c4-a4d2-4d8b-9148-e3be6c30e623}">
          <xlrd:rvb i="6752"/>
        </ext>
      </extLst>
    </bk>
    <bk>
      <extLst>
        <ext uri="{3e2802c4-a4d2-4d8b-9148-e3be6c30e623}">
          <xlrd:rvb i="6753"/>
        </ext>
      </extLst>
    </bk>
    <bk>
      <extLst>
        <ext uri="{3e2802c4-a4d2-4d8b-9148-e3be6c30e623}">
          <xlrd:rvb i="6754"/>
        </ext>
      </extLst>
    </bk>
    <bk>
      <extLst>
        <ext uri="{3e2802c4-a4d2-4d8b-9148-e3be6c30e623}">
          <xlrd:rvb i="6755"/>
        </ext>
      </extLst>
    </bk>
    <bk>
      <extLst>
        <ext uri="{3e2802c4-a4d2-4d8b-9148-e3be6c30e623}">
          <xlrd:rvb i="6756"/>
        </ext>
      </extLst>
    </bk>
    <bk>
      <extLst>
        <ext uri="{3e2802c4-a4d2-4d8b-9148-e3be6c30e623}">
          <xlrd:rvb i="6757"/>
        </ext>
      </extLst>
    </bk>
    <bk>
      <extLst>
        <ext uri="{3e2802c4-a4d2-4d8b-9148-e3be6c30e623}">
          <xlrd:rvb i="6758"/>
        </ext>
      </extLst>
    </bk>
    <bk>
      <extLst>
        <ext uri="{3e2802c4-a4d2-4d8b-9148-e3be6c30e623}">
          <xlrd:rvb i="6759"/>
        </ext>
      </extLst>
    </bk>
    <bk>
      <extLst>
        <ext uri="{3e2802c4-a4d2-4d8b-9148-e3be6c30e623}">
          <xlrd:rvb i="6760"/>
        </ext>
      </extLst>
    </bk>
    <bk>
      <extLst>
        <ext uri="{3e2802c4-a4d2-4d8b-9148-e3be6c30e623}">
          <xlrd:rvb i="6761"/>
        </ext>
      </extLst>
    </bk>
    <bk>
      <extLst>
        <ext uri="{3e2802c4-a4d2-4d8b-9148-e3be6c30e623}">
          <xlrd:rvb i="6762"/>
        </ext>
      </extLst>
    </bk>
    <bk>
      <extLst>
        <ext uri="{3e2802c4-a4d2-4d8b-9148-e3be6c30e623}">
          <xlrd:rvb i="6763"/>
        </ext>
      </extLst>
    </bk>
    <bk>
      <extLst>
        <ext uri="{3e2802c4-a4d2-4d8b-9148-e3be6c30e623}">
          <xlrd:rvb i="6764"/>
        </ext>
      </extLst>
    </bk>
    <bk>
      <extLst>
        <ext uri="{3e2802c4-a4d2-4d8b-9148-e3be6c30e623}">
          <xlrd:rvb i="6765"/>
        </ext>
      </extLst>
    </bk>
    <bk>
      <extLst>
        <ext uri="{3e2802c4-a4d2-4d8b-9148-e3be6c30e623}">
          <xlrd:rvb i="6766"/>
        </ext>
      </extLst>
    </bk>
    <bk>
      <extLst>
        <ext uri="{3e2802c4-a4d2-4d8b-9148-e3be6c30e623}">
          <xlrd:rvb i="6767"/>
        </ext>
      </extLst>
    </bk>
    <bk>
      <extLst>
        <ext uri="{3e2802c4-a4d2-4d8b-9148-e3be6c30e623}">
          <xlrd:rvb i="6768"/>
        </ext>
      </extLst>
    </bk>
    <bk>
      <extLst>
        <ext uri="{3e2802c4-a4d2-4d8b-9148-e3be6c30e623}">
          <xlrd:rvb i="6769"/>
        </ext>
      </extLst>
    </bk>
    <bk>
      <extLst>
        <ext uri="{3e2802c4-a4d2-4d8b-9148-e3be6c30e623}">
          <xlrd:rvb i="6770"/>
        </ext>
      </extLst>
    </bk>
    <bk>
      <extLst>
        <ext uri="{3e2802c4-a4d2-4d8b-9148-e3be6c30e623}">
          <xlrd:rvb i="6771"/>
        </ext>
      </extLst>
    </bk>
    <bk>
      <extLst>
        <ext uri="{3e2802c4-a4d2-4d8b-9148-e3be6c30e623}">
          <xlrd:rvb i="6772"/>
        </ext>
      </extLst>
    </bk>
    <bk>
      <extLst>
        <ext uri="{3e2802c4-a4d2-4d8b-9148-e3be6c30e623}">
          <xlrd:rvb i="6773"/>
        </ext>
      </extLst>
    </bk>
    <bk>
      <extLst>
        <ext uri="{3e2802c4-a4d2-4d8b-9148-e3be6c30e623}">
          <xlrd:rvb i="6774"/>
        </ext>
      </extLst>
    </bk>
    <bk>
      <extLst>
        <ext uri="{3e2802c4-a4d2-4d8b-9148-e3be6c30e623}">
          <xlrd:rvb i="6775"/>
        </ext>
      </extLst>
    </bk>
    <bk>
      <extLst>
        <ext uri="{3e2802c4-a4d2-4d8b-9148-e3be6c30e623}">
          <xlrd:rvb i="6776"/>
        </ext>
      </extLst>
    </bk>
    <bk>
      <extLst>
        <ext uri="{3e2802c4-a4d2-4d8b-9148-e3be6c30e623}">
          <xlrd:rvb i="6777"/>
        </ext>
      </extLst>
    </bk>
    <bk>
      <extLst>
        <ext uri="{3e2802c4-a4d2-4d8b-9148-e3be6c30e623}">
          <xlrd:rvb i="6778"/>
        </ext>
      </extLst>
    </bk>
    <bk>
      <extLst>
        <ext uri="{3e2802c4-a4d2-4d8b-9148-e3be6c30e623}">
          <xlrd:rvb i="6779"/>
        </ext>
      </extLst>
    </bk>
    <bk>
      <extLst>
        <ext uri="{3e2802c4-a4d2-4d8b-9148-e3be6c30e623}">
          <xlrd:rvb i="6780"/>
        </ext>
      </extLst>
    </bk>
    <bk>
      <extLst>
        <ext uri="{3e2802c4-a4d2-4d8b-9148-e3be6c30e623}">
          <xlrd:rvb i="6781"/>
        </ext>
      </extLst>
    </bk>
    <bk>
      <extLst>
        <ext uri="{3e2802c4-a4d2-4d8b-9148-e3be6c30e623}">
          <xlrd:rvb i="6782"/>
        </ext>
      </extLst>
    </bk>
    <bk>
      <extLst>
        <ext uri="{3e2802c4-a4d2-4d8b-9148-e3be6c30e623}">
          <xlrd:rvb i="6783"/>
        </ext>
      </extLst>
    </bk>
    <bk>
      <extLst>
        <ext uri="{3e2802c4-a4d2-4d8b-9148-e3be6c30e623}">
          <xlrd:rvb i="6784"/>
        </ext>
      </extLst>
    </bk>
    <bk>
      <extLst>
        <ext uri="{3e2802c4-a4d2-4d8b-9148-e3be6c30e623}">
          <xlrd:rvb i="6785"/>
        </ext>
      </extLst>
    </bk>
    <bk>
      <extLst>
        <ext uri="{3e2802c4-a4d2-4d8b-9148-e3be6c30e623}">
          <xlrd:rvb i="6786"/>
        </ext>
      </extLst>
    </bk>
    <bk>
      <extLst>
        <ext uri="{3e2802c4-a4d2-4d8b-9148-e3be6c30e623}">
          <xlrd:rvb i="6787"/>
        </ext>
      </extLst>
    </bk>
    <bk>
      <extLst>
        <ext uri="{3e2802c4-a4d2-4d8b-9148-e3be6c30e623}">
          <xlrd:rvb i="6788"/>
        </ext>
      </extLst>
    </bk>
    <bk>
      <extLst>
        <ext uri="{3e2802c4-a4d2-4d8b-9148-e3be6c30e623}">
          <xlrd:rvb i="6789"/>
        </ext>
      </extLst>
    </bk>
    <bk>
      <extLst>
        <ext uri="{3e2802c4-a4d2-4d8b-9148-e3be6c30e623}">
          <xlrd:rvb i="6790"/>
        </ext>
      </extLst>
    </bk>
    <bk>
      <extLst>
        <ext uri="{3e2802c4-a4d2-4d8b-9148-e3be6c30e623}">
          <xlrd:rvb i="6791"/>
        </ext>
      </extLst>
    </bk>
    <bk>
      <extLst>
        <ext uri="{3e2802c4-a4d2-4d8b-9148-e3be6c30e623}">
          <xlrd:rvb i="6792"/>
        </ext>
      </extLst>
    </bk>
    <bk>
      <extLst>
        <ext uri="{3e2802c4-a4d2-4d8b-9148-e3be6c30e623}">
          <xlrd:rvb i="6793"/>
        </ext>
      </extLst>
    </bk>
    <bk>
      <extLst>
        <ext uri="{3e2802c4-a4d2-4d8b-9148-e3be6c30e623}">
          <xlrd:rvb i="6794"/>
        </ext>
      </extLst>
    </bk>
    <bk>
      <extLst>
        <ext uri="{3e2802c4-a4d2-4d8b-9148-e3be6c30e623}">
          <xlrd:rvb i="6795"/>
        </ext>
      </extLst>
    </bk>
    <bk>
      <extLst>
        <ext uri="{3e2802c4-a4d2-4d8b-9148-e3be6c30e623}">
          <xlrd:rvb i="6796"/>
        </ext>
      </extLst>
    </bk>
    <bk>
      <extLst>
        <ext uri="{3e2802c4-a4d2-4d8b-9148-e3be6c30e623}">
          <xlrd:rvb i="6797"/>
        </ext>
      </extLst>
    </bk>
    <bk>
      <extLst>
        <ext uri="{3e2802c4-a4d2-4d8b-9148-e3be6c30e623}">
          <xlrd:rvb i="6798"/>
        </ext>
      </extLst>
    </bk>
    <bk>
      <extLst>
        <ext uri="{3e2802c4-a4d2-4d8b-9148-e3be6c30e623}">
          <xlrd:rvb i="6799"/>
        </ext>
      </extLst>
    </bk>
    <bk>
      <extLst>
        <ext uri="{3e2802c4-a4d2-4d8b-9148-e3be6c30e623}">
          <xlrd:rvb i="6800"/>
        </ext>
      </extLst>
    </bk>
    <bk>
      <extLst>
        <ext uri="{3e2802c4-a4d2-4d8b-9148-e3be6c30e623}">
          <xlrd:rvb i="6801"/>
        </ext>
      </extLst>
    </bk>
    <bk>
      <extLst>
        <ext uri="{3e2802c4-a4d2-4d8b-9148-e3be6c30e623}">
          <xlrd:rvb i="6802"/>
        </ext>
      </extLst>
    </bk>
    <bk>
      <extLst>
        <ext uri="{3e2802c4-a4d2-4d8b-9148-e3be6c30e623}">
          <xlrd:rvb i="6803"/>
        </ext>
      </extLst>
    </bk>
    <bk>
      <extLst>
        <ext uri="{3e2802c4-a4d2-4d8b-9148-e3be6c30e623}">
          <xlrd:rvb i="6804"/>
        </ext>
      </extLst>
    </bk>
    <bk>
      <extLst>
        <ext uri="{3e2802c4-a4d2-4d8b-9148-e3be6c30e623}">
          <xlrd:rvb i="6805"/>
        </ext>
      </extLst>
    </bk>
    <bk>
      <extLst>
        <ext uri="{3e2802c4-a4d2-4d8b-9148-e3be6c30e623}">
          <xlrd:rvb i="6806"/>
        </ext>
      </extLst>
    </bk>
    <bk>
      <extLst>
        <ext uri="{3e2802c4-a4d2-4d8b-9148-e3be6c30e623}">
          <xlrd:rvb i="6807"/>
        </ext>
      </extLst>
    </bk>
    <bk>
      <extLst>
        <ext uri="{3e2802c4-a4d2-4d8b-9148-e3be6c30e623}">
          <xlrd:rvb i="6808"/>
        </ext>
      </extLst>
    </bk>
    <bk>
      <extLst>
        <ext uri="{3e2802c4-a4d2-4d8b-9148-e3be6c30e623}">
          <xlrd:rvb i="6809"/>
        </ext>
      </extLst>
    </bk>
    <bk>
      <extLst>
        <ext uri="{3e2802c4-a4d2-4d8b-9148-e3be6c30e623}">
          <xlrd:rvb i="6810"/>
        </ext>
      </extLst>
    </bk>
    <bk>
      <extLst>
        <ext uri="{3e2802c4-a4d2-4d8b-9148-e3be6c30e623}">
          <xlrd:rvb i="6811"/>
        </ext>
      </extLst>
    </bk>
    <bk>
      <extLst>
        <ext uri="{3e2802c4-a4d2-4d8b-9148-e3be6c30e623}">
          <xlrd:rvb i="6812"/>
        </ext>
      </extLst>
    </bk>
    <bk>
      <extLst>
        <ext uri="{3e2802c4-a4d2-4d8b-9148-e3be6c30e623}">
          <xlrd:rvb i="6813"/>
        </ext>
      </extLst>
    </bk>
    <bk>
      <extLst>
        <ext uri="{3e2802c4-a4d2-4d8b-9148-e3be6c30e623}">
          <xlrd:rvb i="6814"/>
        </ext>
      </extLst>
    </bk>
    <bk>
      <extLst>
        <ext uri="{3e2802c4-a4d2-4d8b-9148-e3be6c30e623}">
          <xlrd:rvb i="6815"/>
        </ext>
      </extLst>
    </bk>
    <bk>
      <extLst>
        <ext uri="{3e2802c4-a4d2-4d8b-9148-e3be6c30e623}">
          <xlrd:rvb i="6816"/>
        </ext>
      </extLst>
    </bk>
    <bk>
      <extLst>
        <ext uri="{3e2802c4-a4d2-4d8b-9148-e3be6c30e623}">
          <xlrd:rvb i="6817"/>
        </ext>
      </extLst>
    </bk>
    <bk>
      <extLst>
        <ext uri="{3e2802c4-a4d2-4d8b-9148-e3be6c30e623}">
          <xlrd:rvb i="6818"/>
        </ext>
      </extLst>
    </bk>
    <bk>
      <extLst>
        <ext uri="{3e2802c4-a4d2-4d8b-9148-e3be6c30e623}">
          <xlrd:rvb i="6819"/>
        </ext>
      </extLst>
    </bk>
    <bk>
      <extLst>
        <ext uri="{3e2802c4-a4d2-4d8b-9148-e3be6c30e623}">
          <xlrd:rvb i="6820"/>
        </ext>
      </extLst>
    </bk>
    <bk>
      <extLst>
        <ext uri="{3e2802c4-a4d2-4d8b-9148-e3be6c30e623}">
          <xlrd:rvb i="6821"/>
        </ext>
      </extLst>
    </bk>
    <bk>
      <extLst>
        <ext uri="{3e2802c4-a4d2-4d8b-9148-e3be6c30e623}">
          <xlrd:rvb i="6822"/>
        </ext>
      </extLst>
    </bk>
    <bk>
      <extLst>
        <ext uri="{3e2802c4-a4d2-4d8b-9148-e3be6c30e623}">
          <xlrd:rvb i="6823"/>
        </ext>
      </extLst>
    </bk>
    <bk>
      <extLst>
        <ext uri="{3e2802c4-a4d2-4d8b-9148-e3be6c30e623}">
          <xlrd:rvb i="6824"/>
        </ext>
      </extLst>
    </bk>
    <bk>
      <extLst>
        <ext uri="{3e2802c4-a4d2-4d8b-9148-e3be6c30e623}">
          <xlrd:rvb i="6825"/>
        </ext>
      </extLst>
    </bk>
    <bk>
      <extLst>
        <ext uri="{3e2802c4-a4d2-4d8b-9148-e3be6c30e623}">
          <xlrd:rvb i="6826"/>
        </ext>
      </extLst>
    </bk>
    <bk>
      <extLst>
        <ext uri="{3e2802c4-a4d2-4d8b-9148-e3be6c30e623}">
          <xlrd:rvb i="6827"/>
        </ext>
      </extLst>
    </bk>
    <bk>
      <extLst>
        <ext uri="{3e2802c4-a4d2-4d8b-9148-e3be6c30e623}">
          <xlrd:rvb i="6828"/>
        </ext>
      </extLst>
    </bk>
    <bk>
      <extLst>
        <ext uri="{3e2802c4-a4d2-4d8b-9148-e3be6c30e623}">
          <xlrd:rvb i="6829"/>
        </ext>
      </extLst>
    </bk>
    <bk>
      <extLst>
        <ext uri="{3e2802c4-a4d2-4d8b-9148-e3be6c30e623}">
          <xlrd:rvb i="6830"/>
        </ext>
      </extLst>
    </bk>
    <bk>
      <extLst>
        <ext uri="{3e2802c4-a4d2-4d8b-9148-e3be6c30e623}">
          <xlrd:rvb i="6831"/>
        </ext>
      </extLst>
    </bk>
    <bk>
      <extLst>
        <ext uri="{3e2802c4-a4d2-4d8b-9148-e3be6c30e623}">
          <xlrd:rvb i="6832"/>
        </ext>
      </extLst>
    </bk>
    <bk>
      <extLst>
        <ext uri="{3e2802c4-a4d2-4d8b-9148-e3be6c30e623}">
          <xlrd:rvb i="6833"/>
        </ext>
      </extLst>
    </bk>
    <bk>
      <extLst>
        <ext uri="{3e2802c4-a4d2-4d8b-9148-e3be6c30e623}">
          <xlrd:rvb i="6834"/>
        </ext>
      </extLst>
    </bk>
    <bk>
      <extLst>
        <ext uri="{3e2802c4-a4d2-4d8b-9148-e3be6c30e623}">
          <xlrd:rvb i="6835"/>
        </ext>
      </extLst>
    </bk>
    <bk>
      <extLst>
        <ext uri="{3e2802c4-a4d2-4d8b-9148-e3be6c30e623}">
          <xlrd:rvb i="6836"/>
        </ext>
      </extLst>
    </bk>
    <bk>
      <extLst>
        <ext uri="{3e2802c4-a4d2-4d8b-9148-e3be6c30e623}">
          <xlrd:rvb i="6837"/>
        </ext>
      </extLst>
    </bk>
    <bk>
      <extLst>
        <ext uri="{3e2802c4-a4d2-4d8b-9148-e3be6c30e623}">
          <xlrd:rvb i="6838"/>
        </ext>
      </extLst>
    </bk>
    <bk>
      <extLst>
        <ext uri="{3e2802c4-a4d2-4d8b-9148-e3be6c30e623}">
          <xlrd:rvb i="6839"/>
        </ext>
      </extLst>
    </bk>
    <bk>
      <extLst>
        <ext uri="{3e2802c4-a4d2-4d8b-9148-e3be6c30e623}">
          <xlrd:rvb i="6840"/>
        </ext>
      </extLst>
    </bk>
    <bk>
      <extLst>
        <ext uri="{3e2802c4-a4d2-4d8b-9148-e3be6c30e623}">
          <xlrd:rvb i="6841"/>
        </ext>
      </extLst>
    </bk>
    <bk>
      <extLst>
        <ext uri="{3e2802c4-a4d2-4d8b-9148-e3be6c30e623}">
          <xlrd:rvb i="6842"/>
        </ext>
      </extLst>
    </bk>
    <bk>
      <extLst>
        <ext uri="{3e2802c4-a4d2-4d8b-9148-e3be6c30e623}">
          <xlrd:rvb i="6843"/>
        </ext>
      </extLst>
    </bk>
    <bk>
      <extLst>
        <ext uri="{3e2802c4-a4d2-4d8b-9148-e3be6c30e623}">
          <xlrd:rvb i="6844"/>
        </ext>
      </extLst>
    </bk>
    <bk>
      <extLst>
        <ext uri="{3e2802c4-a4d2-4d8b-9148-e3be6c30e623}">
          <xlrd:rvb i="6845"/>
        </ext>
      </extLst>
    </bk>
    <bk>
      <extLst>
        <ext uri="{3e2802c4-a4d2-4d8b-9148-e3be6c30e623}">
          <xlrd:rvb i="6846"/>
        </ext>
      </extLst>
    </bk>
    <bk>
      <extLst>
        <ext uri="{3e2802c4-a4d2-4d8b-9148-e3be6c30e623}">
          <xlrd:rvb i="6847"/>
        </ext>
      </extLst>
    </bk>
    <bk>
      <extLst>
        <ext uri="{3e2802c4-a4d2-4d8b-9148-e3be6c30e623}">
          <xlrd:rvb i="6848"/>
        </ext>
      </extLst>
    </bk>
    <bk>
      <extLst>
        <ext uri="{3e2802c4-a4d2-4d8b-9148-e3be6c30e623}">
          <xlrd:rvb i="6849"/>
        </ext>
      </extLst>
    </bk>
    <bk>
      <extLst>
        <ext uri="{3e2802c4-a4d2-4d8b-9148-e3be6c30e623}">
          <xlrd:rvb i="6850"/>
        </ext>
      </extLst>
    </bk>
    <bk>
      <extLst>
        <ext uri="{3e2802c4-a4d2-4d8b-9148-e3be6c30e623}">
          <xlrd:rvb i="6851"/>
        </ext>
      </extLst>
    </bk>
    <bk>
      <extLst>
        <ext uri="{3e2802c4-a4d2-4d8b-9148-e3be6c30e623}">
          <xlrd:rvb i="6852"/>
        </ext>
      </extLst>
    </bk>
    <bk>
      <extLst>
        <ext uri="{3e2802c4-a4d2-4d8b-9148-e3be6c30e623}">
          <xlrd:rvb i="6853"/>
        </ext>
      </extLst>
    </bk>
    <bk>
      <extLst>
        <ext uri="{3e2802c4-a4d2-4d8b-9148-e3be6c30e623}">
          <xlrd:rvb i="6854"/>
        </ext>
      </extLst>
    </bk>
    <bk>
      <extLst>
        <ext uri="{3e2802c4-a4d2-4d8b-9148-e3be6c30e623}">
          <xlrd:rvb i="6855"/>
        </ext>
      </extLst>
    </bk>
    <bk>
      <extLst>
        <ext uri="{3e2802c4-a4d2-4d8b-9148-e3be6c30e623}">
          <xlrd:rvb i="6856"/>
        </ext>
      </extLst>
    </bk>
    <bk>
      <extLst>
        <ext uri="{3e2802c4-a4d2-4d8b-9148-e3be6c30e623}">
          <xlrd:rvb i="6857"/>
        </ext>
      </extLst>
    </bk>
    <bk>
      <extLst>
        <ext uri="{3e2802c4-a4d2-4d8b-9148-e3be6c30e623}">
          <xlrd:rvb i="6860"/>
        </ext>
      </extLst>
    </bk>
    <bk>
      <extLst>
        <ext uri="{3e2802c4-a4d2-4d8b-9148-e3be6c30e623}">
          <xlrd:rvb i="6861"/>
        </ext>
      </extLst>
    </bk>
    <bk>
      <extLst>
        <ext uri="{3e2802c4-a4d2-4d8b-9148-e3be6c30e623}">
          <xlrd:rvb i="6862"/>
        </ext>
      </extLst>
    </bk>
    <bk>
      <extLst>
        <ext uri="{3e2802c4-a4d2-4d8b-9148-e3be6c30e623}">
          <xlrd:rvb i="6863"/>
        </ext>
      </extLst>
    </bk>
    <bk>
      <extLst>
        <ext uri="{3e2802c4-a4d2-4d8b-9148-e3be6c30e623}">
          <xlrd:rvb i="6864"/>
        </ext>
      </extLst>
    </bk>
    <bk>
      <extLst>
        <ext uri="{3e2802c4-a4d2-4d8b-9148-e3be6c30e623}">
          <xlrd:rvb i="6865"/>
        </ext>
      </extLst>
    </bk>
    <bk>
      <extLst>
        <ext uri="{3e2802c4-a4d2-4d8b-9148-e3be6c30e623}">
          <xlrd:rvb i="6866"/>
        </ext>
      </extLst>
    </bk>
    <bk>
      <extLst>
        <ext uri="{3e2802c4-a4d2-4d8b-9148-e3be6c30e623}">
          <xlrd:rvb i="6867"/>
        </ext>
      </extLst>
    </bk>
    <bk>
      <extLst>
        <ext uri="{3e2802c4-a4d2-4d8b-9148-e3be6c30e623}">
          <xlrd:rvb i="6868"/>
        </ext>
      </extLst>
    </bk>
    <bk>
      <extLst>
        <ext uri="{3e2802c4-a4d2-4d8b-9148-e3be6c30e623}">
          <xlrd:rvb i="6869"/>
        </ext>
      </extLst>
    </bk>
    <bk>
      <extLst>
        <ext uri="{3e2802c4-a4d2-4d8b-9148-e3be6c30e623}">
          <xlrd:rvb i="6870"/>
        </ext>
      </extLst>
    </bk>
    <bk>
      <extLst>
        <ext uri="{3e2802c4-a4d2-4d8b-9148-e3be6c30e623}">
          <xlrd:rvb i="6871"/>
        </ext>
      </extLst>
    </bk>
    <bk>
      <extLst>
        <ext uri="{3e2802c4-a4d2-4d8b-9148-e3be6c30e623}">
          <xlrd:rvb i="6872"/>
        </ext>
      </extLst>
    </bk>
    <bk>
      <extLst>
        <ext uri="{3e2802c4-a4d2-4d8b-9148-e3be6c30e623}">
          <xlrd:rvb i="6873"/>
        </ext>
      </extLst>
    </bk>
    <bk>
      <extLst>
        <ext uri="{3e2802c4-a4d2-4d8b-9148-e3be6c30e623}">
          <xlrd:rvb i="6874"/>
        </ext>
      </extLst>
    </bk>
    <bk>
      <extLst>
        <ext uri="{3e2802c4-a4d2-4d8b-9148-e3be6c30e623}">
          <xlrd:rvb i="6875"/>
        </ext>
      </extLst>
    </bk>
    <bk>
      <extLst>
        <ext uri="{3e2802c4-a4d2-4d8b-9148-e3be6c30e623}">
          <xlrd:rvb i="6876"/>
        </ext>
      </extLst>
    </bk>
    <bk>
      <extLst>
        <ext uri="{3e2802c4-a4d2-4d8b-9148-e3be6c30e623}">
          <xlrd:rvb i="6877"/>
        </ext>
      </extLst>
    </bk>
    <bk>
      <extLst>
        <ext uri="{3e2802c4-a4d2-4d8b-9148-e3be6c30e623}">
          <xlrd:rvb i="6878"/>
        </ext>
      </extLst>
    </bk>
    <bk>
      <extLst>
        <ext uri="{3e2802c4-a4d2-4d8b-9148-e3be6c30e623}">
          <xlrd:rvb i="6879"/>
        </ext>
      </extLst>
    </bk>
    <bk>
      <extLst>
        <ext uri="{3e2802c4-a4d2-4d8b-9148-e3be6c30e623}">
          <xlrd:rvb i="6880"/>
        </ext>
      </extLst>
    </bk>
    <bk>
      <extLst>
        <ext uri="{3e2802c4-a4d2-4d8b-9148-e3be6c30e623}">
          <xlrd:rvb i="6881"/>
        </ext>
      </extLst>
    </bk>
    <bk>
      <extLst>
        <ext uri="{3e2802c4-a4d2-4d8b-9148-e3be6c30e623}">
          <xlrd:rvb i="6882"/>
        </ext>
      </extLst>
    </bk>
    <bk>
      <extLst>
        <ext uri="{3e2802c4-a4d2-4d8b-9148-e3be6c30e623}">
          <xlrd:rvb i="6883"/>
        </ext>
      </extLst>
    </bk>
    <bk>
      <extLst>
        <ext uri="{3e2802c4-a4d2-4d8b-9148-e3be6c30e623}">
          <xlrd:rvb i="6884"/>
        </ext>
      </extLst>
    </bk>
    <bk>
      <extLst>
        <ext uri="{3e2802c4-a4d2-4d8b-9148-e3be6c30e623}">
          <xlrd:rvb i="6885"/>
        </ext>
      </extLst>
    </bk>
    <bk>
      <extLst>
        <ext uri="{3e2802c4-a4d2-4d8b-9148-e3be6c30e623}">
          <xlrd:rvb i="6886"/>
        </ext>
      </extLst>
    </bk>
    <bk>
      <extLst>
        <ext uri="{3e2802c4-a4d2-4d8b-9148-e3be6c30e623}">
          <xlrd:rvb i="6887"/>
        </ext>
      </extLst>
    </bk>
    <bk>
      <extLst>
        <ext uri="{3e2802c4-a4d2-4d8b-9148-e3be6c30e623}">
          <xlrd:rvb i="6888"/>
        </ext>
      </extLst>
    </bk>
    <bk>
      <extLst>
        <ext uri="{3e2802c4-a4d2-4d8b-9148-e3be6c30e623}">
          <xlrd:rvb i="6889"/>
        </ext>
      </extLst>
    </bk>
    <bk>
      <extLst>
        <ext uri="{3e2802c4-a4d2-4d8b-9148-e3be6c30e623}">
          <xlrd:rvb i="6890"/>
        </ext>
      </extLst>
    </bk>
    <bk>
      <extLst>
        <ext uri="{3e2802c4-a4d2-4d8b-9148-e3be6c30e623}">
          <xlrd:rvb i="6891"/>
        </ext>
      </extLst>
    </bk>
    <bk>
      <extLst>
        <ext uri="{3e2802c4-a4d2-4d8b-9148-e3be6c30e623}">
          <xlrd:rvb i="6892"/>
        </ext>
      </extLst>
    </bk>
    <bk>
      <extLst>
        <ext uri="{3e2802c4-a4d2-4d8b-9148-e3be6c30e623}">
          <xlrd:rvb i="6893"/>
        </ext>
      </extLst>
    </bk>
    <bk>
      <extLst>
        <ext uri="{3e2802c4-a4d2-4d8b-9148-e3be6c30e623}">
          <xlrd:rvb i="6894"/>
        </ext>
      </extLst>
    </bk>
    <bk>
      <extLst>
        <ext uri="{3e2802c4-a4d2-4d8b-9148-e3be6c30e623}">
          <xlrd:rvb i="6895"/>
        </ext>
      </extLst>
    </bk>
    <bk>
      <extLst>
        <ext uri="{3e2802c4-a4d2-4d8b-9148-e3be6c30e623}">
          <xlrd:rvb i="6896"/>
        </ext>
      </extLst>
    </bk>
    <bk>
      <extLst>
        <ext uri="{3e2802c4-a4d2-4d8b-9148-e3be6c30e623}">
          <xlrd:rvb i="6897"/>
        </ext>
      </extLst>
    </bk>
    <bk>
      <extLst>
        <ext uri="{3e2802c4-a4d2-4d8b-9148-e3be6c30e623}">
          <xlrd:rvb i="6898"/>
        </ext>
      </extLst>
    </bk>
    <bk>
      <extLst>
        <ext uri="{3e2802c4-a4d2-4d8b-9148-e3be6c30e623}">
          <xlrd:rvb i="6899"/>
        </ext>
      </extLst>
    </bk>
    <bk>
      <extLst>
        <ext uri="{3e2802c4-a4d2-4d8b-9148-e3be6c30e623}">
          <xlrd:rvb i="6900"/>
        </ext>
      </extLst>
    </bk>
    <bk>
      <extLst>
        <ext uri="{3e2802c4-a4d2-4d8b-9148-e3be6c30e623}">
          <xlrd:rvb i="6901"/>
        </ext>
      </extLst>
    </bk>
    <bk>
      <extLst>
        <ext uri="{3e2802c4-a4d2-4d8b-9148-e3be6c30e623}">
          <xlrd:rvb i="6902"/>
        </ext>
      </extLst>
    </bk>
    <bk>
      <extLst>
        <ext uri="{3e2802c4-a4d2-4d8b-9148-e3be6c30e623}">
          <xlrd:rvb i="6903"/>
        </ext>
      </extLst>
    </bk>
    <bk>
      <extLst>
        <ext uri="{3e2802c4-a4d2-4d8b-9148-e3be6c30e623}">
          <xlrd:rvb i="6904"/>
        </ext>
      </extLst>
    </bk>
    <bk>
      <extLst>
        <ext uri="{3e2802c4-a4d2-4d8b-9148-e3be6c30e623}">
          <xlrd:rvb i="6905"/>
        </ext>
      </extLst>
    </bk>
    <bk>
      <extLst>
        <ext uri="{3e2802c4-a4d2-4d8b-9148-e3be6c30e623}">
          <xlrd:rvb i="6906"/>
        </ext>
      </extLst>
    </bk>
    <bk>
      <extLst>
        <ext uri="{3e2802c4-a4d2-4d8b-9148-e3be6c30e623}">
          <xlrd:rvb i="6907"/>
        </ext>
      </extLst>
    </bk>
    <bk>
      <extLst>
        <ext uri="{3e2802c4-a4d2-4d8b-9148-e3be6c30e623}">
          <xlrd:rvb i="6908"/>
        </ext>
      </extLst>
    </bk>
    <bk>
      <extLst>
        <ext uri="{3e2802c4-a4d2-4d8b-9148-e3be6c30e623}">
          <xlrd:rvb i="6909"/>
        </ext>
      </extLst>
    </bk>
    <bk>
      <extLst>
        <ext uri="{3e2802c4-a4d2-4d8b-9148-e3be6c30e623}">
          <xlrd:rvb i="6910"/>
        </ext>
      </extLst>
    </bk>
    <bk>
      <extLst>
        <ext uri="{3e2802c4-a4d2-4d8b-9148-e3be6c30e623}">
          <xlrd:rvb i="6911"/>
        </ext>
      </extLst>
    </bk>
    <bk>
      <extLst>
        <ext uri="{3e2802c4-a4d2-4d8b-9148-e3be6c30e623}">
          <xlrd:rvb i="6912"/>
        </ext>
      </extLst>
    </bk>
    <bk>
      <extLst>
        <ext uri="{3e2802c4-a4d2-4d8b-9148-e3be6c30e623}">
          <xlrd:rvb i="6913"/>
        </ext>
      </extLst>
    </bk>
    <bk>
      <extLst>
        <ext uri="{3e2802c4-a4d2-4d8b-9148-e3be6c30e623}">
          <xlrd:rvb i="6914"/>
        </ext>
      </extLst>
    </bk>
    <bk>
      <extLst>
        <ext uri="{3e2802c4-a4d2-4d8b-9148-e3be6c30e623}">
          <xlrd:rvb i="6915"/>
        </ext>
      </extLst>
    </bk>
    <bk>
      <extLst>
        <ext uri="{3e2802c4-a4d2-4d8b-9148-e3be6c30e623}">
          <xlrd:rvb i="6916"/>
        </ext>
      </extLst>
    </bk>
    <bk>
      <extLst>
        <ext uri="{3e2802c4-a4d2-4d8b-9148-e3be6c30e623}">
          <xlrd:rvb i="6917"/>
        </ext>
      </extLst>
    </bk>
    <bk>
      <extLst>
        <ext uri="{3e2802c4-a4d2-4d8b-9148-e3be6c30e623}">
          <xlrd:rvb i="6918"/>
        </ext>
      </extLst>
    </bk>
    <bk>
      <extLst>
        <ext uri="{3e2802c4-a4d2-4d8b-9148-e3be6c30e623}">
          <xlrd:rvb i="6919"/>
        </ext>
      </extLst>
    </bk>
    <bk>
      <extLst>
        <ext uri="{3e2802c4-a4d2-4d8b-9148-e3be6c30e623}">
          <xlrd:rvb i="6920"/>
        </ext>
      </extLst>
    </bk>
    <bk>
      <extLst>
        <ext uri="{3e2802c4-a4d2-4d8b-9148-e3be6c30e623}">
          <xlrd:rvb i="6921"/>
        </ext>
      </extLst>
    </bk>
    <bk>
      <extLst>
        <ext uri="{3e2802c4-a4d2-4d8b-9148-e3be6c30e623}">
          <xlrd:rvb i="6922"/>
        </ext>
      </extLst>
    </bk>
    <bk>
      <extLst>
        <ext uri="{3e2802c4-a4d2-4d8b-9148-e3be6c30e623}">
          <xlrd:rvb i="6923"/>
        </ext>
      </extLst>
    </bk>
    <bk>
      <extLst>
        <ext uri="{3e2802c4-a4d2-4d8b-9148-e3be6c30e623}">
          <xlrd:rvb i="6924"/>
        </ext>
      </extLst>
    </bk>
    <bk>
      <extLst>
        <ext uri="{3e2802c4-a4d2-4d8b-9148-e3be6c30e623}">
          <xlrd:rvb i="6925"/>
        </ext>
      </extLst>
    </bk>
    <bk>
      <extLst>
        <ext uri="{3e2802c4-a4d2-4d8b-9148-e3be6c30e623}">
          <xlrd:rvb i="6926"/>
        </ext>
      </extLst>
    </bk>
    <bk>
      <extLst>
        <ext uri="{3e2802c4-a4d2-4d8b-9148-e3be6c30e623}">
          <xlrd:rvb i="6927"/>
        </ext>
      </extLst>
    </bk>
    <bk>
      <extLst>
        <ext uri="{3e2802c4-a4d2-4d8b-9148-e3be6c30e623}">
          <xlrd:rvb i="6928"/>
        </ext>
      </extLst>
    </bk>
    <bk>
      <extLst>
        <ext uri="{3e2802c4-a4d2-4d8b-9148-e3be6c30e623}">
          <xlrd:rvb i="6929"/>
        </ext>
      </extLst>
    </bk>
    <bk>
      <extLst>
        <ext uri="{3e2802c4-a4d2-4d8b-9148-e3be6c30e623}">
          <xlrd:rvb i="6930"/>
        </ext>
      </extLst>
    </bk>
    <bk>
      <extLst>
        <ext uri="{3e2802c4-a4d2-4d8b-9148-e3be6c30e623}">
          <xlrd:rvb i="6931"/>
        </ext>
      </extLst>
    </bk>
    <bk>
      <extLst>
        <ext uri="{3e2802c4-a4d2-4d8b-9148-e3be6c30e623}">
          <xlrd:rvb i="6932"/>
        </ext>
      </extLst>
    </bk>
    <bk>
      <extLst>
        <ext uri="{3e2802c4-a4d2-4d8b-9148-e3be6c30e623}">
          <xlrd:rvb i="6933"/>
        </ext>
      </extLst>
    </bk>
    <bk>
      <extLst>
        <ext uri="{3e2802c4-a4d2-4d8b-9148-e3be6c30e623}">
          <xlrd:rvb i="6934"/>
        </ext>
      </extLst>
    </bk>
    <bk>
      <extLst>
        <ext uri="{3e2802c4-a4d2-4d8b-9148-e3be6c30e623}">
          <xlrd:rvb i="6935"/>
        </ext>
      </extLst>
    </bk>
    <bk>
      <extLst>
        <ext uri="{3e2802c4-a4d2-4d8b-9148-e3be6c30e623}">
          <xlrd:rvb i="6936"/>
        </ext>
      </extLst>
    </bk>
    <bk>
      <extLst>
        <ext uri="{3e2802c4-a4d2-4d8b-9148-e3be6c30e623}">
          <xlrd:rvb i="6937"/>
        </ext>
      </extLst>
    </bk>
    <bk>
      <extLst>
        <ext uri="{3e2802c4-a4d2-4d8b-9148-e3be6c30e623}">
          <xlrd:rvb i="6938"/>
        </ext>
      </extLst>
    </bk>
    <bk>
      <extLst>
        <ext uri="{3e2802c4-a4d2-4d8b-9148-e3be6c30e623}">
          <xlrd:rvb i="6939"/>
        </ext>
      </extLst>
    </bk>
    <bk>
      <extLst>
        <ext uri="{3e2802c4-a4d2-4d8b-9148-e3be6c30e623}">
          <xlrd:rvb i="6940"/>
        </ext>
      </extLst>
    </bk>
    <bk>
      <extLst>
        <ext uri="{3e2802c4-a4d2-4d8b-9148-e3be6c30e623}">
          <xlrd:rvb i="6941"/>
        </ext>
      </extLst>
    </bk>
    <bk>
      <extLst>
        <ext uri="{3e2802c4-a4d2-4d8b-9148-e3be6c30e623}">
          <xlrd:rvb i="6942"/>
        </ext>
      </extLst>
    </bk>
    <bk>
      <extLst>
        <ext uri="{3e2802c4-a4d2-4d8b-9148-e3be6c30e623}">
          <xlrd:rvb i="6943"/>
        </ext>
      </extLst>
    </bk>
    <bk>
      <extLst>
        <ext uri="{3e2802c4-a4d2-4d8b-9148-e3be6c30e623}">
          <xlrd:rvb i="6944"/>
        </ext>
      </extLst>
    </bk>
    <bk>
      <extLst>
        <ext uri="{3e2802c4-a4d2-4d8b-9148-e3be6c30e623}">
          <xlrd:rvb i="6945"/>
        </ext>
      </extLst>
    </bk>
    <bk>
      <extLst>
        <ext uri="{3e2802c4-a4d2-4d8b-9148-e3be6c30e623}">
          <xlrd:rvb i="6946"/>
        </ext>
      </extLst>
    </bk>
    <bk>
      <extLst>
        <ext uri="{3e2802c4-a4d2-4d8b-9148-e3be6c30e623}">
          <xlrd:rvb i="6947"/>
        </ext>
      </extLst>
    </bk>
    <bk>
      <extLst>
        <ext uri="{3e2802c4-a4d2-4d8b-9148-e3be6c30e623}">
          <xlrd:rvb i="6948"/>
        </ext>
      </extLst>
    </bk>
    <bk>
      <extLst>
        <ext uri="{3e2802c4-a4d2-4d8b-9148-e3be6c30e623}">
          <xlrd:rvb i="6949"/>
        </ext>
      </extLst>
    </bk>
    <bk>
      <extLst>
        <ext uri="{3e2802c4-a4d2-4d8b-9148-e3be6c30e623}">
          <xlrd:rvb i="6950"/>
        </ext>
      </extLst>
    </bk>
    <bk>
      <extLst>
        <ext uri="{3e2802c4-a4d2-4d8b-9148-e3be6c30e623}">
          <xlrd:rvb i="6951"/>
        </ext>
      </extLst>
    </bk>
    <bk>
      <extLst>
        <ext uri="{3e2802c4-a4d2-4d8b-9148-e3be6c30e623}">
          <xlrd:rvb i="6952"/>
        </ext>
      </extLst>
    </bk>
    <bk>
      <extLst>
        <ext uri="{3e2802c4-a4d2-4d8b-9148-e3be6c30e623}">
          <xlrd:rvb i="6953"/>
        </ext>
      </extLst>
    </bk>
    <bk>
      <extLst>
        <ext uri="{3e2802c4-a4d2-4d8b-9148-e3be6c30e623}">
          <xlrd:rvb i="6954"/>
        </ext>
      </extLst>
    </bk>
    <bk>
      <extLst>
        <ext uri="{3e2802c4-a4d2-4d8b-9148-e3be6c30e623}">
          <xlrd:rvb i="6955"/>
        </ext>
      </extLst>
    </bk>
    <bk>
      <extLst>
        <ext uri="{3e2802c4-a4d2-4d8b-9148-e3be6c30e623}">
          <xlrd:rvb i="6956"/>
        </ext>
      </extLst>
    </bk>
    <bk>
      <extLst>
        <ext uri="{3e2802c4-a4d2-4d8b-9148-e3be6c30e623}">
          <xlrd:rvb i="6957"/>
        </ext>
      </extLst>
    </bk>
    <bk>
      <extLst>
        <ext uri="{3e2802c4-a4d2-4d8b-9148-e3be6c30e623}">
          <xlrd:rvb i="6958"/>
        </ext>
      </extLst>
    </bk>
    <bk>
      <extLst>
        <ext uri="{3e2802c4-a4d2-4d8b-9148-e3be6c30e623}">
          <xlrd:rvb i="6959"/>
        </ext>
      </extLst>
    </bk>
    <bk>
      <extLst>
        <ext uri="{3e2802c4-a4d2-4d8b-9148-e3be6c30e623}">
          <xlrd:rvb i="6960"/>
        </ext>
      </extLst>
    </bk>
    <bk>
      <extLst>
        <ext uri="{3e2802c4-a4d2-4d8b-9148-e3be6c30e623}">
          <xlrd:rvb i="6961"/>
        </ext>
      </extLst>
    </bk>
    <bk>
      <extLst>
        <ext uri="{3e2802c4-a4d2-4d8b-9148-e3be6c30e623}">
          <xlrd:rvb i="6962"/>
        </ext>
      </extLst>
    </bk>
    <bk>
      <extLst>
        <ext uri="{3e2802c4-a4d2-4d8b-9148-e3be6c30e623}">
          <xlrd:rvb i="6963"/>
        </ext>
      </extLst>
    </bk>
    <bk>
      <extLst>
        <ext uri="{3e2802c4-a4d2-4d8b-9148-e3be6c30e623}">
          <xlrd:rvb i="6964"/>
        </ext>
      </extLst>
    </bk>
    <bk>
      <extLst>
        <ext uri="{3e2802c4-a4d2-4d8b-9148-e3be6c30e623}">
          <xlrd:rvb i="6965"/>
        </ext>
      </extLst>
    </bk>
    <bk>
      <extLst>
        <ext uri="{3e2802c4-a4d2-4d8b-9148-e3be6c30e623}">
          <xlrd:rvb i="6966"/>
        </ext>
      </extLst>
    </bk>
    <bk>
      <extLst>
        <ext uri="{3e2802c4-a4d2-4d8b-9148-e3be6c30e623}">
          <xlrd:rvb i="6967"/>
        </ext>
      </extLst>
    </bk>
    <bk>
      <extLst>
        <ext uri="{3e2802c4-a4d2-4d8b-9148-e3be6c30e623}">
          <xlrd:rvb i="6968"/>
        </ext>
      </extLst>
    </bk>
    <bk>
      <extLst>
        <ext uri="{3e2802c4-a4d2-4d8b-9148-e3be6c30e623}">
          <xlrd:rvb i="6969"/>
        </ext>
      </extLst>
    </bk>
    <bk>
      <extLst>
        <ext uri="{3e2802c4-a4d2-4d8b-9148-e3be6c30e623}">
          <xlrd:rvb i="6970"/>
        </ext>
      </extLst>
    </bk>
    <bk>
      <extLst>
        <ext uri="{3e2802c4-a4d2-4d8b-9148-e3be6c30e623}">
          <xlrd:rvb i="6971"/>
        </ext>
      </extLst>
    </bk>
    <bk>
      <extLst>
        <ext uri="{3e2802c4-a4d2-4d8b-9148-e3be6c30e623}">
          <xlrd:rvb i="6972"/>
        </ext>
      </extLst>
    </bk>
    <bk>
      <extLst>
        <ext uri="{3e2802c4-a4d2-4d8b-9148-e3be6c30e623}">
          <xlrd:rvb i="6973"/>
        </ext>
      </extLst>
    </bk>
    <bk>
      <extLst>
        <ext uri="{3e2802c4-a4d2-4d8b-9148-e3be6c30e623}">
          <xlrd:rvb i="6974"/>
        </ext>
      </extLst>
    </bk>
    <bk>
      <extLst>
        <ext uri="{3e2802c4-a4d2-4d8b-9148-e3be6c30e623}">
          <xlrd:rvb i="6975"/>
        </ext>
      </extLst>
    </bk>
    <bk>
      <extLst>
        <ext uri="{3e2802c4-a4d2-4d8b-9148-e3be6c30e623}">
          <xlrd:rvb i="6976"/>
        </ext>
      </extLst>
    </bk>
    <bk>
      <extLst>
        <ext uri="{3e2802c4-a4d2-4d8b-9148-e3be6c30e623}">
          <xlrd:rvb i="6977"/>
        </ext>
      </extLst>
    </bk>
    <bk>
      <extLst>
        <ext uri="{3e2802c4-a4d2-4d8b-9148-e3be6c30e623}">
          <xlrd:rvb i="6978"/>
        </ext>
      </extLst>
    </bk>
    <bk>
      <extLst>
        <ext uri="{3e2802c4-a4d2-4d8b-9148-e3be6c30e623}">
          <xlrd:rvb i="6979"/>
        </ext>
      </extLst>
    </bk>
    <bk>
      <extLst>
        <ext uri="{3e2802c4-a4d2-4d8b-9148-e3be6c30e623}">
          <xlrd:rvb i="6980"/>
        </ext>
      </extLst>
    </bk>
    <bk>
      <extLst>
        <ext uri="{3e2802c4-a4d2-4d8b-9148-e3be6c30e623}">
          <xlrd:rvb i="6981"/>
        </ext>
      </extLst>
    </bk>
    <bk>
      <extLst>
        <ext uri="{3e2802c4-a4d2-4d8b-9148-e3be6c30e623}">
          <xlrd:rvb i="6982"/>
        </ext>
      </extLst>
    </bk>
    <bk>
      <extLst>
        <ext uri="{3e2802c4-a4d2-4d8b-9148-e3be6c30e623}">
          <xlrd:rvb i="6983"/>
        </ext>
      </extLst>
    </bk>
    <bk>
      <extLst>
        <ext uri="{3e2802c4-a4d2-4d8b-9148-e3be6c30e623}">
          <xlrd:rvb i="6984"/>
        </ext>
      </extLst>
    </bk>
    <bk>
      <extLst>
        <ext uri="{3e2802c4-a4d2-4d8b-9148-e3be6c30e623}">
          <xlrd:rvb i="6985"/>
        </ext>
      </extLst>
    </bk>
    <bk>
      <extLst>
        <ext uri="{3e2802c4-a4d2-4d8b-9148-e3be6c30e623}">
          <xlrd:rvb i="6986"/>
        </ext>
      </extLst>
    </bk>
    <bk>
      <extLst>
        <ext uri="{3e2802c4-a4d2-4d8b-9148-e3be6c30e623}">
          <xlrd:rvb i="6987"/>
        </ext>
      </extLst>
    </bk>
    <bk>
      <extLst>
        <ext uri="{3e2802c4-a4d2-4d8b-9148-e3be6c30e623}">
          <xlrd:rvb i="6988"/>
        </ext>
      </extLst>
    </bk>
    <bk>
      <extLst>
        <ext uri="{3e2802c4-a4d2-4d8b-9148-e3be6c30e623}">
          <xlrd:rvb i="6989"/>
        </ext>
      </extLst>
    </bk>
    <bk>
      <extLst>
        <ext uri="{3e2802c4-a4d2-4d8b-9148-e3be6c30e623}">
          <xlrd:rvb i="6990"/>
        </ext>
      </extLst>
    </bk>
    <bk>
      <extLst>
        <ext uri="{3e2802c4-a4d2-4d8b-9148-e3be6c30e623}">
          <xlrd:rvb i="6991"/>
        </ext>
      </extLst>
    </bk>
    <bk>
      <extLst>
        <ext uri="{3e2802c4-a4d2-4d8b-9148-e3be6c30e623}">
          <xlrd:rvb i="6992"/>
        </ext>
      </extLst>
    </bk>
    <bk>
      <extLst>
        <ext uri="{3e2802c4-a4d2-4d8b-9148-e3be6c30e623}">
          <xlrd:rvb i="6993"/>
        </ext>
      </extLst>
    </bk>
    <bk>
      <extLst>
        <ext uri="{3e2802c4-a4d2-4d8b-9148-e3be6c30e623}">
          <xlrd:rvb i="6994"/>
        </ext>
      </extLst>
    </bk>
    <bk>
      <extLst>
        <ext uri="{3e2802c4-a4d2-4d8b-9148-e3be6c30e623}">
          <xlrd:rvb i="6995"/>
        </ext>
      </extLst>
    </bk>
    <bk>
      <extLst>
        <ext uri="{3e2802c4-a4d2-4d8b-9148-e3be6c30e623}">
          <xlrd:rvb i="6996"/>
        </ext>
      </extLst>
    </bk>
    <bk>
      <extLst>
        <ext uri="{3e2802c4-a4d2-4d8b-9148-e3be6c30e623}">
          <xlrd:rvb i="6997"/>
        </ext>
      </extLst>
    </bk>
    <bk>
      <extLst>
        <ext uri="{3e2802c4-a4d2-4d8b-9148-e3be6c30e623}">
          <xlrd:rvb i="6998"/>
        </ext>
      </extLst>
    </bk>
    <bk>
      <extLst>
        <ext uri="{3e2802c4-a4d2-4d8b-9148-e3be6c30e623}">
          <xlrd:rvb i="6999"/>
        </ext>
      </extLst>
    </bk>
    <bk>
      <extLst>
        <ext uri="{3e2802c4-a4d2-4d8b-9148-e3be6c30e623}">
          <xlrd:rvb i="7000"/>
        </ext>
      </extLst>
    </bk>
    <bk>
      <extLst>
        <ext uri="{3e2802c4-a4d2-4d8b-9148-e3be6c30e623}">
          <xlrd:rvb i="7001"/>
        </ext>
      </extLst>
    </bk>
    <bk>
      <extLst>
        <ext uri="{3e2802c4-a4d2-4d8b-9148-e3be6c30e623}">
          <xlrd:rvb i="7002"/>
        </ext>
      </extLst>
    </bk>
    <bk>
      <extLst>
        <ext uri="{3e2802c4-a4d2-4d8b-9148-e3be6c30e623}">
          <xlrd:rvb i="7003"/>
        </ext>
      </extLst>
    </bk>
    <bk>
      <extLst>
        <ext uri="{3e2802c4-a4d2-4d8b-9148-e3be6c30e623}">
          <xlrd:rvb i="7004"/>
        </ext>
      </extLst>
    </bk>
    <bk>
      <extLst>
        <ext uri="{3e2802c4-a4d2-4d8b-9148-e3be6c30e623}">
          <xlrd:rvb i="7005"/>
        </ext>
      </extLst>
    </bk>
    <bk>
      <extLst>
        <ext uri="{3e2802c4-a4d2-4d8b-9148-e3be6c30e623}">
          <xlrd:rvb i="7006"/>
        </ext>
      </extLst>
    </bk>
    <bk>
      <extLst>
        <ext uri="{3e2802c4-a4d2-4d8b-9148-e3be6c30e623}">
          <xlrd:rvb i="7007"/>
        </ext>
      </extLst>
    </bk>
    <bk>
      <extLst>
        <ext uri="{3e2802c4-a4d2-4d8b-9148-e3be6c30e623}">
          <xlrd:rvb i="7008"/>
        </ext>
      </extLst>
    </bk>
    <bk>
      <extLst>
        <ext uri="{3e2802c4-a4d2-4d8b-9148-e3be6c30e623}">
          <xlrd:rvb i="7009"/>
        </ext>
      </extLst>
    </bk>
    <bk>
      <extLst>
        <ext uri="{3e2802c4-a4d2-4d8b-9148-e3be6c30e623}">
          <xlrd:rvb i="7010"/>
        </ext>
      </extLst>
    </bk>
    <bk>
      <extLst>
        <ext uri="{3e2802c4-a4d2-4d8b-9148-e3be6c30e623}">
          <xlrd:rvb i="7011"/>
        </ext>
      </extLst>
    </bk>
    <bk>
      <extLst>
        <ext uri="{3e2802c4-a4d2-4d8b-9148-e3be6c30e623}">
          <xlrd:rvb i="7012"/>
        </ext>
      </extLst>
    </bk>
    <bk>
      <extLst>
        <ext uri="{3e2802c4-a4d2-4d8b-9148-e3be6c30e623}">
          <xlrd:rvb i="7013"/>
        </ext>
      </extLst>
    </bk>
    <bk>
      <extLst>
        <ext uri="{3e2802c4-a4d2-4d8b-9148-e3be6c30e623}">
          <xlrd:rvb i="7014"/>
        </ext>
      </extLst>
    </bk>
    <bk>
      <extLst>
        <ext uri="{3e2802c4-a4d2-4d8b-9148-e3be6c30e623}">
          <xlrd:rvb i="7015"/>
        </ext>
      </extLst>
    </bk>
    <bk>
      <extLst>
        <ext uri="{3e2802c4-a4d2-4d8b-9148-e3be6c30e623}">
          <xlrd:rvb i="7016"/>
        </ext>
      </extLst>
    </bk>
    <bk>
      <extLst>
        <ext uri="{3e2802c4-a4d2-4d8b-9148-e3be6c30e623}">
          <xlrd:rvb i="7017"/>
        </ext>
      </extLst>
    </bk>
    <bk>
      <extLst>
        <ext uri="{3e2802c4-a4d2-4d8b-9148-e3be6c30e623}">
          <xlrd:rvb i="7018"/>
        </ext>
      </extLst>
    </bk>
    <bk>
      <extLst>
        <ext uri="{3e2802c4-a4d2-4d8b-9148-e3be6c30e623}">
          <xlrd:rvb i="7019"/>
        </ext>
      </extLst>
    </bk>
    <bk>
      <extLst>
        <ext uri="{3e2802c4-a4d2-4d8b-9148-e3be6c30e623}">
          <xlrd:rvb i="7020"/>
        </ext>
      </extLst>
    </bk>
    <bk>
      <extLst>
        <ext uri="{3e2802c4-a4d2-4d8b-9148-e3be6c30e623}">
          <xlrd:rvb i="7021"/>
        </ext>
      </extLst>
    </bk>
    <bk>
      <extLst>
        <ext uri="{3e2802c4-a4d2-4d8b-9148-e3be6c30e623}">
          <xlrd:rvb i="7022"/>
        </ext>
      </extLst>
    </bk>
    <bk>
      <extLst>
        <ext uri="{3e2802c4-a4d2-4d8b-9148-e3be6c30e623}">
          <xlrd:rvb i="7023"/>
        </ext>
      </extLst>
    </bk>
    <bk>
      <extLst>
        <ext uri="{3e2802c4-a4d2-4d8b-9148-e3be6c30e623}">
          <xlrd:rvb i="7024"/>
        </ext>
      </extLst>
    </bk>
    <bk>
      <extLst>
        <ext uri="{3e2802c4-a4d2-4d8b-9148-e3be6c30e623}">
          <xlrd:rvb i="7025"/>
        </ext>
      </extLst>
    </bk>
    <bk>
      <extLst>
        <ext uri="{3e2802c4-a4d2-4d8b-9148-e3be6c30e623}">
          <xlrd:rvb i="7026"/>
        </ext>
      </extLst>
    </bk>
    <bk>
      <extLst>
        <ext uri="{3e2802c4-a4d2-4d8b-9148-e3be6c30e623}">
          <xlrd:rvb i="7027"/>
        </ext>
      </extLst>
    </bk>
    <bk>
      <extLst>
        <ext uri="{3e2802c4-a4d2-4d8b-9148-e3be6c30e623}">
          <xlrd:rvb i="7028"/>
        </ext>
      </extLst>
    </bk>
    <bk>
      <extLst>
        <ext uri="{3e2802c4-a4d2-4d8b-9148-e3be6c30e623}">
          <xlrd:rvb i="7029"/>
        </ext>
      </extLst>
    </bk>
    <bk>
      <extLst>
        <ext uri="{3e2802c4-a4d2-4d8b-9148-e3be6c30e623}">
          <xlrd:rvb i="7030"/>
        </ext>
      </extLst>
    </bk>
    <bk>
      <extLst>
        <ext uri="{3e2802c4-a4d2-4d8b-9148-e3be6c30e623}">
          <xlrd:rvb i="7031"/>
        </ext>
      </extLst>
    </bk>
    <bk>
      <extLst>
        <ext uri="{3e2802c4-a4d2-4d8b-9148-e3be6c30e623}">
          <xlrd:rvb i="7032"/>
        </ext>
      </extLst>
    </bk>
    <bk>
      <extLst>
        <ext uri="{3e2802c4-a4d2-4d8b-9148-e3be6c30e623}">
          <xlrd:rvb i="7033"/>
        </ext>
      </extLst>
    </bk>
    <bk>
      <extLst>
        <ext uri="{3e2802c4-a4d2-4d8b-9148-e3be6c30e623}">
          <xlrd:rvb i="7034"/>
        </ext>
      </extLst>
    </bk>
    <bk>
      <extLst>
        <ext uri="{3e2802c4-a4d2-4d8b-9148-e3be6c30e623}">
          <xlrd:rvb i="7035"/>
        </ext>
      </extLst>
    </bk>
    <bk>
      <extLst>
        <ext uri="{3e2802c4-a4d2-4d8b-9148-e3be6c30e623}">
          <xlrd:rvb i="7036"/>
        </ext>
      </extLst>
    </bk>
    <bk>
      <extLst>
        <ext uri="{3e2802c4-a4d2-4d8b-9148-e3be6c30e623}">
          <xlrd:rvb i="7039"/>
        </ext>
      </extLst>
    </bk>
    <bk>
      <extLst>
        <ext uri="{3e2802c4-a4d2-4d8b-9148-e3be6c30e623}">
          <xlrd:rvb i="7040"/>
        </ext>
      </extLst>
    </bk>
    <bk>
      <extLst>
        <ext uri="{3e2802c4-a4d2-4d8b-9148-e3be6c30e623}">
          <xlrd:rvb i="7041"/>
        </ext>
      </extLst>
    </bk>
    <bk>
      <extLst>
        <ext uri="{3e2802c4-a4d2-4d8b-9148-e3be6c30e623}">
          <xlrd:rvb i="7042"/>
        </ext>
      </extLst>
    </bk>
    <bk>
      <extLst>
        <ext uri="{3e2802c4-a4d2-4d8b-9148-e3be6c30e623}">
          <xlrd:rvb i="7043"/>
        </ext>
      </extLst>
    </bk>
    <bk>
      <extLst>
        <ext uri="{3e2802c4-a4d2-4d8b-9148-e3be6c30e623}">
          <xlrd:rvb i="7044"/>
        </ext>
      </extLst>
    </bk>
    <bk>
      <extLst>
        <ext uri="{3e2802c4-a4d2-4d8b-9148-e3be6c30e623}">
          <xlrd:rvb i="7045"/>
        </ext>
      </extLst>
    </bk>
    <bk>
      <extLst>
        <ext uri="{3e2802c4-a4d2-4d8b-9148-e3be6c30e623}">
          <xlrd:rvb i="7046"/>
        </ext>
      </extLst>
    </bk>
    <bk>
      <extLst>
        <ext uri="{3e2802c4-a4d2-4d8b-9148-e3be6c30e623}">
          <xlrd:rvb i="7047"/>
        </ext>
      </extLst>
    </bk>
    <bk>
      <extLst>
        <ext uri="{3e2802c4-a4d2-4d8b-9148-e3be6c30e623}">
          <xlrd:rvb i="7048"/>
        </ext>
      </extLst>
    </bk>
    <bk>
      <extLst>
        <ext uri="{3e2802c4-a4d2-4d8b-9148-e3be6c30e623}">
          <xlrd:rvb i="7049"/>
        </ext>
      </extLst>
    </bk>
    <bk>
      <extLst>
        <ext uri="{3e2802c4-a4d2-4d8b-9148-e3be6c30e623}">
          <xlrd:rvb i="7050"/>
        </ext>
      </extLst>
    </bk>
    <bk>
      <extLst>
        <ext uri="{3e2802c4-a4d2-4d8b-9148-e3be6c30e623}">
          <xlrd:rvb i="7051"/>
        </ext>
      </extLst>
    </bk>
    <bk>
      <extLst>
        <ext uri="{3e2802c4-a4d2-4d8b-9148-e3be6c30e623}">
          <xlrd:rvb i="7052"/>
        </ext>
      </extLst>
    </bk>
    <bk>
      <extLst>
        <ext uri="{3e2802c4-a4d2-4d8b-9148-e3be6c30e623}">
          <xlrd:rvb i="7053"/>
        </ext>
      </extLst>
    </bk>
    <bk>
      <extLst>
        <ext uri="{3e2802c4-a4d2-4d8b-9148-e3be6c30e623}">
          <xlrd:rvb i="7054"/>
        </ext>
      </extLst>
    </bk>
    <bk>
      <extLst>
        <ext uri="{3e2802c4-a4d2-4d8b-9148-e3be6c30e623}">
          <xlrd:rvb i="7055"/>
        </ext>
      </extLst>
    </bk>
    <bk>
      <extLst>
        <ext uri="{3e2802c4-a4d2-4d8b-9148-e3be6c30e623}">
          <xlrd:rvb i="7056"/>
        </ext>
      </extLst>
    </bk>
    <bk>
      <extLst>
        <ext uri="{3e2802c4-a4d2-4d8b-9148-e3be6c30e623}">
          <xlrd:rvb i="7057"/>
        </ext>
      </extLst>
    </bk>
    <bk>
      <extLst>
        <ext uri="{3e2802c4-a4d2-4d8b-9148-e3be6c30e623}">
          <xlrd:rvb i="7058"/>
        </ext>
      </extLst>
    </bk>
    <bk>
      <extLst>
        <ext uri="{3e2802c4-a4d2-4d8b-9148-e3be6c30e623}">
          <xlrd:rvb i="7059"/>
        </ext>
      </extLst>
    </bk>
    <bk>
      <extLst>
        <ext uri="{3e2802c4-a4d2-4d8b-9148-e3be6c30e623}">
          <xlrd:rvb i="7060"/>
        </ext>
      </extLst>
    </bk>
    <bk>
      <extLst>
        <ext uri="{3e2802c4-a4d2-4d8b-9148-e3be6c30e623}">
          <xlrd:rvb i="7061"/>
        </ext>
      </extLst>
    </bk>
    <bk>
      <extLst>
        <ext uri="{3e2802c4-a4d2-4d8b-9148-e3be6c30e623}">
          <xlrd:rvb i="7062"/>
        </ext>
      </extLst>
    </bk>
    <bk>
      <extLst>
        <ext uri="{3e2802c4-a4d2-4d8b-9148-e3be6c30e623}">
          <xlrd:rvb i="7063"/>
        </ext>
      </extLst>
    </bk>
    <bk>
      <extLst>
        <ext uri="{3e2802c4-a4d2-4d8b-9148-e3be6c30e623}">
          <xlrd:rvb i="7064"/>
        </ext>
      </extLst>
    </bk>
    <bk>
      <extLst>
        <ext uri="{3e2802c4-a4d2-4d8b-9148-e3be6c30e623}">
          <xlrd:rvb i="7065"/>
        </ext>
      </extLst>
    </bk>
    <bk>
      <extLst>
        <ext uri="{3e2802c4-a4d2-4d8b-9148-e3be6c30e623}">
          <xlrd:rvb i="7066"/>
        </ext>
      </extLst>
    </bk>
    <bk>
      <extLst>
        <ext uri="{3e2802c4-a4d2-4d8b-9148-e3be6c30e623}">
          <xlrd:rvb i="7067"/>
        </ext>
      </extLst>
    </bk>
    <bk>
      <extLst>
        <ext uri="{3e2802c4-a4d2-4d8b-9148-e3be6c30e623}">
          <xlrd:rvb i="7068"/>
        </ext>
      </extLst>
    </bk>
    <bk>
      <extLst>
        <ext uri="{3e2802c4-a4d2-4d8b-9148-e3be6c30e623}">
          <xlrd:rvb i="7069"/>
        </ext>
      </extLst>
    </bk>
    <bk>
      <extLst>
        <ext uri="{3e2802c4-a4d2-4d8b-9148-e3be6c30e623}">
          <xlrd:rvb i="7070"/>
        </ext>
      </extLst>
    </bk>
    <bk>
      <extLst>
        <ext uri="{3e2802c4-a4d2-4d8b-9148-e3be6c30e623}">
          <xlrd:rvb i="7071"/>
        </ext>
      </extLst>
    </bk>
    <bk>
      <extLst>
        <ext uri="{3e2802c4-a4d2-4d8b-9148-e3be6c30e623}">
          <xlrd:rvb i="7072"/>
        </ext>
      </extLst>
    </bk>
    <bk>
      <extLst>
        <ext uri="{3e2802c4-a4d2-4d8b-9148-e3be6c30e623}">
          <xlrd:rvb i="7073"/>
        </ext>
      </extLst>
    </bk>
    <bk>
      <extLst>
        <ext uri="{3e2802c4-a4d2-4d8b-9148-e3be6c30e623}">
          <xlrd:rvb i="7074"/>
        </ext>
      </extLst>
    </bk>
    <bk>
      <extLst>
        <ext uri="{3e2802c4-a4d2-4d8b-9148-e3be6c30e623}">
          <xlrd:rvb i="7075"/>
        </ext>
      </extLst>
    </bk>
    <bk>
      <extLst>
        <ext uri="{3e2802c4-a4d2-4d8b-9148-e3be6c30e623}">
          <xlrd:rvb i="7076"/>
        </ext>
      </extLst>
    </bk>
    <bk>
      <extLst>
        <ext uri="{3e2802c4-a4d2-4d8b-9148-e3be6c30e623}">
          <xlrd:rvb i="7077"/>
        </ext>
      </extLst>
    </bk>
    <bk>
      <extLst>
        <ext uri="{3e2802c4-a4d2-4d8b-9148-e3be6c30e623}">
          <xlrd:rvb i="7078"/>
        </ext>
      </extLst>
    </bk>
    <bk>
      <extLst>
        <ext uri="{3e2802c4-a4d2-4d8b-9148-e3be6c30e623}">
          <xlrd:rvb i="7079"/>
        </ext>
      </extLst>
    </bk>
    <bk>
      <extLst>
        <ext uri="{3e2802c4-a4d2-4d8b-9148-e3be6c30e623}">
          <xlrd:rvb i="7080"/>
        </ext>
      </extLst>
    </bk>
    <bk>
      <extLst>
        <ext uri="{3e2802c4-a4d2-4d8b-9148-e3be6c30e623}">
          <xlrd:rvb i="7081"/>
        </ext>
      </extLst>
    </bk>
    <bk>
      <extLst>
        <ext uri="{3e2802c4-a4d2-4d8b-9148-e3be6c30e623}">
          <xlrd:rvb i="7082"/>
        </ext>
      </extLst>
    </bk>
    <bk>
      <extLst>
        <ext uri="{3e2802c4-a4d2-4d8b-9148-e3be6c30e623}">
          <xlrd:rvb i="7083"/>
        </ext>
      </extLst>
    </bk>
    <bk>
      <extLst>
        <ext uri="{3e2802c4-a4d2-4d8b-9148-e3be6c30e623}">
          <xlrd:rvb i="7084"/>
        </ext>
      </extLst>
    </bk>
    <bk>
      <extLst>
        <ext uri="{3e2802c4-a4d2-4d8b-9148-e3be6c30e623}">
          <xlrd:rvb i="7085"/>
        </ext>
      </extLst>
    </bk>
    <bk>
      <extLst>
        <ext uri="{3e2802c4-a4d2-4d8b-9148-e3be6c30e623}">
          <xlrd:rvb i="7086"/>
        </ext>
      </extLst>
    </bk>
    <bk>
      <extLst>
        <ext uri="{3e2802c4-a4d2-4d8b-9148-e3be6c30e623}">
          <xlrd:rvb i="7087"/>
        </ext>
      </extLst>
    </bk>
    <bk>
      <extLst>
        <ext uri="{3e2802c4-a4d2-4d8b-9148-e3be6c30e623}">
          <xlrd:rvb i="7088"/>
        </ext>
      </extLst>
    </bk>
    <bk>
      <extLst>
        <ext uri="{3e2802c4-a4d2-4d8b-9148-e3be6c30e623}">
          <xlrd:rvb i="7089"/>
        </ext>
      </extLst>
    </bk>
    <bk>
      <extLst>
        <ext uri="{3e2802c4-a4d2-4d8b-9148-e3be6c30e623}">
          <xlrd:rvb i="7090"/>
        </ext>
      </extLst>
    </bk>
    <bk>
      <extLst>
        <ext uri="{3e2802c4-a4d2-4d8b-9148-e3be6c30e623}">
          <xlrd:rvb i="7091"/>
        </ext>
      </extLst>
    </bk>
    <bk>
      <extLst>
        <ext uri="{3e2802c4-a4d2-4d8b-9148-e3be6c30e623}">
          <xlrd:rvb i="7092"/>
        </ext>
      </extLst>
    </bk>
    <bk>
      <extLst>
        <ext uri="{3e2802c4-a4d2-4d8b-9148-e3be6c30e623}">
          <xlrd:rvb i="7093"/>
        </ext>
      </extLst>
    </bk>
    <bk>
      <extLst>
        <ext uri="{3e2802c4-a4d2-4d8b-9148-e3be6c30e623}">
          <xlrd:rvb i="7094"/>
        </ext>
      </extLst>
    </bk>
    <bk>
      <extLst>
        <ext uri="{3e2802c4-a4d2-4d8b-9148-e3be6c30e623}">
          <xlrd:rvb i="7095"/>
        </ext>
      </extLst>
    </bk>
    <bk>
      <extLst>
        <ext uri="{3e2802c4-a4d2-4d8b-9148-e3be6c30e623}">
          <xlrd:rvb i="7096"/>
        </ext>
      </extLst>
    </bk>
    <bk>
      <extLst>
        <ext uri="{3e2802c4-a4d2-4d8b-9148-e3be6c30e623}">
          <xlrd:rvb i="7097"/>
        </ext>
      </extLst>
    </bk>
    <bk>
      <extLst>
        <ext uri="{3e2802c4-a4d2-4d8b-9148-e3be6c30e623}">
          <xlrd:rvb i="7098"/>
        </ext>
      </extLst>
    </bk>
    <bk>
      <extLst>
        <ext uri="{3e2802c4-a4d2-4d8b-9148-e3be6c30e623}">
          <xlrd:rvb i="7099"/>
        </ext>
      </extLst>
    </bk>
    <bk>
      <extLst>
        <ext uri="{3e2802c4-a4d2-4d8b-9148-e3be6c30e623}">
          <xlrd:rvb i="7100"/>
        </ext>
      </extLst>
    </bk>
    <bk>
      <extLst>
        <ext uri="{3e2802c4-a4d2-4d8b-9148-e3be6c30e623}">
          <xlrd:rvb i="7101"/>
        </ext>
      </extLst>
    </bk>
    <bk>
      <extLst>
        <ext uri="{3e2802c4-a4d2-4d8b-9148-e3be6c30e623}">
          <xlrd:rvb i="7102"/>
        </ext>
      </extLst>
    </bk>
    <bk>
      <extLst>
        <ext uri="{3e2802c4-a4d2-4d8b-9148-e3be6c30e623}">
          <xlrd:rvb i="7103"/>
        </ext>
      </extLst>
    </bk>
    <bk>
      <extLst>
        <ext uri="{3e2802c4-a4d2-4d8b-9148-e3be6c30e623}">
          <xlrd:rvb i="7104"/>
        </ext>
      </extLst>
    </bk>
    <bk>
      <extLst>
        <ext uri="{3e2802c4-a4d2-4d8b-9148-e3be6c30e623}">
          <xlrd:rvb i="7105"/>
        </ext>
      </extLst>
    </bk>
    <bk>
      <extLst>
        <ext uri="{3e2802c4-a4d2-4d8b-9148-e3be6c30e623}">
          <xlrd:rvb i="7106"/>
        </ext>
      </extLst>
    </bk>
    <bk>
      <extLst>
        <ext uri="{3e2802c4-a4d2-4d8b-9148-e3be6c30e623}">
          <xlrd:rvb i="7107"/>
        </ext>
      </extLst>
    </bk>
    <bk>
      <extLst>
        <ext uri="{3e2802c4-a4d2-4d8b-9148-e3be6c30e623}">
          <xlrd:rvb i="7108"/>
        </ext>
      </extLst>
    </bk>
    <bk>
      <extLst>
        <ext uri="{3e2802c4-a4d2-4d8b-9148-e3be6c30e623}">
          <xlrd:rvb i="7109"/>
        </ext>
      </extLst>
    </bk>
    <bk>
      <extLst>
        <ext uri="{3e2802c4-a4d2-4d8b-9148-e3be6c30e623}">
          <xlrd:rvb i="7110"/>
        </ext>
      </extLst>
    </bk>
    <bk>
      <extLst>
        <ext uri="{3e2802c4-a4d2-4d8b-9148-e3be6c30e623}">
          <xlrd:rvb i="7111"/>
        </ext>
      </extLst>
    </bk>
    <bk>
      <extLst>
        <ext uri="{3e2802c4-a4d2-4d8b-9148-e3be6c30e623}">
          <xlrd:rvb i="7112"/>
        </ext>
      </extLst>
    </bk>
    <bk>
      <extLst>
        <ext uri="{3e2802c4-a4d2-4d8b-9148-e3be6c30e623}">
          <xlrd:rvb i="7113"/>
        </ext>
      </extLst>
    </bk>
    <bk>
      <extLst>
        <ext uri="{3e2802c4-a4d2-4d8b-9148-e3be6c30e623}">
          <xlrd:rvb i="7114"/>
        </ext>
      </extLst>
    </bk>
    <bk>
      <extLst>
        <ext uri="{3e2802c4-a4d2-4d8b-9148-e3be6c30e623}">
          <xlrd:rvb i="7115"/>
        </ext>
      </extLst>
    </bk>
    <bk>
      <extLst>
        <ext uri="{3e2802c4-a4d2-4d8b-9148-e3be6c30e623}">
          <xlrd:rvb i="7116"/>
        </ext>
      </extLst>
    </bk>
    <bk>
      <extLst>
        <ext uri="{3e2802c4-a4d2-4d8b-9148-e3be6c30e623}">
          <xlrd:rvb i="7117"/>
        </ext>
      </extLst>
    </bk>
    <bk>
      <extLst>
        <ext uri="{3e2802c4-a4d2-4d8b-9148-e3be6c30e623}">
          <xlrd:rvb i="7118"/>
        </ext>
      </extLst>
    </bk>
    <bk>
      <extLst>
        <ext uri="{3e2802c4-a4d2-4d8b-9148-e3be6c30e623}">
          <xlrd:rvb i="7119"/>
        </ext>
      </extLst>
    </bk>
    <bk>
      <extLst>
        <ext uri="{3e2802c4-a4d2-4d8b-9148-e3be6c30e623}">
          <xlrd:rvb i="7120"/>
        </ext>
      </extLst>
    </bk>
    <bk>
      <extLst>
        <ext uri="{3e2802c4-a4d2-4d8b-9148-e3be6c30e623}">
          <xlrd:rvb i="7121"/>
        </ext>
      </extLst>
    </bk>
    <bk>
      <extLst>
        <ext uri="{3e2802c4-a4d2-4d8b-9148-e3be6c30e623}">
          <xlrd:rvb i="7122"/>
        </ext>
      </extLst>
    </bk>
    <bk>
      <extLst>
        <ext uri="{3e2802c4-a4d2-4d8b-9148-e3be6c30e623}">
          <xlrd:rvb i="7123"/>
        </ext>
      </extLst>
    </bk>
    <bk>
      <extLst>
        <ext uri="{3e2802c4-a4d2-4d8b-9148-e3be6c30e623}">
          <xlrd:rvb i="7124"/>
        </ext>
      </extLst>
    </bk>
    <bk>
      <extLst>
        <ext uri="{3e2802c4-a4d2-4d8b-9148-e3be6c30e623}">
          <xlrd:rvb i="7125"/>
        </ext>
      </extLst>
    </bk>
    <bk>
      <extLst>
        <ext uri="{3e2802c4-a4d2-4d8b-9148-e3be6c30e623}">
          <xlrd:rvb i="7126"/>
        </ext>
      </extLst>
    </bk>
    <bk>
      <extLst>
        <ext uri="{3e2802c4-a4d2-4d8b-9148-e3be6c30e623}">
          <xlrd:rvb i="7127"/>
        </ext>
      </extLst>
    </bk>
    <bk>
      <extLst>
        <ext uri="{3e2802c4-a4d2-4d8b-9148-e3be6c30e623}">
          <xlrd:rvb i="7128"/>
        </ext>
      </extLst>
    </bk>
    <bk>
      <extLst>
        <ext uri="{3e2802c4-a4d2-4d8b-9148-e3be6c30e623}">
          <xlrd:rvb i="7129"/>
        </ext>
      </extLst>
    </bk>
    <bk>
      <extLst>
        <ext uri="{3e2802c4-a4d2-4d8b-9148-e3be6c30e623}">
          <xlrd:rvb i="7130"/>
        </ext>
      </extLst>
    </bk>
    <bk>
      <extLst>
        <ext uri="{3e2802c4-a4d2-4d8b-9148-e3be6c30e623}">
          <xlrd:rvb i="7131"/>
        </ext>
      </extLst>
    </bk>
    <bk>
      <extLst>
        <ext uri="{3e2802c4-a4d2-4d8b-9148-e3be6c30e623}">
          <xlrd:rvb i="7132"/>
        </ext>
      </extLst>
    </bk>
    <bk>
      <extLst>
        <ext uri="{3e2802c4-a4d2-4d8b-9148-e3be6c30e623}">
          <xlrd:rvb i="7133"/>
        </ext>
      </extLst>
    </bk>
    <bk>
      <extLst>
        <ext uri="{3e2802c4-a4d2-4d8b-9148-e3be6c30e623}">
          <xlrd:rvb i="7134"/>
        </ext>
      </extLst>
    </bk>
    <bk>
      <extLst>
        <ext uri="{3e2802c4-a4d2-4d8b-9148-e3be6c30e623}">
          <xlrd:rvb i="7135"/>
        </ext>
      </extLst>
    </bk>
    <bk>
      <extLst>
        <ext uri="{3e2802c4-a4d2-4d8b-9148-e3be6c30e623}">
          <xlrd:rvb i="7136"/>
        </ext>
      </extLst>
    </bk>
    <bk>
      <extLst>
        <ext uri="{3e2802c4-a4d2-4d8b-9148-e3be6c30e623}">
          <xlrd:rvb i="7137"/>
        </ext>
      </extLst>
    </bk>
    <bk>
      <extLst>
        <ext uri="{3e2802c4-a4d2-4d8b-9148-e3be6c30e623}">
          <xlrd:rvb i="7138"/>
        </ext>
      </extLst>
    </bk>
    <bk>
      <extLst>
        <ext uri="{3e2802c4-a4d2-4d8b-9148-e3be6c30e623}">
          <xlrd:rvb i="7139"/>
        </ext>
      </extLst>
    </bk>
    <bk>
      <extLst>
        <ext uri="{3e2802c4-a4d2-4d8b-9148-e3be6c30e623}">
          <xlrd:rvb i="7140"/>
        </ext>
      </extLst>
    </bk>
    <bk>
      <extLst>
        <ext uri="{3e2802c4-a4d2-4d8b-9148-e3be6c30e623}">
          <xlrd:rvb i="7141"/>
        </ext>
      </extLst>
    </bk>
    <bk>
      <extLst>
        <ext uri="{3e2802c4-a4d2-4d8b-9148-e3be6c30e623}">
          <xlrd:rvb i="7142"/>
        </ext>
      </extLst>
    </bk>
    <bk>
      <extLst>
        <ext uri="{3e2802c4-a4d2-4d8b-9148-e3be6c30e623}">
          <xlrd:rvb i="7143"/>
        </ext>
      </extLst>
    </bk>
    <bk>
      <extLst>
        <ext uri="{3e2802c4-a4d2-4d8b-9148-e3be6c30e623}">
          <xlrd:rvb i="7144"/>
        </ext>
      </extLst>
    </bk>
    <bk>
      <extLst>
        <ext uri="{3e2802c4-a4d2-4d8b-9148-e3be6c30e623}">
          <xlrd:rvb i="7145"/>
        </ext>
      </extLst>
    </bk>
    <bk>
      <extLst>
        <ext uri="{3e2802c4-a4d2-4d8b-9148-e3be6c30e623}">
          <xlrd:rvb i="7146"/>
        </ext>
      </extLst>
    </bk>
    <bk>
      <extLst>
        <ext uri="{3e2802c4-a4d2-4d8b-9148-e3be6c30e623}">
          <xlrd:rvb i="7147"/>
        </ext>
      </extLst>
    </bk>
    <bk>
      <extLst>
        <ext uri="{3e2802c4-a4d2-4d8b-9148-e3be6c30e623}">
          <xlrd:rvb i="7148"/>
        </ext>
      </extLst>
    </bk>
    <bk>
      <extLst>
        <ext uri="{3e2802c4-a4d2-4d8b-9148-e3be6c30e623}">
          <xlrd:rvb i="7149"/>
        </ext>
      </extLst>
    </bk>
    <bk>
      <extLst>
        <ext uri="{3e2802c4-a4d2-4d8b-9148-e3be6c30e623}">
          <xlrd:rvb i="7150"/>
        </ext>
      </extLst>
    </bk>
    <bk>
      <extLst>
        <ext uri="{3e2802c4-a4d2-4d8b-9148-e3be6c30e623}">
          <xlrd:rvb i="7151"/>
        </ext>
      </extLst>
    </bk>
    <bk>
      <extLst>
        <ext uri="{3e2802c4-a4d2-4d8b-9148-e3be6c30e623}">
          <xlrd:rvb i="7152"/>
        </ext>
      </extLst>
    </bk>
    <bk>
      <extLst>
        <ext uri="{3e2802c4-a4d2-4d8b-9148-e3be6c30e623}">
          <xlrd:rvb i="7153"/>
        </ext>
      </extLst>
    </bk>
    <bk>
      <extLst>
        <ext uri="{3e2802c4-a4d2-4d8b-9148-e3be6c30e623}">
          <xlrd:rvb i="7154"/>
        </ext>
      </extLst>
    </bk>
    <bk>
      <extLst>
        <ext uri="{3e2802c4-a4d2-4d8b-9148-e3be6c30e623}">
          <xlrd:rvb i="7155"/>
        </ext>
      </extLst>
    </bk>
    <bk>
      <extLst>
        <ext uri="{3e2802c4-a4d2-4d8b-9148-e3be6c30e623}">
          <xlrd:rvb i="7156"/>
        </ext>
      </extLst>
    </bk>
    <bk>
      <extLst>
        <ext uri="{3e2802c4-a4d2-4d8b-9148-e3be6c30e623}">
          <xlrd:rvb i="7157"/>
        </ext>
      </extLst>
    </bk>
    <bk>
      <extLst>
        <ext uri="{3e2802c4-a4d2-4d8b-9148-e3be6c30e623}">
          <xlrd:rvb i="7158"/>
        </ext>
      </extLst>
    </bk>
    <bk>
      <extLst>
        <ext uri="{3e2802c4-a4d2-4d8b-9148-e3be6c30e623}">
          <xlrd:rvb i="7159"/>
        </ext>
      </extLst>
    </bk>
    <bk>
      <extLst>
        <ext uri="{3e2802c4-a4d2-4d8b-9148-e3be6c30e623}">
          <xlrd:rvb i="7160"/>
        </ext>
      </extLst>
    </bk>
    <bk>
      <extLst>
        <ext uri="{3e2802c4-a4d2-4d8b-9148-e3be6c30e623}">
          <xlrd:rvb i="7161"/>
        </ext>
      </extLst>
    </bk>
    <bk>
      <extLst>
        <ext uri="{3e2802c4-a4d2-4d8b-9148-e3be6c30e623}">
          <xlrd:rvb i="7162"/>
        </ext>
      </extLst>
    </bk>
    <bk>
      <extLst>
        <ext uri="{3e2802c4-a4d2-4d8b-9148-e3be6c30e623}">
          <xlrd:rvb i="7163"/>
        </ext>
      </extLst>
    </bk>
    <bk>
      <extLst>
        <ext uri="{3e2802c4-a4d2-4d8b-9148-e3be6c30e623}">
          <xlrd:rvb i="7164"/>
        </ext>
      </extLst>
    </bk>
    <bk>
      <extLst>
        <ext uri="{3e2802c4-a4d2-4d8b-9148-e3be6c30e623}">
          <xlrd:rvb i="7165"/>
        </ext>
      </extLst>
    </bk>
    <bk>
      <extLst>
        <ext uri="{3e2802c4-a4d2-4d8b-9148-e3be6c30e623}">
          <xlrd:rvb i="7166"/>
        </ext>
      </extLst>
    </bk>
    <bk>
      <extLst>
        <ext uri="{3e2802c4-a4d2-4d8b-9148-e3be6c30e623}">
          <xlrd:rvb i="7167"/>
        </ext>
      </extLst>
    </bk>
    <bk>
      <extLst>
        <ext uri="{3e2802c4-a4d2-4d8b-9148-e3be6c30e623}">
          <xlrd:rvb i="7168"/>
        </ext>
      </extLst>
    </bk>
    <bk>
      <extLst>
        <ext uri="{3e2802c4-a4d2-4d8b-9148-e3be6c30e623}">
          <xlrd:rvb i="7169"/>
        </ext>
      </extLst>
    </bk>
    <bk>
      <extLst>
        <ext uri="{3e2802c4-a4d2-4d8b-9148-e3be6c30e623}">
          <xlrd:rvb i="7170"/>
        </ext>
      </extLst>
    </bk>
    <bk>
      <extLst>
        <ext uri="{3e2802c4-a4d2-4d8b-9148-e3be6c30e623}">
          <xlrd:rvb i="7171"/>
        </ext>
      </extLst>
    </bk>
    <bk>
      <extLst>
        <ext uri="{3e2802c4-a4d2-4d8b-9148-e3be6c30e623}">
          <xlrd:rvb i="7172"/>
        </ext>
      </extLst>
    </bk>
    <bk>
      <extLst>
        <ext uri="{3e2802c4-a4d2-4d8b-9148-e3be6c30e623}">
          <xlrd:rvb i="7173"/>
        </ext>
      </extLst>
    </bk>
    <bk>
      <extLst>
        <ext uri="{3e2802c4-a4d2-4d8b-9148-e3be6c30e623}">
          <xlrd:rvb i="7174"/>
        </ext>
      </extLst>
    </bk>
    <bk>
      <extLst>
        <ext uri="{3e2802c4-a4d2-4d8b-9148-e3be6c30e623}">
          <xlrd:rvb i="7175"/>
        </ext>
      </extLst>
    </bk>
    <bk>
      <extLst>
        <ext uri="{3e2802c4-a4d2-4d8b-9148-e3be6c30e623}">
          <xlrd:rvb i="7176"/>
        </ext>
      </extLst>
    </bk>
    <bk>
      <extLst>
        <ext uri="{3e2802c4-a4d2-4d8b-9148-e3be6c30e623}">
          <xlrd:rvb i="7177"/>
        </ext>
      </extLst>
    </bk>
    <bk>
      <extLst>
        <ext uri="{3e2802c4-a4d2-4d8b-9148-e3be6c30e623}">
          <xlrd:rvb i="7178"/>
        </ext>
      </extLst>
    </bk>
    <bk>
      <extLst>
        <ext uri="{3e2802c4-a4d2-4d8b-9148-e3be6c30e623}">
          <xlrd:rvb i="7179"/>
        </ext>
      </extLst>
    </bk>
    <bk>
      <extLst>
        <ext uri="{3e2802c4-a4d2-4d8b-9148-e3be6c30e623}">
          <xlrd:rvb i="7180"/>
        </ext>
      </extLst>
    </bk>
    <bk>
      <extLst>
        <ext uri="{3e2802c4-a4d2-4d8b-9148-e3be6c30e623}">
          <xlrd:rvb i="7181"/>
        </ext>
      </extLst>
    </bk>
    <bk>
      <extLst>
        <ext uri="{3e2802c4-a4d2-4d8b-9148-e3be6c30e623}">
          <xlrd:rvb i="7182"/>
        </ext>
      </extLst>
    </bk>
    <bk>
      <extLst>
        <ext uri="{3e2802c4-a4d2-4d8b-9148-e3be6c30e623}">
          <xlrd:rvb i="7183"/>
        </ext>
      </extLst>
    </bk>
    <bk>
      <extLst>
        <ext uri="{3e2802c4-a4d2-4d8b-9148-e3be6c30e623}">
          <xlrd:rvb i="7184"/>
        </ext>
      </extLst>
    </bk>
    <bk>
      <extLst>
        <ext uri="{3e2802c4-a4d2-4d8b-9148-e3be6c30e623}">
          <xlrd:rvb i="7185"/>
        </ext>
      </extLst>
    </bk>
    <bk>
      <extLst>
        <ext uri="{3e2802c4-a4d2-4d8b-9148-e3be6c30e623}">
          <xlrd:rvb i="7186"/>
        </ext>
      </extLst>
    </bk>
    <bk>
      <extLst>
        <ext uri="{3e2802c4-a4d2-4d8b-9148-e3be6c30e623}">
          <xlrd:rvb i="7187"/>
        </ext>
      </extLst>
    </bk>
    <bk>
      <extLst>
        <ext uri="{3e2802c4-a4d2-4d8b-9148-e3be6c30e623}">
          <xlrd:rvb i="7188"/>
        </ext>
      </extLst>
    </bk>
    <bk>
      <extLst>
        <ext uri="{3e2802c4-a4d2-4d8b-9148-e3be6c30e623}">
          <xlrd:rvb i="7189"/>
        </ext>
      </extLst>
    </bk>
    <bk>
      <extLst>
        <ext uri="{3e2802c4-a4d2-4d8b-9148-e3be6c30e623}">
          <xlrd:rvb i="7190"/>
        </ext>
      </extLst>
    </bk>
    <bk>
      <extLst>
        <ext uri="{3e2802c4-a4d2-4d8b-9148-e3be6c30e623}">
          <xlrd:rvb i="7191"/>
        </ext>
      </extLst>
    </bk>
    <bk>
      <extLst>
        <ext uri="{3e2802c4-a4d2-4d8b-9148-e3be6c30e623}">
          <xlrd:rvb i="7192"/>
        </ext>
      </extLst>
    </bk>
    <bk>
      <extLst>
        <ext uri="{3e2802c4-a4d2-4d8b-9148-e3be6c30e623}">
          <xlrd:rvb i="7193"/>
        </ext>
      </extLst>
    </bk>
    <bk>
      <extLst>
        <ext uri="{3e2802c4-a4d2-4d8b-9148-e3be6c30e623}">
          <xlrd:rvb i="7194"/>
        </ext>
      </extLst>
    </bk>
    <bk>
      <extLst>
        <ext uri="{3e2802c4-a4d2-4d8b-9148-e3be6c30e623}">
          <xlrd:rvb i="7195"/>
        </ext>
      </extLst>
    </bk>
    <bk>
      <extLst>
        <ext uri="{3e2802c4-a4d2-4d8b-9148-e3be6c30e623}">
          <xlrd:rvb i="7196"/>
        </ext>
      </extLst>
    </bk>
    <bk>
      <extLst>
        <ext uri="{3e2802c4-a4d2-4d8b-9148-e3be6c30e623}">
          <xlrd:rvb i="7197"/>
        </ext>
      </extLst>
    </bk>
    <bk>
      <extLst>
        <ext uri="{3e2802c4-a4d2-4d8b-9148-e3be6c30e623}">
          <xlrd:rvb i="7198"/>
        </ext>
      </extLst>
    </bk>
    <bk>
      <extLst>
        <ext uri="{3e2802c4-a4d2-4d8b-9148-e3be6c30e623}">
          <xlrd:rvb i="7199"/>
        </ext>
      </extLst>
    </bk>
    <bk>
      <extLst>
        <ext uri="{3e2802c4-a4d2-4d8b-9148-e3be6c30e623}">
          <xlrd:rvb i="7200"/>
        </ext>
      </extLst>
    </bk>
    <bk>
      <extLst>
        <ext uri="{3e2802c4-a4d2-4d8b-9148-e3be6c30e623}">
          <xlrd:rvb i="7201"/>
        </ext>
      </extLst>
    </bk>
    <bk>
      <extLst>
        <ext uri="{3e2802c4-a4d2-4d8b-9148-e3be6c30e623}">
          <xlrd:rvb i="7202"/>
        </ext>
      </extLst>
    </bk>
    <bk>
      <extLst>
        <ext uri="{3e2802c4-a4d2-4d8b-9148-e3be6c30e623}">
          <xlrd:rvb i="7203"/>
        </ext>
      </extLst>
    </bk>
    <bk>
      <extLst>
        <ext uri="{3e2802c4-a4d2-4d8b-9148-e3be6c30e623}">
          <xlrd:rvb i="7204"/>
        </ext>
      </extLst>
    </bk>
    <bk>
      <extLst>
        <ext uri="{3e2802c4-a4d2-4d8b-9148-e3be6c30e623}">
          <xlrd:rvb i="7205"/>
        </ext>
      </extLst>
    </bk>
    <bk>
      <extLst>
        <ext uri="{3e2802c4-a4d2-4d8b-9148-e3be6c30e623}">
          <xlrd:rvb i="7206"/>
        </ext>
      </extLst>
    </bk>
    <bk>
      <extLst>
        <ext uri="{3e2802c4-a4d2-4d8b-9148-e3be6c30e623}">
          <xlrd:rvb i="7207"/>
        </ext>
      </extLst>
    </bk>
    <bk>
      <extLst>
        <ext uri="{3e2802c4-a4d2-4d8b-9148-e3be6c30e623}">
          <xlrd:rvb i="7208"/>
        </ext>
      </extLst>
    </bk>
    <bk>
      <extLst>
        <ext uri="{3e2802c4-a4d2-4d8b-9148-e3be6c30e623}">
          <xlrd:rvb i="7209"/>
        </ext>
      </extLst>
    </bk>
    <bk>
      <extLst>
        <ext uri="{3e2802c4-a4d2-4d8b-9148-e3be6c30e623}">
          <xlrd:rvb i="7210"/>
        </ext>
      </extLst>
    </bk>
    <bk>
      <extLst>
        <ext uri="{3e2802c4-a4d2-4d8b-9148-e3be6c30e623}">
          <xlrd:rvb i="7211"/>
        </ext>
      </extLst>
    </bk>
    <bk>
      <extLst>
        <ext uri="{3e2802c4-a4d2-4d8b-9148-e3be6c30e623}">
          <xlrd:rvb i="7212"/>
        </ext>
      </extLst>
    </bk>
    <bk>
      <extLst>
        <ext uri="{3e2802c4-a4d2-4d8b-9148-e3be6c30e623}">
          <xlrd:rvb i="7213"/>
        </ext>
      </extLst>
    </bk>
    <bk>
      <extLst>
        <ext uri="{3e2802c4-a4d2-4d8b-9148-e3be6c30e623}">
          <xlrd:rvb i="7214"/>
        </ext>
      </extLst>
    </bk>
    <bk>
      <extLst>
        <ext uri="{3e2802c4-a4d2-4d8b-9148-e3be6c30e623}">
          <xlrd:rvb i="7215"/>
        </ext>
      </extLst>
    </bk>
    <bk>
      <extLst>
        <ext uri="{3e2802c4-a4d2-4d8b-9148-e3be6c30e623}">
          <xlrd:rvb i="7216"/>
        </ext>
      </extLst>
    </bk>
    <bk>
      <extLst>
        <ext uri="{3e2802c4-a4d2-4d8b-9148-e3be6c30e623}">
          <xlrd:rvb i="7217"/>
        </ext>
      </extLst>
    </bk>
    <bk>
      <extLst>
        <ext uri="{3e2802c4-a4d2-4d8b-9148-e3be6c30e623}">
          <xlrd:rvb i="7218"/>
        </ext>
      </extLst>
    </bk>
    <bk>
      <extLst>
        <ext uri="{3e2802c4-a4d2-4d8b-9148-e3be6c30e623}">
          <xlrd:rvb i="7219"/>
        </ext>
      </extLst>
    </bk>
    <bk>
      <extLst>
        <ext uri="{3e2802c4-a4d2-4d8b-9148-e3be6c30e623}">
          <xlrd:rvb i="7220"/>
        </ext>
      </extLst>
    </bk>
    <bk>
      <extLst>
        <ext uri="{3e2802c4-a4d2-4d8b-9148-e3be6c30e623}">
          <xlrd:rvb i="7221"/>
        </ext>
      </extLst>
    </bk>
    <bk>
      <extLst>
        <ext uri="{3e2802c4-a4d2-4d8b-9148-e3be6c30e623}">
          <xlrd:rvb i="7222"/>
        </ext>
      </extLst>
    </bk>
    <bk>
      <extLst>
        <ext uri="{3e2802c4-a4d2-4d8b-9148-e3be6c30e623}">
          <xlrd:rvb i="7223"/>
        </ext>
      </extLst>
    </bk>
    <bk>
      <extLst>
        <ext uri="{3e2802c4-a4d2-4d8b-9148-e3be6c30e623}">
          <xlrd:rvb i="7224"/>
        </ext>
      </extLst>
    </bk>
    <bk>
      <extLst>
        <ext uri="{3e2802c4-a4d2-4d8b-9148-e3be6c30e623}">
          <xlrd:rvb i="7225"/>
        </ext>
      </extLst>
    </bk>
    <bk>
      <extLst>
        <ext uri="{3e2802c4-a4d2-4d8b-9148-e3be6c30e623}">
          <xlrd:rvb i="7226"/>
        </ext>
      </extLst>
    </bk>
    <bk>
      <extLst>
        <ext uri="{3e2802c4-a4d2-4d8b-9148-e3be6c30e623}">
          <xlrd:rvb i="7227"/>
        </ext>
      </extLst>
    </bk>
    <bk>
      <extLst>
        <ext uri="{3e2802c4-a4d2-4d8b-9148-e3be6c30e623}">
          <xlrd:rvb i="7228"/>
        </ext>
      </extLst>
    </bk>
    <bk>
      <extLst>
        <ext uri="{3e2802c4-a4d2-4d8b-9148-e3be6c30e623}">
          <xlrd:rvb i="7229"/>
        </ext>
      </extLst>
    </bk>
    <bk>
      <extLst>
        <ext uri="{3e2802c4-a4d2-4d8b-9148-e3be6c30e623}">
          <xlrd:rvb i="7230"/>
        </ext>
      </extLst>
    </bk>
    <bk>
      <extLst>
        <ext uri="{3e2802c4-a4d2-4d8b-9148-e3be6c30e623}">
          <xlrd:rvb i="7231"/>
        </ext>
      </extLst>
    </bk>
    <bk>
      <extLst>
        <ext uri="{3e2802c4-a4d2-4d8b-9148-e3be6c30e623}">
          <xlrd:rvb i="7232"/>
        </ext>
      </extLst>
    </bk>
    <bk>
      <extLst>
        <ext uri="{3e2802c4-a4d2-4d8b-9148-e3be6c30e623}">
          <xlrd:rvb i="7233"/>
        </ext>
      </extLst>
    </bk>
    <bk>
      <extLst>
        <ext uri="{3e2802c4-a4d2-4d8b-9148-e3be6c30e623}">
          <xlrd:rvb i="7234"/>
        </ext>
      </extLst>
    </bk>
    <bk>
      <extLst>
        <ext uri="{3e2802c4-a4d2-4d8b-9148-e3be6c30e623}">
          <xlrd:rvb i="7235"/>
        </ext>
      </extLst>
    </bk>
    <bk>
      <extLst>
        <ext uri="{3e2802c4-a4d2-4d8b-9148-e3be6c30e623}">
          <xlrd:rvb i="7236"/>
        </ext>
      </extLst>
    </bk>
    <bk>
      <extLst>
        <ext uri="{3e2802c4-a4d2-4d8b-9148-e3be6c30e623}">
          <xlrd:rvb i="7237"/>
        </ext>
      </extLst>
    </bk>
    <bk>
      <extLst>
        <ext uri="{3e2802c4-a4d2-4d8b-9148-e3be6c30e623}">
          <xlrd:rvb i="7238"/>
        </ext>
      </extLst>
    </bk>
    <bk>
      <extLst>
        <ext uri="{3e2802c4-a4d2-4d8b-9148-e3be6c30e623}">
          <xlrd:rvb i="7239"/>
        </ext>
      </extLst>
    </bk>
    <bk>
      <extLst>
        <ext uri="{3e2802c4-a4d2-4d8b-9148-e3be6c30e623}">
          <xlrd:rvb i="7240"/>
        </ext>
      </extLst>
    </bk>
    <bk>
      <extLst>
        <ext uri="{3e2802c4-a4d2-4d8b-9148-e3be6c30e623}">
          <xlrd:rvb i="7241"/>
        </ext>
      </extLst>
    </bk>
    <bk>
      <extLst>
        <ext uri="{3e2802c4-a4d2-4d8b-9148-e3be6c30e623}">
          <xlrd:rvb i="7242"/>
        </ext>
      </extLst>
    </bk>
    <bk>
      <extLst>
        <ext uri="{3e2802c4-a4d2-4d8b-9148-e3be6c30e623}">
          <xlrd:rvb i="7243"/>
        </ext>
      </extLst>
    </bk>
    <bk>
      <extLst>
        <ext uri="{3e2802c4-a4d2-4d8b-9148-e3be6c30e623}">
          <xlrd:rvb i="7244"/>
        </ext>
      </extLst>
    </bk>
    <bk>
      <extLst>
        <ext uri="{3e2802c4-a4d2-4d8b-9148-e3be6c30e623}">
          <xlrd:rvb i="7245"/>
        </ext>
      </extLst>
    </bk>
    <bk>
      <extLst>
        <ext uri="{3e2802c4-a4d2-4d8b-9148-e3be6c30e623}">
          <xlrd:rvb i="7246"/>
        </ext>
      </extLst>
    </bk>
    <bk>
      <extLst>
        <ext uri="{3e2802c4-a4d2-4d8b-9148-e3be6c30e623}">
          <xlrd:rvb i="7247"/>
        </ext>
      </extLst>
    </bk>
    <bk>
      <extLst>
        <ext uri="{3e2802c4-a4d2-4d8b-9148-e3be6c30e623}">
          <xlrd:rvb i="7248"/>
        </ext>
      </extLst>
    </bk>
    <bk>
      <extLst>
        <ext uri="{3e2802c4-a4d2-4d8b-9148-e3be6c30e623}">
          <xlrd:rvb i="7249"/>
        </ext>
      </extLst>
    </bk>
    <bk>
      <extLst>
        <ext uri="{3e2802c4-a4d2-4d8b-9148-e3be6c30e623}">
          <xlrd:rvb i="7250"/>
        </ext>
      </extLst>
    </bk>
    <bk>
      <extLst>
        <ext uri="{3e2802c4-a4d2-4d8b-9148-e3be6c30e623}">
          <xlrd:rvb i="7251"/>
        </ext>
      </extLst>
    </bk>
    <bk>
      <extLst>
        <ext uri="{3e2802c4-a4d2-4d8b-9148-e3be6c30e623}">
          <xlrd:rvb i="7252"/>
        </ext>
      </extLst>
    </bk>
    <bk>
      <extLst>
        <ext uri="{3e2802c4-a4d2-4d8b-9148-e3be6c30e623}">
          <xlrd:rvb i="7253"/>
        </ext>
      </extLst>
    </bk>
    <bk>
      <extLst>
        <ext uri="{3e2802c4-a4d2-4d8b-9148-e3be6c30e623}">
          <xlrd:rvb i="7254"/>
        </ext>
      </extLst>
    </bk>
    <bk>
      <extLst>
        <ext uri="{3e2802c4-a4d2-4d8b-9148-e3be6c30e623}">
          <xlrd:rvb i="7255"/>
        </ext>
      </extLst>
    </bk>
    <bk>
      <extLst>
        <ext uri="{3e2802c4-a4d2-4d8b-9148-e3be6c30e623}">
          <xlrd:rvb i="7256"/>
        </ext>
      </extLst>
    </bk>
    <bk>
      <extLst>
        <ext uri="{3e2802c4-a4d2-4d8b-9148-e3be6c30e623}">
          <xlrd:rvb i="7257"/>
        </ext>
      </extLst>
    </bk>
    <bk>
      <extLst>
        <ext uri="{3e2802c4-a4d2-4d8b-9148-e3be6c30e623}">
          <xlrd:rvb i="7258"/>
        </ext>
      </extLst>
    </bk>
    <bk>
      <extLst>
        <ext uri="{3e2802c4-a4d2-4d8b-9148-e3be6c30e623}">
          <xlrd:rvb i="7259"/>
        </ext>
      </extLst>
    </bk>
    <bk>
      <extLst>
        <ext uri="{3e2802c4-a4d2-4d8b-9148-e3be6c30e623}">
          <xlrd:rvb i="7260"/>
        </ext>
      </extLst>
    </bk>
    <bk>
      <extLst>
        <ext uri="{3e2802c4-a4d2-4d8b-9148-e3be6c30e623}">
          <xlrd:rvb i="7261"/>
        </ext>
      </extLst>
    </bk>
    <bk>
      <extLst>
        <ext uri="{3e2802c4-a4d2-4d8b-9148-e3be6c30e623}">
          <xlrd:rvb i="7262"/>
        </ext>
      </extLst>
    </bk>
    <bk>
      <extLst>
        <ext uri="{3e2802c4-a4d2-4d8b-9148-e3be6c30e623}">
          <xlrd:rvb i="7263"/>
        </ext>
      </extLst>
    </bk>
    <bk>
      <extLst>
        <ext uri="{3e2802c4-a4d2-4d8b-9148-e3be6c30e623}">
          <xlrd:rvb i="7264"/>
        </ext>
      </extLst>
    </bk>
    <bk>
      <extLst>
        <ext uri="{3e2802c4-a4d2-4d8b-9148-e3be6c30e623}">
          <xlrd:rvb i="7265"/>
        </ext>
      </extLst>
    </bk>
    <bk>
      <extLst>
        <ext uri="{3e2802c4-a4d2-4d8b-9148-e3be6c30e623}">
          <xlrd:rvb i="7266"/>
        </ext>
      </extLst>
    </bk>
    <bk>
      <extLst>
        <ext uri="{3e2802c4-a4d2-4d8b-9148-e3be6c30e623}">
          <xlrd:rvb i="7267"/>
        </ext>
      </extLst>
    </bk>
    <bk>
      <extLst>
        <ext uri="{3e2802c4-a4d2-4d8b-9148-e3be6c30e623}">
          <xlrd:rvb i="7270"/>
        </ext>
      </extLst>
    </bk>
    <bk>
      <extLst>
        <ext uri="{3e2802c4-a4d2-4d8b-9148-e3be6c30e623}">
          <xlrd:rvb i="7271"/>
        </ext>
      </extLst>
    </bk>
    <bk>
      <extLst>
        <ext uri="{3e2802c4-a4d2-4d8b-9148-e3be6c30e623}">
          <xlrd:rvb i="7272"/>
        </ext>
      </extLst>
    </bk>
    <bk>
      <extLst>
        <ext uri="{3e2802c4-a4d2-4d8b-9148-e3be6c30e623}">
          <xlrd:rvb i="7273"/>
        </ext>
      </extLst>
    </bk>
    <bk>
      <extLst>
        <ext uri="{3e2802c4-a4d2-4d8b-9148-e3be6c30e623}">
          <xlrd:rvb i="7274"/>
        </ext>
      </extLst>
    </bk>
    <bk>
      <extLst>
        <ext uri="{3e2802c4-a4d2-4d8b-9148-e3be6c30e623}">
          <xlrd:rvb i="7275"/>
        </ext>
      </extLst>
    </bk>
    <bk>
      <extLst>
        <ext uri="{3e2802c4-a4d2-4d8b-9148-e3be6c30e623}">
          <xlrd:rvb i="7276"/>
        </ext>
      </extLst>
    </bk>
    <bk>
      <extLst>
        <ext uri="{3e2802c4-a4d2-4d8b-9148-e3be6c30e623}">
          <xlrd:rvb i="7277"/>
        </ext>
      </extLst>
    </bk>
    <bk>
      <extLst>
        <ext uri="{3e2802c4-a4d2-4d8b-9148-e3be6c30e623}">
          <xlrd:rvb i="7278"/>
        </ext>
      </extLst>
    </bk>
    <bk>
      <extLst>
        <ext uri="{3e2802c4-a4d2-4d8b-9148-e3be6c30e623}">
          <xlrd:rvb i="7279"/>
        </ext>
      </extLst>
    </bk>
    <bk>
      <extLst>
        <ext uri="{3e2802c4-a4d2-4d8b-9148-e3be6c30e623}">
          <xlrd:rvb i="7280"/>
        </ext>
      </extLst>
    </bk>
    <bk>
      <extLst>
        <ext uri="{3e2802c4-a4d2-4d8b-9148-e3be6c30e623}">
          <xlrd:rvb i="7281"/>
        </ext>
      </extLst>
    </bk>
    <bk>
      <extLst>
        <ext uri="{3e2802c4-a4d2-4d8b-9148-e3be6c30e623}">
          <xlrd:rvb i="7282"/>
        </ext>
      </extLst>
    </bk>
    <bk>
      <extLst>
        <ext uri="{3e2802c4-a4d2-4d8b-9148-e3be6c30e623}">
          <xlrd:rvb i="7283"/>
        </ext>
      </extLst>
    </bk>
    <bk>
      <extLst>
        <ext uri="{3e2802c4-a4d2-4d8b-9148-e3be6c30e623}">
          <xlrd:rvb i="7284"/>
        </ext>
      </extLst>
    </bk>
    <bk>
      <extLst>
        <ext uri="{3e2802c4-a4d2-4d8b-9148-e3be6c30e623}">
          <xlrd:rvb i="7285"/>
        </ext>
      </extLst>
    </bk>
    <bk>
      <extLst>
        <ext uri="{3e2802c4-a4d2-4d8b-9148-e3be6c30e623}">
          <xlrd:rvb i="7286"/>
        </ext>
      </extLst>
    </bk>
    <bk>
      <extLst>
        <ext uri="{3e2802c4-a4d2-4d8b-9148-e3be6c30e623}">
          <xlrd:rvb i="7287"/>
        </ext>
      </extLst>
    </bk>
    <bk>
      <extLst>
        <ext uri="{3e2802c4-a4d2-4d8b-9148-e3be6c30e623}">
          <xlrd:rvb i="7288"/>
        </ext>
      </extLst>
    </bk>
    <bk>
      <extLst>
        <ext uri="{3e2802c4-a4d2-4d8b-9148-e3be6c30e623}">
          <xlrd:rvb i="7289"/>
        </ext>
      </extLst>
    </bk>
    <bk>
      <extLst>
        <ext uri="{3e2802c4-a4d2-4d8b-9148-e3be6c30e623}">
          <xlrd:rvb i="7290"/>
        </ext>
      </extLst>
    </bk>
    <bk>
      <extLst>
        <ext uri="{3e2802c4-a4d2-4d8b-9148-e3be6c30e623}">
          <xlrd:rvb i="7291"/>
        </ext>
      </extLst>
    </bk>
    <bk>
      <extLst>
        <ext uri="{3e2802c4-a4d2-4d8b-9148-e3be6c30e623}">
          <xlrd:rvb i="7292"/>
        </ext>
      </extLst>
    </bk>
    <bk>
      <extLst>
        <ext uri="{3e2802c4-a4d2-4d8b-9148-e3be6c30e623}">
          <xlrd:rvb i="7293"/>
        </ext>
      </extLst>
    </bk>
    <bk>
      <extLst>
        <ext uri="{3e2802c4-a4d2-4d8b-9148-e3be6c30e623}">
          <xlrd:rvb i="7294"/>
        </ext>
      </extLst>
    </bk>
    <bk>
      <extLst>
        <ext uri="{3e2802c4-a4d2-4d8b-9148-e3be6c30e623}">
          <xlrd:rvb i="7295"/>
        </ext>
      </extLst>
    </bk>
    <bk>
      <extLst>
        <ext uri="{3e2802c4-a4d2-4d8b-9148-e3be6c30e623}">
          <xlrd:rvb i="7296"/>
        </ext>
      </extLst>
    </bk>
    <bk>
      <extLst>
        <ext uri="{3e2802c4-a4d2-4d8b-9148-e3be6c30e623}">
          <xlrd:rvb i="7297"/>
        </ext>
      </extLst>
    </bk>
    <bk>
      <extLst>
        <ext uri="{3e2802c4-a4d2-4d8b-9148-e3be6c30e623}">
          <xlrd:rvb i="7298"/>
        </ext>
      </extLst>
    </bk>
    <bk>
      <extLst>
        <ext uri="{3e2802c4-a4d2-4d8b-9148-e3be6c30e623}">
          <xlrd:rvb i="7299"/>
        </ext>
      </extLst>
    </bk>
    <bk>
      <extLst>
        <ext uri="{3e2802c4-a4d2-4d8b-9148-e3be6c30e623}">
          <xlrd:rvb i="7300"/>
        </ext>
      </extLst>
    </bk>
    <bk>
      <extLst>
        <ext uri="{3e2802c4-a4d2-4d8b-9148-e3be6c30e623}">
          <xlrd:rvb i="7301"/>
        </ext>
      </extLst>
    </bk>
    <bk>
      <extLst>
        <ext uri="{3e2802c4-a4d2-4d8b-9148-e3be6c30e623}">
          <xlrd:rvb i="7302"/>
        </ext>
      </extLst>
    </bk>
    <bk>
      <extLst>
        <ext uri="{3e2802c4-a4d2-4d8b-9148-e3be6c30e623}">
          <xlrd:rvb i="7303"/>
        </ext>
      </extLst>
    </bk>
    <bk>
      <extLst>
        <ext uri="{3e2802c4-a4d2-4d8b-9148-e3be6c30e623}">
          <xlrd:rvb i="7304"/>
        </ext>
      </extLst>
    </bk>
    <bk>
      <extLst>
        <ext uri="{3e2802c4-a4d2-4d8b-9148-e3be6c30e623}">
          <xlrd:rvb i="7305"/>
        </ext>
      </extLst>
    </bk>
    <bk>
      <extLst>
        <ext uri="{3e2802c4-a4d2-4d8b-9148-e3be6c30e623}">
          <xlrd:rvb i="7306"/>
        </ext>
      </extLst>
    </bk>
    <bk>
      <extLst>
        <ext uri="{3e2802c4-a4d2-4d8b-9148-e3be6c30e623}">
          <xlrd:rvb i="7307"/>
        </ext>
      </extLst>
    </bk>
    <bk>
      <extLst>
        <ext uri="{3e2802c4-a4d2-4d8b-9148-e3be6c30e623}">
          <xlrd:rvb i="7308"/>
        </ext>
      </extLst>
    </bk>
    <bk>
      <extLst>
        <ext uri="{3e2802c4-a4d2-4d8b-9148-e3be6c30e623}">
          <xlrd:rvb i="7309"/>
        </ext>
      </extLst>
    </bk>
    <bk>
      <extLst>
        <ext uri="{3e2802c4-a4d2-4d8b-9148-e3be6c30e623}">
          <xlrd:rvb i="7310"/>
        </ext>
      </extLst>
    </bk>
    <bk>
      <extLst>
        <ext uri="{3e2802c4-a4d2-4d8b-9148-e3be6c30e623}">
          <xlrd:rvb i="7311"/>
        </ext>
      </extLst>
    </bk>
    <bk>
      <extLst>
        <ext uri="{3e2802c4-a4d2-4d8b-9148-e3be6c30e623}">
          <xlrd:rvb i="7312"/>
        </ext>
      </extLst>
    </bk>
    <bk>
      <extLst>
        <ext uri="{3e2802c4-a4d2-4d8b-9148-e3be6c30e623}">
          <xlrd:rvb i="7313"/>
        </ext>
      </extLst>
    </bk>
    <bk>
      <extLst>
        <ext uri="{3e2802c4-a4d2-4d8b-9148-e3be6c30e623}">
          <xlrd:rvb i="7314"/>
        </ext>
      </extLst>
    </bk>
    <bk>
      <extLst>
        <ext uri="{3e2802c4-a4d2-4d8b-9148-e3be6c30e623}">
          <xlrd:rvb i="7315"/>
        </ext>
      </extLst>
    </bk>
    <bk>
      <extLst>
        <ext uri="{3e2802c4-a4d2-4d8b-9148-e3be6c30e623}">
          <xlrd:rvb i="7316"/>
        </ext>
      </extLst>
    </bk>
    <bk>
      <extLst>
        <ext uri="{3e2802c4-a4d2-4d8b-9148-e3be6c30e623}">
          <xlrd:rvb i="7317"/>
        </ext>
      </extLst>
    </bk>
    <bk>
      <extLst>
        <ext uri="{3e2802c4-a4d2-4d8b-9148-e3be6c30e623}">
          <xlrd:rvb i="7318"/>
        </ext>
      </extLst>
    </bk>
    <bk>
      <extLst>
        <ext uri="{3e2802c4-a4d2-4d8b-9148-e3be6c30e623}">
          <xlrd:rvb i="7319"/>
        </ext>
      </extLst>
    </bk>
    <bk>
      <extLst>
        <ext uri="{3e2802c4-a4d2-4d8b-9148-e3be6c30e623}">
          <xlrd:rvb i="7320"/>
        </ext>
      </extLst>
    </bk>
    <bk>
      <extLst>
        <ext uri="{3e2802c4-a4d2-4d8b-9148-e3be6c30e623}">
          <xlrd:rvb i="7321"/>
        </ext>
      </extLst>
    </bk>
    <bk>
      <extLst>
        <ext uri="{3e2802c4-a4d2-4d8b-9148-e3be6c30e623}">
          <xlrd:rvb i="7322"/>
        </ext>
      </extLst>
    </bk>
    <bk>
      <extLst>
        <ext uri="{3e2802c4-a4d2-4d8b-9148-e3be6c30e623}">
          <xlrd:rvb i="7323"/>
        </ext>
      </extLst>
    </bk>
    <bk>
      <extLst>
        <ext uri="{3e2802c4-a4d2-4d8b-9148-e3be6c30e623}">
          <xlrd:rvb i="7324"/>
        </ext>
      </extLst>
    </bk>
    <bk>
      <extLst>
        <ext uri="{3e2802c4-a4d2-4d8b-9148-e3be6c30e623}">
          <xlrd:rvb i="7325"/>
        </ext>
      </extLst>
    </bk>
    <bk>
      <extLst>
        <ext uri="{3e2802c4-a4d2-4d8b-9148-e3be6c30e623}">
          <xlrd:rvb i="7326"/>
        </ext>
      </extLst>
    </bk>
    <bk>
      <extLst>
        <ext uri="{3e2802c4-a4d2-4d8b-9148-e3be6c30e623}">
          <xlrd:rvb i="7327"/>
        </ext>
      </extLst>
    </bk>
    <bk>
      <extLst>
        <ext uri="{3e2802c4-a4d2-4d8b-9148-e3be6c30e623}">
          <xlrd:rvb i="7328"/>
        </ext>
      </extLst>
    </bk>
    <bk>
      <extLst>
        <ext uri="{3e2802c4-a4d2-4d8b-9148-e3be6c30e623}">
          <xlrd:rvb i="7329"/>
        </ext>
      </extLst>
    </bk>
    <bk>
      <extLst>
        <ext uri="{3e2802c4-a4d2-4d8b-9148-e3be6c30e623}">
          <xlrd:rvb i="7330"/>
        </ext>
      </extLst>
    </bk>
    <bk>
      <extLst>
        <ext uri="{3e2802c4-a4d2-4d8b-9148-e3be6c30e623}">
          <xlrd:rvb i="7331"/>
        </ext>
      </extLst>
    </bk>
    <bk>
      <extLst>
        <ext uri="{3e2802c4-a4d2-4d8b-9148-e3be6c30e623}">
          <xlrd:rvb i="7332"/>
        </ext>
      </extLst>
    </bk>
    <bk>
      <extLst>
        <ext uri="{3e2802c4-a4d2-4d8b-9148-e3be6c30e623}">
          <xlrd:rvb i="7333"/>
        </ext>
      </extLst>
    </bk>
    <bk>
      <extLst>
        <ext uri="{3e2802c4-a4d2-4d8b-9148-e3be6c30e623}">
          <xlrd:rvb i="7334"/>
        </ext>
      </extLst>
    </bk>
    <bk>
      <extLst>
        <ext uri="{3e2802c4-a4d2-4d8b-9148-e3be6c30e623}">
          <xlrd:rvb i="7335"/>
        </ext>
      </extLst>
    </bk>
    <bk>
      <extLst>
        <ext uri="{3e2802c4-a4d2-4d8b-9148-e3be6c30e623}">
          <xlrd:rvb i="7336"/>
        </ext>
      </extLst>
    </bk>
    <bk>
      <extLst>
        <ext uri="{3e2802c4-a4d2-4d8b-9148-e3be6c30e623}">
          <xlrd:rvb i="7337"/>
        </ext>
      </extLst>
    </bk>
    <bk>
      <extLst>
        <ext uri="{3e2802c4-a4d2-4d8b-9148-e3be6c30e623}">
          <xlrd:rvb i="7338"/>
        </ext>
      </extLst>
    </bk>
    <bk>
      <extLst>
        <ext uri="{3e2802c4-a4d2-4d8b-9148-e3be6c30e623}">
          <xlrd:rvb i="7339"/>
        </ext>
      </extLst>
    </bk>
    <bk>
      <extLst>
        <ext uri="{3e2802c4-a4d2-4d8b-9148-e3be6c30e623}">
          <xlrd:rvb i="7340"/>
        </ext>
      </extLst>
    </bk>
    <bk>
      <extLst>
        <ext uri="{3e2802c4-a4d2-4d8b-9148-e3be6c30e623}">
          <xlrd:rvb i="7341"/>
        </ext>
      </extLst>
    </bk>
    <bk>
      <extLst>
        <ext uri="{3e2802c4-a4d2-4d8b-9148-e3be6c30e623}">
          <xlrd:rvb i="7342"/>
        </ext>
      </extLst>
    </bk>
    <bk>
      <extLst>
        <ext uri="{3e2802c4-a4d2-4d8b-9148-e3be6c30e623}">
          <xlrd:rvb i="7343"/>
        </ext>
      </extLst>
    </bk>
    <bk>
      <extLst>
        <ext uri="{3e2802c4-a4d2-4d8b-9148-e3be6c30e623}">
          <xlrd:rvb i="7344"/>
        </ext>
      </extLst>
    </bk>
    <bk>
      <extLst>
        <ext uri="{3e2802c4-a4d2-4d8b-9148-e3be6c30e623}">
          <xlrd:rvb i="7345"/>
        </ext>
      </extLst>
    </bk>
    <bk>
      <extLst>
        <ext uri="{3e2802c4-a4d2-4d8b-9148-e3be6c30e623}">
          <xlrd:rvb i="7346"/>
        </ext>
      </extLst>
    </bk>
    <bk>
      <extLst>
        <ext uri="{3e2802c4-a4d2-4d8b-9148-e3be6c30e623}">
          <xlrd:rvb i="7347"/>
        </ext>
      </extLst>
    </bk>
    <bk>
      <extLst>
        <ext uri="{3e2802c4-a4d2-4d8b-9148-e3be6c30e623}">
          <xlrd:rvb i="7348"/>
        </ext>
      </extLst>
    </bk>
    <bk>
      <extLst>
        <ext uri="{3e2802c4-a4d2-4d8b-9148-e3be6c30e623}">
          <xlrd:rvb i="7349"/>
        </ext>
      </extLst>
    </bk>
    <bk>
      <extLst>
        <ext uri="{3e2802c4-a4d2-4d8b-9148-e3be6c30e623}">
          <xlrd:rvb i="7350"/>
        </ext>
      </extLst>
    </bk>
    <bk>
      <extLst>
        <ext uri="{3e2802c4-a4d2-4d8b-9148-e3be6c30e623}">
          <xlrd:rvb i="7351"/>
        </ext>
      </extLst>
    </bk>
    <bk>
      <extLst>
        <ext uri="{3e2802c4-a4d2-4d8b-9148-e3be6c30e623}">
          <xlrd:rvb i="7352"/>
        </ext>
      </extLst>
    </bk>
    <bk>
      <extLst>
        <ext uri="{3e2802c4-a4d2-4d8b-9148-e3be6c30e623}">
          <xlrd:rvb i="7353"/>
        </ext>
      </extLst>
    </bk>
    <bk>
      <extLst>
        <ext uri="{3e2802c4-a4d2-4d8b-9148-e3be6c30e623}">
          <xlrd:rvb i="7354"/>
        </ext>
      </extLst>
    </bk>
    <bk>
      <extLst>
        <ext uri="{3e2802c4-a4d2-4d8b-9148-e3be6c30e623}">
          <xlrd:rvb i="7355"/>
        </ext>
      </extLst>
    </bk>
    <bk>
      <extLst>
        <ext uri="{3e2802c4-a4d2-4d8b-9148-e3be6c30e623}">
          <xlrd:rvb i="7356"/>
        </ext>
      </extLst>
    </bk>
    <bk>
      <extLst>
        <ext uri="{3e2802c4-a4d2-4d8b-9148-e3be6c30e623}">
          <xlrd:rvb i="7357"/>
        </ext>
      </extLst>
    </bk>
    <bk>
      <extLst>
        <ext uri="{3e2802c4-a4d2-4d8b-9148-e3be6c30e623}">
          <xlrd:rvb i="7358"/>
        </ext>
      </extLst>
    </bk>
    <bk>
      <extLst>
        <ext uri="{3e2802c4-a4d2-4d8b-9148-e3be6c30e623}">
          <xlrd:rvb i="7359"/>
        </ext>
      </extLst>
    </bk>
    <bk>
      <extLst>
        <ext uri="{3e2802c4-a4d2-4d8b-9148-e3be6c30e623}">
          <xlrd:rvb i="7360"/>
        </ext>
      </extLst>
    </bk>
    <bk>
      <extLst>
        <ext uri="{3e2802c4-a4d2-4d8b-9148-e3be6c30e623}">
          <xlrd:rvb i="7361"/>
        </ext>
      </extLst>
    </bk>
    <bk>
      <extLst>
        <ext uri="{3e2802c4-a4d2-4d8b-9148-e3be6c30e623}">
          <xlrd:rvb i="7362"/>
        </ext>
      </extLst>
    </bk>
    <bk>
      <extLst>
        <ext uri="{3e2802c4-a4d2-4d8b-9148-e3be6c30e623}">
          <xlrd:rvb i="7363"/>
        </ext>
      </extLst>
    </bk>
    <bk>
      <extLst>
        <ext uri="{3e2802c4-a4d2-4d8b-9148-e3be6c30e623}">
          <xlrd:rvb i="7364"/>
        </ext>
      </extLst>
    </bk>
    <bk>
      <extLst>
        <ext uri="{3e2802c4-a4d2-4d8b-9148-e3be6c30e623}">
          <xlrd:rvb i="7365"/>
        </ext>
      </extLst>
    </bk>
    <bk>
      <extLst>
        <ext uri="{3e2802c4-a4d2-4d8b-9148-e3be6c30e623}">
          <xlrd:rvb i="7366"/>
        </ext>
      </extLst>
    </bk>
    <bk>
      <extLst>
        <ext uri="{3e2802c4-a4d2-4d8b-9148-e3be6c30e623}">
          <xlrd:rvb i="7367"/>
        </ext>
      </extLst>
    </bk>
    <bk>
      <extLst>
        <ext uri="{3e2802c4-a4d2-4d8b-9148-e3be6c30e623}">
          <xlrd:rvb i="7368"/>
        </ext>
      </extLst>
    </bk>
    <bk>
      <extLst>
        <ext uri="{3e2802c4-a4d2-4d8b-9148-e3be6c30e623}">
          <xlrd:rvb i="7369"/>
        </ext>
      </extLst>
    </bk>
    <bk>
      <extLst>
        <ext uri="{3e2802c4-a4d2-4d8b-9148-e3be6c30e623}">
          <xlrd:rvb i="7370"/>
        </ext>
      </extLst>
    </bk>
    <bk>
      <extLst>
        <ext uri="{3e2802c4-a4d2-4d8b-9148-e3be6c30e623}">
          <xlrd:rvb i="7371"/>
        </ext>
      </extLst>
    </bk>
    <bk>
      <extLst>
        <ext uri="{3e2802c4-a4d2-4d8b-9148-e3be6c30e623}">
          <xlrd:rvb i="7372"/>
        </ext>
      </extLst>
    </bk>
    <bk>
      <extLst>
        <ext uri="{3e2802c4-a4d2-4d8b-9148-e3be6c30e623}">
          <xlrd:rvb i="7373"/>
        </ext>
      </extLst>
    </bk>
    <bk>
      <extLst>
        <ext uri="{3e2802c4-a4d2-4d8b-9148-e3be6c30e623}">
          <xlrd:rvb i="7374"/>
        </ext>
      </extLst>
    </bk>
    <bk>
      <extLst>
        <ext uri="{3e2802c4-a4d2-4d8b-9148-e3be6c30e623}">
          <xlrd:rvb i="7375"/>
        </ext>
      </extLst>
    </bk>
    <bk>
      <extLst>
        <ext uri="{3e2802c4-a4d2-4d8b-9148-e3be6c30e623}">
          <xlrd:rvb i="7376"/>
        </ext>
      </extLst>
    </bk>
    <bk>
      <extLst>
        <ext uri="{3e2802c4-a4d2-4d8b-9148-e3be6c30e623}">
          <xlrd:rvb i="7377"/>
        </ext>
      </extLst>
    </bk>
    <bk>
      <extLst>
        <ext uri="{3e2802c4-a4d2-4d8b-9148-e3be6c30e623}">
          <xlrd:rvb i="7378"/>
        </ext>
      </extLst>
    </bk>
    <bk>
      <extLst>
        <ext uri="{3e2802c4-a4d2-4d8b-9148-e3be6c30e623}">
          <xlrd:rvb i="7379"/>
        </ext>
      </extLst>
    </bk>
    <bk>
      <extLst>
        <ext uri="{3e2802c4-a4d2-4d8b-9148-e3be6c30e623}">
          <xlrd:rvb i="7380"/>
        </ext>
      </extLst>
    </bk>
    <bk>
      <extLst>
        <ext uri="{3e2802c4-a4d2-4d8b-9148-e3be6c30e623}">
          <xlrd:rvb i="7381"/>
        </ext>
      </extLst>
    </bk>
    <bk>
      <extLst>
        <ext uri="{3e2802c4-a4d2-4d8b-9148-e3be6c30e623}">
          <xlrd:rvb i="7382"/>
        </ext>
      </extLst>
    </bk>
    <bk>
      <extLst>
        <ext uri="{3e2802c4-a4d2-4d8b-9148-e3be6c30e623}">
          <xlrd:rvb i="7383"/>
        </ext>
      </extLst>
    </bk>
    <bk>
      <extLst>
        <ext uri="{3e2802c4-a4d2-4d8b-9148-e3be6c30e623}">
          <xlrd:rvb i="7384"/>
        </ext>
      </extLst>
    </bk>
    <bk>
      <extLst>
        <ext uri="{3e2802c4-a4d2-4d8b-9148-e3be6c30e623}">
          <xlrd:rvb i="7385"/>
        </ext>
      </extLst>
    </bk>
    <bk>
      <extLst>
        <ext uri="{3e2802c4-a4d2-4d8b-9148-e3be6c30e623}">
          <xlrd:rvb i="7386"/>
        </ext>
      </extLst>
    </bk>
    <bk>
      <extLst>
        <ext uri="{3e2802c4-a4d2-4d8b-9148-e3be6c30e623}">
          <xlrd:rvb i="7387"/>
        </ext>
      </extLst>
    </bk>
    <bk>
      <extLst>
        <ext uri="{3e2802c4-a4d2-4d8b-9148-e3be6c30e623}">
          <xlrd:rvb i="7388"/>
        </ext>
      </extLst>
    </bk>
    <bk>
      <extLst>
        <ext uri="{3e2802c4-a4d2-4d8b-9148-e3be6c30e623}">
          <xlrd:rvb i="7389"/>
        </ext>
      </extLst>
    </bk>
    <bk>
      <extLst>
        <ext uri="{3e2802c4-a4d2-4d8b-9148-e3be6c30e623}">
          <xlrd:rvb i="7390"/>
        </ext>
      </extLst>
    </bk>
    <bk>
      <extLst>
        <ext uri="{3e2802c4-a4d2-4d8b-9148-e3be6c30e623}">
          <xlrd:rvb i="7391"/>
        </ext>
      </extLst>
    </bk>
    <bk>
      <extLst>
        <ext uri="{3e2802c4-a4d2-4d8b-9148-e3be6c30e623}">
          <xlrd:rvb i="7392"/>
        </ext>
      </extLst>
    </bk>
    <bk>
      <extLst>
        <ext uri="{3e2802c4-a4d2-4d8b-9148-e3be6c30e623}">
          <xlrd:rvb i="7393"/>
        </ext>
      </extLst>
    </bk>
    <bk>
      <extLst>
        <ext uri="{3e2802c4-a4d2-4d8b-9148-e3be6c30e623}">
          <xlrd:rvb i="7394"/>
        </ext>
      </extLst>
    </bk>
    <bk>
      <extLst>
        <ext uri="{3e2802c4-a4d2-4d8b-9148-e3be6c30e623}">
          <xlrd:rvb i="7395"/>
        </ext>
      </extLst>
    </bk>
    <bk>
      <extLst>
        <ext uri="{3e2802c4-a4d2-4d8b-9148-e3be6c30e623}">
          <xlrd:rvb i="7396"/>
        </ext>
      </extLst>
    </bk>
    <bk>
      <extLst>
        <ext uri="{3e2802c4-a4d2-4d8b-9148-e3be6c30e623}">
          <xlrd:rvb i="7397"/>
        </ext>
      </extLst>
    </bk>
    <bk>
      <extLst>
        <ext uri="{3e2802c4-a4d2-4d8b-9148-e3be6c30e623}">
          <xlrd:rvb i="7398"/>
        </ext>
      </extLst>
    </bk>
    <bk>
      <extLst>
        <ext uri="{3e2802c4-a4d2-4d8b-9148-e3be6c30e623}">
          <xlrd:rvb i="7399"/>
        </ext>
      </extLst>
    </bk>
    <bk>
      <extLst>
        <ext uri="{3e2802c4-a4d2-4d8b-9148-e3be6c30e623}">
          <xlrd:rvb i="7400"/>
        </ext>
      </extLst>
    </bk>
    <bk>
      <extLst>
        <ext uri="{3e2802c4-a4d2-4d8b-9148-e3be6c30e623}">
          <xlrd:rvb i="7401"/>
        </ext>
      </extLst>
    </bk>
    <bk>
      <extLst>
        <ext uri="{3e2802c4-a4d2-4d8b-9148-e3be6c30e623}">
          <xlrd:rvb i="7402"/>
        </ext>
      </extLst>
    </bk>
    <bk>
      <extLst>
        <ext uri="{3e2802c4-a4d2-4d8b-9148-e3be6c30e623}">
          <xlrd:rvb i="7403"/>
        </ext>
      </extLst>
    </bk>
    <bk>
      <extLst>
        <ext uri="{3e2802c4-a4d2-4d8b-9148-e3be6c30e623}">
          <xlrd:rvb i="7404"/>
        </ext>
      </extLst>
    </bk>
    <bk>
      <extLst>
        <ext uri="{3e2802c4-a4d2-4d8b-9148-e3be6c30e623}">
          <xlrd:rvb i="7405"/>
        </ext>
      </extLst>
    </bk>
    <bk>
      <extLst>
        <ext uri="{3e2802c4-a4d2-4d8b-9148-e3be6c30e623}">
          <xlrd:rvb i="7406"/>
        </ext>
      </extLst>
    </bk>
    <bk>
      <extLst>
        <ext uri="{3e2802c4-a4d2-4d8b-9148-e3be6c30e623}">
          <xlrd:rvb i="7407"/>
        </ext>
      </extLst>
    </bk>
    <bk>
      <extLst>
        <ext uri="{3e2802c4-a4d2-4d8b-9148-e3be6c30e623}">
          <xlrd:rvb i="7408"/>
        </ext>
      </extLst>
    </bk>
    <bk>
      <extLst>
        <ext uri="{3e2802c4-a4d2-4d8b-9148-e3be6c30e623}">
          <xlrd:rvb i="7409"/>
        </ext>
      </extLst>
    </bk>
    <bk>
      <extLst>
        <ext uri="{3e2802c4-a4d2-4d8b-9148-e3be6c30e623}">
          <xlrd:rvb i="7410"/>
        </ext>
      </extLst>
    </bk>
    <bk>
      <extLst>
        <ext uri="{3e2802c4-a4d2-4d8b-9148-e3be6c30e623}">
          <xlrd:rvb i="7411"/>
        </ext>
      </extLst>
    </bk>
    <bk>
      <extLst>
        <ext uri="{3e2802c4-a4d2-4d8b-9148-e3be6c30e623}">
          <xlrd:rvb i="7412"/>
        </ext>
      </extLst>
    </bk>
    <bk>
      <extLst>
        <ext uri="{3e2802c4-a4d2-4d8b-9148-e3be6c30e623}">
          <xlrd:rvb i="7413"/>
        </ext>
      </extLst>
    </bk>
    <bk>
      <extLst>
        <ext uri="{3e2802c4-a4d2-4d8b-9148-e3be6c30e623}">
          <xlrd:rvb i="7414"/>
        </ext>
      </extLst>
    </bk>
    <bk>
      <extLst>
        <ext uri="{3e2802c4-a4d2-4d8b-9148-e3be6c30e623}">
          <xlrd:rvb i="7415"/>
        </ext>
      </extLst>
    </bk>
    <bk>
      <extLst>
        <ext uri="{3e2802c4-a4d2-4d8b-9148-e3be6c30e623}">
          <xlrd:rvb i="7416"/>
        </ext>
      </extLst>
    </bk>
    <bk>
      <extLst>
        <ext uri="{3e2802c4-a4d2-4d8b-9148-e3be6c30e623}">
          <xlrd:rvb i="7417"/>
        </ext>
      </extLst>
    </bk>
    <bk>
      <extLst>
        <ext uri="{3e2802c4-a4d2-4d8b-9148-e3be6c30e623}">
          <xlrd:rvb i="7418"/>
        </ext>
      </extLst>
    </bk>
    <bk>
      <extLst>
        <ext uri="{3e2802c4-a4d2-4d8b-9148-e3be6c30e623}">
          <xlrd:rvb i="7419"/>
        </ext>
      </extLst>
    </bk>
    <bk>
      <extLst>
        <ext uri="{3e2802c4-a4d2-4d8b-9148-e3be6c30e623}">
          <xlrd:rvb i="7420"/>
        </ext>
      </extLst>
    </bk>
    <bk>
      <extLst>
        <ext uri="{3e2802c4-a4d2-4d8b-9148-e3be6c30e623}">
          <xlrd:rvb i="7421"/>
        </ext>
      </extLst>
    </bk>
    <bk>
      <extLst>
        <ext uri="{3e2802c4-a4d2-4d8b-9148-e3be6c30e623}">
          <xlrd:rvb i="7422"/>
        </ext>
      </extLst>
    </bk>
    <bk>
      <extLst>
        <ext uri="{3e2802c4-a4d2-4d8b-9148-e3be6c30e623}">
          <xlrd:rvb i="7423"/>
        </ext>
      </extLst>
    </bk>
    <bk>
      <extLst>
        <ext uri="{3e2802c4-a4d2-4d8b-9148-e3be6c30e623}">
          <xlrd:rvb i="7424"/>
        </ext>
      </extLst>
    </bk>
    <bk>
      <extLst>
        <ext uri="{3e2802c4-a4d2-4d8b-9148-e3be6c30e623}">
          <xlrd:rvb i="7425"/>
        </ext>
      </extLst>
    </bk>
    <bk>
      <extLst>
        <ext uri="{3e2802c4-a4d2-4d8b-9148-e3be6c30e623}">
          <xlrd:rvb i="7426"/>
        </ext>
      </extLst>
    </bk>
    <bk>
      <extLst>
        <ext uri="{3e2802c4-a4d2-4d8b-9148-e3be6c30e623}">
          <xlrd:rvb i="7427"/>
        </ext>
      </extLst>
    </bk>
    <bk>
      <extLst>
        <ext uri="{3e2802c4-a4d2-4d8b-9148-e3be6c30e623}">
          <xlrd:rvb i="7428"/>
        </ext>
      </extLst>
    </bk>
    <bk>
      <extLst>
        <ext uri="{3e2802c4-a4d2-4d8b-9148-e3be6c30e623}">
          <xlrd:rvb i="7429"/>
        </ext>
      </extLst>
    </bk>
    <bk>
      <extLst>
        <ext uri="{3e2802c4-a4d2-4d8b-9148-e3be6c30e623}">
          <xlrd:rvb i="7430"/>
        </ext>
      </extLst>
    </bk>
    <bk>
      <extLst>
        <ext uri="{3e2802c4-a4d2-4d8b-9148-e3be6c30e623}">
          <xlrd:rvb i="7431"/>
        </ext>
      </extLst>
    </bk>
    <bk>
      <extLst>
        <ext uri="{3e2802c4-a4d2-4d8b-9148-e3be6c30e623}">
          <xlrd:rvb i="7432"/>
        </ext>
      </extLst>
    </bk>
    <bk>
      <extLst>
        <ext uri="{3e2802c4-a4d2-4d8b-9148-e3be6c30e623}">
          <xlrd:rvb i="7433"/>
        </ext>
      </extLst>
    </bk>
    <bk>
      <extLst>
        <ext uri="{3e2802c4-a4d2-4d8b-9148-e3be6c30e623}">
          <xlrd:rvb i="7434"/>
        </ext>
      </extLst>
    </bk>
    <bk>
      <extLst>
        <ext uri="{3e2802c4-a4d2-4d8b-9148-e3be6c30e623}">
          <xlrd:rvb i="7435"/>
        </ext>
      </extLst>
    </bk>
    <bk>
      <extLst>
        <ext uri="{3e2802c4-a4d2-4d8b-9148-e3be6c30e623}">
          <xlrd:rvb i="7436"/>
        </ext>
      </extLst>
    </bk>
    <bk>
      <extLst>
        <ext uri="{3e2802c4-a4d2-4d8b-9148-e3be6c30e623}">
          <xlrd:rvb i="7437"/>
        </ext>
      </extLst>
    </bk>
    <bk>
      <extLst>
        <ext uri="{3e2802c4-a4d2-4d8b-9148-e3be6c30e623}">
          <xlrd:rvb i="7438"/>
        </ext>
      </extLst>
    </bk>
    <bk>
      <extLst>
        <ext uri="{3e2802c4-a4d2-4d8b-9148-e3be6c30e623}">
          <xlrd:rvb i="7439"/>
        </ext>
      </extLst>
    </bk>
    <bk>
      <extLst>
        <ext uri="{3e2802c4-a4d2-4d8b-9148-e3be6c30e623}">
          <xlrd:rvb i="7440"/>
        </ext>
      </extLst>
    </bk>
    <bk>
      <extLst>
        <ext uri="{3e2802c4-a4d2-4d8b-9148-e3be6c30e623}">
          <xlrd:rvb i="7441"/>
        </ext>
      </extLst>
    </bk>
    <bk>
      <extLst>
        <ext uri="{3e2802c4-a4d2-4d8b-9148-e3be6c30e623}">
          <xlrd:rvb i="7442"/>
        </ext>
      </extLst>
    </bk>
    <bk>
      <extLst>
        <ext uri="{3e2802c4-a4d2-4d8b-9148-e3be6c30e623}">
          <xlrd:rvb i="7443"/>
        </ext>
      </extLst>
    </bk>
    <bk>
      <extLst>
        <ext uri="{3e2802c4-a4d2-4d8b-9148-e3be6c30e623}">
          <xlrd:rvb i="7444"/>
        </ext>
      </extLst>
    </bk>
    <bk>
      <extLst>
        <ext uri="{3e2802c4-a4d2-4d8b-9148-e3be6c30e623}">
          <xlrd:rvb i="7445"/>
        </ext>
      </extLst>
    </bk>
    <bk>
      <extLst>
        <ext uri="{3e2802c4-a4d2-4d8b-9148-e3be6c30e623}">
          <xlrd:rvb i="7446"/>
        </ext>
      </extLst>
    </bk>
    <bk>
      <extLst>
        <ext uri="{3e2802c4-a4d2-4d8b-9148-e3be6c30e623}">
          <xlrd:rvb i="7447"/>
        </ext>
      </extLst>
    </bk>
    <bk>
      <extLst>
        <ext uri="{3e2802c4-a4d2-4d8b-9148-e3be6c30e623}">
          <xlrd:rvb i="7448"/>
        </ext>
      </extLst>
    </bk>
    <bk>
      <extLst>
        <ext uri="{3e2802c4-a4d2-4d8b-9148-e3be6c30e623}">
          <xlrd:rvb i="7449"/>
        </ext>
      </extLst>
    </bk>
    <bk>
      <extLst>
        <ext uri="{3e2802c4-a4d2-4d8b-9148-e3be6c30e623}">
          <xlrd:rvb i="7450"/>
        </ext>
      </extLst>
    </bk>
    <bk>
      <extLst>
        <ext uri="{3e2802c4-a4d2-4d8b-9148-e3be6c30e623}">
          <xlrd:rvb i="7451"/>
        </ext>
      </extLst>
    </bk>
    <bk>
      <extLst>
        <ext uri="{3e2802c4-a4d2-4d8b-9148-e3be6c30e623}">
          <xlrd:rvb i="7452"/>
        </ext>
      </extLst>
    </bk>
    <bk>
      <extLst>
        <ext uri="{3e2802c4-a4d2-4d8b-9148-e3be6c30e623}">
          <xlrd:rvb i="7453"/>
        </ext>
      </extLst>
    </bk>
    <bk>
      <extLst>
        <ext uri="{3e2802c4-a4d2-4d8b-9148-e3be6c30e623}">
          <xlrd:rvb i="7454"/>
        </ext>
      </extLst>
    </bk>
    <bk>
      <extLst>
        <ext uri="{3e2802c4-a4d2-4d8b-9148-e3be6c30e623}">
          <xlrd:rvb i="7455"/>
        </ext>
      </extLst>
    </bk>
    <bk>
      <extLst>
        <ext uri="{3e2802c4-a4d2-4d8b-9148-e3be6c30e623}">
          <xlrd:rvb i="7456"/>
        </ext>
      </extLst>
    </bk>
    <bk>
      <extLst>
        <ext uri="{3e2802c4-a4d2-4d8b-9148-e3be6c30e623}">
          <xlrd:rvb i="7457"/>
        </ext>
      </extLst>
    </bk>
    <bk>
      <extLst>
        <ext uri="{3e2802c4-a4d2-4d8b-9148-e3be6c30e623}">
          <xlrd:rvb i="7458"/>
        </ext>
      </extLst>
    </bk>
    <bk>
      <extLst>
        <ext uri="{3e2802c4-a4d2-4d8b-9148-e3be6c30e623}">
          <xlrd:rvb i="7459"/>
        </ext>
      </extLst>
    </bk>
    <bk>
      <extLst>
        <ext uri="{3e2802c4-a4d2-4d8b-9148-e3be6c30e623}">
          <xlrd:rvb i="7460"/>
        </ext>
      </extLst>
    </bk>
    <bk>
      <extLst>
        <ext uri="{3e2802c4-a4d2-4d8b-9148-e3be6c30e623}">
          <xlrd:rvb i="7461"/>
        </ext>
      </extLst>
    </bk>
    <bk>
      <extLst>
        <ext uri="{3e2802c4-a4d2-4d8b-9148-e3be6c30e623}">
          <xlrd:rvb i="7462"/>
        </ext>
      </extLst>
    </bk>
    <bk>
      <extLst>
        <ext uri="{3e2802c4-a4d2-4d8b-9148-e3be6c30e623}">
          <xlrd:rvb i="7463"/>
        </ext>
      </extLst>
    </bk>
    <bk>
      <extLst>
        <ext uri="{3e2802c4-a4d2-4d8b-9148-e3be6c30e623}">
          <xlrd:rvb i="7464"/>
        </ext>
      </extLst>
    </bk>
    <bk>
      <extLst>
        <ext uri="{3e2802c4-a4d2-4d8b-9148-e3be6c30e623}">
          <xlrd:rvb i="7465"/>
        </ext>
      </extLst>
    </bk>
    <bk>
      <extLst>
        <ext uri="{3e2802c4-a4d2-4d8b-9148-e3be6c30e623}">
          <xlrd:rvb i="7466"/>
        </ext>
      </extLst>
    </bk>
    <bk>
      <extLst>
        <ext uri="{3e2802c4-a4d2-4d8b-9148-e3be6c30e623}">
          <xlrd:rvb i="7467"/>
        </ext>
      </extLst>
    </bk>
    <bk>
      <extLst>
        <ext uri="{3e2802c4-a4d2-4d8b-9148-e3be6c30e623}">
          <xlrd:rvb i="7468"/>
        </ext>
      </extLst>
    </bk>
    <bk>
      <extLst>
        <ext uri="{3e2802c4-a4d2-4d8b-9148-e3be6c30e623}">
          <xlrd:rvb i="7469"/>
        </ext>
      </extLst>
    </bk>
    <bk>
      <extLst>
        <ext uri="{3e2802c4-a4d2-4d8b-9148-e3be6c30e623}">
          <xlrd:rvb i="7470"/>
        </ext>
      </extLst>
    </bk>
    <bk>
      <extLst>
        <ext uri="{3e2802c4-a4d2-4d8b-9148-e3be6c30e623}">
          <xlrd:rvb i="7471"/>
        </ext>
      </extLst>
    </bk>
    <bk>
      <extLst>
        <ext uri="{3e2802c4-a4d2-4d8b-9148-e3be6c30e623}">
          <xlrd:rvb i="7472"/>
        </ext>
      </extLst>
    </bk>
    <bk>
      <extLst>
        <ext uri="{3e2802c4-a4d2-4d8b-9148-e3be6c30e623}">
          <xlrd:rvb i="7473"/>
        </ext>
      </extLst>
    </bk>
    <bk>
      <extLst>
        <ext uri="{3e2802c4-a4d2-4d8b-9148-e3be6c30e623}">
          <xlrd:rvb i="7474"/>
        </ext>
      </extLst>
    </bk>
    <bk>
      <extLst>
        <ext uri="{3e2802c4-a4d2-4d8b-9148-e3be6c30e623}">
          <xlrd:rvb i="7475"/>
        </ext>
      </extLst>
    </bk>
    <bk>
      <extLst>
        <ext uri="{3e2802c4-a4d2-4d8b-9148-e3be6c30e623}">
          <xlrd:rvb i="7476"/>
        </ext>
      </extLst>
    </bk>
    <bk>
      <extLst>
        <ext uri="{3e2802c4-a4d2-4d8b-9148-e3be6c30e623}">
          <xlrd:rvb i="7477"/>
        </ext>
      </extLst>
    </bk>
    <bk>
      <extLst>
        <ext uri="{3e2802c4-a4d2-4d8b-9148-e3be6c30e623}">
          <xlrd:rvb i="7478"/>
        </ext>
      </extLst>
    </bk>
    <bk>
      <extLst>
        <ext uri="{3e2802c4-a4d2-4d8b-9148-e3be6c30e623}">
          <xlrd:rvb i="7479"/>
        </ext>
      </extLst>
    </bk>
    <bk>
      <extLst>
        <ext uri="{3e2802c4-a4d2-4d8b-9148-e3be6c30e623}">
          <xlrd:rvb i="7480"/>
        </ext>
      </extLst>
    </bk>
    <bk>
      <extLst>
        <ext uri="{3e2802c4-a4d2-4d8b-9148-e3be6c30e623}">
          <xlrd:rvb i="7481"/>
        </ext>
      </extLst>
    </bk>
    <bk>
      <extLst>
        <ext uri="{3e2802c4-a4d2-4d8b-9148-e3be6c30e623}">
          <xlrd:rvb i="7482"/>
        </ext>
      </extLst>
    </bk>
    <bk>
      <extLst>
        <ext uri="{3e2802c4-a4d2-4d8b-9148-e3be6c30e623}">
          <xlrd:rvb i="7483"/>
        </ext>
      </extLst>
    </bk>
    <bk>
      <extLst>
        <ext uri="{3e2802c4-a4d2-4d8b-9148-e3be6c30e623}">
          <xlrd:rvb i="7484"/>
        </ext>
      </extLst>
    </bk>
    <bk>
      <extLst>
        <ext uri="{3e2802c4-a4d2-4d8b-9148-e3be6c30e623}">
          <xlrd:rvb i="7485"/>
        </ext>
      </extLst>
    </bk>
    <bk>
      <extLst>
        <ext uri="{3e2802c4-a4d2-4d8b-9148-e3be6c30e623}">
          <xlrd:rvb i="7486"/>
        </ext>
      </extLst>
    </bk>
    <bk>
      <extLst>
        <ext uri="{3e2802c4-a4d2-4d8b-9148-e3be6c30e623}">
          <xlrd:rvb i="7487"/>
        </ext>
      </extLst>
    </bk>
    <bk>
      <extLst>
        <ext uri="{3e2802c4-a4d2-4d8b-9148-e3be6c30e623}">
          <xlrd:rvb i="7488"/>
        </ext>
      </extLst>
    </bk>
    <bk>
      <extLst>
        <ext uri="{3e2802c4-a4d2-4d8b-9148-e3be6c30e623}">
          <xlrd:rvb i="7489"/>
        </ext>
      </extLst>
    </bk>
    <bk>
      <extLst>
        <ext uri="{3e2802c4-a4d2-4d8b-9148-e3be6c30e623}">
          <xlrd:rvb i="7490"/>
        </ext>
      </extLst>
    </bk>
    <bk>
      <extLst>
        <ext uri="{3e2802c4-a4d2-4d8b-9148-e3be6c30e623}">
          <xlrd:rvb i="7491"/>
        </ext>
      </extLst>
    </bk>
    <bk>
      <extLst>
        <ext uri="{3e2802c4-a4d2-4d8b-9148-e3be6c30e623}">
          <xlrd:rvb i="7492"/>
        </ext>
      </extLst>
    </bk>
    <bk>
      <extLst>
        <ext uri="{3e2802c4-a4d2-4d8b-9148-e3be6c30e623}">
          <xlrd:rvb i="7493"/>
        </ext>
      </extLst>
    </bk>
    <bk>
      <extLst>
        <ext uri="{3e2802c4-a4d2-4d8b-9148-e3be6c30e623}">
          <xlrd:rvb i="7494"/>
        </ext>
      </extLst>
    </bk>
    <bk>
      <extLst>
        <ext uri="{3e2802c4-a4d2-4d8b-9148-e3be6c30e623}">
          <xlrd:rvb i="7495"/>
        </ext>
      </extLst>
    </bk>
    <bk>
      <extLst>
        <ext uri="{3e2802c4-a4d2-4d8b-9148-e3be6c30e623}">
          <xlrd:rvb i="7496"/>
        </ext>
      </extLst>
    </bk>
    <bk>
      <extLst>
        <ext uri="{3e2802c4-a4d2-4d8b-9148-e3be6c30e623}">
          <xlrd:rvb i="7497"/>
        </ext>
      </extLst>
    </bk>
    <bk>
      <extLst>
        <ext uri="{3e2802c4-a4d2-4d8b-9148-e3be6c30e623}">
          <xlrd:rvb i="7498"/>
        </ext>
      </extLst>
    </bk>
    <bk>
      <extLst>
        <ext uri="{3e2802c4-a4d2-4d8b-9148-e3be6c30e623}">
          <xlrd:rvb i="7499"/>
        </ext>
      </extLst>
    </bk>
    <bk>
      <extLst>
        <ext uri="{3e2802c4-a4d2-4d8b-9148-e3be6c30e623}">
          <xlrd:rvb i="7500"/>
        </ext>
      </extLst>
    </bk>
    <bk>
      <extLst>
        <ext uri="{3e2802c4-a4d2-4d8b-9148-e3be6c30e623}">
          <xlrd:rvb i="7501"/>
        </ext>
      </extLst>
    </bk>
    <bk>
      <extLst>
        <ext uri="{3e2802c4-a4d2-4d8b-9148-e3be6c30e623}">
          <xlrd:rvb i="7502"/>
        </ext>
      </extLst>
    </bk>
    <bk>
      <extLst>
        <ext uri="{3e2802c4-a4d2-4d8b-9148-e3be6c30e623}">
          <xlrd:rvb i="7503"/>
        </ext>
      </extLst>
    </bk>
    <bk>
      <extLst>
        <ext uri="{3e2802c4-a4d2-4d8b-9148-e3be6c30e623}">
          <xlrd:rvb i="7504"/>
        </ext>
      </extLst>
    </bk>
    <bk>
      <extLst>
        <ext uri="{3e2802c4-a4d2-4d8b-9148-e3be6c30e623}">
          <xlrd:rvb i="7505"/>
        </ext>
      </extLst>
    </bk>
    <bk>
      <extLst>
        <ext uri="{3e2802c4-a4d2-4d8b-9148-e3be6c30e623}">
          <xlrd:rvb i="7508"/>
        </ext>
      </extLst>
    </bk>
    <bk>
      <extLst>
        <ext uri="{3e2802c4-a4d2-4d8b-9148-e3be6c30e623}">
          <xlrd:rvb i="7509"/>
        </ext>
      </extLst>
    </bk>
    <bk>
      <extLst>
        <ext uri="{3e2802c4-a4d2-4d8b-9148-e3be6c30e623}">
          <xlrd:rvb i="7510"/>
        </ext>
      </extLst>
    </bk>
    <bk>
      <extLst>
        <ext uri="{3e2802c4-a4d2-4d8b-9148-e3be6c30e623}">
          <xlrd:rvb i="7511"/>
        </ext>
      </extLst>
    </bk>
    <bk>
      <extLst>
        <ext uri="{3e2802c4-a4d2-4d8b-9148-e3be6c30e623}">
          <xlrd:rvb i="7512"/>
        </ext>
      </extLst>
    </bk>
    <bk>
      <extLst>
        <ext uri="{3e2802c4-a4d2-4d8b-9148-e3be6c30e623}">
          <xlrd:rvb i="7513"/>
        </ext>
      </extLst>
    </bk>
    <bk>
      <extLst>
        <ext uri="{3e2802c4-a4d2-4d8b-9148-e3be6c30e623}">
          <xlrd:rvb i="7514"/>
        </ext>
      </extLst>
    </bk>
    <bk>
      <extLst>
        <ext uri="{3e2802c4-a4d2-4d8b-9148-e3be6c30e623}">
          <xlrd:rvb i="7515"/>
        </ext>
      </extLst>
    </bk>
    <bk>
      <extLst>
        <ext uri="{3e2802c4-a4d2-4d8b-9148-e3be6c30e623}">
          <xlrd:rvb i="7516"/>
        </ext>
      </extLst>
    </bk>
    <bk>
      <extLst>
        <ext uri="{3e2802c4-a4d2-4d8b-9148-e3be6c30e623}">
          <xlrd:rvb i="7517"/>
        </ext>
      </extLst>
    </bk>
    <bk>
      <extLst>
        <ext uri="{3e2802c4-a4d2-4d8b-9148-e3be6c30e623}">
          <xlrd:rvb i="7518"/>
        </ext>
      </extLst>
    </bk>
    <bk>
      <extLst>
        <ext uri="{3e2802c4-a4d2-4d8b-9148-e3be6c30e623}">
          <xlrd:rvb i="7519"/>
        </ext>
      </extLst>
    </bk>
    <bk>
      <extLst>
        <ext uri="{3e2802c4-a4d2-4d8b-9148-e3be6c30e623}">
          <xlrd:rvb i="7520"/>
        </ext>
      </extLst>
    </bk>
    <bk>
      <extLst>
        <ext uri="{3e2802c4-a4d2-4d8b-9148-e3be6c30e623}">
          <xlrd:rvb i="7521"/>
        </ext>
      </extLst>
    </bk>
    <bk>
      <extLst>
        <ext uri="{3e2802c4-a4d2-4d8b-9148-e3be6c30e623}">
          <xlrd:rvb i="7522"/>
        </ext>
      </extLst>
    </bk>
    <bk>
      <extLst>
        <ext uri="{3e2802c4-a4d2-4d8b-9148-e3be6c30e623}">
          <xlrd:rvb i="7523"/>
        </ext>
      </extLst>
    </bk>
    <bk>
      <extLst>
        <ext uri="{3e2802c4-a4d2-4d8b-9148-e3be6c30e623}">
          <xlrd:rvb i="7524"/>
        </ext>
      </extLst>
    </bk>
    <bk>
      <extLst>
        <ext uri="{3e2802c4-a4d2-4d8b-9148-e3be6c30e623}">
          <xlrd:rvb i="7525"/>
        </ext>
      </extLst>
    </bk>
    <bk>
      <extLst>
        <ext uri="{3e2802c4-a4d2-4d8b-9148-e3be6c30e623}">
          <xlrd:rvb i="7526"/>
        </ext>
      </extLst>
    </bk>
    <bk>
      <extLst>
        <ext uri="{3e2802c4-a4d2-4d8b-9148-e3be6c30e623}">
          <xlrd:rvb i="7527"/>
        </ext>
      </extLst>
    </bk>
    <bk>
      <extLst>
        <ext uri="{3e2802c4-a4d2-4d8b-9148-e3be6c30e623}">
          <xlrd:rvb i="7528"/>
        </ext>
      </extLst>
    </bk>
    <bk>
      <extLst>
        <ext uri="{3e2802c4-a4d2-4d8b-9148-e3be6c30e623}">
          <xlrd:rvb i="7529"/>
        </ext>
      </extLst>
    </bk>
    <bk>
      <extLst>
        <ext uri="{3e2802c4-a4d2-4d8b-9148-e3be6c30e623}">
          <xlrd:rvb i="7530"/>
        </ext>
      </extLst>
    </bk>
    <bk>
      <extLst>
        <ext uri="{3e2802c4-a4d2-4d8b-9148-e3be6c30e623}">
          <xlrd:rvb i="7531"/>
        </ext>
      </extLst>
    </bk>
    <bk>
      <extLst>
        <ext uri="{3e2802c4-a4d2-4d8b-9148-e3be6c30e623}">
          <xlrd:rvb i="7532"/>
        </ext>
      </extLst>
    </bk>
    <bk>
      <extLst>
        <ext uri="{3e2802c4-a4d2-4d8b-9148-e3be6c30e623}">
          <xlrd:rvb i="7533"/>
        </ext>
      </extLst>
    </bk>
    <bk>
      <extLst>
        <ext uri="{3e2802c4-a4d2-4d8b-9148-e3be6c30e623}">
          <xlrd:rvb i="7534"/>
        </ext>
      </extLst>
    </bk>
    <bk>
      <extLst>
        <ext uri="{3e2802c4-a4d2-4d8b-9148-e3be6c30e623}">
          <xlrd:rvb i="7535"/>
        </ext>
      </extLst>
    </bk>
    <bk>
      <extLst>
        <ext uri="{3e2802c4-a4d2-4d8b-9148-e3be6c30e623}">
          <xlrd:rvb i="7536"/>
        </ext>
      </extLst>
    </bk>
    <bk>
      <extLst>
        <ext uri="{3e2802c4-a4d2-4d8b-9148-e3be6c30e623}">
          <xlrd:rvb i="7537"/>
        </ext>
      </extLst>
    </bk>
    <bk>
      <extLst>
        <ext uri="{3e2802c4-a4d2-4d8b-9148-e3be6c30e623}">
          <xlrd:rvb i="7538"/>
        </ext>
      </extLst>
    </bk>
    <bk>
      <extLst>
        <ext uri="{3e2802c4-a4d2-4d8b-9148-e3be6c30e623}">
          <xlrd:rvb i="7539"/>
        </ext>
      </extLst>
    </bk>
    <bk>
      <extLst>
        <ext uri="{3e2802c4-a4d2-4d8b-9148-e3be6c30e623}">
          <xlrd:rvb i="7540"/>
        </ext>
      </extLst>
    </bk>
    <bk>
      <extLst>
        <ext uri="{3e2802c4-a4d2-4d8b-9148-e3be6c30e623}">
          <xlrd:rvb i="7541"/>
        </ext>
      </extLst>
    </bk>
    <bk>
      <extLst>
        <ext uri="{3e2802c4-a4d2-4d8b-9148-e3be6c30e623}">
          <xlrd:rvb i="7542"/>
        </ext>
      </extLst>
    </bk>
    <bk>
      <extLst>
        <ext uri="{3e2802c4-a4d2-4d8b-9148-e3be6c30e623}">
          <xlrd:rvb i="7543"/>
        </ext>
      </extLst>
    </bk>
    <bk>
      <extLst>
        <ext uri="{3e2802c4-a4d2-4d8b-9148-e3be6c30e623}">
          <xlrd:rvb i="7544"/>
        </ext>
      </extLst>
    </bk>
    <bk>
      <extLst>
        <ext uri="{3e2802c4-a4d2-4d8b-9148-e3be6c30e623}">
          <xlrd:rvb i="7545"/>
        </ext>
      </extLst>
    </bk>
    <bk>
      <extLst>
        <ext uri="{3e2802c4-a4d2-4d8b-9148-e3be6c30e623}">
          <xlrd:rvb i="7546"/>
        </ext>
      </extLst>
    </bk>
    <bk>
      <extLst>
        <ext uri="{3e2802c4-a4d2-4d8b-9148-e3be6c30e623}">
          <xlrd:rvb i="7547"/>
        </ext>
      </extLst>
    </bk>
    <bk>
      <extLst>
        <ext uri="{3e2802c4-a4d2-4d8b-9148-e3be6c30e623}">
          <xlrd:rvb i="7548"/>
        </ext>
      </extLst>
    </bk>
    <bk>
      <extLst>
        <ext uri="{3e2802c4-a4d2-4d8b-9148-e3be6c30e623}">
          <xlrd:rvb i="7549"/>
        </ext>
      </extLst>
    </bk>
    <bk>
      <extLst>
        <ext uri="{3e2802c4-a4d2-4d8b-9148-e3be6c30e623}">
          <xlrd:rvb i="7550"/>
        </ext>
      </extLst>
    </bk>
    <bk>
      <extLst>
        <ext uri="{3e2802c4-a4d2-4d8b-9148-e3be6c30e623}">
          <xlrd:rvb i="7551"/>
        </ext>
      </extLst>
    </bk>
    <bk>
      <extLst>
        <ext uri="{3e2802c4-a4d2-4d8b-9148-e3be6c30e623}">
          <xlrd:rvb i="7552"/>
        </ext>
      </extLst>
    </bk>
    <bk>
      <extLst>
        <ext uri="{3e2802c4-a4d2-4d8b-9148-e3be6c30e623}">
          <xlrd:rvb i="7553"/>
        </ext>
      </extLst>
    </bk>
    <bk>
      <extLst>
        <ext uri="{3e2802c4-a4d2-4d8b-9148-e3be6c30e623}">
          <xlrd:rvb i="7554"/>
        </ext>
      </extLst>
    </bk>
    <bk>
      <extLst>
        <ext uri="{3e2802c4-a4d2-4d8b-9148-e3be6c30e623}">
          <xlrd:rvb i="7555"/>
        </ext>
      </extLst>
    </bk>
    <bk>
      <extLst>
        <ext uri="{3e2802c4-a4d2-4d8b-9148-e3be6c30e623}">
          <xlrd:rvb i="7556"/>
        </ext>
      </extLst>
    </bk>
    <bk>
      <extLst>
        <ext uri="{3e2802c4-a4d2-4d8b-9148-e3be6c30e623}">
          <xlrd:rvb i="7557"/>
        </ext>
      </extLst>
    </bk>
    <bk>
      <extLst>
        <ext uri="{3e2802c4-a4d2-4d8b-9148-e3be6c30e623}">
          <xlrd:rvb i="7558"/>
        </ext>
      </extLst>
    </bk>
    <bk>
      <extLst>
        <ext uri="{3e2802c4-a4d2-4d8b-9148-e3be6c30e623}">
          <xlrd:rvb i="7559"/>
        </ext>
      </extLst>
    </bk>
    <bk>
      <extLst>
        <ext uri="{3e2802c4-a4d2-4d8b-9148-e3be6c30e623}">
          <xlrd:rvb i="7560"/>
        </ext>
      </extLst>
    </bk>
    <bk>
      <extLst>
        <ext uri="{3e2802c4-a4d2-4d8b-9148-e3be6c30e623}">
          <xlrd:rvb i="7561"/>
        </ext>
      </extLst>
    </bk>
    <bk>
      <extLst>
        <ext uri="{3e2802c4-a4d2-4d8b-9148-e3be6c30e623}">
          <xlrd:rvb i="7562"/>
        </ext>
      </extLst>
    </bk>
    <bk>
      <extLst>
        <ext uri="{3e2802c4-a4d2-4d8b-9148-e3be6c30e623}">
          <xlrd:rvb i="7563"/>
        </ext>
      </extLst>
    </bk>
    <bk>
      <extLst>
        <ext uri="{3e2802c4-a4d2-4d8b-9148-e3be6c30e623}">
          <xlrd:rvb i="7564"/>
        </ext>
      </extLst>
    </bk>
    <bk>
      <extLst>
        <ext uri="{3e2802c4-a4d2-4d8b-9148-e3be6c30e623}">
          <xlrd:rvb i="7565"/>
        </ext>
      </extLst>
    </bk>
    <bk>
      <extLst>
        <ext uri="{3e2802c4-a4d2-4d8b-9148-e3be6c30e623}">
          <xlrd:rvb i="7566"/>
        </ext>
      </extLst>
    </bk>
    <bk>
      <extLst>
        <ext uri="{3e2802c4-a4d2-4d8b-9148-e3be6c30e623}">
          <xlrd:rvb i="7567"/>
        </ext>
      </extLst>
    </bk>
    <bk>
      <extLst>
        <ext uri="{3e2802c4-a4d2-4d8b-9148-e3be6c30e623}">
          <xlrd:rvb i="7568"/>
        </ext>
      </extLst>
    </bk>
    <bk>
      <extLst>
        <ext uri="{3e2802c4-a4d2-4d8b-9148-e3be6c30e623}">
          <xlrd:rvb i="7569"/>
        </ext>
      </extLst>
    </bk>
    <bk>
      <extLst>
        <ext uri="{3e2802c4-a4d2-4d8b-9148-e3be6c30e623}">
          <xlrd:rvb i="7570"/>
        </ext>
      </extLst>
    </bk>
    <bk>
      <extLst>
        <ext uri="{3e2802c4-a4d2-4d8b-9148-e3be6c30e623}">
          <xlrd:rvb i="7571"/>
        </ext>
      </extLst>
    </bk>
    <bk>
      <extLst>
        <ext uri="{3e2802c4-a4d2-4d8b-9148-e3be6c30e623}">
          <xlrd:rvb i="7572"/>
        </ext>
      </extLst>
    </bk>
    <bk>
      <extLst>
        <ext uri="{3e2802c4-a4d2-4d8b-9148-e3be6c30e623}">
          <xlrd:rvb i="7573"/>
        </ext>
      </extLst>
    </bk>
    <bk>
      <extLst>
        <ext uri="{3e2802c4-a4d2-4d8b-9148-e3be6c30e623}">
          <xlrd:rvb i="7574"/>
        </ext>
      </extLst>
    </bk>
    <bk>
      <extLst>
        <ext uri="{3e2802c4-a4d2-4d8b-9148-e3be6c30e623}">
          <xlrd:rvb i="7575"/>
        </ext>
      </extLst>
    </bk>
    <bk>
      <extLst>
        <ext uri="{3e2802c4-a4d2-4d8b-9148-e3be6c30e623}">
          <xlrd:rvb i="7576"/>
        </ext>
      </extLst>
    </bk>
    <bk>
      <extLst>
        <ext uri="{3e2802c4-a4d2-4d8b-9148-e3be6c30e623}">
          <xlrd:rvb i="7577"/>
        </ext>
      </extLst>
    </bk>
    <bk>
      <extLst>
        <ext uri="{3e2802c4-a4d2-4d8b-9148-e3be6c30e623}">
          <xlrd:rvb i="7578"/>
        </ext>
      </extLst>
    </bk>
    <bk>
      <extLst>
        <ext uri="{3e2802c4-a4d2-4d8b-9148-e3be6c30e623}">
          <xlrd:rvb i="7579"/>
        </ext>
      </extLst>
    </bk>
    <bk>
      <extLst>
        <ext uri="{3e2802c4-a4d2-4d8b-9148-e3be6c30e623}">
          <xlrd:rvb i="7580"/>
        </ext>
      </extLst>
    </bk>
    <bk>
      <extLst>
        <ext uri="{3e2802c4-a4d2-4d8b-9148-e3be6c30e623}">
          <xlrd:rvb i="7581"/>
        </ext>
      </extLst>
    </bk>
    <bk>
      <extLst>
        <ext uri="{3e2802c4-a4d2-4d8b-9148-e3be6c30e623}">
          <xlrd:rvb i="7582"/>
        </ext>
      </extLst>
    </bk>
    <bk>
      <extLst>
        <ext uri="{3e2802c4-a4d2-4d8b-9148-e3be6c30e623}">
          <xlrd:rvb i="7583"/>
        </ext>
      </extLst>
    </bk>
    <bk>
      <extLst>
        <ext uri="{3e2802c4-a4d2-4d8b-9148-e3be6c30e623}">
          <xlrd:rvb i="7584"/>
        </ext>
      </extLst>
    </bk>
    <bk>
      <extLst>
        <ext uri="{3e2802c4-a4d2-4d8b-9148-e3be6c30e623}">
          <xlrd:rvb i="7585"/>
        </ext>
      </extLst>
    </bk>
    <bk>
      <extLst>
        <ext uri="{3e2802c4-a4d2-4d8b-9148-e3be6c30e623}">
          <xlrd:rvb i="7586"/>
        </ext>
      </extLst>
    </bk>
    <bk>
      <extLst>
        <ext uri="{3e2802c4-a4d2-4d8b-9148-e3be6c30e623}">
          <xlrd:rvb i="7587"/>
        </ext>
      </extLst>
    </bk>
    <bk>
      <extLst>
        <ext uri="{3e2802c4-a4d2-4d8b-9148-e3be6c30e623}">
          <xlrd:rvb i="7588"/>
        </ext>
      </extLst>
    </bk>
    <bk>
      <extLst>
        <ext uri="{3e2802c4-a4d2-4d8b-9148-e3be6c30e623}">
          <xlrd:rvb i="7589"/>
        </ext>
      </extLst>
    </bk>
    <bk>
      <extLst>
        <ext uri="{3e2802c4-a4d2-4d8b-9148-e3be6c30e623}">
          <xlrd:rvb i="7590"/>
        </ext>
      </extLst>
    </bk>
    <bk>
      <extLst>
        <ext uri="{3e2802c4-a4d2-4d8b-9148-e3be6c30e623}">
          <xlrd:rvb i="7591"/>
        </ext>
      </extLst>
    </bk>
    <bk>
      <extLst>
        <ext uri="{3e2802c4-a4d2-4d8b-9148-e3be6c30e623}">
          <xlrd:rvb i="7592"/>
        </ext>
      </extLst>
    </bk>
    <bk>
      <extLst>
        <ext uri="{3e2802c4-a4d2-4d8b-9148-e3be6c30e623}">
          <xlrd:rvb i="7593"/>
        </ext>
      </extLst>
    </bk>
    <bk>
      <extLst>
        <ext uri="{3e2802c4-a4d2-4d8b-9148-e3be6c30e623}">
          <xlrd:rvb i="7594"/>
        </ext>
      </extLst>
    </bk>
    <bk>
      <extLst>
        <ext uri="{3e2802c4-a4d2-4d8b-9148-e3be6c30e623}">
          <xlrd:rvb i="7595"/>
        </ext>
      </extLst>
    </bk>
    <bk>
      <extLst>
        <ext uri="{3e2802c4-a4d2-4d8b-9148-e3be6c30e623}">
          <xlrd:rvb i="7596"/>
        </ext>
      </extLst>
    </bk>
    <bk>
      <extLst>
        <ext uri="{3e2802c4-a4d2-4d8b-9148-e3be6c30e623}">
          <xlrd:rvb i="7597"/>
        </ext>
      </extLst>
    </bk>
    <bk>
      <extLst>
        <ext uri="{3e2802c4-a4d2-4d8b-9148-e3be6c30e623}">
          <xlrd:rvb i="7598"/>
        </ext>
      </extLst>
    </bk>
    <bk>
      <extLst>
        <ext uri="{3e2802c4-a4d2-4d8b-9148-e3be6c30e623}">
          <xlrd:rvb i="7599"/>
        </ext>
      </extLst>
    </bk>
    <bk>
      <extLst>
        <ext uri="{3e2802c4-a4d2-4d8b-9148-e3be6c30e623}">
          <xlrd:rvb i="7600"/>
        </ext>
      </extLst>
    </bk>
    <bk>
      <extLst>
        <ext uri="{3e2802c4-a4d2-4d8b-9148-e3be6c30e623}">
          <xlrd:rvb i="7601"/>
        </ext>
      </extLst>
    </bk>
    <bk>
      <extLst>
        <ext uri="{3e2802c4-a4d2-4d8b-9148-e3be6c30e623}">
          <xlrd:rvb i="7602"/>
        </ext>
      </extLst>
    </bk>
    <bk>
      <extLst>
        <ext uri="{3e2802c4-a4d2-4d8b-9148-e3be6c30e623}">
          <xlrd:rvb i="7603"/>
        </ext>
      </extLst>
    </bk>
    <bk>
      <extLst>
        <ext uri="{3e2802c4-a4d2-4d8b-9148-e3be6c30e623}">
          <xlrd:rvb i="7604"/>
        </ext>
      </extLst>
    </bk>
    <bk>
      <extLst>
        <ext uri="{3e2802c4-a4d2-4d8b-9148-e3be6c30e623}">
          <xlrd:rvb i="7605"/>
        </ext>
      </extLst>
    </bk>
    <bk>
      <extLst>
        <ext uri="{3e2802c4-a4d2-4d8b-9148-e3be6c30e623}">
          <xlrd:rvb i="7606"/>
        </ext>
      </extLst>
    </bk>
    <bk>
      <extLst>
        <ext uri="{3e2802c4-a4d2-4d8b-9148-e3be6c30e623}">
          <xlrd:rvb i="7607"/>
        </ext>
      </extLst>
    </bk>
    <bk>
      <extLst>
        <ext uri="{3e2802c4-a4d2-4d8b-9148-e3be6c30e623}">
          <xlrd:rvb i="7608"/>
        </ext>
      </extLst>
    </bk>
    <bk>
      <extLst>
        <ext uri="{3e2802c4-a4d2-4d8b-9148-e3be6c30e623}">
          <xlrd:rvb i="7609"/>
        </ext>
      </extLst>
    </bk>
    <bk>
      <extLst>
        <ext uri="{3e2802c4-a4d2-4d8b-9148-e3be6c30e623}">
          <xlrd:rvb i="7610"/>
        </ext>
      </extLst>
    </bk>
    <bk>
      <extLst>
        <ext uri="{3e2802c4-a4d2-4d8b-9148-e3be6c30e623}">
          <xlrd:rvb i="7611"/>
        </ext>
      </extLst>
    </bk>
    <bk>
      <extLst>
        <ext uri="{3e2802c4-a4d2-4d8b-9148-e3be6c30e623}">
          <xlrd:rvb i="7612"/>
        </ext>
      </extLst>
    </bk>
    <bk>
      <extLst>
        <ext uri="{3e2802c4-a4d2-4d8b-9148-e3be6c30e623}">
          <xlrd:rvb i="7613"/>
        </ext>
      </extLst>
    </bk>
    <bk>
      <extLst>
        <ext uri="{3e2802c4-a4d2-4d8b-9148-e3be6c30e623}">
          <xlrd:rvb i="7614"/>
        </ext>
      </extLst>
    </bk>
    <bk>
      <extLst>
        <ext uri="{3e2802c4-a4d2-4d8b-9148-e3be6c30e623}">
          <xlrd:rvb i="7615"/>
        </ext>
      </extLst>
    </bk>
    <bk>
      <extLst>
        <ext uri="{3e2802c4-a4d2-4d8b-9148-e3be6c30e623}">
          <xlrd:rvb i="7616"/>
        </ext>
      </extLst>
    </bk>
    <bk>
      <extLst>
        <ext uri="{3e2802c4-a4d2-4d8b-9148-e3be6c30e623}">
          <xlrd:rvb i="7617"/>
        </ext>
      </extLst>
    </bk>
    <bk>
      <extLst>
        <ext uri="{3e2802c4-a4d2-4d8b-9148-e3be6c30e623}">
          <xlrd:rvb i="7618"/>
        </ext>
      </extLst>
    </bk>
    <bk>
      <extLst>
        <ext uri="{3e2802c4-a4d2-4d8b-9148-e3be6c30e623}">
          <xlrd:rvb i="7619"/>
        </ext>
      </extLst>
    </bk>
    <bk>
      <extLst>
        <ext uri="{3e2802c4-a4d2-4d8b-9148-e3be6c30e623}">
          <xlrd:rvb i="7620"/>
        </ext>
      </extLst>
    </bk>
    <bk>
      <extLst>
        <ext uri="{3e2802c4-a4d2-4d8b-9148-e3be6c30e623}">
          <xlrd:rvb i="7621"/>
        </ext>
      </extLst>
    </bk>
    <bk>
      <extLst>
        <ext uri="{3e2802c4-a4d2-4d8b-9148-e3be6c30e623}">
          <xlrd:rvb i="7622"/>
        </ext>
      </extLst>
    </bk>
    <bk>
      <extLst>
        <ext uri="{3e2802c4-a4d2-4d8b-9148-e3be6c30e623}">
          <xlrd:rvb i="7623"/>
        </ext>
      </extLst>
    </bk>
    <bk>
      <extLst>
        <ext uri="{3e2802c4-a4d2-4d8b-9148-e3be6c30e623}">
          <xlrd:rvb i="7624"/>
        </ext>
      </extLst>
    </bk>
    <bk>
      <extLst>
        <ext uri="{3e2802c4-a4d2-4d8b-9148-e3be6c30e623}">
          <xlrd:rvb i="7625"/>
        </ext>
      </extLst>
    </bk>
    <bk>
      <extLst>
        <ext uri="{3e2802c4-a4d2-4d8b-9148-e3be6c30e623}">
          <xlrd:rvb i="7626"/>
        </ext>
      </extLst>
    </bk>
    <bk>
      <extLst>
        <ext uri="{3e2802c4-a4d2-4d8b-9148-e3be6c30e623}">
          <xlrd:rvb i="7627"/>
        </ext>
      </extLst>
    </bk>
    <bk>
      <extLst>
        <ext uri="{3e2802c4-a4d2-4d8b-9148-e3be6c30e623}">
          <xlrd:rvb i="7628"/>
        </ext>
      </extLst>
    </bk>
    <bk>
      <extLst>
        <ext uri="{3e2802c4-a4d2-4d8b-9148-e3be6c30e623}">
          <xlrd:rvb i="7629"/>
        </ext>
      </extLst>
    </bk>
    <bk>
      <extLst>
        <ext uri="{3e2802c4-a4d2-4d8b-9148-e3be6c30e623}">
          <xlrd:rvb i="7630"/>
        </ext>
      </extLst>
    </bk>
    <bk>
      <extLst>
        <ext uri="{3e2802c4-a4d2-4d8b-9148-e3be6c30e623}">
          <xlrd:rvb i="7631"/>
        </ext>
      </extLst>
    </bk>
    <bk>
      <extLst>
        <ext uri="{3e2802c4-a4d2-4d8b-9148-e3be6c30e623}">
          <xlrd:rvb i="7632"/>
        </ext>
      </extLst>
    </bk>
    <bk>
      <extLst>
        <ext uri="{3e2802c4-a4d2-4d8b-9148-e3be6c30e623}">
          <xlrd:rvb i="7633"/>
        </ext>
      </extLst>
    </bk>
    <bk>
      <extLst>
        <ext uri="{3e2802c4-a4d2-4d8b-9148-e3be6c30e623}">
          <xlrd:rvb i="7634"/>
        </ext>
      </extLst>
    </bk>
    <bk>
      <extLst>
        <ext uri="{3e2802c4-a4d2-4d8b-9148-e3be6c30e623}">
          <xlrd:rvb i="7635"/>
        </ext>
      </extLst>
    </bk>
    <bk>
      <extLst>
        <ext uri="{3e2802c4-a4d2-4d8b-9148-e3be6c30e623}">
          <xlrd:rvb i="7636"/>
        </ext>
      </extLst>
    </bk>
    <bk>
      <extLst>
        <ext uri="{3e2802c4-a4d2-4d8b-9148-e3be6c30e623}">
          <xlrd:rvb i="7637"/>
        </ext>
      </extLst>
    </bk>
    <bk>
      <extLst>
        <ext uri="{3e2802c4-a4d2-4d8b-9148-e3be6c30e623}">
          <xlrd:rvb i="7638"/>
        </ext>
      </extLst>
    </bk>
    <bk>
      <extLst>
        <ext uri="{3e2802c4-a4d2-4d8b-9148-e3be6c30e623}">
          <xlrd:rvb i="7639"/>
        </ext>
      </extLst>
    </bk>
    <bk>
      <extLst>
        <ext uri="{3e2802c4-a4d2-4d8b-9148-e3be6c30e623}">
          <xlrd:rvb i="7640"/>
        </ext>
      </extLst>
    </bk>
    <bk>
      <extLst>
        <ext uri="{3e2802c4-a4d2-4d8b-9148-e3be6c30e623}">
          <xlrd:rvb i="7641"/>
        </ext>
      </extLst>
    </bk>
    <bk>
      <extLst>
        <ext uri="{3e2802c4-a4d2-4d8b-9148-e3be6c30e623}">
          <xlrd:rvb i="7642"/>
        </ext>
      </extLst>
    </bk>
    <bk>
      <extLst>
        <ext uri="{3e2802c4-a4d2-4d8b-9148-e3be6c30e623}">
          <xlrd:rvb i="7643"/>
        </ext>
      </extLst>
    </bk>
    <bk>
      <extLst>
        <ext uri="{3e2802c4-a4d2-4d8b-9148-e3be6c30e623}">
          <xlrd:rvb i="7644"/>
        </ext>
      </extLst>
    </bk>
    <bk>
      <extLst>
        <ext uri="{3e2802c4-a4d2-4d8b-9148-e3be6c30e623}">
          <xlrd:rvb i="7645"/>
        </ext>
      </extLst>
    </bk>
    <bk>
      <extLst>
        <ext uri="{3e2802c4-a4d2-4d8b-9148-e3be6c30e623}">
          <xlrd:rvb i="7646"/>
        </ext>
      </extLst>
    </bk>
    <bk>
      <extLst>
        <ext uri="{3e2802c4-a4d2-4d8b-9148-e3be6c30e623}">
          <xlrd:rvb i="7647"/>
        </ext>
      </extLst>
    </bk>
    <bk>
      <extLst>
        <ext uri="{3e2802c4-a4d2-4d8b-9148-e3be6c30e623}">
          <xlrd:rvb i="7648"/>
        </ext>
      </extLst>
    </bk>
    <bk>
      <extLst>
        <ext uri="{3e2802c4-a4d2-4d8b-9148-e3be6c30e623}">
          <xlrd:rvb i="7649"/>
        </ext>
      </extLst>
    </bk>
    <bk>
      <extLst>
        <ext uri="{3e2802c4-a4d2-4d8b-9148-e3be6c30e623}">
          <xlrd:rvb i="7650"/>
        </ext>
      </extLst>
    </bk>
    <bk>
      <extLst>
        <ext uri="{3e2802c4-a4d2-4d8b-9148-e3be6c30e623}">
          <xlrd:rvb i="7651"/>
        </ext>
      </extLst>
    </bk>
    <bk>
      <extLst>
        <ext uri="{3e2802c4-a4d2-4d8b-9148-e3be6c30e623}">
          <xlrd:rvb i="7652"/>
        </ext>
      </extLst>
    </bk>
    <bk>
      <extLst>
        <ext uri="{3e2802c4-a4d2-4d8b-9148-e3be6c30e623}">
          <xlrd:rvb i="7653"/>
        </ext>
      </extLst>
    </bk>
    <bk>
      <extLst>
        <ext uri="{3e2802c4-a4d2-4d8b-9148-e3be6c30e623}">
          <xlrd:rvb i="7654"/>
        </ext>
      </extLst>
    </bk>
    <bk>
      <extLst>
        <ext uri="{3e2802c4-a4d2-4d8b-9148-e3be6c30e623}">
          <xlrd:rvb i="7655"/>
        </ext>
      </extLst>
    </bk>
    <bk>
      <extLst>
        <ext uri="{3e2802c4-a4d2-4d8b-9148-e3be6c30e623}">
          <xlrd:rvb i="7656"/>
        </ext>
      </extLst>
    </bk>
    <bk>
      <extLst>
        <ext uri="{3e2802c4-a4d2-4d8b-9148-e3be6c30e623}">
          <xlrd:rvb i="7657"/>
        </ext>
      </extLst>
    </bk>
    <bk>
      <extLst>
        <ext uri="{3e2802c4-a4d2-4d8b-9148-e3be6c30e623}">
          <xlrd:rvb i="7658"/>
        </ext>
      </extLst>
    </bk>
    <bk>
      <extLst>
        <ext uri="{3e2802c4-a4d2-4d8b-9148-e3be6c30e623}">
          <xlrd:rvb i="7659"/>
        </ext>
      </extLst>
    </bk>
    <bk>
      <extLst>
        <ext uri="{3e2802c4-a4d2-4d8b-9148-e3be6c30e623}">
          <xlrd:rvb i="7660"/>
        </ext>
      </extLst>
    </bk>
    <bk>
      <extLst>
        <ext uri="{3e2802c4-a4d2-4d8b-9148-e3be6c30e623}">
          <xlrd:rvb i="7661"/>
        </ext>
      </extLst>
    </bk>
    <bk>
      <extLst>
        <ext uri="{3e2802c4-a4d2-4d8b-9148-e3be6c30e623}">
          <xlrd:rvb i="7662"/>
        </ext>
      </extLst>
    </bk>
    <bk>
      <extLst>
        <ext uri="{3e2802c4-a4d2-4d8b-9148-e3be6c30e623}">
          <xlrd:rvb i="7663"/>
        </ext>
      </extLst>
    </bk>
    <bk>
      <extLst>
        <ext uri="{3e2802c4-a4d2-4d8b-9148-e3be6c30e623}">
          <xlrd:rvb i="7664"/>
        </ext>
      </extLst>
    </bk>
    <bk>
      <extLst>
        <ext uri="{3e2802c4-a4d2-4d8b-9148-e3be6c30e623}">
          <xlrd:rvb i="7665"/>
        </ext>
      </extLst>
    </bk>
    <bk>
      <extLst>
        <ext uri="{3e2802c4-a4d2-4d8b-9148-e3be6c30e623}">
          <xlrd:rvb i="7666"/>
        </ext>
      </extLst>
    </bk>
    <bk>
      <extLst>
        <ext uri="{3e2802c4-a4d2-4d8b-9148-e3be6c30e623}">
          <xlrd:rvb i="7667"/>
        </ext>
      </extLst>
    </bk>
    <bk>
      <extLst>
        <ext uri="{3e2802c4-a4d2-4d8b-9148-e3be6c30e623}">
          <xlrd:rvb i="7670"/>
        </ext>
      </extLst>
    </bk>
    <bk>
      <extLst>
        <ext uri="{3e2802c4-a4d2-4d8b-9148-e3be6c30e623}">
          <xlrd:rvb i="7671"/>
        </ext>
      </extLst>
    </bk>
    <bk>
      <extLst>
        <ext uri="{3e2802c4-a4d2-4d8b-9148-e3be6c30e623}">
          <xlrd:rvb i="7672"/>
        </ext>
      </extLst>
    </bk>
    <bk>
      <extLst>
        <ext uri="{3e2802c4-a4d2-4d8b-9148-e3be6c30e623}">
          <xlrd:rvb i="7673"/>
        </ext>
      </extLst>
    </bk>
    <bk>
      <extLst>
        <ext uri="{3e2802c4-a4d2-4d8b-9148-e3be6c30e623}">
          <xlrd:rvb i="7674"/>
        </ext>
      </extLst>
    </bk>
    <bk>
      <extLst>
        <ext uri="{3e2802c4-a4d2-4d8b-9148-e3be6c30e623}">
          <xlrd:rvb i="7675"/>
        </ext>
      </extLst>
    </bk>
    <bk>
      <extLst>
        <ext uri="{3e2802c4-a4d2-4d8b-9148-e3be6c30e623}">
          <xlrd:rvb i="7676"/>
        </ext>
      </extLst>
    </bk>
    <bk>
      <extLst>
        <ext uri="{3e2802c4-a4d2-4d8b-9148-e3be6c30e623}">
          <xlrd:rvb i="7677"/>
        </ext>
      </extLst>
    </bk>
    <bk>
      <extLst>
        <ext uri="{3e2802c4-a4d2-4d8b-9148-e3be6c30e623}">
          <xlrd:rvb i="7678"/>
        </ext>
      </extLst>
    </bk>
    <bk>
      <extLst>
        <ext uri="{3e2802c4-a4d2-4d8b-9148-e3be6c30e623}">
          <xlrd:rvb i="7679"/>
        </ext>
      </extLst>
    </bk>
    <bk>
      <extLst>
        <ext uri="{3e2802c4-a4d2-4d8b-9148-e3be6c30e623}">
          <xlrd:rvb i="7680"/>
        </ext>
      </extLst>
    </bk>
    <bk>
      <extLst>
        <ext uri="{3e2802c4-a4d2-4d8b-9148-e3be6c30e623}">
          <xlrd:rvb i="7681"/>
        </ext>
      </extLst>
    </bk>
    <bk>
      <extLst>
        <ext uri="{3e2802c4-a4d2-4d8b-9148-e3be6c30e623}">
          <xlrd:rvb i="7682"/>
        </ext>
      </extLst>
    </bk>
    <bk>
      <extLst>
        <ext uri="{3e2802c4-a4d2-4d8b-9148-e3be6c30e623}">
          <xlrd:rvb i="7683"/>
        </ext>
      </extLst>
    </bk>
    <bk>
      <extLst>
        <ext uri="{3e2802c4-a4d2-4d8b-9148-e3be6c30e623}">
          <xlrd:rvb i="7684"/>
        </ext>
      </extLst>
    </bk>
    <bk>
      <extLst>
        <ext uri="{3e2802c4-a4d2-4d8b-9148-e3be6c30e623}">
          <xlrd:rvb i="7685"/>
        </ext>
      </extLst>
    </bk>
    <bk>
      <extLst>
        <ext uri="{3e2802c4-a4d2-4d8b-9148-e3be6c30e623}">
          <xlrd:rvb i="7686"/>
        </ext>
      </extLst>
    </bk>
    <bk>
      <extLst>
        <ext uri="{3e2802c4-a4d2-4d8b-9148-e3be6c30e623}">
          <xlrd:rvb i="7687"/>
        </ext>
      </extLst>
    </bk>
    <bk>
      <extLst>
        <ext uri="{3e2802c4-a4d2-4d8b-9148-e3be6c30e623}">
          <xlrd:rvb i="7688"/>
        </ext>
      </extLst>
    </bk>
    <bk>
      <extLst>
        <ext uri="{3e2802c4-a4d2-4d8b-9148-e3be6c30e623}">
          <xlrd:rvb i="7689"/>
        </ext>
      </extLst>
    </bk>
    <bk>
      <extLst>
        <ext uri="{3e2802c4-a4d2-4d8b-9148-e3be6c30e623}">
          <xlrd:rvb i="7690"/>
        </ext>
      </extLst>
    </bk>
    <bk>
      <extLst>
        <ext uri="{3e2802c4-a4d2-4d8b-9148-e3be6c30e623}">
          <xlrd:rvb i="7691"/>
        </ext>
      </extLst>
    </bk>
    <bk>
      <extLst>
        <ext uri="{3e2802c4-a4d2-4d8b-9148-e3be6c30e623}">
          <xlrd:rvb i="7692"/>
        </ext>
      </extLst>
    </bk>
    <bk>
      <extLst>
        <ext uri="{3e2802c4-a4d2-4d8b-9148-e3be6c30e623}">
          <xlrd:rvb i="7693"/>
        </ext>
      </extLst>
    </bk>
    <bk>
      <extLst>
        <ext uri="{3e2802c4-a4d2-4d8b-9148-e3be6c30e623}">
          <xlrd:rvb i="7694"/>
        </ext>
      </extLst>
    </bk>
    <bk>
      <extLst>
        <ext uri="{3e2802c4-a4d2-4d8b-9148-e3be6c30e623}">
          <xlrd:rvb i="7695"/>
        </ext>
      </extLst>
    </bk>
    <bk>
      <extLst>
        <ext uri="{3e2802c4-a4d2-4d8b-9148-e3be6c30e623}">
          <xlrd:rvb i="7696"/>
        </ext>
      </extLst>
    </bk>
    <bk>
      <extLst>
        <ext uri="{3e2802c4-a4d2-4d8b-9148-e3be6c30e623}">
          <xlrd:rvb i="7697"/>
        </ext>
      </extLst>
    </bk>
    <bk>
      <extLst>
        <ext uri="{3e2802c4-a4d2-4d8b-9148-e3be6c30e623}">
          <xlrd:rvb i="7698"/>
        </ext>
      </extLst>
    </bk>
    <bk>
      <extLst>
        <ext uri="{3e2802c4-a4d2-4d8b-9148-e3be6c30e623}">
          <xlrd:rvb i="7699"/>
        </ext>
      </extLst>
    </bk>
    <bk>
      <extLst>
        <ext uri="{3e2802c4-a4d2-4d8b-9148-e3be6c30e623}">
          <xlrd:rvb i="7700"/>
        </ext>
      </extLst>
    </bk>
    <bk>
      <extLst>
        <ext uri="{3e2802c4-a4d2-4d8b-9148-e3be6c30e623}">
          <xlrd:rvb i="7701"/>
        </ext>
      </extLst>
    </bk>
    <bk>
      <extLst>
        <ext uri="{3e2802c4-a4d2-4d8b-9148-e3be6c30e623}">
          <xlrd:rvb i="7702"/>
        </ext>
      </extLst>
    </bk>
    <bk>
      <extLst>
        <ext uri="{3e2802c4-a4d2-4d8b-9148-e3be6c30e623}">
          <xlrd:rvb i="7703"/>
        </ext>
      </extLst>
    </bk>
    <bk>
      <extLst>
        <ext uri="{3e2802c4-a4d2-4d8b-9148-e3be6c30e623}">
          <xlrd:rvb i="7704"/>
        </ext>
      </extLst>
    </bk>
    <bk>
      <extLst>
        <ext uri="{3e2802c4-a4d2-4d8b-9148-e3be6c30e623}">
          <xlrd:rvb i="7705"/>
        </ext>
      </extLst>
    </bk>
    <bk>
      <extLst>
        <ext uri="{3e2802c4-a4d2-4d8b-9148-e3be6c30e623}">
          <xlrd:rvb i="7706"/>
        </ext>
      </extLst>
    </bk>
    <bk>
      <extLst>
        <ext uri="{3e2802c4-a4d2-4d8b-9148-e3be6c30e623}">
          <xlrd:rvb i="7707"/>
        </ext>
      </extLst>
    </bk>
    <bk>
      <extLst>
        <ext uri="{3e2802c4-a4d2-4d8b-9148-e3be6c30e623}">
          <xlrd:rvb i="7708"/>
        </ext>
      </extLst>
    </bk>
    <bk>
      <extLst>
        <ext uri="{3e2802c4-a4d2-4d8b-9148-e3be6c30e623}">
          <xlrd:rvb i="7709"/>
        </ext>
      </extLst>
    </bk>
    <bk>
      <extLst>
        <ext uri="{3e2802c4-a4d2-4d8b-9148-e3be6c30e623}">
          <xlrd:rvb i="7710"/>
        </ext>
      </extLst>
    </bk>
    <bk>
      <extLst>
        <ext uri="{3e2802c4-a4d2-4d8b-9148-e3be6c30e623}">
          <xlrd:rvb i="7711"/>
        </ext>
      </extLst>
    </bk>
    <bk>
      <extLst>
        <ext uri="{3e2802c4-a4d2-4d8b-9148-e3be6c30e623}">
          <xlrd:rvb i="7712"/>
        </ext>
      </extLst>
    </bk>
    <bk>
      <extLst>
        <ext uri="{3e2802c4-a4d2-4d8b-9148-e3be6c30e623}">
          <xlrd:rvb i="7713"/>
        </ext>
      </extLst>
    </bk>
    <bk>
      <extLst>
        <ext uri="{3e2802c4-a4d2-4d8b-9148-e3be6c30e623}">
          <xlrd:rvb i="7714"/>
        </ext>
      </extLst>
    </bk>
    <bk>
      <extLst>
        <ext uri="{3e2802c4-a4d2-4d8b-9148-e3be6c30e623}">
          <xlrd:rvb i="7715"/>
        </ext>
      </extLst>
    </bk>
    <bk>
      <extLst>
        <ext uri="{3e2802c4-a4d2-4d8b-9148-e3be6c30e623}">
          <xlrd:rvb i="7716"/>
        </ext>
      </extLst>
    </bk>
    <bk>
      <extLst>
        <ext uri="{3e2802c4-a4d2-4d8b-9148-e3be6c30e623}">
          <xlrd:rvb i="7717"/>
        </ext>
      </extLst>
    </bk>
    <bk>
      <extLst>
        <ext uri="{3e2802c4-a4d2-4d8b-9148-e3be6c30e623}">
          <xlrd:rvb i="7718"/>
        </ext>
      </extLst>
    </bk>
    <bk>
      <extLst>
        <ext uri="{3e2802c4-a4d2-4d8b-9148-e3be6c30e623}">
          <xlrd:rvb i="7719"/>
        </ext>
      </extLst>
    </bk>
    <bk>
      <extLst>
        <ext uri="{3e2802c4-a4d2-4d8b-9148-e3be6c30e623}">
          <xlrd:rvb i="7720"/>
        </ext>
      </extLst>
    </bk>
    <bk>
      <extLst>
        <ext uri="{3e2802c4-a4d2-4d8b-9148-e3be6c30e623}">
          <xlrd:rvb i="7721"/>
        </ext>
      </extLst>
    </bk>
    <bk>
      <extLst>
        <ext uri="{3e2802c4-a4d2-4d8b-9148-e3be6c30e623}">
          <xlrd:rvb i="7722"/>
        </ext>
      </extLst>
    </bk>
    <bk>
      <extLst>
        <ext uri="{3e2802c4-a4d2-4d8b-9148-e3be6c30e623}">
          <xlrd:rvb i="7723"/>
        </ext>
      </extLst>
    </bk>
    <bk>
      <extLst>
        <ext uri="{3e2802c4-a4d2-4d8b-9148-e3be6c30e623}">
          <xlrd:rvb i="7724"/>
        </ext>
      </extLst>
    </bk>
    <bk>
      <extLst>
        <ext uri="{3e2802c4-a4d2-4d8b-9148-e3be6c30e623}">
          <xlrd:rvb i="7725"/>
        </ext>
      </extLst>
    </bk>
    <bk>
      <extLst>
        <ext uri="{3e2802c4-a4d2-4d8b-9148-e3be6c30e623}">
          <xlrd:rvb i="7726"/>
        </ext>
      </extLst>
    </bk>
    <bk>
      <extLst>
        <ext uri="{3e2802c4-a4d2-4d8b-9148-e3be6c30e623}">
          <xlrd:rvb i="7727"/>
        </ext>
      </extLst>
    </bk>
    <bk>
      <extLst>
        <ext uri="{3e2802c4-a4d2-4d8b-9148-e3be6c30e623}">
          <xlrd:rvb i="7728"/>
        </ext>
      </extLst>
    </bk>
    <bk>
      <extLst>
        <ext uri="{3e2802c4-a4d2-4d8b-9148-e3be6c30e623}">
          <xlrd:rvb i="7729"/>
        </ext>
      </extLst>
    </bk>
    <bk>
      <extLst>
        <ext uri="{3e2802c4-a4d2-4d8b-9148-e3be6c30e623}">
          <xlrd:rvb i="7730"/>
        </ext>
      </extLst>
    </bk>
    <bk>
      <extLst>
        <ext uri="{3e2802c4-a4d2-4d8b-9148-e3be6c30e623}">
          <xlrd:rvb i="7731"/>
        </ext>
      </extLst>
    </bk>
    <bk>
      <extLst>
        <ext uri="{3e2802c4-a4d2-4d8b-9148-e3be6c30e623}">
          <xlrd:rvb i="7732"/>
        </ext>
      </extLst>
    </bk>
    <bk>
      <extLst>
        <ext uri="{3e2802c4-a4d2-4d8b-9148-e3be6c30e623}">
          <xlrd:rvb i="7733"/>
        </ext>
      </extLst>
    </bk>
    <bk>
      <extLst>
        <ext uri="{3e2802c4-a4d2-4d8b-9148-e3be6c30e623}">
          <xlrd:rvb i="7734"/>
        </ext>
      </extLst>
    </bk>
    <bk>
      <extLst>
        <ext uri="{3e2802c4-a4d2-4d8b-9148-e3be6c30e623}">
          <xlrd:rvb i="7735"/>
        </ext>
      </extLst>
    </bk>
    <bk>
      <extLst>
        <ext uri="{3e2802c4-a4d2-4d8b-9148-e3be6c30e623}">
          <xlrd:rvb i="7736"/>
        </ext>
      </extLst>
    </bk>
    <bk>
      <extLst>
        <ext uri="{3e2802c4-a4d2-4d8b-9148-e3be6c30e623}">
          <xlrd:rvb i="7737"/>
        </ext>
      </extLst>
    </bk>
    <bk>
      <extLst>
        <ext uri="{3e2802c4-a4d2-4d8b-9148-e3be6c30e623}">
          <xlrd:rvb i="7738"/>
        </ext>
      </extLst>
    </bk>
    <bk>
      <extLst>
        <ext uri="{3e2802c4-a4d2-4d8b-9148-e3be6c30e623}">
          <xlrd:rvb i="7739"/>
        </ext>
      </extLst>
    </bk>
    <bk>
      <extLst>
        <ext uri="{3e2802c4-a4d2-4d8b-9148-e3be6c30e623}">
          <xlrd:rvb i="7740"/>
        </ext>
      </extLst>
    </bk>
    <bk>
      <extLst>
        <ext uri="{3e2802c4-a4d2-4d8b-9148-e3be6c30e623}">
          <xlrd:rvb i="7741"/>
        </ext>
      </extLst>
    </bk>
    <bk>
      <extLst>
        <ext uri="{3e2802c4-a4d2-4d8b-9148-e3be6c30e623}">
          <xlrd:rvb i="7742"/>
        </ext>
      </extLst>
    </bk>
    <bk>
      <extLst>
        <ext uri="{3e2802c4-a4d2-4d8b-9148-e3be6c30e623}">
          <xlrd:rvb i="7743"/>
        </ext>
      </extLst>
    </bk>
    <bk>
      <extLst>
        <ext uri="{3e2802c4-a4d2-4d8b-9148-e3be6c30e623}">
          <xlrd:rvb i="7744"/>
        </ext>
      </extLst>
    </bk>
    <bk>
      <extLst>
        <ext uri="{3e2802c4-a4d2-4d8b-9148-e3be6c30e623}">
          <xlrd:rvb i="7745"/>
        </ext>
      </extLst>
    </bk>
    <bk>
      <extLst>
        <ext uri="{3e2802c4-a4d2-4d8b-9148-e3be6c30e623}">
          <xlrd:rvb i="7746"/>
        </ext>
      </extLst>
    </bk>
    <bk>
      <extLst>
        <ext uri="{3e2802c4-a4d2-4d8b-9148-e3be6c30e623}">
          <xlrd:rvb i="7747"/>
        </ext>
      </extLst>
    </bk>
    <bk>
      <extLst>
        <ext uri="{3e2802c4-a4d2-4d8b-9148-e3be6c30e623}">
          <xlrd:rvb i="7748"/>
        </ext>
      </extLst>
    </bk>
    <bk>
      <extLst>
        <ext uri="{3e2802c4-a4d2-4d8b-9148-e3be6c30e623}">
          <xlrd:rvb i="7749"/>
        </ext>
      </extLst>
    </bk>
    <bk>
      <extLst>
        <ext uri="{3e2802c4-a4d2-4d8b-9148-e3be6c30e623}">
          <xlrd:rvb i="7750"/>
        </ext>
      </extLst>
    </bk>
    <bk>
      <extLst>
        <ext uri="{3e2802c4-a4d2-4d8b-9148-e3be6c30e623}">
          <xlrd:rvb i="7751"/>
        </ext>
      </extLst>
    </bk>
    <bk>
      <extLst>
        <ext uri="{3e2802c4-a4d2-4d8b-9148-e3be6c30e623}">
          <xlrd:rvb i="7752"/>
        </ext>
      </extLst>
    </bk>
    <bk>
      <extLst>
        <ext uri="{3e2802c4-a4d2-4d8b-9148-e3be6c30e623}">
          <xlrd:rvb i="7753"/>
        </ext>
      </extLst>
    </bk>
    <bk>
      <extLst>
        <ext uri="{3e2802c4-a4d2-4d8b-9148-e3be6c30e623}">
          <xlrd:rvb i="7754"/>
        </ext>
      </extLst>
    </bk>
    <bk>
      <extLst>
        <ext uri="{3e2802c4-a4d2-4d8b-9148-e3be6c30e623}">
          <xlrd:rvb i="7755"/>
        </ext>
      </extLst>
    </bk>
    <bk>
      <extLst>
        <ext uri="{3e2802c4-a4d2-4d8b-9148-e3be6c30e623}">
          <xlrd:rvb i="7756"/>
        </ext>
      </extLst>
    </bk>
    <bk>
      <extLst>
        <ext uri="{3e2802c4-a4d2-4d8b-9148-e3be6c30e623}">
          <xlrd:rvb i="7757"/>
        </ext>
      </extLst>
    </bk>
    <bk>
      <extLst>
        <ext uri="{3e2802c4-a4d2-4d8b-9148-e3be6c30e623}">
          <xlrd:rvb i="7758"/>
        </ext>
      </extLst>
    </bk>
    <bk>
      <extLst>
        <ext uri="{3e2802c4-a4d2-4d8b-9148-e3be6c30e623}">
          <xlrd:rvb i="7759"/>
        </ext>
      </extLst>
    </bk>
    <bk>
      <extLst>
        <ext uri="{3e2802c4-a4d2-4d8b-9148-e3be6c30e623}">
          <xlrd:rvb i="7760"/>
        </ext>
      </extLst>
    </bk>
    <bk>
      <extLst>
        <ext uri="{3e2802c4-a4d2-4d8b-9148-e3be6c30e623}">
          <xlrd:rvb i="7761"/>
        </ext>
      </extLst>
    </bk>
    <bk>
      <extLst>
        <ext uri="{3e2802c4-a4d2-4d8b-9148-e3be6c30e623}">
          <xlrd:rvb i="7762"/>
        </ext>
      </extLst>
    </bk>
    <bk>
      <extLst>
        <ext uri="{3e2802c4-a4d2-4d8b-9148-e3be6c30e623}">
          <xlrd:rvb i="7763"/>
        </ext>
      </extLst>
    </bk>
    <bk>
      <extLst>
        <ext uri="{3e2802c4-a4d2-4d8b-9148-e3be6c30e623}">
          <xlrd:rvb i="7764"/>
        </ext>
      </extLst>
    </bk>
    <bk>
      <extLst>
        <ext uri="{3e2802c4-a4d2-4d8b-9148-e3be6c30e623}">
          <xlrd:rvb i="7765"/>
        </ext>
      </extLst>
    </bk>
    <bk>
      <extLst>
        <ext uri="{3e2802c4-a4d2-4d8b-9148-e3be6c30e623}">
          <xlrd:rvb i="7766"/>
        </ext>
      </extLst>
    </bk>
    <bk>
      <extLst>
        <ext uri="{3e2802c4-a4d2-4d8b-9148-e3be6c30e623}">
          <xlrd:rvb i="7767"/>
        </ext>
      </extLst>
    </bk>
    <bk>
      <extLst>
        <ext uri="{3e2802c4-a4d2-4d8b-9148-e3be6c30e623}">
          <xlrd:rvb i="7768"/>
        </ext>
      </extLst>
    </bk>
    <bk>
      <extLst>
        <ext uri="{3e2802c4-a4d2-4d8b-9148-e3be6c30e623}">
          <xlrd:rvb i="7769"/>
        </ext>
      </extLst>
    </bk>
    <bk>
      <extLst>
        <ext uri="{3e2802c4-a4d2-4d8b-9148-e3be6c30e623}">
          <xlrd:rvb i="7770"/>
        </ext>
      </extLst>
    </bk>
    <bk>
      <extLst>
        <ext uri="{3e2802c4-a4d2-4d8b-9148-e3be6c30e623}">
          <xlrd:rvb i="7771"/>
        </ext>
      </extLst>
    </bk>
    <bk>
      <extLst>
        <ext uri="{3e2802c4-a4d2-4d8b-9148-e3be6c30e623}">
          <xlrd:rvb i="7772"/>
        </ext>
      </extLst>
    </bk>
    <bk>
      <extLst>
        <ext uri="{3e2802c4-a4d2-4d8b-9148-e3be6c30e623}">
          <xlrd:rvb i="7773"/>
        </ext>
      </extLst>
    </bk>
    <bk>
      <extLst>
        <ext uri="{3e2802c4-a4d2-4d8b-9148-e3be6c30e623}">
          <xlrd:rvb i="7774"/>
        </ext>
      </extLst>
    </bk>
    <bk>
      <extLst>
        <ext uri="{3e2802c4-a4d2-4d8b-9148-e3be6c30e623}">
          <xlrd:rvb i="7775"/>
        </ext>
      </extLst>
    </bk>
    <bk>
      <extLst>
        <ext uri="{3e2802c4-a4d2-4d8b-9148-e3be6c30e623}">
          <xlrd:rvb i="7776"/>
        </ext>
      </extLst>
    </bk>
    <bk>
      <extLst>
        <ext uri="{3e2802c4-a4d2-4d8b-9148-e3be6c30e623}">
          <xlrd:rvb i="7777"/>
        </ext>
      </extLst>
    </bk>
    <bk>
      <extLst>
        <ext uri="{3e2802c4-a4d2-4d8b-9148-e3be6c30e623}">
          <xlrd:rvb i="7778"/>
        </ext>
      </extLst>
    </bk>
    <bk>
      <extLst>
        <ext uri="{3e2802c4-a4d2-4d8b-9148-e3be6c30e623}">
          <xlrd:rvb i="7779"/>
        </ext>
      </extLst>
    </bk>
    <bk>
      <extLst>
        <ext uri="{3e2802c4-a4d2-4d8b-9148-e3be6c30e623}">
          <xlrd:rvb i="7780"/>
        </ext>
      </extLst>
    </bk>
    <bk>
      <extLst>
        <ext uri="{3e2802c4-a4d2-4d8b-9148-e3be6c30e623}">
          <xlrd:rvb i="7781"/>
        </ext>
      </extLst>
    </bk>
    <bk>
      <extLst>
        <ext uri="{3e2802c4-a4d2-4d8b-9148-e3be6c30e623}">
          <xlrd:rvb i="7782"/>
        </ext>
      </extLst>
    </bk>
    <bk>
      <extLst>
        <ext uri="{3e2802c4-a4d2-4d8b-9148-e3be6c30e623}">
          <xlrd:rvb i="7783"/>
        </ext>
      </extLst>
    </bk>
    <bk>
      <extLst>
        <ext uri="{3e2802c4-a4d2-4d8b-9148-e3be6c30e623}">
          <xlrd:rvb i="7784"/>
        </ext>
      </extLst>
    </bk>
    <bk>
      <extLst>
        <ext uri="{3e2802c4-a4d2-4d8b-9148-e3be6c30e623}">
          <xlrd:rvb i="7785"/>
        </ext>
      </extLst>
    </bk>
    <bk>
      <extLst>
        <ext uri="{3e2802c4-a4d2-4d8b-9148-e3be6c30e623}">
          <xlrd:rvb i="7786"/>
        </ext>
      </extLst>
    </bk>
    <bk>
      <extLst>
        <ext uri="{3e2802c4-a4d2-4d8b-9148-e3be6c30e623}">
          <xlrd:rvb i="7787"/>
        </ext>
      </extLst>
    </bk>
    <bk>
      <extLst>
        <ext uri="{3e2802c4-a4d2-4d8b-9148-e3be6c30e623}">
          <xlrd:rvb i="7788"/>
        </ext>
      </extLst>
    </bk>
    <bk>
      <extLst>
        <ext uri="{3e2802c4-a4d2-4d8b-9148-e3be6c30e623}">
          <xlrd:rvb i="7789"/>
        </ext>
      </extLst>
    </bk>
    <bk>
      <extLst>
        <ext uri="{3e2802c4-a4d2-4d8b-9148-e3be6c30e623}">
          <xlrd:rvb i="7790"/>
        </ext>
      </extLst>
    </bk>
    <bk>
      <extLst>
        <ext uri="{3e2802c4-a4d2-4d8b-9148-e3be6c30e623}">
          <xlrd:rvb i="7791"/>
        </ext>
      </extLst>
    </bk>
    <bk>
      <extLst>
        <ext uri="{3e2802c4-a4d2-4d8b-9148-e3be6c30e623}">
          <xlrd:rvb i="7792"/>
        </ext>
      </extLst>
    </bk>
    <bk>
      <extLst>
        <ext uri="{3e2802c4-a4d2-4d8b-9148-e3be6c30e623}">
          <xlrd:rvb i="7793"/>
        </ext>
      </extLst>
    </bk>
    <bk>
      <extLst>
        <ext uri="{3e2802c4-a4d2-4d8b-9148-e3be6c30e623}">
          <xlrd:rvb i="7794"/>
        </ext>
      </extLst>
    </bk>
    <bk>
      <extLst>
        <ext uri="{3e2802c4-a4d2-4d8b-9148-e3be6c30e623}">
          <xlrd:rvb i="7795"/>
        </ext>
      </extLst>
    </bk>
    <bk>
      <extLst>
        <ext uri="{3e2802c4-a4d2-4d8b-9148-e3be6c30e623}">
          <xlrd:rvb i="7796"/>
        </ext>
      </extLst>
    </bk>
    <bk>
      <extLst>
        <ext uri="{3e2802c4-a4d2-4d8b-9148-e3be6c30e623}">
          <xlrd:rvb i="7797"/>
        </ext>
      </extLst>
    </bk>
    <bk>
      <extLst>
        <ext uri="{3e2802c4-a4d2-4d8b-9148-e3be6c30e623}">
          <xlrd:rvb i="7798"/>
        </ext>
      </extLst>
    </bk>
    <bk>
      <extLst>
        <ext uri="{3e2802c4-a4d2-4d8b-9148-e3be6c30e623}">
          <xlrd:rvb i="7799"/>
        </ext>
      </extLst>
    </bk>
    <bk>
      <extLst>
        <ext uri="{3e2802c4-a4d2-4d8b-9148-e3be6c30e623}">
          <xlrd:rvb i="7800"/>
        </ext>
      </extLst>
    </bk>
    <bk>
      <extLst>
        <ext uri="{3e2802c4-a4d2-4d8b-9148-e3be6c30e623}">
          <xlrd:rvb i="7801"/>
        </ext>
      </extLst>
    </bk>
    <bk>
      <extLst>
        <ext uri="{3e2802c4-a4d2-4d8b-9148-e3be6c30e623}">
          <xlrd:rvb i="7802"/>
        </ext>
      </extLst>
    </bk>
    <bk>
      <extLst>
        <ext uri="{3e2802c4-a4d2-4d8b-9148-e3be6c30e623}">
          <xlrd:rvb i="7803"/>
        </ext>
      </extLst>
    </bk>
    <bk>
      <extLst>
        <ext uri="{3e2802c4-a4d2-4d8b-9148-e3be6c30e623}">
          <xlrd:rvb i="7804"/>
        </ext>
      </extLst>
    </bk>
    <bk>
      <extLst>
        <ext uri="{3e2802c4-a4d2-4d8b-9148-e3be6c30e623}">
          <xlrd:rvb i="7805"/>
        </ext>
      </extLst>
    </bk>
    <bk>
      <extLst>
        <ext uri="{3e2802c4-a4d2-4d8b-9148-e3be6c30e623}">
          <xlrd:rvb i="7806"/>
        </ext>
      </extLst>
    </bk>
    <bk>
      <extLst>
        <ext uri="{3e2802c4-a4d2-4d8b-9148-e3be6c30e623}">
          <xlrd:rvb i="7807"/>
        </ext>
      </extLst>
    </bk>
    <bk>
      <extLst>
        <ext uri="{3e2802c4-a4d2-4d8b-9148-e3be6c30e623}">
          <xlrd:rvb i="7808"/>
        </ext>
      </extLst>
    </bk>
    <bk>
      <extLst>
        <ext uri="{3e2802c4-a4d2-4d8b-9148-e3be6c30e623}">
          <xlrd:rvb i="7809"/>
        </ext>
      </extLst>
    </bk>
    <bk>
      <extLst>
        <ext uri="{3e2802c4-a4d2-4d8b-9148-e3be6c30e623}">
          <xlrd:rvb i="7810"/>
        </ext>
      </extLst>
    </bk>
    <bk>
      <extLst>
        <ext uri="{3e2802c4-a4d2-4d8b-9148-e3be6c30e623}">
          <xlrd:rvb i="7811"/>
        </ext>
      </extLst>
    </bk>
    <bk>
      <extLst>
        <ext uri="{3e2802c4-a4d2-4d8b-9148-e3be6c30e623}">
          <xlrd:rvb i="7812"/>
        </ext>
      </extLst>
    </bk>
    <bk>
      <extLst>
        <ext uri="{3e2802c4-a4d2-4d8b-9148-e3be6c30e623}">
          <xlrd:rvb i="7813"/>
        </ext>
      </extLst>
    </bk>
    <bk>
      <extLst>
        <ext uri="{3e2802c4-a4d2-4d8b-9148-e3be6c30e623}">
          <xlrd:rvb i="7814"/>
        </ext>
      </extLst>
    </bk>
    <bk>
      <extLst>
        <ext uri="{3e2802c4-a4d2-4d8b-9148-e3be6c30e623}">
          <xlrd:rvb i="7815"/>
        </ext>
      </extLst>
    </bk>
    <bk>
      <extLst>
        <ext uri="{3e2802c4-a4d2-4d8b-9148-e3be6c30e623}">
          <xlrd:rvb i="7816"/>
        </ext>
      </extLst>
    </bk>
    <bk>
      <extLst>
        <ext uri="{3e2802c4-a4d2-4d8b-9148-e3be6c30e623}">
          <xlrd:rvb i="7817"/>
        </ext>
      </extLst>
    </bk>
    <bk>
      <extLst>
        <ext uri="{3e2802c4-a4d2-4d8b-9148-e3be6c30e623}">
          <xlrd:rvb i="7818"/>
        </ext>
      </extLst>
    </bk>
    <bk>
      <extLst>
        <ext uri="{3e2802c4-a4d2-4d8b-9148-e3be6c30e623}">
          <xlrd:rvb i="7819"/>
        </ext>
      </extLst>
    </bk>
    <bk>
      <extLst>
        <ext uri="{3e2802c4-a4d2-4d8b-9148-e3be6c30e623}">
          <xlrd:rvb i="7820"/>
        </ext>
      </extLst>
    </bk>
    <bk>
      <extLst>
        <ext uri="{3e2802c4-a4d2-4d8b-9148-e3be6c30e623}">
          <xlrd:rvb i="7821"/>
        </ext>
      </extLst>
    </bk>
    <bk>
      <extLst>
        <ext uri="{3e2802c4-a4d2-4d8b-9148-e3be6c30e623}">
          <xlrd:rvb i="7822"/>
        </ext>
      </extLst>
    </bk>
    <bk>
      <extLst>
        <ext uri="{3e2802c4-a4d2-4d8b-9148-e3be6c30e623}">
          <xlrd:rvb i="7823"/>
        </ext>
      </extLst>
    </bk>
    <bk>
      <extLst>
        <ext uri="{3e2802c4-a4d2-4d8b-9148-e3be6c30e623}">
          <xlrd:rvb i="7824"/>
        </ext>
      </extLst>
    </bk>
    <bk>
      <extLst>
        <ext uri="{3e2802c4-a4d2-4d8b-9148-e3be6c30e623}">
          <xlrd:rvb i="7825"/>
        </ext>
      </extLst>
    </bk>
    <bk>
      <extLst>
        <ext uri="{3e2802c4-a4d2-4d8b-9148-e3be6c30e623}">
          <xlrd:rvb i="7826"/>
        </ext>
      </extLst>
    </bk>
    <bk>
      <extLst>
        <ext uri="{3e2802c4-a4d2-4d8b-9148-e3be6c30e623}">
          <xlrd:rvb i="7827"/>
        </ext>
      </extLst>
    </bk>
    <bk>
      <extLst>
        <ext uri="{3e2802c4-a4d2-4d8b-9148-e3be6c30e623}">
          <xlrd:rvb i="7828"/>
        </ext>
      </extLst>
    </bk>
    <bk>
      <extLst>
        <ext uri="{3e2802c4-a4d2-4d8b-9148-e3be6c30e623}">
          <xlrd:rvb i="7829"/>
        </ext>
      </extLst>
    </bk>
    <bk>
      <extLst>
        <ext uri="{3e2802c4-a4d2-4d8b-9148-e3be6c30e623}">
          <xlrd:rvb i="7830"/>
        </ext>
      </extLst>
    </bk>
    <bk>
      <extLst>
        <ext uri="{3e2802c4-a4d2-4d8b-9148-e3be6c30e623}">
          <xlrd:rvb i="7831"/>
        </ext>
      </extLst>
    </bk>
    <bk>
      <extLst>
        <ext uri="{3e2802c4-a4d2-4d8b-9148-e3be6c30e623}">
          <xlrd:rvb i="7832"/>
        </ext>
      </extLst>
    </bk>
    <bk>
      <extLst>
        <ext uri="{3e2802c4-a4d2-4d8b-9148-e3be6c30e623}">
          <xlrd:rvb i="7833"/>
        </ext>
      </extLst>
    </bk>
    <bk>
      <extLst>
        <ext uri="{3e2802c4-a4d2-4d8b-9148-e3be6c30e623}">
          <xlrd:rvb i="7834"/>
        </ext>
      </extLst>
    </bk>
    <bk>
      <extLst>
        <ext uri="{3e2802c4-a4d2-4d8b-9148-e3be6c30e623}">
          <xlrd:rvb i="7835"/>
        </ext>
      </extLst>
    </bk>
    <bk>
      <extLst>
        <ext uri="{3e2802c4-a4d2-4d8b-9148-e3be6c30e623}">
          <xlrd:rvb i="7836"/>
        </ext>
      </extLst>
    </bk>
    <bk>
      <extLst>
        <ext uri="{3e2802c4-a4d2-4d8b-9148-e3be6c30e623}">
          <xlrd:rvb i="7837"/>
        </ext>
      </extLst>
    </bk>
    <bk>
      <extLst>
        <ext uri="{3e2802c4-a4d2-4d8b-9148-e3be6c30e623}">
          <xlrd:rvb i="7838"/>
        </ext>
      </extLst>
    </bk>
    <bk>
      <extLst>
        <ext uri="{3e2802c4-a4d2-4d8b-9148-e3be6c30e623}">
          <xlrd:rvb i="7839"/>
        </ext>
      </extLst>
    </bk>
    <bk>
      <extLst>
        <ext uri="{3e2802c4-a4d2-4d8b-9148-e3be6c30e623}">
          <xlrd:rvb i="7840"/>
        </ext>
      </extLst>
    </bk>
    <bk>
      <extLst>
        <ext uri="{3e2802c4-a4d2-4d8b-9148-e3be6c30e623}">
          <xlrd:rvb i="7841"/>
        </ext>
      </extLst>
    </bk>
    <bk>
      <extLst>
        <ext uri="{3e2802c4-a4d2-4d8b-9148-e3be6c30e623}">
          <xlrd:rvb i="7842"/>
        </ext>
      </extLst>
    </bk>
    <bk>
      <extLst>
        <ext uri="{3e2802c4-a4d2-4d8b-9148-e3be6c30e623}">
          <xlrd:rvb i="7843"/>
        </ext>
      </extLst>
    </bk>
    <bk>
      <extLst>
        <ext uri="{3e2802c4-a4d2-4d8b-9148-e3be6c30e623}">
          <xlrd:rvb i="7844"/>
        </ext>
      </extLst>
    </bk>
    <bk>
      <extLst>
        <ext uri="{3e2802c4-a4d2-4d8b-9148-e3be6c30e623}">
          <xlrd:rvb i="7845"/>
        </ext>
      </extLst>
    </bk>
    <bk>
      <extLst>
        <ext uri="{3e2802c4-a4d2-4d8b-9148-e3be6c30e623}">
          <xlrd:rvb i="7846"/>
        </ext>
      </extLst>
    </bk>
    <bk>
      <extLst>
        <ext uri="{3e2802c4-a4d2-4d8b-9148-e3be6c30e623}">
          <xlrd:rvb i="7847"/>
        </ext>
      </extLst>
    </bk>
    <bk>
      <extLst>
        <ext uri="{3e2802c4-a4d2-4d8b-9148-e3be6c30e623}">
          <xlrd:rvb i="7848"/>
        </ext>
      </extLst>
    </bk>
    <bk>
      <extLst>
        <ext uri="{3e2802c4-a4d2-4d8b-9148-e3be6c30e623}">
          <xlrd:rvb i="7849"/>
        </ext>
      </extLst>
    </bk>
    <bk>
      <extLst>
        <ext uri="{3e2802c4-a4d2-4d8b-9148-e3be6c30e623}">
          <xlrd:rvb i="7850"/>
        </ext>
      </extLst>
    </bk>
    <bk>
      <extLst>
        <ext uri="{3e2802c4-a4d2-4d8b-9148-e3be6c30e623}">
          <xlrd:rvb i="7851"/>
        </ext>
      </extLst>
    </bk>
    <bk>
      <extLst>
        <ext uri="{3e2802c4-a4d2-4d8b-9148-e3be6c30e623}">
          <xlrd:rvb i="7852"/>
        </ext>
      </extLst>
    </bk>
    <bk>
      <extLst>
        <ext uri="{3e2802c4-a4d2-4d8b-9148-e3be6c30e623}">
          <xlrd:rvb i="7853"/>
        </ext>
      </extLst>
    </bk>
    <bk>
      <extLst>
        <ext uri="{3e2802c4-a4d2-4d8b-9148-e3be6c30e623}">
          <xlrd:rvb i="7854"/>
        </ext>
      </extLst>
    </bk>
    <bk>
      <extLst>
        <ext uri="{3e2802c4-a4d2-4d8b-9148-e3be6c30e623}">
          <xlrd:rvb i="7855"/>
        </ext>
      </extLst>
    </bk>
    <bk>
      <extLst>
        <ext uri="{3e2802c4-a4d2-4d8b-9148-e3be6c30e623}">
          <xlrd:rvb i="7856"/>
        </ext>
      </extLst>
    </bk>
    <bk>
      <extLst>
        <ext uri="{3e2802c4-a4d2-4d8b-9148-e3be6c30e623}">
          <xlrd:rvb i="7857"/>
        </ext>
      </extLst>
    </bk>
    <bk>
      <extLst>
        <ext uri="{3e2802c4-a4d2-4d8b-9148-e3be6c30e623}">
          <xlrd:rvb i="7858"/>
        </ext>
      </extLst>
    </bk>
    <bk>
      <extLst>
        <ext uri="{3e2802c4-a4d2-4d8b-9148-e3be6c30e623}">
          <xlrd:rvb i="7859"/>
        </ext>
      </extLst>
    </bk>
    <bk>
      <extLst>
        <ext uri="{3e2802c4-a4d2-4d8b-9148-e3be6c30e623}">
          <xlrd:rvb i="7862"/>
        </ext>
      </extLst>
    </bk>
    <bk>
      <extLst>
        <ext uri="{3e2802c4-a4d2-4d8b-9148-e3be6c30e623}">
          <xlrd:rvb i="7863"/>
        </ext>
      </extLst>
    </bk>
    <bk>
      <extLst>
        <ext uri="{3e2802c4-a4d2-4d8b-9148-e3be6c30e623}">
          <xlrd:rvb i="7864"/>
        </ext>
      </extLst>
    </bk>
    <bk>
      <extLst>
        <ext uri="{3e2802c4-a4d2-4d8b-9148-e3be6c30e623}">
          <xlrd:rvb i="7865"/>
        </ext>
      </extLst>
    </bk>
    <bk>
      <extLst>
        <ext uri="{3e2802c4-a4d2-4d8b-9148-e3be6c30e623}">
          <xlrd:rvb i="7866"/>
        </ext>
      </extLst>
    </bk>
    <bk>
      <extLst>
        <ext uri="{3e2802c4-a4d2-4d8b-9148-e3be6c30e623}">
          <xlrd:rvb i="7867"/>
        </ext>
      </extLst>
    </bk>
    <bk>
      <extLst>
        <ext uri="{3e2802c4-a4d2-4d8b-9148-e3be6c30e623}">
          <xlrd:rvb i="7868"/>
        </ext>
      </extLst>
    </bk>
    <bk>
      <extLst>
        <ext uri="{3e2802c4-a4d2-4d8b-9148-e3be6c30e623}">
          <xlrd:rvb i="7869"/>
        </ext>
      </extLst>
    </bk>
    <bk>
      <extLst>
        <ext uri="{3e2802c4-a4d2-4d8b-9148-e3be6c30e623}">
          <xlrd:rvb i="7870"/>
        </ext>
      </extLst>
    </bk>
    <bk>
      <extLst>
        <ext uri="{3e2802c4-a4d2-4d8b-9148-e3be6c30e623}">
          <xlrd:rvb i="7871"/>
        </ext>
      </extLst>
    </bk>
    <bk>
      <extLst>
        <ext uri="{3e2802c4-a4d2-4d8b-9148-e3be6c30e623}">
          <xlrd:rvb i="7872"/>
        </ext>
      </extLst>
    </bk>
    <bk>
      <extLst>
        <ext uri="{3e2802c4-a4d2-4d8b-9148-e3be6c30e623}">
          <xlrd:rvb i="7873"/>
        </ext>
      </extLst>
    </bk>
    <bk>
      <extLst>
        <ext uri="{3e2802c4-a4d2-4d8b-9148-e3be6c30e623}">
          <xlrd:rvb i="7874"/>
        </ext>
      </extLst>
    </bk>
    <bk>
      <extLst>
        <ext uri="{3e2802c4-a4d2-4d8b-9148-e3be6c30e623}">
          <xlrd:rvb i="7875"/>
        </ext>
      </extLst>
    </bk>
    <bk>
      <extLst>
        <ext uri="{3e2802c4-a4d2-4d8b-9148-e3be6c30e623}">
          <xlrd:rvb i="7876"/>
        </ext>
      </extLst>
    </bk>
    <bk>
      <extLst>
        <ext uri="{3e2802c4-a4d2-4d8b-9148-e3be6c30e623}">
          <xlrd:rvb i="7877"/>
        </ext>
      </extLst>
    </bk>
    <bk>
      <extLst>
        <ext uri="{3e2802c4-a4d2-4d8b-9148-e3be6c30e623}">
          <xlrd:rvb i="7878"/>
        </ext>
      </extLst>
    </bk>
    <bk>
      <extLst>
        <ext uri="{3e2802c4-a4d2-4d8b-9148-e3be6c30e623}">
          <xlrd:rvb i="7879"/>
        </ext>
      </extLst>
    </bk>
    <bk>
      <extLst>
        <ext uri="{3e2802c4-a4d2-4d8b-9148-e3be6c30e623}">
          <xlrd:rvb i="7880"/>
        </ext>
      </extLst>
    </bk>
    <bk>
      <extLst>
        <ext uri="{3e2802c4-a4d2-4d8b-9148-e3be6c30e623}">
          <xlrd:rvb i="7881"/>
        </ext>
      </extLst>
    </bk>
    <bk>
      <extLst>
        <ext uri="{3e2802c4-a4d2-4d8b-9148-e3be6c30e623}">
          <xlrd:rvb i="7882"/>
        </ext>
      </extLst>
    </bk>
    <bk>
      <extLst>
        <ext uri="{3e2802c4-a4d2-4d8b-9148-e3be6c30e623}">
          <xlrd:rvb i="7883"/>
        </ext>
      </extLst>
    </bk>
    <bk>
      <extLst>
        <ext uri="{3e2802c4-a4d2-4d8b-9148-e3be6c30e623}">
          <xlrd:rvb i="7884"/>
        </ext>
      </extLst>
    </bk>
    <bk>
      <extLst>
        <ext uri="{3e2802c4-a4d2-4d8b-9148-e3be6c30e623}">
          <xlrd:rvb i="7885"/>
        </ext>
      </extLst>
    </bk>
    <bk>
      <extLst>
        <ext uri="{3e2802c4-a4d2-4d8b-9148-e3be6c30e623}">
          <xlrd:rvb i="7886"/>
        </ext>
      </extLst>
    </bk>
    <bk>
      <extLst>
        <ext uri="{3e2802c4-a4d2-4d8b-9148-e3be6c30e623}">
          <xlrd:rvb i="7887"/>
        </ext>
      </extLst>
    </bk>
    <bk>
      <extLst>
        <ext uri="{3e2802c4-a4d2-4d8b-9148-e3be6c30e623}">
          <xlrd:rvb i="7888"/>
        </ext>
      </extLst>
    </bk>
    <bk>
      <extLst>
        <ext uri="{3e2802c4-a4d2-4d8b-9148-e3be6c30e623}">
          <xlrd:rvb i="7889"/>
        </ext>
      </extLst>
    </bk>
    <bk>
      <extLst>
        <ext uri="{3e2802c4-a4d2-4d8b-9148-e3be6c30e623}">
          <xlrd:rvb i="7890"/>
        </ext>
      </extLst>
    </bk>
    <bk>
      <extLst>
        <ext uri="{3e2802c4-a4d2-4d8b-9148-e3be6c30e623}">
          <xlrd:rvb i="7891"/>
        </ext>
      </extLst>
    </bk>
    <bk>
      <extLst>
        <ext uri="{3e2802c4-a4d2-4d8b-9148-e3be6c30e623}">
          <xlrd:rvb i="7892"/>
        </ext>
      </extLst>
    </bk>
    <bk>
      <extLst>
        <ext uri="{3e2802c4-a4d2-4d8b-9148-e3be6c30e623}">
          <xlrd:rvb i="7893"/>
        </ext>
      </extLst>
    </bk>
    <bk>
      <extLst>
        <ext uri="{3e2802c4-a4d2-4d8b-9148-e3be6c30e623}">
          <xlrd:rvb i="7894"/>
        </ext>
      </extLst>
    </bk>
    <bk>
      <extLst>
        <ext uri="{3e2802c4-a4d2-4d8b-9148-e3be6c30e623}">
          <xlrd:rvb i="7895"/>
        </ext>
      </extLst>
    </bk>
    <bk>
      <extLst>
        <ext uri="{3e2802c4-a4d2-4d8b-9148-e3be6c30e623}">
          <xlrd:rvb i="7896"/>
        </ext>
      </extLst>
    </bk>
    <bk>
      <extLst>
        <ext uri="{3e2802c4-a4d2-4d8b-9148-e3be6c30e623}">
          <xlrd:rvb i="7897"/>
        </ext>
      </extLst>
    </bk>
    <bk>
      <extLst>
        <ext uri="{3e2802c4-a4d2-4d8b-9148-e3be6c30e623}">
          <xlrd:rvb i="7898"/>
        </ext>
      </extLst>
    </bk>
    <bk>
      <extLst>
        <ext uri="{3e2802c4-a4d2-4d8b-9148-e3be6c30e623}">
          <xlrd:rvb i="7899"/>
        </ext>
      </extLst>
    </bk>
    <bk>
      <extLst>
        <ext uri="{3e2802c4-a4d2-4d8b-9148-e3be6c30e623}">
          <xlrd:rvb i="7900"/>
        </ext>
      </extLst>
    </bk>
    <bk>
      <extLst>
        <ext uri="{3e2802c4-a4d2-4d8b-9148-e3be6c30e623}">
          <xlrd:rvb i="7901"/>
        </ext>
      </extLst>
    </bk>
    <bk>
      <extLst>
        <ext uri="{3e2802c4-a4d2-4d8b-9148-e3be6c30e623}">
          <xlrd:rvb i="7902"/>
        </ext>
      </extLst>
    </bk>
    <bk>
      <extLst>
        <ext uri="{3e2802c4-a4d2-4d8b-9148-e3be6c30e623}">
          <xlrd:rvb i="7903"/>
        </ext>
      </extLst>
    </bk>
    <bk>
      <extLst>
        <ext uri="{3e2802c4-a4d2-4d8b-9148-e3be6c30e623}">
          <xlrd:rvb i="7904"/>
        </ext>
      </extLst>
    </bk>
    <bk>
      <extLst>
        <ext uri="{3e2802c4-a4d2-4d8b-9148-e3be6c30e623}">
          <xlrd:rvb i="7905"/>
        </ext>
      </extLst>
    </bk>
    <bk>
      <extLst>
        <ext uri="{3e2802c4-a4d2-4d8b-9148-e3be6c30e623}">
          <xlrd:rvb i="7906"/>
        </ext>
      </extLst>
    </bk>
    <bk>
      <extLst>
        <ext uri="{3e2802c4-a4d2-4d8b-9148-e3be6c30e623}">
          <xlrd:rvb i="7907"/>
        </ext>
      </extLst>
    </bk>
    <bk>
      <extLst>
        <ext uri="{3e2802c4-a4d2-4d8b-9148-e3be6c30e623}">
          <xlrd:rvb i="7908"/>
        </ext>
      </extLst>
    </bk>
    <bk>
      <extLst>
        <ext uri="{3e2802c4-a4d2-4d8b-9148-e3be6c30e623}">
          <xlrd:rvb i="7909"/>
        </ext>
      </extLst>
    </bk>
    <bk>
      <extLst>
        <ext uri="{3e2802c4-a4d2-4d8b-9148-e3be6c30e623}">
          <xlrd:rvb i="7910"/>
        </ext>
      </extLst>
    </bk>
    <bk>
      <extLst>
        <ext uri="{3e2802c4-a4d2-4d8b-9148-e3be6c30e623}">
          <xlrd:rvb i="7911"/>
        </ext>
      </extLst>
    </bk>
    <bk>
      <extLst>
        <ext uri="{3e2802c4-a4d2-4d8b-9148-e3be6c30e623}">
          <xlrd:rvb i="7912"/>
        </ext>
      </extLst>
    </bk>
    <bk>
      <extLst>
        <ext uri="{3e2802c4-a4d2-4d8b-9148-e3be6c30e623}">
          <xlrd:rvb i="7913"/>
        </ext>
      </extLst>
    </bk>
    <bk>
      <extLst>
        <ext uri="{3e2802c4-a4d2-4d8b-9148-e3be6c30e623}">
          <xlrd:rvb i="7914"/>
        </ext>
      </extLst>
    </bk>
    <bk>
      <extLst>
        <ext uri="{3e2802c4-a4d2-4d8b-9148-e3be6c30e623}">
          <xlrd:rvb i="7915"/>
        </ext>
      </extLst>
    </bk>
    <bk>
      <extLst>
        <ext uri="{3e2802c4-a4d2-4d8b-9148-e3be6c30e623}">
          <xlrd:rvb i="7916"/>
        </ext>
      </extLst>
    </bk>
    <bk>
      <extLst>
        <ext uri="{3e2802c4-a4d2-4d8b-9148-e3be6c30e623}">
          <xlrd:rvb i="7917"/>
        </ext>
      </extLst>
    </bk>
    <bk>
      <extLst>
        <ext uri="{3e2802c4-a4d2-4d8b-9148-e3be6c30e623}">
          <xlrd:rvb i="7918"/>
        </ext>
      </extLst>
    </bk>
    <bk>
      <extLst>
        <ext uri="{3e2802c4-a4d2-4d8b-9148-e3be6c30e623}">
          <xlrd:rvb i="7919"/>
        </ext>
      </extLst>
    </bk>
    <bk>
      <extLst>
        <ext uri="{3e2802c4-a4d2-4d8b-9148-e3be6c30e623}">
          <xlrd:rvb i="7920"/>
        </ext>
      </extLst>
    </bk>
    <bk>
      <extLst>
        <ext uri="{3e2802c4-a4d2-4d8b-9148-e3be6c30e623}">
          <xlrd:rvb i="7921"/>
        </ext>
      </extLst>
    </bk>
    <bk>
      <extLst>
        <ext uri="{3e2802c4-a4d2-4d8b-9148-e3be6c30e623}">
          <xlrd:rvb i="7922"/>
        </ext>
      </extLst>
    </bk>
    <bk>
      <extLst>
        <ext uri="{3e2802c4-a4d2-4d8b-9148-e3be6c30e623}">
          <xlrd:rvb i="7923"/>
        </ext>
      </extLst>
    </bk>
    <bk>
      <extLst>
        <ext uri="{3e2802c4-a4d2-4d8b-9148-e3be6c30e623}">
          <xlrd:rvb i="7924"/>
        </ext>
      </extLst>
    </bk>
    <bk>
      <extLst>
        <ext uri="{3e2802c4-a4d2-4d8b-9148-e3be6c30e623}">
          <xlrd:rvb i="7925"/>
        </ext>
      </extLst>
    </bk>
    <bk>
      <extLst>
        <ext uri="{3e2802c4-a4d2-4d8b-9148-e3be6c30e623}">
          <xlrd:rvb i="7926"/>
        </ext>
      </extLst>
    </bk>
    <bk>
      <extLst>
        <ext uri="{3e2802c4-a4d2-4d8b-9148-e3be6c30e623}">
          <xlrd:rvb i="7927"/>
        </ext>
      </extLst>
    </bk>
    <bk>
      <extLst>
        <ext uri="{3e2802c4-a4d2-4d8b-9148-e3be6c30e623}">
          <xlrd:rvb i="7928"/>
        </ext>
      </extLst>
    </bk>
    <bk>
      <extLst>
        <ext uri="{3e2802c4-a4d2-4d8b-9148-e3be6c30e623}">
          <xlrd:rvb i="7929"/>
        </ext>
      </extLst>
    </bk>
    <bk>
      <extLst>
        <ext uri="{3e2802c4-a4d2-4d8b-9148-e3be6c30e623}">
          <xlrd:rvb i="7930"/>
        </ext>
      </extLst>
    </bk>
    <bk>
      <extLst>
        <ext uri="{3e2802c4-a4d2-4d8b-9148-e3be6c30e623}">
          <xlrd:rvb i="7931"/>
        </ext>
      </extLst>
    </bk>
    <bk>
      <extLst>
        <ext uri="{3e2802c4-a4d2-4d8b-9148-e3be6c30e623}">
          <xlrd:rvb i="7932"/>
        </ext>
      </extLst>
    </bk>
    <bk>
      <extLst>
        <ext uri="{3e2802c4-a4d2-4d8b-9148-e3be6c30e623}">
          <xlrd:rvb i="7933"/>
        </ext>
      </extLst>
    </bk>
    <bk>
      <extLst>
        <ext uri="{3e2802c4-a4d2-4d8b-9148-e3be6c30e623}">
          <xlrd:rvb i="7934"/>
        </ext>
      </extLst>
    </bk>
    <bk>
      <extLst>
        <ext uri="{3e2802c4-a4d2-4d8b-9148-e3be6c30e623}">
          <xlrd:rvb i="7935"/>
        </ext>
      </extLst>
    </bk>
    <bk>
      <extLst>
        <ext uri="{3e2802c4-a4d2-4d8b-9148-e3be6c30e623}">
          <xlrd:rvb i="7936"/>
        </ext>
      </extLst>
    </bk>
    <bk>
      <extLst>
        <ext uri="{3e2802c4-a4d2-4d8b-9148-e3be6c30e623}">
          <xlrd:rvb i="7937"/>
        </ext>
      </extLst>
    </bk>
    <bk>
      <extLst>
        <ext uri="{3e2802c4-a4d2-4d8b-9148-e3be6c30e623}">
          <xlrd:rvb i="7938"/>
        </ext>
      </extLst>
    </bk>
    <bk>
      <extLst>
        <ext uri="{3e2802c4-a4d2-4d8b-9148-e3be6c30e623}">
          <xlrd:rvb i="7939"/>
        </ext>
      </extLst>
    </bk>
    <bk>
      <extLst>
        <ext uri="{3e2802c4-a4d2-4d8b-9148-e3be6c30e623}">
          <xlrd:rvb i="7940"/>
        </ext>
      </extLst>
    </bk>
    <bk>
      <extLst>
        <ext uri="{3e2802c4-a4d2-4d8b-9148-e3be6c30e623}">
          <xlrd:rvb i="7941"/>
        </ext>
      </extLst>
    </bk>
    <bk>
      <extLst>
        <ext uri="{3e2802c4-a4d2-4d8b-9148-e3be6c30e623}">
          <xlrd:rvb i="7942"/>
        </ext>
      </extLst>
    </bk>
    <bk>
      <extLst>
        <ext uri="{3e2802c4-a4d2-4d8b-9148-e3be6c30e623}">
          <xlrd:rvb i="7943"/>
        </ext>
      </extLst>
    </bk>
    <bk>
      <extLst>
        <ext uri="{3e2802c4-a4d2-4d8b-9148-e3be6c30e623}">
          <xlrd:rvb i="7944"/>
        </ext>
      </extLst>
    </bk>
    <bk>
      <extLst>
        <ext uri="{3e2802c4-a4d2-4d8b-9148-e3be6c30e623}">
          <xlrd:rvb i="7945"/>
        </ext>
      </extLst>
    </bk>
    <bk>
      <extLst>
        <ext uri="{3e2802c4-a4d2-4d8b-9148-e3be6c30e623}">
          <xlrd:rvb i="7946"/>
        </ext>
      </extLst>
    </bk>
    <bk>
      <extLst>
        <ext uri="{3e2802c4-a4d2-4d8b-9148-e3be6c30e623}">
          <xlrd:rvb i="7947"/>
        </ext>
      </extLst>
    </bk>
    <bk>
      <extLst>
        <ext uri="{3e2802c4-a4d2-4d8b-9148-e3be6c30e623}">
          <xlrd:rvb i="7948"/>
        </ext>
      </extLst>
    </bk>
    <bk>
      <extLst>
        <ext uri="{3e2802c4-a4d2-4d8b-9148-e3be6c30e623}">
          <xlrd:rvb i="7949"/>
        </ext>
      </extLst>
    </bk>
    <bk>
      <extLst>
        <ext uri="{3e2802c4-a4d2-4d8b-9148-e3be6c30e623}">
          <xlrd:rvb i="7950"/>
        </ext>
      </extLst>
    </bk>
    <bk>
      <extLst>
        <ext uri="{3e2802c4-a4d2-4d8b-9148-e3be6c30e623}">
          <xlrd:rvb i="7951"/>
        </ext>
      </extLst>
    </bk>
    <bk>
      <extLst>
        <ext uri="{3e2802c4-a4d2-4d8b-9148-e3be6c30e623}">
          <xlrd:rvb i="7952"/>
        </ext>
      </extLst>
    </bk>
    <bk>
      <extLst>
        <ext uri="{3e2802c4-a4d2-4d8b-9148-e3be6c30e623}">
          <xlrd:rvb i="7953"/>
        </ext>
      </extLst>
    </bk>
    <bk>
      <extLst>
        <ext uri="{3e2802c4-a4d2-4d8b-9148-e3be6c30e623}">
          <xlrd:rvb i="7954"/>
        </ext>
      </extLst>
    </bk>
    <bk>
      <extLst>
        <ext uri="{3e2802c4-a4d2-4d8b-9148-e3be6c30e623}">
          <xlrd:rvb i="7955"/>
        </ext>
      </extLst>
    </bk>
    <bk>
      <extLst>
        <ext uri="{3e2802c4-a4d2-4d8b-9148-e3be6c30e623}">
          <xlrd:rvb i="7956"/>
        </ext>
      </extLst>
    </bk>
    <bk>
      <extLst>
        <ext uri="{3e2802c4-a4d2-4d8b-9148-e3be6c30e623}">
          <xlrd:rvb i="7957"/>
        </ext>
      </extLst>
    </bk>
    <bk>
      <extLst>
        <ext uri="{3e2802c4-a4d2-4d8b-9148-e3be6c30e623}">
          <xlrd:rvb i="7958"/>
        </ext>
      </extLst>
    </bk>
    <bk>
      <extLst>
        <ext uri="{3e2802c4-a4d2-4d8b-9148-e3be6c30e623}">
          <xlrd:rvb i="7959"/>
        </ext>
      </extLst>
    </bk>
    <bk>
      <extLst>
        <ext uri="{3e2802c4-a4d2-4d8b-9148-e3be6c30e623}">
          <xlrd:rvb i="7960"/>
        </ext>
      </extLst>
    </bk>
    <bk>
      <extLst>
        <ext uri="{3e2802c4-a4d2-4d8b-9148-e3be6c30e623}">
          <xlrd:rvb i="7961"/>
        </ext>
      </extLst>
    </bk>
    <bk>
      <extLst>
        <ext uri="{3e2802c4-a4d2-4d8b-9148-e3be6c30e623}">
          <xlrd:rvb i="7962"/>
        </ext>
      </extLst>
    </bk>
    <bk>
      <extLst>
        <ext uri="{3e2802c4-a4d2-4d8b-9148-e3be6c30e623}">
          <xlrd:rvb i="7963"/>
        </ext>
      </extLst>
    </bk>
    <bk>
      <extLst>
        <ext uri="{3e2802c4-a4d2-4d8b-9148-e3be6c30e623}">
          <xlrd:rvb i="7964"/>
        </ext>
      </extLst>
    </bk>
    <bk>
      <extLst>
        <ext uri="{3e2802c4-a4d2-4d8b-9148-e3be6c30e623}">
          <xlrd:rvb i="7965"/>
        </ext>
      </extLst>
    </bk>
    <bk>
      <extLst>
        <ext uri="{3e2802c4-a4d2-4d8b-9148-e3be6c30e623}">
          <xlrd:rvb i="7966"/>
        </ext>
      </extLst>
    </bk>
    <bk>
      <extLst>
        <ext uri="{3e2802c4-a4d2-4d8b-9148-e3be6c30e623}">
          <xlrd:rvb i="7967"/>
        </ext>
      </extLst>
    </bk>
    <bk>
      <extLst>
        <ext uri="{3e2802c4-a4d2-4d8b-9148-e3be6c30e623}">
          <xlrd:rvb i="7968"/>
        </ext>
      </extLst>
    </bk>
    <bk>
      <extLst>
        <ext uri="{3e2802c4-a4d2-4d8b-9148-e3be6c30e623}">
          <xlrd:rvb i="7969"/>
        </ext>
      </extLst>
    </bk>
    <bk>
      <extLst>
        <ext uri="{3e2802c4-a4d2-4d8b-9148-e3be6c30e623}">
          <xlrd:rvb i="7970"/>
        </ext>
      </extLst>
    </bk>
    <bk>
      <extLst>
        <ext uri="{3e2802c4-a4d2-4d8b-9148-e3be6c30e623}">
          <xlrd:rvb i="7971"/>
        </ext>
      </extLst>
    </bk>
    <bk>
      <extLst>
        <ext uri="{3e2802c4-a4d2-4d8b-9148-e3be6c30e623}">
          <xlrd:rvb i="7972"/>
        </ext>
      </extLst>
    </bk>
    <bk>
      <extLst>
        <ext uri="{3e2802c4-a4d2-4d8b-9148-e3be6c30e623}">
          <xlrd:rvb i="7973"/>
        </ext>
      </extLst>
    </bk>
    <bk>
      <extLst>
        <ext uri="{3e2802c4-a4d2-4d8b-9148-e3be6c30e623}">
          <xlrd:rvb i="7974"/>
        </ext>
      </extLst>
    </bk>
    <bk>
      <extLst>
        <ext uri="{3e2802c4-a4d2-4d8b-9148-e3be6c30e623}">
          <xlrd:rvb i="7975"/>
        </ext>
      </extLst>
    </bk>
    <bk>
      <extLst>
        <ext uri="{3e2802c4-a4d2-4d8b-9148-e3be6c30e623}">
          <xlrd:rvb i="7976"/>
        </ext>
      </extLst>
    </bk>
    <bk>
      <extLst>
        <ext uri="{3e2802c4-a4d2-4d8b-9148-e3be6c30e623}">
          <xlrd:rvb i="7977"/>
        </ext>
      </extLst>
    </bk>
    <bk>
      <extLst>
        <ext uri="{3e2802c4-a4d2-4d8b-9148-e3be6c30e623}">
          <xlrd:rvb i="7978"/>
        </ext>
      </extLst>
    </bk>
    <bk>
      <extLst>
        <ext uri="{3e2802c4-a4d2-4d8b-9148-e3be6c30e623}">
          <xlrd:rvb i="7979"/>
        </ext>
      </extLst>
    </bk>
    <bk>
      <extLst>
        <ext uri="{3e2802c4-a4d2-4d8b-9148-e3be6c30e623}">
          <xlrd:rvb i="7980"/>
        </ext>
      </extLst>
    </bk>
    <bk>
      <extLst>
        <ext uri="{3e2802c4-a4d2-4d8b-9148-e3be6c30e623}">
          <xlrd:rvb i="7981"/>
        </ext>
      </extLst>
    </bk>
    <bk>
      <extLst>
        <ext uri="{3e2802c4-a4d2-4d8b-9148-e3be6c30e623}">
          <xlrd:rvb i="7982"/>
        </ext>
      </extLst>
    </bk>
    <bk>
      <extLst>
        <ext uri="{3e2802c4-a4d2-4d8b-9148-e3be6c30e623}">
          <xlrd:rvb i="7983"/>
        </ext>
      </extLst>
    </bk>
    <bk>
      <extLst>
        <ext uri="{3e2802c4-a4d2-4d8b-9148-e3be6c30e623}">
          <xlrd:rvb i="7984"/>
        </ext>
      </extLst>
    </bk>
    <bk>
      <extLst>
        <ext uri="{3e2802c4-a4d2-4d8b-9148-e3be6c30e623}">
          <xlrd:rvb i="7985"/>
        </ext>
      </extLst>
    </bk>
    <bk>
      <extLst>
        <ext uri="{3e2802c4-a4d2-4d8b-9148-e3be6c30e623}">
          <xlrd:rvb i="7986"/>
        </ext>
      </extLst>
    </bk>
    <bk>
      <extLst>
        <ext uri="{3e2802c4-a4d2-4d8b-9148-e3be6c30e623}">
          <xlrd:rvb i="7987"/>
        </ext>
      </extLst>
    </bk>
    <bk>
      <extLst>
        <ext uri="{3e2802c4-a4d2-4d8b-9148-e3be6c30e623}">
          <xlrd:rvb i="7988"/>
        </ext>
      </extLst>
    </bk>
    <bk>
      <extLst>
        <ext uri="{3e2802c4-a4d2-4d8b-9148-e3be6c30e623}">
          <xlrd:rvb i="7989"/>
        </ext>
      </extLst>
    </bk>
    <bk>
      <extLst>
        <ext uri="{3e2802c4-a4d2-4d8b-9148-e3be6c30e623}">
          <xlrd:rvb i="7990"/>
        </ext>
      </extLst>
    </bk>
    <bk>
      <extLst>
        <ext uri="{3e2802c4-a4d2-4d8b-9148-e3be6c30e623}">
          <xlrd:rvb i="7991"/>
        </ext>
      </extLst>
    </bk>
    <bk>
      <extLst>
        <ext uri="{3e2802c4-a4d2-4d8b-9148-e3be6c30e623}">
          <xlrd:rvb i="7992"/>
        </ext>
      </extLst>
    </bk>
    <bk>
      <extLst>
        <ext uri="{3e2802c4-a4d2-4d8b-9148-e3be6c30e623}">
          <xlrd:rvb i="7993"/>
        </ext>
      </extLst>
    </bk>
    <bk>
      <extLst>
        <ext uri="{3e2802c4-a4d2-4d8b-9148-e3be6c30e623}">
          <xlrd:rvb i="7994"/>
        </ext>
      </extLst>
    </bk>
    <bk>
      <extLst>
        <ext uri="{3e2802c4-a4d2-4d8b-9148-e3be6c30e623}">
          <xlrd:rvb i="7995"/>
        </ext>
      </extLst>
    </bk>
    <bk>
      <extLst>
        <ext uri="{3e2802c4-a4d2-4d8b-9148-e3be6c30e623}">
          <xlrd:rvb i="7996"/>
        </ext>
      </extLst>
    </bk>
    <bk>
      <extLst>
        <ext uri="{3e2802c4-a4d2-4d8b-9148-e3be6c30e623}">
          <xlrd:rvb i="7997"/>
        </ext>
      </extLst>
    </bk>
    <bk>
      <extLst>
        <ext uri="{3e2802c4-a4d2-4d8b-9148-e3be6c30e623}">
          <xlrd:rvb i="7998"/>
        </ext>
      </extLst>
    </bk>
    <bk>
      <extLst>
        <ext uri="{3e2802c4-a4d2-4d8b-9148-e3be6c30e623}">
          <xlrd:rvb i="7999"/>
        </ext>
      </extLst>
    </bk>
    <bk>
      <extLst>
        <ext uri="{3e2802c4-a4d2-4d8b-9148-e3be6c30e623}">
          <xlrd:rvb i="8000"/>
        </ext>
      </extLst>
    </bk>
    <bk>
      <extLst>
        <ext uri="{3e2802c4-a4d2-4d8b-9148-e3be6c30e623}">
          <xlrd:rvb i="8001"/>
        </ext>
      </extLst>
    </bk>
    <bk>
      <extLst>
        <ext uri="{3e2802c4-a4d2-4d8b-9148-e3be6c30e623}">
          <xlrd:rvb i="8002"/>
        </ext>
      </extLst>
    </bk>
    <bk>
      <extLst>
        <ext uri="{3e2802c4-a4d2-4d8b-9148-e3be6c30e623}">
          <xlrd:rvb i="8003"/>
        </ext>
      </extLst>
    </bk>
    <bk>
      <extLst>
        <ext uri="{3e2802c4-a4d2-4d8b-9148-e3be6c30e623}">
          <xlrd:rvb i="8004"/>
        </ext>
      </extLst>
    </bk>
    <bk>
      <extLst>
        <ext uri="{3e2802c4-a4d2-4d8b-9148-e3be6c30e623}">
          <xlrd:rvb i="8005"/>
        </ext>
      </extLst>
    </bk>
    <bk>
      <extLst>
        <ext uri="{3e2802c4-a4d2-4d8b-9148-e3be6c30e623}">
          <xlrd:rvb i="8006"/>
        </ext>
      </extLst>
    </bk>
    <bk>
      <extLst>
        <ext uri="{3e2802c4-a4d2-4d8b-9148-e3be6c30e623}">
          <xlrd:rvb i="8007"/>
        </ext>
      </extLst>
    </bk>
    <bk>
      <extLst>
        <ext uri="{3e2802c4-a4d2-4d8b-9148-e3be6c30e623}">
          <xlrd:rvb i="8008"/>
        </ext>
      </extLst>
    </bk>
    <bk>
      <extLst>
        <ext uri="{3e2802c4-a4d2-4d8b-9148-e3be6c30e623}">
          <xlrd:rvb i="8009"/>
        </ext>
      </extLst>
    </bk>
    <bk>
      <extLst>
        <ext uri="{3e2802c4-a4d2-4d8b-9148-e3be6c30e623}">
          <xlrd:rvb i="8010"/>
        </ext>
      </extLst>
    </bk>
    <bk>
      <extLst>
        <ext uri="{3e2802c4-a4d2-4d8b-9148-e3be6c30e623}">
          <xlrd:rvb i="8011"/>
        </ext>
      </extLst>
    </bk>
    <bk>
      <extLst>
        <ext uri="{3e2802c4-a4d2-4d8b-9148-e3be6c30e623}">
          <xlrd:rvb i="8012"/>
        </ext>
      </extLst>
    </bk>
    <bk>
      <extLst>
        <ext uri="{3e2802c4-a4d2-4d8b-9148-e3be6c30e623}">
          <xlrd:rvb i="8013"/>
        </ext>
      </extLst>
    </bk>
    <bk>
      <extLst>
        <ext uri="{3e2802c4-a4d2-4d8b-9148-e3be6c30e623}">
          <xlrd:rvb i="8014"/>
        </ext>
      </extLst>
    </bk>
    <bk>
      <extLst>
        <ext uri="{3e2802c4-a4d2-4d8b-9148-e3be6c30e623}">
          <xlrd:rvb i="8015"/>
        </ext>
      </extLst>
    </bk>
    <bk>
      <extLst>
        <ext uri="{3e2802c4-a4d2-4d8b-9148-e3be6c30e623}">
          <xlrd:rvb i="8016"/>
        </ext>
      </extLst>
    </bk>
    <bk>
      <extLst>
        <ext uri="{3e2802c4-a4d2-4d8b-9148-e3be6c30e623}">
          <xlrd:rvb i="8017"/>
        </ext>
      </extLst>
    </bk>
    <bk>
      <extLst>
        <ext uri="{3e2802c4-a4d2-4d8b-9148-e3be6c30e623}">
          <xlrd:rvb i="8018"/>
        </ext>
      </extLst>
    </bk>
    <bk>
      <extLst>
        <ext uri="{3e2802c4-a4d2-4d8b-9148-e3be6c30e623}">
          <xlrd:rvb i="8019"/>
        </ext>
      </extLst>
    </bk>
    <bk>
      <extLst>
        <ext uri="{3e2802c4-a4d2-4d8b-9148-e3be6c30e623}">
          <xlrd:rvb i="8020"/>
        </ext>
      </extLst>
    </bk>
    <bk>
      <extLst>
        <ext uri="{3e2802c4-a4d2-4d8b-9148-e3be6c30e623}">
          <xlrd:rvb i="8021"/>
        </ext>
      </extLst>
    </bk>
    <bk>
      <extLst>
        <ext uri="{3e2802c4-a4d2-4d8b-9148-e3be6c30e623}">
          <xlrd:rvb i="8022"/>
        </ext>
      </extLst>
    </bk>
    <bk>
      <extLst>
        <ext uri="{3e2802c4-a4d2-4d8b-9148-e3be6c30e623}">
          <xlrd:rvb i="8023"/>
        </ext>
      </extLst>
    </bk>
    <bk>
      <extLst>
        <ext uri="{3e2802c4-a4d2-4d8b-9148-e3be6c30e623}">
          <xlrd:rvb i="8024"/>
        </ext>
      </extLst>
    </bk>
    <bk>
      <extLst>
        <ext uri="{3e2802c4-a4d2-4d8b-9148-e3be6c30e623}">
          <xlrd:rvb i="8025"/>
        </ext>
      </extLst>
    </bk>
    <bk>
      <extLst>
        <ext uri="{3e2802c4-a4d2-4d8b-9148-e3be6c30e623}">
          <xlrd:rvb i="8026"/>
        </ext>
      </extLst>
    </bk>
    <bk>
      <extLst>
        <ext uri="{3e2802c4-a4d2-4d8b-9148-e3be6c30e623}">
          <xlrd:rvb i="8027"/>
        </ext>
      </extLst>
    </bk>
    <bk>
      <extLst>
        <ext uri="{3e2802c4-a4d2-4d8b-9148-e3be6c30e623}">
          <xlrd:rvb i="8028"/>
        </ext>
      </extLst>
    </bk>
    <bk>
      <extLst>
        <ext uri="{3e2802c4-a4d2-4d8b-9148-e3be6c30e623}">
          <xlrd:rvb i="8029"/>
        </ext>
      </extLst>
    </bk>
    <bk>
      <extLst>
        <ext uri="{3e2802c4-a4d2-4d8b-9148-e3be6c30e623}">
          <xlrd:rvb i="8030"/>
        </ext>
      </extLst>
    </bk>
    <bk>
      <extLst>
        <ext uri="{3e2802c4-a4d2-4d8b-9148-e3be6c30e623}">
          <xlrd:rvb i="8031"/>
        </ext>
      </extLst>
    </bk>
    <bk>
      <extLst>
        <ext uri="{3e2802c4-a4d2-4d8b-9148-e3be6c30e623}">
          <xlrd:rvb i="8032"/>
        </ext>
      </extLst>
    </bk>
    <bk>
      <extLst>
        <ext uri="{3e2802c4-a4d2-4d8b-9148-e3be6c30e623}">
          <xlrd:rvb i="8033"/>
        </ext>
      </extLst>
    </bk>
    <bk>
      <extLst>
        <ext uri="{3e2802c4-a4d2-4d8b-9148-e3be6c30e623}">
          <xlrd:rvb i="8034"/>
        </ext>
      </extLst>
    </bk>
    <bk>
      <extLst>
        <ext uri="{3e2802c4-a4d2-4d8b-9148-e3be6c30e623}">
          <xlrd:rvb i="8035"/>
        </ext>
      </extLst>
    </bk>
    <bk>
      <extLst>
        <ext uri="{3e2802c4-a4d2-4d8b-9148-e3be6c30e623}">
          <xlrd:rvb i="8036"/>
        </ext>
      </extLst>
    </bk>
    <bk>
      <extLst>
        <ext uri="{3e2802c4-a4d2-4d8b-9148-e3be6c30e623}">
          <xlrd:rvb i="8037"/>
        </ext>
      </extLst>
    </bk>
    <bk>
      <extLst>
        <ext uri="{3e2802c4-a4d2-4d8b-9148-e3be6c30e623}">
          <xlrd:rvb i="8038"/>
        </ext>
      </extLst>
    </bk>
    <bk>
      <extLst>
        <ext uri="{3e2802c4-a4d2-4d8b-9148-e3be6c30e623}">
          <xlrd:rvb i="8039"/>
        </ext>
      </extLst>
    </bk>
    <bk>
      <extLst>
        <ext uri="{3e2802c4-a4d2-4d8b-9148-e3be6c30e623}">
          <xlrd:rvb i="8040"/>
        </ext>
      </extLst>
    </bk>
    <bk>
      <extLst>
        <ext uri="{3e2802c4-a4d2-4d8b-9148-e3be6c30e623}">
          <xlrd:rvb i="8041"/>
        </ext>
      </extLst>
    </bk>
    <bk>
      <extLst>
        <ext uri="{3e2802c4-a4d2-4d8b-9148-e3be6c30e623}">
          <xlrd:rvb i="8042"/>
        </ext>
      </extLst>
    </bk>
    <bk>
      <extLst>
        <ext uri="{3e2802c4-a4d2-4d8b-9148-e3be6c30e623}">
          <xlrd:rvb i="8043"/>
        </ext>
      </extLst>
    </bk>
    <bk>
      <extLst>
        <ext uri="{3e2802c4-a4d2-4d8b-9148-e3be6c30e623}">
          <xlrd:rvb i="8044"/>
        </ext>
      </extLst>
    </bk>
    <bk>
      <extLst>
        <ext uri="{3e2802c4-a4d2-4d8b-9148-e3be6c30e623}">
          <xlrd:rvb i="8045"/>
        </ext>
      </extLst>
    </bk>
    <bk>
      <extLst>
        <ext uri="{3e2802c4-a4d2-4d8b-9148-e3be6c30e623}">
          <xlrd:rvb i="8046"/>
        </ext>
      </extLst>
    </bk>
    <bk>
      <extLst>
        <ext uri="{3e2802c4-a4d2-4d8b-9148-e3be6c30e623}">
          <xlrd:rvb i="8047"/>
        </ext>
      </extLst>
    </bk>
    <bk>
      <extLst>
        <ext uri="{3e2802c4-a4d2-4d8b-9148-e3be6c30e623}">
          <xlrd:rvb i="8048"/>
        </ext>
      </extLst>
    </bk>
    <bk>
      <extLst>
        <ext uri="{3e2802c4-a4d2-4d8b-9148-e3be6c30e623}">
          <xlrd:rvb i="8049"/>
        </ext>
      </extLst>
    </bk>
    <bk>
      <extLst>
        <ext uri="{3e2802c4-a4d2-4d8b-9148-e3be6c30e623}">
          <xlrd:rvb i="8050"/>
        </ext>
      </extLst>
    </bk>
    <bk>
      <extLst>
        <ext uri="{3e2802c4-a4d2-4d8b-9148-e3be6c30e623}">
          <xlrd:rvb i="8051"/>
        </ext>
      </extLst>
    </bk>
    <bk>
      <extLst>
        <ext uri="{3e2802c4-a4d2-4d8b-9148-e3be6c30e623}">
          <xlrd:rvb i="8052"/>
        </ext>
      </extLst>
    </bk>
    <bk>
      <extLst>
        <ext uri="{3e2802c4-a4d2-4d8b-9148-e3be6c30e623}">
          <xlrd:rvb i="8053"/>
        </ext>
      </extLst>
    </bk>
    <bk>
      <extLst>
        <ext uri="{3e2802c4-a4d2-4d8b-9148-e3be6c30e623}">
          <xlrd:rvb i="8054"/>
        </ext>
      </extLst>
    </bk>
    <bk>
      <extLst>
        <ext uri="{3e2802c4-a4d2-4d8b-9148-e3be6c30e623}">
          <xlrd:rvb i="8055"/>
        </ext>
      </extLst>
    </bk>
    <bk>
      <extLst>
        <ext uri="{3e2802c4-a4d2-4d8b-9148-e3be6c30e623}">
          <xlrd:rvb i="8056"/>
        </ext>
      </extLst>
    </bk>
    <bk>
      <extLst>
        <ext uri="{3e2802c4-a4d2-4d8b-9148-e3be6c30e623}">
          <xlrd:rvb i="8057"/>
        </ext>
      </extLst>
    </bk>
    <bk>
      <extLst>
        <ext uri="{3e2802c4-a4d2-4d8b-9148-e3be6c30e623}">
          <xlrd:rvb i="8058"/>
        </ext>
      </extLst>
    </bk>
    <bk>
      <extLst>
        <ext uri="{3e2802c4-a4d2-4d8b-9148-e3be6c30e623}">
          <xlrd:rvb i="8059"/>
        </ext>
      </extLst>
    </bk>
    <bk>
      <extLst>
        <ext uri="{3e2802c4-a4d2-4d8b-9148-e3be6c30e623}">
          <xlrd:rvb i="8060"/>
        </ext>
      </extLst>
    </bk>
    <bk>
      <extLst>
        <ext uri="{3e2802c4-a4d2-4d8b-9148-e3be6c30e623}">
          <xlrd:rvb i="8061"/>
        </ext>
      </extLst>
    </bk>
    <bk>
      <extLst>
        <ext uri="{3e2802c4-a4d2-4d8b-9148-e3be6c30e623}">
          <xlrd:rvb i="8062"/>
        </ext>
      </extLst>
    </bk>
    <bk>
      <extLst>
        <ext uri="{3e2802c4-a4d2-4d8b-9148-e3be6c30e623}">
          <xlrd:rvb i="8063"/>
        </ext>
      </extLst>
    </bk>
    <bk>
      <extLst>
        <ext uri="{3e2802c4-a4d2-4d8b-9148-e3be6c30e623}">
          <xlrd:rvb i="8064"/>
        </ext>
      </extLst>
    </bk>
    <bk>
      <extLst>
        <ext uri="{3e2802c4-a4d2-4d8b-9148-e3be6c30e623}">
          <xlrd:rvb i="8065"/>
        </ext>
      </extLst>
    </bk>
    <bk>
      <extLst>
        <ext uri="{3e2802c4-a4d2-4d8b-9148-e3be6c30e623}">
          <xlrd:rvb i="8066"/>
        </ext>
      </extLst>
    </bk>
    <bk>
      <extLst>
        <ext uri="{3e2802c4-a4d2-4d8b-9148-e3be6c30e623}">
          <xlrd:rvb i="8067"/>
        </ext>
      </extLst>
    </bk>
    <bk>
      <extLst>
        <ext uri="{3e2802c4-a4d2-4d8b-9148-e3be6c30e623}">
          <xlrd:rvb i="8068"/>
        </ext>
      </extLst>
    </bk>
    <bk>
      <extLst>
        <ext uri="{3e2802c4-a4d2-4d8b-9148-e3be6c30e623}">
          <xlrd:rvb i="8069"/>
        </ext>
      </extLst>
    </bk>
    <bk>
      <extLst>
        <ext uri="{3e2802c4-a4d2-4d8b-9148-e3be6c30e623}">
          <xlrd:rvb i="8070"/>
        </ext>
      </extLst>
    </bk>
    <bk>
      <extLst>
        <ext uri="{3e2802c4-a4d2-4d8b-9148-e3be6c30e623}">
          <xlrd:rvb i="8071"/>
        </ext>
      </extLst>
    </bk>
    <bk>
      <extLst>
        <ext uri="{3e2802c4-a4d2-4d8b-9148-e3be6c30e623}">
          <xlrd:rvb i="8072"/>
        </ext>
      </extLst>
    </bk>
    <bk>
      <extLst>
        <ext uri="{3e2802c4-a4d2-4d8b-9148-e3be6c30e623}">
          <xlrd:rvb i="8073"/>
        </ext>
      </extLst>
    </bk>
    <bk>
      <extLst>
        <ext uri="{3e2802c4-a4d2-4d8b-9148-e3be6c30e623}">
          <xlrd:rvb i="8074"/>
        </ext>
      </extLst>
    </bk>
    <bk>
      <extLst>
        <ext uri="{3e2802c4-a4d2-4d8b-9148-e3be6c30e623}">
          <xlrd:rvb i="8075"/>
        </ext>
      </extLst>
    </bk>
    <bk>
      <extLst>
        <ext uri="{3e2802c4-a4d2-4d8b-9148-e3be6c30e623}">
          <xlrd:rvb i="8076"/>
        </ext>
      </extLst>
    </bk>
    <bk>
      <extLst>
        <ext uri="{3e2802c4-a4d2-4d8b-9148-e3be6c30e623}">
          <xlrd:rvb i="8077"/>
        </ext>
      </extLst>
    </bk>
    <bk>
      <extLst>
        <ext uri="{3e2802c4-a4d2-4d8b-9148-e3be6c30e623}">
          <xlrd:rvb i="8078"/>
        </ext>
      </extLst>
    </bk>
    <bk>
      <extLst>
        <ext uri="{3e2802c4-a4d2-4d8b-9148-e3be6c30e623}">
          <xlrd:rvb i="8079"/>
        </ext>
      </extLst>
    </bk>
    <bk>
      <extLst>
        <ext uri="{3e2802c4-a4d2-4d8b-9148-e3be6c30e623}">
          <xlrd:rvb i="8080"/>
        </ext>
      </extLst>
    </bk>
    <bk>
      <extLst>
        <ext uri="{3e2802c4-a4d2-4d8b-9148-e3be6c30e623}">
          <xlrd:rvb i="8081"/>
        </ext>
      </extLst>
    </bk>
    <bk>
      <extLst>
        <ext uri="{3e2802c4-a4d2-4d8b-9148-e3be6c30e623}">
          <xlrd:rvb i="8082"/>
        </ext>
      </extLst>
    </bk>
    <bk>
      <extLst>
        <ext uri="{3e2802c4-a4d2-4d8b-9148-e3be6c30e623}">
          <xlrd:rvb i="8083"/>
        </ext>
      </extLst>
    </bk>
    <bk>
      <extLst>
        <ext uri="{3e2802c4-a4d2-4d8b-9148-e3be6c30e623}">
          <xlrd:rvb i="8084"/>
        </ext>
      </extLst>
    </bk>
    <bk>
      <extLst>
        <ext uri="{3e2802c4-a4d2-4d8b-9148-e3be6c30e623}">
          <xlrd:rvb i="8085"/>
        </ext>
      </extLst>
    </bk>
    <bk>
      <extLst>
        <ext uri="{3e2802c4-a4d2-4d8b-9148-e3be6c30e623}">
          <xlrd:rvb i="8086"/>
        </ext>
      </extLst>
    </bk>
    <bk>
      <extLst>
        <ext uri="{3e2802c4-a4d2-4d8b-9148-e3be6c30e623}">
          <xlrd:rvb i="8087"/>
        </ext>
      </extLst>
    </bk>
    <bk>
      <extLst>
        <ext uri="{3e2802c4-a4d2-4d8b-9148-e3be6c30e623}">
          <xlrd:rvb i="8088"/>
        </ext>
      </extLst>
    </bk>
    <bk>
      <extLst>
        <ext uri="{3e2802c4-a4d2-4d8b-9148-e3be6c30e623}">
          <xlrd:rvb i="8089"/>
        </ext>
      </extLst>
    </bk>
    <bk>
      <extLst>
        <ext uri="{3e2802c4-a4d2-4d8b-9148-e3be6c30e623}">
          <xlrd:rvb i="8090"/>
        </ext>
      </extLst>
    </bk>
    <bk>
      <extLst>
        <ext uri="{3e2802c4-a4d2-4d8b-9148-e3be6c30e623}">
          <xlrd:rvb i="8091"/>
        </ext>
      </extLst>
    </bk>
    <bk>
      <extLst>
        <ext uri="{3e2802c4-a4d2-4d8b-9148-e3be6c30e623}">
          <xlrd:rvb i="8092"/>
        </ext>
      </extLst>
    </bk>
    <bk>
      <extLst>
        <ext uri="{3e2802c4-a4d2-4d8b-9148-e3be6c30e623}">
          <xlrd:rvb i="8093"/>
        </ext>
      </extLst>
    </bk>
    <bk>
      <extLst>
        <ext uri="{3e2802c4-a4d2-4d8b-9148-e3be6c30e623}">
          <xlrd:rvb i="8094"/>
        </ext>
      </extLst>
    </bk>
    <bk>
      <extLst>
        <ext uri="{3e2802c4-a4d2-4d8b-9148-e3be6c30e623}">
          <xlrd:rvb i="8095"/>
        </ext>
      </extLst>
    </bk>
    <bk>
      <extLst>
        <ext uri="{3e2802c4-a4d2-4d8b-9148-e3be6c30e623}">
          <xlrd:rvb i="8096"/>
        </ext>
      </extLst>
    </bk>
    <bk>
      <extLst>
        <ext uri="{3e2802c4-a4d2-4d8b-9148-e3be6c30e623}">
          <xlrd:rvb i="8097"/>
        </ext>
      </extLst>
    </bk>
    <bk>
      <extLst>
        <ext uri="{3e2802c4-a4d2-4d8b-9148-e3be6c30e623}">
          <xlrd:rvb i="8098"/>
        </ext>
      </extLst>
    </bk>
    <bk>
      <extLst>
        <ext uri="{3e2802c4-a4d2-4d8b-9148-e3be6c30e623}">
          <xlrd:rvb i="8099"/>
        </ext>
      </extLst>
    </bk>
    <bk>
      <extLst>
        <ext uri="{3e2802c4-a4d2-4d8b-9148-e3be6c30e623}">
          <xlrd:rvb i="8100"/>
        </ext>
      </extLst>
    </bk>
    <bk>
      <extLst>
        <ext uri="{3e2802c4-a4d2-4d8b-9148-e3be6c30e623}">
          <xlrd:rvb i="8101"/>
        </ext>
      </extLst>
    </bk>
    <bk>
      <extLst>
        <ext uri="{3e2802c4-a4d2-4d8b-9148-e3be6c30e623}">
          <xlrd:rvb i="8102"/>
        </ext>
      </extLst>
    </bk>
    <bk>
      <extLst>
        <ext uri="{3e2802c4-a4d2-4d8b-9148-e3be6c30e623}">
          <xlrd:rvb i="8103"/>
        </ext>
      </extLst>
    </bk>
    <bk>
      <extLst>
        <ext uri="{3e2802c4-a4d2-4d8b-9148-e3be6c30e623}">
          <xlrd:rvb i="8104"/>
        </ext>
      </extLst>
    </bk>
    <bk>
      <extLst>
        <ext uri="{3e2802c4-a4d2-4d8b-9148-e3be6c30e623}">
          <xlrd:rvb i="8105"/>
        </ext>
      </extLst>
    </bk>
    <bk>
      <extLst>
        <ext uri="{3e2802c4-a4d2-4d8b-9148-e3be6c30e623}">
          <xlrd:rvb i="8106"/>
        </ext>
      </extLst>
    </bk>
    <bk>
      <extLst>
        <ext uri="{3e2802c4-a4d2-4d8b-9148-e3be6c30e623}">
          <xlrd:rvb i="8107"/>
        </ext>
      </extLst>
    </bk>
    <bk>
      <extLst>
        <ext uri="{3e2802c4-a4d2-4d8b-9148-e3be6c30e623}">
          <xlrd:rvb i="8108"/>
        </ext>
      </extLst>
    </bk>
    <bk>
      <extLst>
        <ext uri="{3e2802c4-a4d2-4d8b-9148-e3be6c30e623}">
          <xlrd:rvb i="8109"/>
        </ext>
      </extLst>
    </bk>
    <bk>
      <extLst>
        <ext uri="{3e2802c4-a4d2-4d8b-9148-e3be6c30e623}">
          <xlrd:rvb i="8110"/>
        </ext>
      </extLst>
    </bk>
    <bk>
      <extLst>
        <ext uri="{3e2802c4-a4d2-4d8b-9148-e3be6c30e623}">
          <xlrd:rvb i="8111"/>
        </ext>
      </extLst>
    </bk>
    <bk>
      <extLst>
        <ext uri="{3e2802c4-a4d2-4d8b-9148-e3be6c30e623}">
          <xlrd:rvb i="8112"/>
        </ext>
      </extLst>
    </bk>
    <bk>
      <extLst>
        <ext uri="{3e2802c4-a4d2-4d8b-9148-e3be6c30e623}">
          <xlrd:rvb i="8115"/>
        </ext>
      </extLst>
    </bk>
    <bk>
      <extLst>
        <ext uri="{3e2802c4-a4d2-4d8b-9148-e3be6c30e623}">
          <xlrd:rvb i="8116"/>
        </ext>
      </extLst>
    </bk>
    <bk>
      <extLst>
        <ext uri="{3e2802c4-a4d2-4d8b-9148-e3be6c30e623}">
          <xlrd:rvb i="8117"/>
        </ext>
      </extLst>
    </bk>
    <bk>
      <extLst>
        <ext uri="{3e2802c4-a4d2-4d8b-9148-e3be6c30e623}">
          <xlrd:rvb i="8118"/>
        </ext>
      </extLst>
    </bk>
    <bk>
      <extLst>
        <ext uri="{3e2802c4-a4d2-4d8b-9148-e3be6c30e623}">
          <xlrd:rvb i="8119"/>
        </ext>
      </extLst>
    </bk>
    <bk>
      <extLst>
        <ext uri="{3e2802c4-a4d2-4d8b-9148-e3be6c30e623}">
          <xlrd:rvb i="8120"/>
        </ext>
      </extLst>
    </bk>
    <bk>
      <extLst>
        <ext uri="{3e2802c4-a4d2-4d8b-9148-e3be6c30e623}">
          <xlrd:rvb i="8121"/>
        </ext>
      </extLst>
    </bk>
    <bk>
      <extLst>
        <ext uri="{3e2802c4-a4d2-4d8b-9148-e3be6c30e623}">
          <xlrd:rvb i="8122"/>
        </ext>
      </extLst>
    </bk>
    <bk>
      <extLst>
        <ext uri="{3e2802c4-a4d2-4d8b-9148-e3be6c30e623}">
          <xlrd:rvb i="8123"/>
        </ext>
      </extLst>
    </bk>
    <bk>
      <extLst>
        <ext uri="{3e2802c4-a4d2-4d8b-9148-e3be6c30e623}">
          <xlrd:rvb i="8124"/>
        </ext>
      </extLst>
    </bk>
    <bk>
      <extLst>
        <ext uri="{3e2802c4-a4d2-4d8b-9148-e3be6c30e623}">
          <xlrd:rvb i="8125"/>
        </ext>
      </extLst>
    </bk>
    <bk>
      <extLst>
        <ext uri="{3e2802c4-a4d2-4d8b-9148-e3be6c30e623}">
          <xlrd:rvb i="8126"/>
        </ext>
      </extLst>
    </bk>
    <bk>
      <extLst>
        <ext uri="{3e2802c4-a4d2-4d8b-9148-e3be6c30e623}">
          <xlrd:rvb i="8127"/>
        </ext>
      </extLst>
    </bk>
    <bk>
      <extLst>
        <ext uri="{3e2802c4-a4d2-4d8b-9148-e3be6c30e623}">
          <xlrd:rvb i="8128"/>
        </ext>
      </extLst>
    </bk>
    <bk>
      <extLst>
        <ext uri="{3e2802c4-a4d2-4d8b-9148-e3be6c30e623}">
          <xlrd:rvb i="8129"/>
        </ext>
      </extLst>
    </bk>
    <bk>
      <extLst>
        <ext uri="{3e2802c4-a4d2-4d8b-9148-e3be6c30e623}">
          <xlrd:rvb i="8130"/>
        </ext>
      </extLst>
    </bk>
    <bk>
      <extLst>
        <ext uri="{3e2802c4-a4d2-4d8b-9148-e3be6c30e623}">
          <xlrd:rvb i="8131"/>
        </ext>
      </extLst>
    </bk>
    <bk>
      <extLst>
        <ext uri="{3e2802c4-a4d2-4d8b-9148-e3be6c30e623}">
          <xlrd:rvb i="8132"/>
        </ext>
      </extLst>
    </bk>
    <bk>
      <extLst>
        <ext uri="{3e2802c4-a4d2-4d8b-9148-e3be6c30e623}">
          <xlrd:rvb i="8133"/>
        </ext>
      </extLst>
    </bk>
    <bk>
      <extLst>
        <ext uri="{3e2802c4-a4d2-4d8b-9148-e3be6c30e623}">
          <xlrd:rvb i="8134"/>
        </ext>
      </extLst>
    </bk>
    <bk>
      <extLst>
        <ext uri="{3e2802c4-a4d2-4d8b-9148-e3be6c30e623}">
          <xlrd:rvb i="8135"/>
        </ext>
      </extLst>
    </bk>
    <bk>
      <extLst>
        <ext uri="{3e2802c4-a4d2-4d8b-9148-e3be6c30e623}">
          <xlrd:rvb i="8136"/>
        </ext>
      </extLst>
    </bk>
    <bk>
      <extLst>
        <ext uri="{3e2802c4-a4d2-4d8b-9148-e3be6c30e623}">
          <xlrd:rvb i="8137"/>
        </ext>
      </extLst>
    </bk>
    <bk>
      <extLst>
        <ext uri="{3e2802c4-a4d2-4d8b-9148-e3be6c30e623}">
          <xlrd:rvb i="8138"/>
        </ext>
      </extLst>
    </bk>
    <bk>
      <extLst>
        <ext uri="{3e2802c4-a4d2-4d8b-9148-e3be6c30e623}">
          <xlrd:rvb i="8139"/>
        </ext>
      </extLst>
    </bk>
    <bk>
      <extLst>
        <ext uri="{3e2802c4-a4d2-4d8b-9148-e3be6c30e623}">
          <xlrd:rvb i="8140"/>
        </ext>
      </extLst>
    </bk>
    <bk>
      <extLst>
        <ext uri="{3e2802c4-a4d2-4d8b-9148-e3be6c30e623}">
          <xlrd:rvb i="8141"/>
        </ext>
      </extLst>
    </bk>
    <bk>
      <extLst>
        <ext uri="{3e2802c4-a4d2-4d8b-9148-e3be6c30e623}">
          <xlrd:rvb i="8142"/>
        </ext>
      </extLst>
    </bk>
    <bk>
      <extLst>
        <ext uri="{3e2802c4-a4d2-4d8b-9148-e3be6c30e623}">
          <xlrd:rvb i="8143"/>
        </ext>
      </extLst>
    </bk>
    <bk>
      <extLst>
        <ext uri="{3e2802c4-a4d2-4d8b-9148-e3be6c30e623}">
          <xlrd:rvb i="8144"/>
        </ext>
      </extLst>
    </bk>
    <bk>
      <extLst>
        <ext uri="{3e2802c4-a4d2-4d8b-9148-e3be6c30e623}">
          <xlrd:rvb i="8145"/>
        </ext>
      </extLst>
    </bk>
    <bk>
      <extLst>
        <ext uri="{3e2802c4-a4d2-4d8b-9148-e3be6c30e623}">
          <xlrd:rvb i="8146"/>
        </ext>
      </extLst>
    </bk>
    <bk>
      <extLst>
        <ext uri="{3e2802c4-a4d2-4d8b-9148-e3be6c30e623}">
          <xlrd:rvb i="8147"/>
        </ext>
      </extLst>
    </bk>
    <bk>
      <extLst>
        <ext uri="{3e2802c4-a4d2-4d8b-9148-e3be6c30e623}">
          <xlrd:rvb i="8148"/>
        </ext>
      </extLst>
    </bk>
    <bk>
      <extLst>
        <ext uri="{3e2802c4-a4d2-4d8b-9148-e3be6c30e623}">
          <xlrd:rvb i="8149"/>
        </ext>
      </extLst>
    </bk>
    <bk>
      <extLst>
        <ext uri="{3e2802c4-a4d2-4d8b-9148-e3be6c30e623}">
          <xlrd:rvb i="8150"/>
        </ext>
      </extLst>
    </bk>
    <bk>
      <extLst>
        <ext uri="{3e2802c4-a4d2-4d8b-9148-e3be6c30e623}">
          <xlrd:rvb i="8151"/>
        </ext>
      </extLst>
    </bk>
    <bk>
      <extLst>
        <ext uri="{3e2802c4-a4d2-4d8b-9148-e3be6c30e623}">
          <xlrd:rvb i="8152"/>
        </ext>
      </extLst>
    </bk>
    <bk>
      <extLst>
        <ext uri="{3e2802c4-a4d2-4d8b-9148-e3be6c30e623}">
          <xlrd:rvb i="8153"/>
        </ext>
      </extLst>
    </bk>
    <bk>
      <extLst>
        <ext uri="{3e2802c4-a4d2-4d8b-9148-e3be6c30e623}">
          <xlrd:rvb i="8154"/>
        </ext>
      </extLst>
    </bk>
    <bk>
      <extLst>
        <ext uri="{3e2802c4-a4d2-4d8b-9148-e3be6c30e623}">
          <xlrd:rvb i="8155"/>
        </ext>
      </extLst>
    </bk>
    <bk>
      <extLst>
        <ext uri="{3e2802c4-a4d2-4d8b-9148-e3be6c30e623}">
          <xlrd:rvb i="8156"/>
        </ext>
      </extLst>
    </bk>
    <bk>
      <extLst>
        <ext uri="{3e2802c4-a4d2-4d8b-9148-e3be6c30e623}">
          <xlrd:rvb i="8157"/>
        </ext>
      </extLst>
    </bk>
    <bk>
      <extLst>
        <ext uri="{3e2802c4-a4d2-4d8b-9148-e3be6c30e623}">
          <xlrd:rvb i="8158"/>
        </ext>
      </extLst>
    </bk>
    <bk>
      <extLst>
        <ext uri="{3e2802c4-a4d2-4d8b-9148-e3be6c30e623}">
          <xlrd:rvb i="8159"/>
        </ext>
      </extLst>
    </bk>
    <bk>
      <extLst>
        <ext uri="{3e2802c4-a4d2-4d8b-9148-e3be6c30e623}">
          <xlrd:rvb i="8160"/>
        </ext>
      </extLst>
    </bk>
    <bk>
      <extLst>
        <ext uri="{3e2802c4-a4d2-4d8b-9148-e3be6c30e623}">
          <xlrd:rvb i="8161"/>
        </ext>
      </extLst>
    </bk>
    <bk>
      <extLst>
        <ext uri="{3e2802c4-a4d2-4d8b-9148-e3be6c30e623}">
          <xlrd:rvb i="8162"/>
        </ext>
      </extLst>
    </bk>
    <bk>
      <extLst>
        <ext uri="{3e2802c4-a4d2-4d8b-9148-e3be6c30e623}">
          <xlrd:rvb i="8163"/>
        </ext>
      </extLst>
    </bk>
    <bk>
      <extLst>
        <ext uri="{3e2802c4-a4d2-4d8b-9148-e3be6c30e623}">
          <xlrd:rvb i="8164"/>
        </ext>
      </extLst>
    </bk>
    <bk>
      <extLst>
        <ext uri="{3e2802c4-a4d2-4d8b-9148-e3be6c30e623}">
          <xlrd:rvb i="8165"/>
        </ext>
      </extLst>
    </bk>
    <bk>
      <extLst>
        <ext uri="{3e2802c4-a4d2-4d8b-9148-e3be6c30e623}">
          <xlrd:rvb i="8166"/>
        </ext>
      </extLst>
    </bk>
    <bk>
      <extLst>
        <ext uri="{3e2802c4-a4d2-4d8b-9148-e3be6c30e623}">
          <xlrd:rvb i="8167"/>
        </ext>
      </extLst>
    </bk>
    <bk>
      <extLst>
        <ext uri="{3e2802c4-a4d2-4d8b-9148-e3be6c30e623}">
          <xlrd:rvb i="8168"/>
        </ext>
      </extLst>
    </bk>
    <bk>
      <extLst>
        <ext uri="{3e2802c4-a4d2-4d8b-9148-e3be6c30e623}">
          <xlrd:rvb i="8169"/>
        </ext>
      </extLst>
    </bk>
    <bk>
      <extLst>
        <ext uri="{3e2802c4-a4d2-4d8b-9148-e3be6c30e623}">
          <xlrd:rvb i="8170"/>
        </ext>
      </extLst>
    </bk>
    <bk>
      <extLst>
        <ext uri="{3e2802c4-a4d2-4d8b-9148-e3be6c30e623}">
          <xlrd:rvb i="8171"/>
        </ext>
      </extLst>
    </bk>
    <bk>
      <extLst>
        <ext uri="{3e2802c4-a4d2-4d8b-9148-e3be6c30e623}">
          <xlrd:rvb i="8172"/>
        </ext>
      </extLst>
    </bk>
    <bk>
      <extLst>
        <ext uri="{3e2802c4-a4d2-4d8b-9148-e3be6c30e623}">
          <xlrd:rvb i="8173"/>
        </ext>
      </extLst>
    </bk>
    <bk>
      <extLst>
        <ext uri="{3e2802c4-a4d2-4d8b-9148-e3be6c30e623}">
          <xlrd:rvb i="8174"/>
        </ext>
      </extLst>
    </bk>
    <bk>
      <extLst>
        <ext uri="{3e2802c4-a4d2-4d8b-9148-e3be6c30e623}">
          <xlrd:rvb i="8175"/>
        </ext>
      </extLst>
    </bk>
    <bk>
      <extLst>
        <ext uri="{3e2802c4-a4d2-4d8b-9148-e3be6c30e623}">
          <xlrd:rvb i="8176"/>
        </ext>
      </extLst>
    </bk>
    <bk>
      <extLst>
        <ext uri="{3e2802c4-a4d2-4d8b-9148-e3be6c30e623}">
          <xlrd:rvb i="8177"/>
        </ext>
      </extLst>
    </bk>
    <bk>
      <extLst>
        <ext uri="{3e2802c4-a4d2-4d8b-9148-e3be6c30e623}">
          <xlrd:rvb i="8178"/>
        </ext>
      </extLst>
    </bk>
    <bk>
      <extLst>
        <ext uri="{3e2802c4-a4d2-4d8b-9148-e3be6c30e623}">
          <xlrd:rvb i="8179"/>
        </ext>
      </extLst>
    </bk>
    <bk>
      <extLst>
        <ext uri="{3e2802c4-a4d2-4d8b-9148-e3be6c30e623}">
          <xlrd:rvb i="8180"/>
        </ext>
      </extLst>
    </bk>
    <bk>
      <extLst>
        <ext uri="{3e2802c4-a4d2-4d8b-9148-e3be6c30e623}">
          <xlrd:rvb i="8181"/>
        </ext>
      </extLst>
    </bk>
    <bk>
      <extLst>
        <ext uri="{3e2802c4-a4d2-4d8b-9148-e3be6c30e623}">
          <xlrd:rvb i="8182"/>
        </ext>
      </extLst>
    </bk>
    <bk>
      <extLst>
        <ext uri="{3e2802c4-a4d2-4d8b-9148-e3be6c30e623}">
          <xlrd:rvb i="8183"/>
        </ext>
      </extLst>
    </bk>
    <bk>
      <extLst>
        <ext uri="{3e2802c4-a4d2-4d8b-9148-e3be6c30e623}">
          <xlrd:rvb i="8184"/>
        </ext>
      </extLst>
    </bk>
    <bk>
      <extLst>
        <ext uri="{3e2802c4-a4d2-4d8b-9148-e3be6c30e623}">
          <xlrd:rvb i="8185"/>
        </ext>
      </extLst>
    </bk>
    <bk>
      <extLst>
        <ext uri="{3e2802c4-a4d2-4d8b-9148-e3be6c30e623}">
          <xlrd:rvb i="8186"/>
        </ext>
      </extLst>
    </bk>
    <bk>
      <extLst>
        <ext uri="{3e2802c4-a4d2-4d8b-9148-e3be6c30e623}">
          <xlrd:rvb i="8187"/>
        </ext>
      </extLst>
    </bk>
    <bk>
      <extLst>
        <ext uri="{3e2802c4-a4d2-4d8b-9148-e3be6c30e623}">
          <xlrd:rvb i="8188"/>
        </ext>
      </extLst>
    </bk>
    <bk>
      <extLst>
        <ext uri="{3e2802c4-a4d2-4d8b-9148-e3be6c30e623}">
          <xlrd:rvb i="8189"/>
        </ext>
      </extLst>
    </bk>
    <bk>
      <extLst>
        <ext uri="{3e2802c4-a4d2-4d8b-9148-e3be6c30e623}">
          <xlrd:rvb i="8190"/>
        </ext>
      </extLst>
    </bk>
    <bk>
      <extLst>
        <ext uri="{3e2802c4-a4d2-4d8b-9148-e3be6c30e623}">
          <xlrd:rvb i="8191"/>
        </ext>
      </extLst>
    </bk>
    <bk>
      <extLst>
        <ext uri="{3e2802c4-a4d2-4d8b-9148-e3be6c30e623}">
          <xlrd:rvb i="8192"/>
        </ext>
      </extLst>
    </bk>
    <bk>
      <extLst>
        <ext uri="{3e2802c4-a4d2-4d8b-9148-e3be6c30e623}">
          <xlrd:rvb i="8193"/>
        </ext>
      </extLst>
    </bk>
    <bk>
      <extLst>
        <ext uri="{3e2802c4-a4d2-4d8b-9148-e3be6c30e623}">
          <xlrd:rvb i="8194"/>
        </ext>
      </extLst>
    </bk>
    <bk>
      <extLst>
        <ext uri="{3e2802c4-a4d2-4d8b-9148-e3be6c30e623}">
          <xlrd:rvb i="8195"/>
        </ext>
      </extLst>
    </bk>
    <bk>
      <extLst>
        <ext uri="{3e2802c4-a4d2-4d8b-9148-e3be6c30e623}">
          <xlrd:rvb i="8196"/>
        </ext>
      </extLst>
    </bk>
    <bk>
      <extLst>
        <ext uri="{3e2802c4-a4d2-4d8b-9148-e3be6c30e623}">
          <xlrd:rvb i="8197"/>
        </ext>
      </extLst>
    </bk>
    <bk>
      <extLst>
        <ext uri="{3e2802c4-a4d2-4d8b-9148-e3be6c30e623}">
          <xlrd:rvb i="8198"/>
        </ext>
      </extLst>
    </bk>
    <bk>
      <extLst>
        <ext uri="{3e2802c4-a4d2-4d8b-9148-e3be6c30e623}">
          <xlrd:rvb i="8199"/>
        </ext>
      </extLst>
    </bk>
    <bk>
      <extLst>
        <ext uri="{3e2802c4-a4d2-4d8b-9148-e3be6c30e623}">
          <xlrd:rvb i="8200"/>
        </ext>
      </extLst>
    </bk>
    <bk>
      <extLst>
        <ext uri="{3e2802c4-a4d2-4d8b-9148-e3be6c30e623}">
          <xlrd:rvb i="8201"/>
        </ext>
      </extLst>
    </bk>
    <bk>
      <extLst>
        <ext uri="{3e2802c4-a4d2-4d8b-9148-e3be6c30e623}">
          <xlrd:rvb i="8202"/>
        </ext>
      </extLst>
    </bk>
    <bk>
      <extLst>
        <ext uri="{3e2802c4-a4d2-4d8b-9148-e3be6c30e623}">
          <xlrd:rvb i="8203"/>
        </ext>
      </extLst>
    </bk>
    <bk>
      <extLst>
        <ext uri="{3e2802c4-a4d2-4d8b-9148-e3be6c30e623}">
          <xlrd:rvb i="8204"/>
        </ext>
      </extLst>
    </bk>
    <bk>
      <extLst>
        <ext uri="{3e2802c4-a4d2-4d8b-9148-e3be6c30e623}">
          <xlrd:rvb i="8205"/>
        </ext>
      </extLst>
    </bk>
    <bk>
      <extLst>
        <ext uri="{3e2802c4-a4d2-4d8b-9148-e3be6c30e623}">
          <xlrd:rvb i="8206"/>
        </ext>
      </extLst>
    </bk>
    <bk>
      <extLst>
        <ext uri="{3e2802c4-a4d2-4d8b-9148-e3be6c30e623}">
          <xlrd:rvb i="8207"/>
        </ext>
      </extLst>
    </bk>
    <bk>
      <extLst>
        <ext uri="{3e2802c4-a4d2-4d8b-9148-e3be6c30e623}">
          <xlrd:rvb i="8208"/>
        </ext>
      </extLst>
    </bk>
    <bk>
      <extLst>
        <ext uri="{3e2802c4-a4d2-4d8b-9148-e3be6c30e623}">
          <xlrd:rvb i="8209"/>
        </ext>
      </extLst>
    </bk>
    <bk>
      <extLst>
        <ext uri="{3e2802c4-a4d2-4d8b-9148-e3be6c30e623}">
          <xlrd:rvb i="8210"/>
        </ext>
      </extLst>
    </bk>
    <bk>
      <extLst>
        <ext uri="{3e2802c4-a4d2-4d8b-9148-e3be6c30e623}">
          <xlrd:rvb i="8211"/>
        </ext>
      </extLst>
    </bk>
    <bk>
      <extLst>
        <ext uri="{3e2802c4-a4d2-4d8b-9148-e3be6c30e623}">
          <xlrd:rvb i="8212"/>
        </ext>
      </extLst>
    </bk>
    <bk>
      <extLst>
        <ext uri="{3e2802c4-a4d2-4d8b-9148-e3be6c30e623}">
          <xlrd:rvb i="8213"/>
        </ext>
      </extLst>
    </bk>
    <bk>
      <extLst>
        <ext uri="{3e2802c4-a4d2-4d8b-9148-e3be6c30e623}">
          <xlrd:rvb i="8214"/>
        </ext>
      </extLst>
    </bk>
    <bk>
      <extLst>
        <ext uri="{3e2802c4-a4d2-4d8b-9148-e3be6c30e623}">
          <xlrd:rvb i="8215"/>
        </ext>
      </extLst>
    </bk>
    <bk>
      <extLst>
        <ext uri="{3e2802c4-a4d2-4d8b-9148-e3be6c30e623}">
          <xlrd:rvb i="8216"/>
        </ext>
      </extLst>
    </bk>
    <bk>
      <extLst>
        <ext uri="{3e2802c4-a4d2-4d8b-9148-e3be6c30e623}">
          <xlrd:rvb i="8217"/>
        </ext>
      </extLst>
    </bk>
    <bk>
      <extLst>
        <ext uri="{3e2802c4-a4d2-4d8b-9148-e3be6c30e623}">
          <xlrd:rvb i="8218"/>
        </ext>
      </extLst>
    </bk>
    <bk>
      <extLst>
        <ext uri="{3e2802c4-a4d2-4d8b-9148-e3be6c30e623}">
          <xlrd:rvb i="8219"/>
        </ext>
      </extLst>
    </bk>
    <bk>
      <extLst>
        <ext uri="{3e2802c4-a4d2-4d8b-9148-e3be6c30e623}">
          <xlrd:rvb i="8220"/>
        </ext>
      </extLst>
    </bk>
    <bk>
      <extLst>
        <ext uri="{3e2802c4-a4d2-4d8b-9148-e3be6c30e623}">
          <xlrd:rvb i="8221"/>
        </ext>
      </extLst>
    </bk>
    <bk>
      <extLst>
        <ext uri="{3e2802c4-a4d2-4d8b-9148-e3be6c30e623}">
          <xlrd:rvb i="8222"/>
        </ext>
      </extLst>
    </bk>
    <bk>
      <extLst>
        <ext uri="{3e2802c4-a4d2-4d8b-9148-e3be6c30e623}">
          <xlrd:rvb i="8223"/>
        </ext>
      </extLst>
    </bk>
    <bk>
      <extLst>
        <ext uri="{3e2802c4-a4d2-4d8b-9148-e3be6c30e623}">
          <xlrd:rvb i="8224"/>
        </ext>
      </extLst>
    </bk>
    <bk>
      <extLst>
        <ext uri="{3e2802c4-a4d2-4d8b-9148-e3be6c30e623}">
          <xlrd:rvb i="8225"/>
        </ext>
      </extLst>
    </bk>
    <bk>
      <extLst>
        <ext uri="{3e2802c4-a4d2-4d8b-9148-e3be6c30e623}">
          <xlrd:rvb i="8226"/>
        </ext>
      </extLst>
    </bk>
    <bk>
      <extLst>
        <ext uri="{3e2802c4-a4d2-4d8b-9148-e3be6c30e623}">
          <xlrd:rvb i="8227"/>
        </ext>
      </extLst>
    </bk>
    <bk>
      <extLst>
        <ext uri="{3e2802c4-a4d2-4d8b-9148-e3be6c30e623}">
          <xlrd:rvb i="8228"/>
        </ext>
      </extLst>
    </bk>
    <bk>
      <extLst>
        <ext uri="{3e2802c4-a4d2-4d8b-9148-e3be6c30e623}">
          <xlrd:rvb i="8229"/>
        </ext>
      </extLst>
    </bk>
    <bk>
      <extLst>
        <ext uri="{3e2802c4-a4d2-4d8b-9148-e3be6c30e623}">
          <xlrd:rvb i="8230"/>
        </ext>
      </extLst>
    </bk>
    <bk>
      <extLst>
        <ext uri="{3e2802c4-a4d2-4d8b-9148-e3be6c30e623}">
          <xlrd:rvb i="8231"/>
        </ext>
      </extLst>
    </bk>
    <bk>
      <extLst>
        <ext uri="{3e2802c4-a4d2-4d8b-9148-e3be6c30e623}">
          <xlrd:rvb i="8232"/>
        </ext>
      </extLst>
    </bk>
    <bk>
      <extLst>
        <ext uri="{3e2802c4-a4d2-4d8b-9148-e3be6c30e623}">
          <xlrd:rvb i="8233"/>
        </ext>
      </extLst>
    </bk>
    <bk>
      <extLst>
        <ext uri="{3e2802c4-a4d2-4d8b-9148-e3be6c30e623}">
          <xlrd:rvb i="8234"/>
        </ext>
      </extLst>
    </bk>
    <bk>
      <extLst>
        <ext uri="{3e2802c4-a4d2-4d8b-9148-e3be6c30e623}">
          <xlrd:rvb i="8235"/>
        </ext>
      </extLst>
    </bk>
    <bk>
      <extLst>
        <ext uri="{3e2802c4-a4d2-4d8b-9148-e3be6c30e623}">
          <xlrd:rvb i="8236"/>
        </ext>
      </extLst>
    </bk>
    <bk>
      <extLst>
        <ext uri="{3e2802c4-a4d2-4d8b-9148-e3be6c30e623}">
          <xlrd:rvb i="8237"/>
        </ext>
      </extLst>
    </bk>
    <bk>
      <extLst>
        <ext uri="{3e2802c4-a4d2-4d8b-9148-e3be6c30e623}">
          <xlrd:rvb i="8238"/>
        </ext>
      </extLst>
    </bk>
    <bk>
      <extLst>
        <ext uri="{3e2802c4-a4d2-4d8b-9148-e3be6c30e623}">
          <xlrd:rvb i="8239"/>
        </ext>
      </extLst>
    </bk>
    <bk>
      <extLst>
        <ext uri="{3e2802c4-a4d2-4d8b-9148-e3be6c30e623}">
          <xlrd:rvb i="8240"/>
        </ext>
      </extLst>
    </bk>
    <bk>
      <extLst>
        <ext uri="{3e2802c4-a4d2-4d8b-9148-e3be6c30e623}">
          <xlrd:rvb i="8241"/>
        </ext>
      </extLst>
    </bk>
    <bk>
      <extLst>
        <ext uri="{3e2802c4-a4d2-4d8b-9148-e3be6c30e623}">
          <xlrd:rvb i="8242"/>
        </ext>
      </extLst>
    </bk>
    <bk>
      <extLst>
        <ext uri="{3e2802c4-a4d2-4d8b-9148-e3be6c30e623}">
          <xlrd:rvb i="8243"/>
        </ext>
      </extLst>
    </bk>
    <bk>
      <extLst>
        <ext uri="{3e2802c4-a4d2-4d8b-9148-e3be6c30e623}">
          <xlrd:rvb i="8244"/>
        </ext>
      </extLst>
    </bk>
    <bk>
      <extLst>
        <ext uri="{3e2802c4-a4d2-4d8b-9148-e3be6c30e623}">
          <xlrd:rvb i="8245"/>
        </ext>
      </extLst>
    </bk>
    <bk>
      <extLst>
        <ext uri="{3e2802c4-a4d2-4d8b-9148-e3be6c30e623}">
          <xlrd:rvb i="8246"/>
        </ext>
      </extLst>
    </bk>
    <bk>
      <extLst>
        <ext uri="{3e2802c4-a4d2-4d8b-9148-e3be6c30e623}">
          <xlrd:rvb i="8247"/>
        </ext>
      </extLst>
    </bk>
    <bk>
      <extLst>
        <ext uri="{3e2802c4-a4d2-4d8b-9148-e3be6c30e623}">
          <xlrd:rvb i="8248"/>
        </ext>
      </extLst>
    </bk>
    <bk>
      <extLst>
        <ext uri="{3e2802c4-a4d2-4d8b-9148-e3be6c30e623}">
          <xlrd:rvb i="8249"/>
        </ext>
      </extLst>
    </bk>
    <bk>
      <extLst>
        <ext uri="{3e2802c4-a4d2-4d8b-9148-e3be6c30e623}">
          <xlrd:rvb i="8250"/>
        </ext>
      </extLst>
    </bk>
    <bk>
      <extLst>
        <ext uri="{3e2802c4-a4d2-4d8b-9148-e3be6c30e623}">
          <xlrd:rvb i="8251"/>
        </ext>
      </extLst>
    </bk>
    <bk>
      <extLst>
        <ext uri="{3e2802c4-a4d2-4d8b-9148-e3be6c30e623}">
          <xlrd:rvb i="8252"/>
        </ext>
      </extLst>
    </bk>
    <bk>
      <extLst>
        <ext uri="{3e2802c4-a4d2-4d8b-9148-e3be6c30e623}">
          <xlrd:rvb i="8253"/>
        </ext>
      </extLst>
    </bk>
    <bk>
      <extLst>
        <ext uri="{3e2802c4-a4d2-4d8b-9148-e3be6c30e623}">
          <xlrd:rvb i="8254"/>
        </ext>
      </extLst>
    </bk>
    <bk>
      <extLst>
        <ext uri="{3e2802c4-a4d2-4d8b-9148-e3be6c30e623}">
          <xlrd:rvb i="8255"/>
        </ext>
      </extLst>
    </bk>
    <bk>
      <extLst>
        <ext uri="{3e2802c4-a4d2-4d8b-9148-e3be6c30e623}">
          <xlrd:rvb i="8256"/>
        </ext>
      </extLst>
    </bk>
    <bk>
      <extLst>
        <ext uri="{3e2802c4-a4d2-4d8b-9148-e3be6c30e623}">
          <xlrd:rvb i="8257"/>
        </ext>
      </extLst>
    </bk>
    <bk>
      <extLst>
        <ext uri="{3e2802c4-a4d2-4d8b-9148-e3be6c30e623}">
          <xlrd:rvb i="8258"/>
        </ext>
      </extLst>
    </bk>
    <bk>
      <extLst>
        <ext uri="{3e2802c4-a4d2-4d8b-9148-e3be6c30e623}">
          <xlrd:rvb i="8259"/>
        </ext>
      </extLst>
    </bk>
    <bk>
      <extLst>
        <ext uri="{3e2802c4-a4d2-4d8b-9148-e3be6c30e623}">
          <xlrd:rvb i="8260"/>
        </ext>
      </extLst>
    </bk>
    <bk>
      <extLst>
        <ext uri="{3e2802c4-a4d2-4d8b-9148-e3be6c30e623}">
          <xlrd:rvb i="8261"/>
        </ext>
      </extLst>
    </bk>
    <bk>
      <extLst>
        <ext uri="{3e2802c4-a4d2-4d8b-9148-e3be6c30e623}">
          <xlrd:rvb i="8262"/>
        </ext>
      </extLst>
    </bk>
    <bk>
      <extLst>
        <ext uri="{3e2802c4-a4d2-4d8b-9148-e3be6c30e623}">
          <xlrd:rvb i="8263"/>
        </ext>
      </extLst>
    </bk>
    <bk>
      <extLst>
        <ext uri="{3e2802c4-a4d2-4d8b-9148-e3be6c30e623}">
          <xlrd:rvb i="8264"/>
        </ext>
      </extLst>
    </bk>
    <bk>
      <extLst>
        <ext uri="{3e2802c4-a4d2-4d8b-9148-e3be6c30e623}">
          <xlrd:rvb i="8265"/>
        </ext>
      </extLst>
    </bk>
    <bk>
      <extLst>
        <ext uri="{3e2802c4-a4d2-4d8b-9148-e3be6c30e623}">
          <xlrd:rvb i="8266"/>
        </ext>
      </extLst>
    </bk>
    <bk>
      <extLst>
        <ext uri="{3e2802c4-a4d2-4d8b-9148-e3be6c30e623}">
          <xlrd:rvb i="8267"/>
        </ext>
      </extLst>
    </bk>
    <bk>
      <extLst>
        <ext uri="{3e2802c4-a4d2-4d8b-9148-e3be6c30e623}">
          <xlrd:rvb i="8268"/>
        </ext>
      </extLst>
    </bk>
    <bk>
      <extLst>
        <ext uri="{3e2802c4-a4d2-4d8b-9148-e3be6c30e623}">
          <xlrd:rvb i="8269"/>
        </ext>
      </extLst>
    </bk>
    <bk>
      <extLst>
        <ext uri="{3e2802c4-a4d2-4d8b-9148-e3be6c30e623}">
          <xlrd:rvb i="8270"/>
        </ext>
      </extLst>
    </bk>
    <bk>
      <extLst>
        <ext uri="{3e2802c4-a4d2-4d8b-9148-e3be6c30e623}">
          <xlrd:rvb i="8271"/>
        </ext>
      </extLst>
    </bk>
    <bk>
      <extLst>
        <ext uri="{3e2802c4-a4d2-4d8b-9148-e3be6c30e623}">
          <xlrd:rvb i="8272"/>
        </ext>
      </extLst>
    </bk>
    <bk>
      <extLst>
        <ext uri="{3e2802c4-a4d2-4d8b-9148-e3be6c30e623}">
          <xlrd:rvb i="8273"/>
        </ext>
      </extLst>
    </bk>
    <bk>
      <extLst>
        <ext uri="{3e2802c4-a4d2-4d8b-9148-e3be6c30e623}">
          <xlrd:rvb i="8274"/>
        </ext>
      </extLst>
    </bk>
    <bk>
      <extLst>
        <ext uri="{3e2802c4-a4d2-4d8b-9148-e3be6c30e623}">
          <xlrd:rvb i="8275"/>
        </ext>
      </extLst>
    </bk>
    <bk>
      <extLst>
        <ext uri="{3e2802c4-a4d2-4d8b-9148-e3be6c30e623}">
          <xlrd:rvb i="8276"/>
        </ext>
      </extLst>
    </bk>
    <bk>
      <extLst>
        <ext uri="{3e2802c4-a4d2-4d8b-9148-e3be6c30e623}">
          <xlrd:rvb i="8277"/>
        </ext>
      </extLst>
    </bk>
    <bk>
      <extLst>
        <ext uri="{3e2802c4-a4d2-4d8b-9148-e3be6c30e623}">
          <xlrd:rvb i="8278"/>
        </ext>
      </extLst>
    </bk>
    <bk>
      <extLst>
        <ext uri="{3e2802c4-a4d2-4d8b-9148-e3be6c30e623}">
          <xlrd:rvb i="8279"/>
        </ext>
      </extLst>
    </bk>
    <bk>
      <extLst>
        <ext uri="{3e2802c4-a4d2-4d8b-9148-e3be6c30e623}">
          <xlrd:rvb i="8280"/>
        </ext>
      </extLst>
    </bk>
    <bk>
      <extLst>
        <ext uri="{3e2802c4-a4d2-4d8b-9148-e3be6c30e623}">
          <xlrd:rvb i="8281"/>
        </ext>
      </extLst>
    </bk>
    <bk>
      <extLst>
        <ext uri="{3e2802c4-a4d2-4d8b-9148-e3be6c30e623}">
          <xlrd:rvb i="8282"/>
        </ext>
      </extLst>
    </bk>
    <bk>
      <extLst>
        <ext uri="{3e2802c4-a4d2-4d8b-9148-e3be6c30e623}">
          <xlrd:rvb i="8283"/>
        </ext>
      </extLst>
    </bk>
    <bk>
      <extLst>
        <ext uri="{3e2802c4-a4d2-4d8b-9148-e3be6c30e623}">
          <xlrd:rvb i="8284"/>
        </ext>
      </extLst>
    </bk>
    <bk>
      <extLst>
        <ext uri="{3e2802c4-a4d2-4d8b-9148-e3be6c30e623}">
          <xlrd:rvb i="8285"/>
        </ext>
      </extLst>
    </bk>
    <bk>
      <extLst>
        <ext uri="{3e2802c4-a4d2-4d8b-9148-e3be6c30e623}">
          <xlrd:rvb i="8286"/>
        </ext>
      </extLst>
    </bk>
    <bk>
      <extLst>
        <ext uri="{3e2802c4-a4d2-4d8b-9148-e3be6c30e623}">
          <xlrd:rvb i="8287"/>
        </ext>
      </extLst>
    </bk>
    <bk>
      <extLst>
        <ext uri="{3e2802c4-a4d2-4d8b-9148-e3be6c30e623}">
          <xlrd:rvb i="8288"/>
        </ext>
      </extLst>
    </bk>
    <bk>
      <extLst>
        <ext uri="{3e2802c4-a4d2-4d8b-9148-e3be6c30e623}">
          <xlrd:rvb i="8289"/>
        </ext>
      </extLst>
    </bk>
    <bk>
      <extLst>
        <ext uri="{3e2802c4-a4d2-4d8b-9148-e3be6c30e623}">
          <xlrd:rvb i="8290"/>
        </ext>
      </extLst>
    </bk>
    <bk>
      <extLst>
        <ext uri="{3e2802c4-a4d2-4d8b-9148-e3be6c30e623}">
          <xlrd:rvb i="8291"/>
        </ext>
      </extLst>
    </bk>
    <bk>
      <extLst>
        <ext uri="{3e2802c4-a4d2-4d8b-9148-e3be6c30e623}">
          <xlrd:rvb i="8292"/>
        </ext>
      </extLst>
    </bk>
    <bk>
      <extLst>
        <ext uri="{3e2802c4-a4d2-4d8b-9148-e3be6c30e623}">
          <xlrd:rvb i="8293"/>
        </ext>
      </extLst>
    </bk>
    <bk>
      <extLst>
        <ext uri="{3e2802c4-a4d2-4d8b-9148-e3be6c30e623}">
          <xlrd:rvb i="8294"/>
        </ext>
      </extLst>
    </bk>
    <bk>
      <extLst>
        <ext uri="{3e2802c4-a4d2-4d8b-9148-e3be6c30e623}">
          <xlrd:rvb i="8295"/>
        </ext>
      </extLst>
    </bk>
    <bk>
      <extLst>
        <ext uri="{3e2802c4-a4d2-4d8b-9148-e3be6c30e623}">
          <xlrd:rvb i="8296"/>
        </ext>
      </extLst>
    </bk>
    <bk>
      <extLst>
        <ext uri="{3e2802c4-a4d2-4d8b-9148-e3be6c30e623}">
          <xlrd:rvb i="8297"/>
        </ext>
      </extLst>
    </bk>
    <bk>
      <extLst>
        <ext uri="{3e2802c4-a4d2-4d8b-9148-e3be6c30e623}">
          <xlrd:rvb i="8298"/>
        </ext>
      </extLst>
    </bk>
    <bk>
      <extLst>
        <ext uri="{3e2802c4-a4d2-4d8b-9148-e3be6c30e623}">
          <xlrd:rvb i="8299"/>
        </ext>
      </extLst>
    </bk>
    <bk>
      <extLst>
        <ext uri="{3e2802c4-a4d2-4d8b-9148-e3be6c30e623}">
          <xlrd:rvb i="8300"/>
        </ext>
      </extLst>
    </bk>
    <bk>
      <extLst>
        <ext uri="{3e2802c4-a4d2-4d8b-9148-e3be6c30e623}">
          <xlrd:rvb i="8303"/>
        </ext>
      </extLst>
    </bk>
    <bk>
      <extLst>
        <ext uri="{3e2802c4-a4d2-4d8b-9148-e3be6c30e623}">
          <xlrd:rvb i="8304"/>
        </ext>
      </extLst>
    </bk>
    <bk>
      <extLst>
        <ext uri="{3e2802c4-a4d2-4d8b-9148-e3be6c30e623}">
          <xlrd:rvb i="8305"/>
        </ext>
      </extLst>
    </bk>
    <bk>
      <extLst>
        <ext uri="{3e2802c4-a4d2-4d8b-9148-e3be6c30e623}">
          <xlrd:rvb i="8306"/>
        </ext>
      </extLst>
    </bk>
    <bk>
      <extLst>
        <ext uri="{3e2802c4-a4d2-4d8b-9148-e3be6c30e623}">
          <xlrd:rvb i="8307"/>
        </ext>
      </extLst>
    </bk>
    <bk>
      <extLst>
        <ext uri="{3e2802c4-a4d2-4d8b-9148-e3be6c30e623}">
          <xlrd:rvb i="8308"/>
        </ext>
      </extLst>
    </bk>
    <bk>
      <extLst>
        <ext uri="{3e2802c4-a4d2-4d8b-9148-e3be6c30e623}">
          <xlrd:rvb i="8309"/>
        </ext>
      </extLst>
    </bk>
    <bk>
      <extLst>
        <ext uri="{3e2802c4-a4d2-4d8b-9148-e3be6c30e623}">
          <xlrd:rvb i="8310"/>
        </ext>
      </extLst>
    </bk>
    <bk>
      <extLst>
        <ext uri="{3e2802c4-a4d2-4d8b-9148-e3be6c30e623}">
          <xlrd:rvb i="8311"/>
        </ext>
      </extLst>
    </bk>
    <bk>
      <extLst>
        <ext uri="{3e2802c4-a4d2-4d8b-9148-e3be6c30e623}">
          <xlrd:rvb i="8312"/>
        </ext>
      </extLst>
    </bk>
    <bk>
      <extLst>
        <ext uri="{3e2802c4-a4d2-4d8b-9148-e3be6c30e623}">
          <xlrd:rvb i="8313"/>
        </ext>
      </extLst>
    </bk>
    <bk>
      <extLst>
        <ext uri="{3e2802c4-a4d2-4d8b-9148-e3be6c30e623}">
          <xlrd:rvb i="8314"/>
        </ext>
      </extLst>
    </bk>
    <bk>
      <extLst>
        <ext uri="{3e2802c4-a4d2-4d8b-9148-e3be6c30e623}">
          <xlrd:rvb i="8315"/>
        </ext>
      </extLst>
    </bk>
    <bk>
      <extLst>
        <ext uri="{3e2802c4-a4d2-4d8b-9148-e3be6c30e623}">
          <xlrd:rvb i="8316"/>
        </ext>
      </extLst>
    </bk>
    <bk>
      <extLst>
        <ext uri="{3e2802c4-a4d2-4d8b-9148-e3be6c30e623}">
          <xlrd:rvb i="8317"/>
        </ext>
      </extLst>
    </bk>
    <bk>
      <extLst>
        <ext uri="{3e2802c4-a4d2-4d8b-9148-e3be6c30e623}">
          <xlrd:rvb i="8318"/>
        </ext>
      </extLst>
    </bk>
    <bk>
      <extLst>
        <ext uri="{3e2802c4-a4d2-4d8b-9148-e3be6c30e623}">
          <xlrd:rvb i="8319"/>
        </ext>
      </extLst>
    </bk>
    <bk>
      <extLst>
        <ext uri="{3e2802c4-a4d2-4d8b-9148-e3be6c30e623}">
          <xlrd:rvb i="8320"/>
        </ext>
      </extLst>
    </bk>
    <bk>
      <extLst>
        <ext uri="{3e2802c4-a4d2-4d8b-9148-e3be6c30e623}">
          <xlrd:rvb i="8321"/>
        </ext>
      </extLst>
    </bk>
    <bk>
      <extLst>
        <ext uri="{3e2802c4-a4d2-4d8b-9148-e3be6c30e623}">
          <xlrd:rvb i="8322"/>
        </ext>
      </extLst>
    </bk>
    <bk>
      <extLst>
        <ext uri="{3e2802c4-a4d2-4d8b-9148-e3be6c30e623}">
          <xlrd:rvb i="8323"/>
        </ext>
      </extLst>
    </bk>
    <bk>
      <extLst>
        <ext uri="{3e2802c4-a4d2-4d8b-9148-e3be6c30e623}">
          <xlrd:rvb i="8324"/>
        </ext>
      </extLst>
    </bk>
    <bk>
      <extLst>
        <ext uri="{3e2802c4-a4d2-4d8b-9148-e3be6c30e623}">
          <xlrd:rvb i="8325"/>
        </ext>
      </extLst>
    </bk>
    <bk>
      <extLst>
        <ext uri="{3e2802c4-a4d2-4d8b-9148-e3be6c30e623}">
          <xlrd:rvb i="8326"/>
        </ext>
      </extLst>
    </bk>
    <bk>
      <extLst>
        <ext uri="{3e2802c4-a4d2-4d8b-9148-e3be6c30e623}">
          <xlrd:rvb i="8327"/>
        </ext>
      </extLst>
    </bk>
    <bk>
      <extLst>
        <ext uri="{3e2802c4-a4d2-4d8b-9148-e3be6c30e623}">
          <xlrd:rvb i="8328"/>
        </ext>
      </extLst>
    </bk>
    <bk>
      <extLst>
        <ext uri="{3e2802c4-a4d2-4d8b-9148-e3be6c30e623}">
          <xlrd:rvb i="8329"/>
        </ext>
      </extLst>
    </bk>
    <bk>
      <extLst>
        <ext uri="{3e2802c4-a4d2-4d8b-9148-e3be6c30e623}">
          <xlrd:rvb i="8330"/>
        </ext>
      </extLst>
    </bk>
    <bk>
      <extLst>
        <ext uri="{3e2802c4-a4d2-4d8b-9148-e3be6c30e623}">
          <xlrd:rvb i="8331"/>
        </ext>
      </extLst>
    </bk>
    <bk>
      <extLst>
        <ext uri="{3e2802c4-a4d2-4d8b-9148-e3be6c30e623}">
          <xlrd:rvb i="8332"/>
        </ext>
      </extLst>
    </bk>
    <bk>
      <extLst>
        <ext uri="{3e2802c4-a4d2-4d8b-9148-e3be6c30e623}">
          <xlrd:rvb i="8333"/>
        </ext>
      </extLst>
    </bk>
    <bk>
      <extLst>
        <ext uri="{3e2802c4-a4d2-4d8b-9148-e3be6c30e623}">
          <xlrd:rvb i="8334"/>
        </ext>
      </extLst>
    </bk>
    <bk>
      <extLst>
        <ext uri="{3e2802c4-a4d2-4d8b-9148-e3be6c30e623}">
          <xlrd:rvb i="8335"/>
        </ext>
      </extLst>
    </bk>
    <bk>
      <extLst>
        <ext uri="{3e2802c4-a4d2-4d8b-9148-e3be6c30e623}">
          <xlrd:rvb i="8336"/>
        </ext>
      </extLst>
    </bk>
    <bk>
      <extLst>
        <ext uri="{3e2802c4-a4d2-4d8b-9148-e3be6c30e623}">
          <xlrd:rvb i="8337"/>
        </ext>
      </extLst>
    </bk>
    <bk>
      <extLst>
        <ext uri="{3e2802c4-a4d2-4d8b-9148-e3be6c30e623}">
          <xlrd:rvb i="8338"/>
        </ext>
      </extLst>
    </bk>
    <bk>
      <extLst>
        <ext uri="{3e2802c4-a4d2-4d8b-9148-e3be6c30e623}">
          <xlrd:rvb i="8339"/>
        </ext>
      </extLst>
    </bk>
    <bk>
      <extLst>
        <ext uri="{3e2802c4-a4d2-4d8b-9148-e3be6c30e623}">
          <xlrd:rvb i="8340"/>
        </ext>
      </extLst>
    </bk>
    <bk>
      <extLst>
        <ext uri="{3e2802c4-a4d2-4d8b-9148-e3be6c30e623}">
          <xlrd:rvb i="8341"/>
        </ext>
      </extLst>
    </bk>
    <bk>
      <extLst>
        <ext uri="{3e2802c4-a4d2-4d8b-9148-e3be6c30e623}">
          <xlrd:rvb i="8342"/>
        </ext>
      </extLst>
    </bk>
    <bk>
      <extLst>
        <ext uri="{3e2802c4-a4d2-4d8b-9148-e3be6c30e623}">
          <xlrd:rvb i="8343"/>
        </ext>
      </extLst>
    </bk>
    <bk>
      <extLst>
        <ext uri="{3e2802c4-a4d2-4d8b-9148-e3be6c30e623}">
          <xlrd:rvb i="8344"/>
        </ext>
      </extLst>
    </bk>
    <bk>
      <extLst>
        <ext uri="{3e2802c4-a4d2-4d8b-9148-e3be6c30e623}">
          <xlrd:rvb i="8345"/>
        </ext>
      </extLst>
    </bk>
    <bk>
      <extLst>
        <ext uri="{3e2802c4-a4d2-4d8b-9148-e3be6c30e623}">
          <xlrd:rvb i="8346"/>
        </ext>
      </extLst>
    </bk>
    <bk>
      <extLst>
        <ext uri="{3e2802c4-a4d2-4d8b-9148-e3be6c30e623}">
          <xlrd:rvb i="8347"/>
        </ext>
      </extLst>
    </bk>
    <bk>
      <extLst>
        <ext uri="{3e2802c4-a4d2-4d8b-9148-e3be6c30e623}">
          <xlrd:rvb i="8348"/>
        </ext>
      </extLst>
    </bk>
    <bk>
      <extLst>
        <ext uri="{3e2802c4-a4d2-4d8b-9148-e3be6c30e623}">
          <xlrd:rvb i="8349"/>
        </ext>
      </extLst>
    </bk>
    <bk>
      <extLst>
        <ext uri="{3e2802c4-a4d2-4d8b-9148-e3be6c30e623}">
          <xlrd:rvb i="8350"/>
        </ext>
      </extLst>
    </bk>
    <bk>
      <extLst>
        <ext uri="{3e2802c4-a4d2-4d8b-9148-e3be6c30e623}">
          <xlrd:rvb i="8351"/>
        </ext>
      </extLst>
    </bk>
    <bk>
      <extLst>
        <ext uri="{3e2802c4-a4d2-4d8b-9148-e3be6c30e623}">
          <xlrd:rvb i="8352"/>
        </ext>
      </extLst>
    </bk>
    <bk>
      <extLst>
        <ext uri="{3e2802c4-a4d2-4d8b-9148-e3be6c30e623}">
          <xlrd:rvb i="8353"/>
        </ext>
      </extLst>
    </bk>
    <bk>
      <extLst>
        <ext uri="{3e2802c4-a4d2-4d8b-9148-e3be6c30e623}">
          <xlrd:rvb i="8354"/>
        </ext>
      </extLst>
    </bk>
    <bk>
      <extLst>
        <ext uri="{3e2802c4-a4d2-4d8b-9148-e3be6c30e623}">
          <xlrd:rvb i="8355"/>
        </ext>
      </extLst>
    </bk>
    <bk>
      <extLst>
        <ext uri="{3e2802c4-a4d2-4d8b-9148-e3be6c30e623}">
          <xlrd:rvb i="8356"/>
        </ext>
      </extLst>
    </bk>
    <bk>
      <extLst>
        <ext uri="{3e2802c4-a4d2-4d8b-9148-e3be6c30e623}">
          <xlrd:rvb i="8357"/>
        </ext>
      </extLst>
    </bk>
    <bk>
      <extLst>
        <ext uri="{3e2802c4-a4d2-4d8b-9148-e3be6c30e623}">
          <xlrd:rvb i="8358"/>
        </ext>
      </extLst>
    </bk>
    <bk>
      <extLst>
        <ext uri="{3e2802c4-a4d2-4d8b-9148-e3be6c30e623}">
          <xlrd:rvb i="8359"/>
        </ext>
      </extLst>
    </bk>
    <bk>
      <extLst>
        <ext uri="{3e2802c4-a4d2-4d8b-9148-e3be6c30e623}">
          <xlrd:rvb i="8360"/>
        </ext>
      </extLst>
    </bk>
    <bk>
      <extLst>
        <ext uri="{3e2802c4-a4d2-4d8b-9148-e3be6c30e623}">
          <xlrd:rvb i="8361"/>
        </ext>
      </extLst>
    </bk>
    <bk>
      <extLst>
        <ext uri="{3e2802c4-a4d2-4d8b-9148-e3be6c30e623}">
          <xlrd:rvb i="8362"/>
        </ext>
      </extLst>
    </bk>
    <bk>
      <extLst>
        <ext uri="{3e2802c4-a4d2-4d8b-9148-e3be6c30e623}">
          <xlrd:rvb i="8363"/>
        </ext>
      </extLst>
    </bk>
    <bk>
      <extLst>
        <ext uri="{3e2802c4-a4d2-4d8b-9148-e3be6c30e623}">
          <xlrd:rvb i="8364"/>
        </ext>
      </extLst>
    </bk>
    <bk>
      <extLst>
        <ext uri="{3e2802c4-a4d2-4d8b-9148-e3be6c30e623}">
          <xlrd:rvb i="8365"/>
        </ext>
      </extLst>
    </bk>
    <bk>
      <extLst>
        <ext uri="{3e2802c4-a4d2-4d8b-9148-e3be6c30e623}">
          <xlrd:rvb i="8366"/>
        </ext>
      </extLst>
    </bk>
    <bk>
      <extLst>
        <ext uri="{3e2802c4-a4d2-4d8b-9148-e3be6c30e623}">
          <xlrd:rvb i="8367"/>
        </ext>
      </extLst>
    </bk>
    <bk>
      <extLst>
        <ext uri="{3e2802c4-a4d2-4d8b-9148-e3be6c30e623}">
          <xlrd:rvb i="8368"/>
        </ext>
      </extLst>
    </bk>
    <bk>
      <extLst>
        <ext uri="{3e2802c4-a4d2-4d8b-9148-e3be6c30e623}">
          <xlrd:rvb i="8369"/>
        </ext>
      </extLst>
    </bk>
    <bk>
      <extLst>
        <ext uri="{3e2802c4-a4d2-4d8b-9148-e3be6c30e623}">
          <xlrd:rvb i="8370"/>
        </ext>
      </extLst>
    </bk>
    <bk>
      <extLst>
        <ext uri="{3e2802c4-a4d2-4d8b-9148-e3be6c30e623}">
          <xlrd:rvb i="8371"/>
        </ext>
      </extLst>
    </bk>
    <bk>
      <extLst>
        <ext uri="{3e2802c4-a4d2-4d8b-9148-e3be6c30e623}">
          <xlrd:rvb i="8372"/>
        </ext>
      </extLst>
    </bk>
    <bk>
      <extLst>
        <ext uri="{3e2802c4-a4d2-4d8b-9148-e3be6c30e623}">
          <xlrd:rvb i="8373"/>
        </ext>
      </extLst>
    </bk>
    <bk>
      <extLst>
        <ext uri="{3e2802c4-a4d2-4d8b-9148-e3be6c30e623}">
          <xlrd:rvb i="8374"/>
        </ext>
      </extLst>
    </bk>
    <bk>
      <extLst>
        <ext uri="{3e2802c4-a4d2-4d8b-9148-e3be6c30e623}">
          <xlrd:rvb i="8375"/>
        </ext>
      </extLst>
    </bk>
    <bk>
      <extLst>
        <ext uri="{3e2802c4-a4d2-4d8b-9148-e3be6c30e623}">
          <xlrd:rvb i="8376"/>
        </ext>
      </extLst>
    </bk>
    <bk>
      <extLst>
        <ext uri="{3e2802c4-a4d2-4d8b-9148-e3be6c30e623}">
          <xlrd:rvb i="8377"/>
        </ext>
      </extLst>
    </bk>
    <bk>
      <extLst>
        <ext uri="{3e2802c4-a4d2-4d8b-9148-e3be6c30e623}">
          <xlrd:rvb i="8378"/>
        </ext>
      </extLst>
    </bk>
    <bk>
      <extLst>
        <ext uri="{3e2802c4-a4d2-4d8b-9148-e3be6c30e623}">
          <xlrd:rvb i="8379"/>
        </ext>
      </extLst>
    </bk>
    <bk>
      <extLst>
        <ext uri="{3e2802c4-a4d2-4d8b-9148-e3be6c30e623}">
          <xlrd:rvb i="8380"/>
        </ext>
      </extLst>
    </bk>
    <bk>
      <extLst>
        <ext uri="{3e2802c4-a4d2-4d8b-9148-e3be6c30e623}">
          <xlrd:rvb i="8381"/>
        </ext>
      </extLst>
    </bk>
    <bk>
      <extLst>
        <ext uri="{3e2802c4-a4d2-4d8b-9148-e3be6c30e623}">
          <xlrd:rvb i="8382"/>
        </ext>
      </extLst>
    </bk>
    <bk>
      <extLst>
        <ext uri="{3e2802c4-a4d2-4d8b-9148-e3be6c30e623}">
          <xlrd:rvb i="8383"/>
        </ext>
      </extLst>
    </bk>
    <bk>
      <extLst>
        <ext uri="{3e2802c4-a4d2-4d8b-9148-e3be6c30e623}">
          <xlrd:rvb i="8384"/>
        </ext>
      </extLst>
    </bk>
    <bk>
      <extLst>
        <ext uri="{3e2802c4-a4d2-4d8b-9148-e3be6c30e623}">
          <xlrd:rvb i="8385"/>
        </ext>
      </extLst>
    </bk>
    <bk>
      <extLst>
        <ext uri="{3e2802c4-a4d2-4d8b-9148-e3be6c30e623}">
          <xlrd:rvb i="8386"/>
        </ext>
      </extLst>
    </bk>
    <bk>
      <extLst>
        <ext uri="{3e2802c4-a4d2-4d8b-9148-e3be6c30e623}">
          <xlrd:rvb i="8387"/>
        </ext>
      </extLst>
    </bk>
    <bk>
      <extLst>
        <ext uri="{3e2802c4-a4d2-4d8b-9148-e3be6c30e623}">
          <xlrd:rvb i="8388"/>
        </ext>
      </extLst>
    </bk>
    <bk>
      <extLst>
        <ext uri="{3e2802c4-a4d2-4d8b-9148-e3be6c30e623}">
          <xlrd:rvb i="8389"/>
        </ext>
      </extLst>
    </bk>
    <bk>
      <extLst>
        <ext uri="{3e2802c4-a4d2-4d8b-9148-e3be6c30e623}">
          <xlrd:rvb i="8390"/>
        </ext>
      </extLst>
    </bk>
    <bk>
      <extLst>
        <ext uri="{3e2802c4-a4d2-4d8b-9148-e3be6c30e623}">
          <xlrd:rvb i="8391"/>
        </ext>
      </extLst>
    </bk>
    <bk>
      <extLst>
        <ext uri="{3e2802c4-a4d2-4d8b-9148-e3be6c30e623}">
          <xlrd:rvb i="8392"/>
        </ext>
      </extLst>
    </bk>
    <bk>
      <extLst>
        <ext uri="{3e2802c4-a4d2-4d8b-9148-e3be6c30e623}">
          <xlrd:rvb i="8393"/>
        </ext>
      </extLst>
    </bk>
    <bk>
      <extLst>
        <ext uri="{3e2802c4-a4d2-4d8b-9148-e3be6c30e623}">
          <xlrd:rvb i="8394"/>
        </ext>
      </extLst>
    </bk>
    <bk>
      <extLst>
        <ext uri="{3e2802c4-a4d2-4d8b-9148-e3be6c30e623}">
          <xlrd:rvb i="8395"/>
        </ext>
      </extLst>
    </bk>
    <bk>
      <extLst>
        <ext uri="{3e2802c4-a4d2-4d8b-9148-e3be6c30e623}">
          <xlrd:rvb i="8396"/>
        </ext>
      </extLst>
    </bk>
    <bk>
      <extLst>
        <ext uri="{3e2802c4-a4d2-4d8b-9148-e3be6c30e623}">
          <xlrd:rvb i="8397"/>
        </ext>
      </extLst>
    </bk>
    <bk>
      <extLst>
        <ext uri="{3e2802c4-a4d2-4d8b-9148-e3be6c30e623}">
          <xlrd:rvb i="8398"/>
        </ext>
      </extLst>
    </bk>
    <bk>
      <extLst>
        <ext uri="{3e2802c4-a4d2-4d8b-9148-e3be6c30e623}">
          <xlrd:rvb i="8399"/>
        </ext>
      </extLst>
    </bk>
    <bk>
      <extLst>
        <ext uri="{3e2802c4-a4d2-4d8b-9148-e3be6c30e623}">
          <xlrd:rvb i="8400"/>
        </ext>
      </extLst>
    </bk>
    <bk>
      <extLst>
        <ext uri="{3e2802c4-a4d2-4d8b-9148-e3be6c30e623}">
          <xlrd:rvb i="8401"/>
        </ext>
      </extLst>
    </bk>
    <bk>
      <extLst>
        <ext uri="{3e2802c4-a4d2-4d8b-9148-e3be6c30e623}">
          <xlrd:rvb i="8402"/>
        </ext>
      </extLst>
    </bk>
    <bk>
      <extLst>
        <ext uri="{3e2802c4-a4d2-4d8b-9148-e3be6c30e623}">
          <xlrd:rvb i="8403"/>
        </ext>
      </extLst>
    </bk>
    <bk>
      <extLst>
        <ext uri="{3e2802c4-a4d2-4d8b-9148-e3be6c30e623}">
          <xlrd:rvb i="8404"/>
        </ext>
      </extLst>
    </bk>
    <bk>
      <extLst>
        <ext uri="{3e2802c4-a4d2-4d8b-9148-e3be6c30e623}">
          <xlrd:rvb i="8405"/>
        </ext>
      </extLst>
    </bk>
    <bk>
      <extLst>
        <ext uri="{3e2802c4-a4d2-4d8b-9148-e3be6c30e623}">
          <xlrd:rvb i="8406"/>
        </ext>
      </extLst>
    </bk>
    <bk>
      <extLst>
        <ext uri="{3e2802c4-a4d2-4d8b-9148-e3be6c30e623}">
          <xlrd:rvb i="8407"/>
        </ext>
      </extLst>
    </bk>
    <bk>
      <extLst>
        <ext uri="{3e2802c4-a4d2-4d8b-9148-e3be6c30e623}">
          <xlrd:rvb i="8408"/>
        </ext>
      </extLst>
    </bk>
    <bk>
      <extLst>
        <ext uri="{3e2802c4-a4d2-4d8b-9148-e3be6c30e623}">
          <xlrd:rvb i="8409"/>
        </ext>
      </extLst>
    </bk>
    <bk>
      <extLst>
        <ext uri="{3e2802c4-a4d2-4d8b-9148-e3be6c30e623}">
          <xlrd:rvb i="8410"/>
        </ext>
      </extLst>
    </bk>
    <bk>
      <extLst>
        <ext uri="{3e2802c4-a4d2-4d8b-9148-e3be6c30e623}">
          <xlrd:rvb i="8411"/>
        </ext>
      </extLst>
    </bk>
    <bk>
      <extLst>
        <ext uri="{3e2802c4-a4d2-4d8b-9148-e3be6c30e623}">
          <xlrd:rvb i="8412"/>
        </ext>
      </extLst>
    </bk>
    <bk>
      <extLst>
        <ext uri="{3e2802c4-a4d2-4d8b-9148-e3be6c30e623}">
          <xlrd:rvb i="8413"/>
        </ext>
      </extLst>
    </bk>
    <bk>
      <extLst>
        <ext uri="{3e2802c4-a4d2-4d8b-9148-e3be6c30e623}">
          <xlrd:rvb i="8414"/>
        </ext>
      </extLst>
    </bk>
    <bk>
      <extLst>
        <ext uri="{3e2802c4-a4d2-4d8b-9148-e3be6c30e623}">
          <xlrd:rvb i="8415"/>
        </ext>
      </extLst>
    </bk>
    <bk>
      <extLst>
        <ext uri="{3e2802c4-a4d2-4d8b-9148-e3be6c30e623}">
          <xlrd:rvb i="8416"/>
        </ext>
      </extLst>
    </bk>
    <bk>
      <extLst>
        <ext uri="{3e2802c4-a4d2-4d8b-9148-e3be6c30e623}">
          <xlrd:rvb i="8417"/>
        </ext>
      </extLst>
    </bk>
    <bk>
      <extLst>
        <ext uri="{3e2802c4-a4d2-4d8b-9148-e3be6c30e623}">
          <xlrd:rvb i="8418"/>
        </ext>
      </extLst>
    </bk>
    <bk>
      <extLst>
        <ext uri="{3e2802c4-a4d2-4d8b-9148-e3be6c30e623}">
          <xlrd:rvb i="8419"/>
        </ext>
      </extLst>
    </bk>
    <bk>
      <extLst>
        <ext uri="{3e2802c4-a4d2-4d8b-9148-e3be6c30e623}">
          <xlrd:rvb i="8420"/>
        </ext>
      </extLst>
    </bk>
    <bk>
      <extLst>
        <ext uri="{3e2802c4-a4d2-4d8b-9148-e3be6c30e623}">
          <xlrd:rvb i="8421"/>
        </ext>
      </extLst>
    </bk>
    <bk>
      <extLst>
        <ext uri="{3e2802c4-a4d2-4d8b-9148-e3be6c30e623}">
          <xlrd:rvb i="8422"/>
        </ext>
      </extLst>
    </bk>
    <bk>
      <extLst>
        <ext uri="{3e2802c4-a4d2-4d8b-9148-e3be6c30e623}">
          <xlrd:rvb i="8423"/>
        </ext>
      </extLst>
    </bk>
    <bk>
      <extLst>
        <ext uri="{3e2802c4-a4d2-4d8b-9148-e3be6c30e623}">
          <xlrd:rvb i="8424"/>
        </ext>
      </extLst>
    </bk>
    <bk>
      <extLst>
        <ext uri="{3e2802c4-a4d2-4d8b-9148-e3be6c30e623}">
          <xlrd:rvb i="8425"/>
        </ext>
      </extLst>
    </bk>
    <bk>
      <extLst>
        <ext uri="{3e2802c4-a4d2-4d8b-9148-e3be6c30e623}">
          <xlrd:rvb i="8426"/>
        </ext>
      </extLst>
    </bk>
    <bk>
      <extLst>
        <ext uri="{3e2802c4-a4d2-4d8b-9148-e3be6c30e623}">
          <xlrd:rvb i="8427"/>
        </ext>
      </extLst>
    </bk>
    <bk>
      <extLst>
        <ext uri="{3e2802c4-a4d2-4d8b-9148-e3be6c30e623}">
          <xlrd:rvb i="8428"/>
        </ext>
      </extLst>
    </bk>
    <bk>
      <extLst>
        <ext uri="{3e2802c4-a4d2-4d8b-9148-e3be6c30e623}">
          <xlrd:rvb i="8429"/>
        </ext>
      </extLst>
    </bk>
    <bk>
      <extLst>
        <ext uri="{3e2802c4-a4d2-4d8b-9148-e3be6c30e623}">
          <xlrd:rvb i="8430"/>
        </ext>
      </extLst>
    </bk>
    <bk>
      <extLst>
        <ext uri="{3e2802c4-a4d2-4d8b-9148-e3be6c30e623}">
          <xlrd:rvb i="8431"/>
        </ext>
      </extLst>
    </bk>
    <bk>
      <extLst>
        <ext uri="{3e2802c4-a4d2-4d8b-9148-e3be6c30e623}">
          <xlrd:rvb i="8432"/>
        </ext>
      </extLst>
    </bk>
    <bk>
      <extLst>
        <ext uri="{3e2802c4-a4d2-4d8b-9148-e3be6c30e623}">
          <xlrd:rvb i="8433"/>
        </ext>
      </extLst>
    </bk>
    <bk>
      <extLst>
        <ext uri="{3e2802c4-a4d2-4d8b-9148-e3be6c30e623}">
          <xlrd:rvb i="8434"/>
        </ext>
      </extLst>
    </bk>
    <bk>
      <extLst>
        <ext uri="{3e2802c4-a4d2-4d8b-9148-e3be6c30e623}">
          <xlrd:rvb i="8435"/>
        </ext>
      </extLst>
    </bk>
    <bk>
      <extLst>
        <ext uri="{3e2802c4-a4d2-4d8b-9148-e3be6c30e623}">
          <xlrd:rvb i="8436"/>
        </ext>
      </extLst>
    </bk>
    <bk>
      <extLst>
        <ext uri="{3e2802c4-a4d2-4d8b-9148-e3be6c30e623}">
          <xlrd:rvb i="8437"/>
        </ext>
      </extLst>
    </bk>
    <bk>
      <extLst>
        <ext uri="{3e2802c4-a4d2-4d8b-9148-e3be6c30e623}">
          <xlrd:rvb i="8438"/>
        </ext>
      </extLst>
    </bk>
    <bk>
      <extLst>
        <ext uri="{3e2802c4-a4d2-4d8b-9148-e3be6c30e623}">
          <xlrd:rvb i="8439"/>
        </ext>
      </extLst>
    </bk>
    <bk>
      <extLst>
        <ext uri="{3e2802c4-a4d2-4d8b-9148-e3be6c30e623}">
          <xlrd:rvb i="8440"/>
        </ext>
      </extLst>
    </bk>
    <bk>
      <extLst>
        <ext uri="{3e2802c4-a4d2-4d8b-9148-e3be6c30e623}">
          <xlrd:rvb i="8441"/>
        </ext>
      </extLst>
    </bk>
    <bk>
      <extLst>
        <ext uri="{3e2802c4-a4d2-4d8b-9148-e3be6c30e623}">
          <xlrd:rvb i="8442"/>
        </ext>
      </extLst>
    </bk>
    <bk>
      <extLst>
        <ext uri="{3e2802c4-a4d2-4d8b-9148-e3be6c30e623}">
          <xlrd:rvb i="8443"/>
        </ext>
      </extLst>
    </bk>
    <bk>
      <extLst>
        <ext uri="{3e2802c4-a4d2-4d8b-9148-e3be6c30e623}">
          <xlrd:rvb i="8444"/>
        </ext>
      </extLst>
    </bk>
    <bk>
      <extLst>
        <ext uri="{3e2802c4-a4d2-4d8b-9148-e3be6c30e623}">
          <xlrd:rvb i="8445"/>
        </ext>
      </extLst>
    </bk>
    <bk>
      <extLst>
        <ext uri="{3e2802c4-a4d2-4d8b-9148-e3be6c30e623}">
          <xlrd:rvb i="8446"/>
        </ext>
      </extLst>
    </bk>
    <bk>
      <extLst>
        <ext uri="{3e2802c4-a4d2-4d8b-9148-e3be6c30e623}">
          <xlrd:rvb i="8447"/>
        </ext>
      </extLst>
    </bk>
    <bk>
      <extLst>
        <ext uri="{3e2802c4-a4d2-4d8b-9148-e3be6c30e623}">
          <xlrd:rvb i="8448"/>
        </ext>
      </extLst>
    </bk>
    <bk>
      <extLst>
        <ext uri="{3e2802c4-a4d2-4d8b-9148-e3be6c30e623}">
          <xlrd:rvb i="8449"/>
        </ext>
      </extLst>
    </bk>
    <bk>
      <extLst>
        <ext uri="{3e2802c4-a4d2-4d8b-9148-e3be6c30e623}">
          <xlrd:rvb i="8450"/>
        </ext>
      </extLst>
    </bk>
    <bk>
      <extLst>
        <ext uri="{3e2802c4-a4d2-4d8b-9148-e3be6c30e623}">
          <xlrd:rvb i="8451"/>
        </ext>
      </extLst>
    </bk>
    <bk>
      <extLst>
        <ext uri="{3e2802c4-a4d2-4d8b-9148-e3be6c30e623}">
          <xlrd:rvb i="8452"/>
        </ext>
      </extLst>
    </bk>
    <bk>
      <extLst>
        <ext uri="{3e2802c4-a4d2-4d8b-9148-e3be6c30e623}">
          <xlrd:rvb i="8453"/>
        </ext>
      </extLst>
    </bk>
    <bk>
      <extLst>
        <ext uri="{3e2802c4-a4d2-4d8b-9148-e3be6c30e623}">
          <xlrd:rvb i="8454"/>
        </ext>
      </extLst>
    </bk>
    <bk>
      <extLst>
        <ext uri="{3e2802c4-a4d2-4d8b-9148-e3be6c30e623}">
          <xlrd:rvb i="8455"/>
        </ext>
      </extLst>
    </bk>
    <bk>
      <extLst>
        <ext uri="{3e2802c4-a4d2-4d8b-9148-e3be6c30e623}">
          <xlrd:rvb i="8456"/>
        </ext>
      </extLst>
    </bk>
    <bk>
      <extLst>
        <ext uri="{3e2802c4-a4d2-4d8b-9148-e3be6c30e623}">
          <xlrd:rvb i="8457"/>
        </ext>
      </extLst>
    </bk>
    <bk>
      <extLst>
        <ext uri="{3e2802c4-a4d2-4d8b-9148-e3be6c30e623}">
          <xlrd:rvb i="8458"/>
        </ext>
      </extLst>
    </bk>
    <bk>
      <extLst>
        <ext uri="{3e2802c4-a4d2-4d8b-9148-e3be6c30e623}">
          <xlrd:rvb i="8459"/>
        </ext>
      </extLst>
    </bk>
    <bk>
      <extLst>
        <ext uri="{3e2802c4-a4d2-4d8b-9148-e3be6c30e623}">
          <xlrd:rvb i="8460"/>
        </ext>
      </extLst>
    </bk>
    <bk>
      <extLst>
        <ext uri="{3e2802c4-a4d2-4d8b-9148-e3be6c30e623}">
          <xlrd:rvb i="8461"/>
        </ext>
      </extLst>
    </bk>
    <bk>
      <extLst>
        <ext uri="{3e2802c4-a4d2-4d8b-9148-e3be6c30e623}">
          <xlrd:rvb i="8462"/>
        </ext>
      </extLst>
    </bk>
    <bk>
      <extLst>
        <ext uri="{3e2802c4-a4d2-4d8b-9148-e3be6c30e623}">
          <xlrd:rvb i="8463"/>
        </ext>
      </extLst>
    </bk>
    <bk>
      <extLst>
        <ext uri="{3e2802c4-a4d2-4d8b-9148-e3be6c30e623}">
          <xlrd:rvb i="8464"/>
        </ext>
      </extLst>
    </bk>
    <bk>
      <extLst>
        <ext uri="{3e2802c4-a4d2-4d8b-9148-e3be6c30e623}">
          <xlrd:rvb i="8465"/>
        </ext>
      </extLst>
    </bk>
    <bk>
      <extLst>
        <ext uri="{3e2802c4-a4d2-4d8b-9148-e3be6c30e623}">
          <xlrd:rvb i="8466"/>
        </ext>
      </extLst>
    </bk>
    <bk>
      <extLst>
        <ext uri="{3e2802c4-a4d2-4d8b-9148-e3be6c30e623}">
          <xlrd:rvb i="8467"/>
        </ext>
      </extLst>
    </bk>
    <bk>
      <extLst>
        <ext uri="{3e2802c4-a4d2-4d8b-9148-e3be6c30e623}">
          <xlrd:rvb i="8468"/>
        </ext>
      </extLst>
    </bk>
    <bk>
      <extLst>
        <ext uri="{3e2802c4-a4d2-4d8b-9148-e3be6c30e623}">
          <xlrd:rvb i="8469"/>
        </ext>
      </extLst>
    </bk>
    <bk>
      <extLst>
        <ext uri="{3e2802c4-a4d2-4d8b-9148-e3be6c30e623}">
          <xlrd:rvb i="8470"/>
        </ext>
      </extLst>
    </bk>
    <bk>
      <extLst>
        <ext uri="{3e2802c4-a4d2-4d8b-9148-e3be6c30e623}">
          <xlrd:rvb i="8471"/>
        </ext>
      </extLst>
    </bk>
    <bk>
      <extLst>
        <ext uri="{3e2802c4-a4d2-4d8b-9148-e3be6c30e623}">
          <xlrd:rvb i="8472"/>
        </ext>
      </extLst>
    </bk>
    <bk>
      <extLst>
        <ext uri="{3e2802c4-a4d2-4d8b-9148-e3be6c30e623}">
          <xlrd:rvb i="8473"/>
        </ext>
      </extLst>
    </bk>
    <bk>
      <extLst>
        <ext uri="{3e2802c4-a4d2-4d8b-9148-e3be6c30e623}">
          <xlrd:rvb i="8474"/>
        </ext>
      </extLst>
    </bk>
    <bk>
      <extLst>
        <ext uri="{3e2802c4-a4d2-4d8b-9148-e3be6c30e623}">
          <xlrd:rvb i="8475"/>
        </ext>
      </extLst>
    </bk>
    <bk>
      <extLst>
        <ext uri="{3e2802c4-a4d2-4d8b-9148-e3be6c30e623}">
          <xlrd:rvb i="8476"/>
        </ext>
      </extLst>
    </bk>
    <bk>
      <extLst>
        <ext uri="{3e2802c4-a4d2-4d8b-9148-e3be6c30e623}">
          <xlrd:rvb i="8477"/>
        </ext>
      </extLst>
    </bk>
    <bk>
      <extLst>
        <ext uri="{3e2802c4-a4d2-4d8b-9148-e3be6c30e623}">
          <xlrd:rvb i="8478"/>
        </ext>
      </extLst>
    </bk>
    <bk>
      <extLst>
        <ext uri="{3e2802c4-a4d2-4d8b-9148-e3be6c30e623}">
          <xlrd:rvb i="8479"/>
        </ext>
      </extLst>
    </bk>
    <bk>
      <extLst>
        <ext uri="{3e2802c4-a4d2-4d8b-9148-e3be6c30e623}">
          <xlrd:rvb i="8480"/>
        </ext>
      </extLst>
    </bk>
    <bk>
      <extLst>
        <ext uri="{3e2802c4-a4d2-4d8b-9148-e3be6c30e623}">
          <xlrd:rvb i="8481"/>
        </ext>
      </extLst>
    </bk>
    <bk>
      <extLst>
        <ext uri="{3e2802c4-a4d2-4d8b-9148-e3be6c30e623}">
          <xlrd:rvb i="8482"/>
        </ext>
      </extLst>
    </bk>
    <bk>
      <extLst>
        <ext uri="{3e2802c4-a4d2-4d8b-9148-e3be6c30e623}">
          <xlrd:rvb i="8483"/>
        </ext>
      </extLst>
    </bk>
    <bk>
      <extLst>
        <ext uri="{3e2802c4-a4d2-4d8b-9148-e3be6c30e623}">
          <xlrd:rvb i="8484"/>
        </ext>
      </extLst>
    </bk>
    <bk>
      <extLst>
        <ext uri="{3e2802c4-a4d2-4d8b-9148-e3be6c30e623}">
          <xlrd:rvb i="8485"/>
        </ext>
      </extLst>
    </bk>
    <bk>
      <extLst>
        <ext uri="{3e2802c4-a4d2-4d8b-9148-e3be6c30e623}">
          <xlrd:rvb i="8486"/>
        </ext>
      </extLst>
    </bk>
    <bk>
      <extLst>
        <ext uri="{3e2802c4-a4d2-4d8b-9148-e3be6c30e623}">
          <xlrd:rvb i="8487"/>
        </ext>
      </extLst>
    </bk>
    <bk>
      <extLst>
        <ext uri="{3e2802c4-a4d2-4d8b-9148-e3be6c30e623}">
          <xlrd:rvb i="8488"/>
        </ext>
      </extLst>
    </bk>
    <bk>
      <extLst>
        <ext uri="{3e2802c4-a4d2-4d8b-9148-e3be6c30e623}">
          <xlrd:rvb i="8489"/>
        </ext>
      </extLst>
    </bk>
    <bk>
      <extLst>
        <ext uri="{3e2802c4-a4d2-4d8b-9148-e3be6c30e623}">
          <xlrd:rvb i="8490"/>
        </ext>
      </extLst>
    </bk>
    <bk>
      <extLst>
        <ext uri="{3e2802c4-a4d2-4d8b-9148-e3be6c30e623}">
          <xlrd:rvb i="8491"/>
        </ext>
      </extLst>
    </bk>
    <bk>
      <extLst>
        <ext uri="{3e2802c4-a4d2-4d8b-9148-e3be6c30e623}">
          <xlrd:rvb i="8492"/>
        </ext>
      </extLst>
    </bk>
    <bk>
      <extLst>
        <ext uri="{3e2802c4-a4d2-4d8b-9148-e3be6c30e623}">
          <xlrd:rvb i="8493"/>
        </ext>
      </extLst>
    </bk>
    <bk>
      <extLst>
        <ext uri="{3e2802c4-a4d2-4d8b-9148-e3be6c30e623}">
          <xlrd:rvb i="8494"/>
        </ext>
      </extLst>
    </bk>
    <bk>
      <extLst>
        <ext uri="{3e2802c4-a4d2-4d8b-9148-e3be6c30e623}">
          <xlrd:rvb i="8495"/>
        </ext>
      </extLst>
    </bk>
    <bk>
      <extLst>
        <ext uri="{3e2802c4-a4d2-4d8b-9148-e3be6c30e623}">
          <xlrd:rvb i="8496"/>
        </ext>
      </extLst>
    </bk>
    <bk>
      <extLst>
        <ext uri="{3e2802c4-a4d2-4d8b-9148-e3be6c30e623}">
          <xlrd:rvb i="8497"/>
        </ext>
      </extLst>
    </bk>
    <bk>
      <extLst>
        <ext uri="{3e2802c4-a4d2-4d8b-9148-e3be6c30e623}">
          <xlrd:rvb i="8498"/>
        </ext>
      </extLst>
    </bk>
    <bk>
      <extLst>
        <ext uri="{3e2802c4-a4d2-4d8b-9148-e3be6c30e623}">
          <xlrd:rvb i="8499"/>
        </ext>
      </extLst>
    </bk>
    <bk>
      <extLst>
        <ext uri="{3e2802c4-a4d2-4d8b-9148-e3be6c30e623}">
          <xlrd:rvb i="8500"/>
        </ext>
      </extLst>
    </bk>
    <bk>
      <extLst>
        <ext uri="{3e2802c4-a4d2-4d8b-9148-e3be6c30e623}">
          <xlrd:rvb i="8501"/>
        </ext>
      </extLst>
    </bk>
    <bk>
      <extLst>
        <ext uri="{3e2802c4-a4d2-4d8b-9148-e3be6c30e623}">
          <xlrd:rvb i="8502"/>
        </ext>
      </extLst>
    </bk>
    <bk>
      <extLst>
        <ext uri="{3e2802c4-a4d2-4d8b-9148-e3be6c30e623}">
          <xlrd:rvb i="8503"/>
        </ext>
      </extLst>
    </bk>
    <bk>
      <extLst>
        <ext uri="{3e2802c4-a4d2-4d8b-9148-e3be6c30e623}">
          <xlrd:rvb i="8504"/>
        </ext>
      </extLst>
    </bk>
    <bk>
      <extLst>
        <ext uri="{3e2802c4-a4d2-4d8b-9148-e3be6c30e623}">
          <xlrd:rvb i="8505"/>
        </ext>
      </extLst>
    </bk>
    <bk>
      <extLst>
        <ext uri="{3e2802c4-a4d2-4d8b-9148-e3be6c30e623}">
          <xlrd:rvb i="8506"/>
        </ext>
      </extLst>
    </bk>
    <bk>
      <extLst>
        <ext uri="{3e2802c4-a4d2-4d8b-9148-e3be6c30e623}">
          <xlrd:rvb i="8507"/>
        </ext>
      </extLst>
    </bk>
    <bk>
      <extLst>
        <ext uri="{3e2802c4-a4d2-4d8b-9148-e3be6c30e623}">
          <xlrd:rvb i="8508"/>
        </ext>
      </extLst>
    </bk>
    <bk>
      <extLst>
        <ext uri="{3e2802c4-a4d2-4d8b-9148-e3be6c30e623}">
          <xlrd:rvb i="8509"/>
        </ext>
      </extLst>
    </bk>
    <bk>
      <extLst>
        <ext uri="{3e2802c4-a4d2-4d8b-9148-e3be6c30e623}">
          <xlrd:rvb i="8510"/>
        </ext>
      </extLst>
    </bk>
    <bk>
      <extLst>
        <ext uri="{3e2802c4-a4d2-4d8b-9148-e3be6c30e623}">
          <xlrd:rvb i="8511"/>
        </ext>
      </extLst>
    </bk>
    <bk>
      <extLst>
        <ext uri="{3e2802c4-a4d2-4d8b-9148-e3be6c30e623}">
          <xlrd:rvb i="8512"/>
        </ext>
      </extLst>
    </bk>
    <bk>
      <extLst>
        <ext uri="{3e2802c4-a4d2-4d8b-9148-e3be6c30e623}">
          <xlrd:rvb i="8513"/>
        </ext>
      </extLst>
    </bk>
    <bk>
      <extLst>
        <ext uri="{3e2802c4-a4d2-4d8b-9148-e3be6c30e623}">
          <xlrd:rvb i="8514"/>
        </ext>
      </extLst>
    </bk>
    <bk>
      <extLst>
        <ext uri="{3e2802c4-a4d2-4d8b-9148-e3be6c30e623}">
          <xlrd:rvb i="8515"/>
        </ext>
      </extLst>
    </bk>
    <bk>
      <extLst>
        <ext uri="{3e2802c4-a4d2-4d8b-9148-e3be6c30e623}">
          <xlrd:rvb i="8516"/>
        </ext>
      </extLst>
    </bk>
    <bk>
      <extLst>
        <ext uri="{3e2802c4-a4d2-4d8b-9148-e3be6c30e623}">
          <xlrd:rvb i="8517"/>
        </ext>
      </extLst>
    </bk>
    <bk>
      <extLst>
        <ext uri="{3e2802c4-a4d2-4d8b-9148-e3be6c30e623}">
          <xlrd:rvb i="8518"/>
        </ext>
      </extLst>
    </bk>
    <bk>
      <extLst>
        <ext uri="{3e2802c4-a4d2-4d8b-9148-e3be6c30e623}">
          <xlrd:rvb i="8519"/>
        </ext>
      </extLst>
    </bk>
    <bk>
      <extLst>
        <ext uri="{3e2802c4-a4d2-4d8b-9148-e3be6c30e623}">
          <xlrd:rvb i="8520"/>
        </ext>
      </extLst>
    </bk>
    <bk>
      <extLst>
        <ext uri="{3e2802c4-a4d2-4d8b-9148-e3be6c30e623}">
          <xlrd:rvb i="8521"/>
        </ext>
      </extLst>
    </bk>
    <bk>
      <extLst>
        <ext uri="{3e2802c4-a4d2-4d8b-9148-e3be6c30e623}">
          <xlrd:rvb i="8522"/>
        </ext>
      </extLst>
    </bk>
    <bk>
      <extLst>
        <ext uri="{3e2802c4-a4d2-4d8b-9148-e3be6c30e623}">
          <xlrd:rvb i="8523"/>
        </ext>
      </extLst>
    </bk>
    <bk>
      <extLst>
        <ext uri="{3e2802c4-a4d2-4d8b-9148-e3be6c30e623}">
          <xlrd:rvb i="8524"/>
        </ext>
      </extLst>
    </bk>
    <bk>
      <extLst>
        <ext uri="{3e2802c4-a4d2-4d8b-9148-e3be6c30e623}">
          <xlrd:rvb i="8525"/>
        </ext>
      </extLst>
    </bk>
    <bk>
      <extLst>
        <ext uri="{3e2802c4-a4d2-4d8b-9148-e3be6c30e623}">
          <xlrd:rvb i="8526"/>
        </ext>
      </extLst>
    </bk>
    <bk>
      <extLst>
        <ext uri="{3e2802c4-a4d2-4d8b-9148-e3be6c30e623}">
          <xlrd:rvb i="8527"/>
        </ext>
      </extLst>
    </bk>
    <bk>
      <extLst>
        <ext uri="{3e2802c4-a4d2-4d8b-9148-e3be6c30e623}">
          <xlrd:rvb i="8528"/>
        </ext>
      </extLst>
    </bk>
    <bk>
      <extLst>
        <ext uri="{3e2802c4-a4d2-4d8b-9148-e3be6c30e623}">
          <xlrd:rvb i="8531"/>
        </ext>
      </extLst>
    </bk>
    <bk>
      <extLst>
        <ext uri="{3e2802c4-a4d2-4d8b-9148-e3be6c30e623}">
          <xlrd:rvb i="8532"/>
        </ext>
      </extLst>
    </bk>
    <bk>
      <extLst>
        <ext uri="{3e2802c4-a4d2-4d8b-9148-e3be6c30e623}">
          <xlrd:rvb i="8533"/>
        </ext>
      </extLst>
    </bk>
    <bk>
      <extLst>
        <ext uri="{3e2802c4-a4d2-4d8b-9148-e3be6c30e623}">
          <xlrd:rvb i="8534"/>
        </ext>
      </extLst>
    </bk>
    <bk>
      <extLst>
        <ext uri="{3e2802c4-a4d2-4d8b-9148-e3be6c30e623}">
          <xlrd:rvb i="8535"/>
        </ext>
      </extLst>
    </bk>
    <bk>
      <extLst>
        <ext uri="{3e2802c4-a4d2-4d8b-9148-e3be6c30e623}">
          <xlrd:rvb i="8536"/>
        </ext>
      </extLst>
    </bk>
    <bk>
      <extLst>
        <ext uri="{3e2802c4-a4d2-4d8b-9148-e3be6c30e623}">
          <xlrd:rvb i="8537"/>
        </ext>
      </extLst>
    </bk>
    <bk>
      <extLst>
        <ext uri="{3e2802c4-a4d2-4d8b-9148-e3be6c30e623}">
          <xlrd:rvb i="8538"/>
        </ext>
      </extLst>
    </bk>
    <bk>
      <extLst>
        <ext uri="{3e2802c4-a4d2-4d8b-9148-e3be6c30e623}">
          <xlrd:rvb i="8539"/>
        </ext>
      </extLst>
    </bk>
    <bk>
      <extLst>
        <ext uri="{3e2802c4-a4d2-4d8b-9148-e3be6c30e623}">
          <xlrd:rvb i="8540"/>
        </ext>
      </extLst>
    </bk>
    <bk>
      <extLst>
        <ext uri="{3e2802c4-a4d2-4d8b-9148-e3be6c30e623}">
          <xlrd:rvb i="8541"/>
        </ext>
      </extLst>
    </bk>
    <bk>
      <extLst>
        <ext uri="{3e2802c4-a4d2-4d8b-9148-e3be6c30e623}">
          <xlrd:rvb i="8542"/>
        </ext>
      </extLst>
    </bk>
    <bk>
      <extLst>
        <ext uri="{3e2802c4-a4d2-4d8b-9148-e3be6c30e623}">
          <xlrd:rvb i="8543"/>
        </ext>
      </extLst>
    </bk>
    <bk>
      <extLst>
        <ext uri="{3e2802c4-a4d2-4d8b-9148-e3be6c30e623}">
          <xlrd:rvb i="8544"/>
        </ext>
      </extLst>
    </bk>
    <bk>
      <extLst>
        <ext uri="{3e2802c4-a4d2-4d8b-9148-e3be6c30e623}">
          <xlrd:rvb i="8545"/>
        </ext>
      </extLst>
    </bk>
    <bk>
      <extLst>
        <ext uri="{3e2802c4-a4d2-4d8b-9148-e3be6c30e623}">
          <xlrd:rvb i="8546"/>
        </ext>
      </extLst>
    </bk>
    <bk>
      <extLst>
        <ext uri="{3e2802c4-a4d2-4d8b-9148-e3be6c30e623}">
          <xlrd:rvb i="8547"/>
        </ext>
      </extLst>
    </bk>
    <bk>
      <extLst>
        <ext uri="{3e2802c4-a4d2-4d8b-9148-e3be6c30e623}">
          <xlrd:rvb i="8548"/>
        </ext>
      </extLst>
    </bk>
    <bk>
      <extLst>
        <ext uri="{3e2802c4-a4d2-4d8b-9148-e3be6c30e623}">
          <xlrd:rvb i="8549"/>
        </ext>
      </extLst>
    </bk>
    <bk>
      <extLst>
        <ext uri="{3e2802c4-a4d2-4d8b-9148-e3be6c30e623}">
          <xlrd:rvb i="8550"/>
        </ext>
      </extLst>
    </bk>
    <bk>
      <extLst>
        <ext uri="{3e2802c4-a4d2-4d8b-9148-e3be6c30e623}">
          <xlrd:rvb i="8551"/>
        </ext>
      </extLst>
    </bk>
    <bk>
      <extLst>
        <ext uri="{3e2802c4-a4d2-4d8b-9148-e3be6c30e623}">
          <xlrd:rvb i="8552"/>
        </ext>
      </extLst>
    </bk>
    <bk>
      <extLst>
        <ext uri="{3e2802c4-a4d2-4d8b-9148-e3be6c30e623}">
          <xlrd:rvb i="8553"/>
        </ext>
      </extLst>
    </bk>
    <bk>
      <extLst>
        <ext uri="{3e2802c4-a4d2-4d8b-9148-e3be6c30e623}">
          <xlrd:rvb i="8554"/>
        </ext>
      </extLst>
    </bk>
    <bk>
      <extLst>
        <ext uri="{3e2802c4-a4d2-4d8b-9148-e3be6c30e623}">
          <xlrd:rvb i="8555"/>
        </ext>
      </extLst>
    </bk>
    <bk>
      <extLst>
        <ext uri="{3e2802c4-a4d2-4d8b-9148-e3be6c30e623}">
          <xlrd:rvb i="8556"/>
        </ext>
      </extLst>
    </bk>
    <bk>
      <extLst>
        <ext uri="{3e2802c4-a4d2-4d8b-9148-e3be6c30e623}">
          <xlrd:rvb i="8557"/>
        </ext>
      </extLst>
    </bk>
    <bk>
      <extLst>
        <ext uri="{3e2802c4-a4d2-4d8b-9148-e3be6c30e623}">
          <xlrd:rvb i="8558"/>
        </ext>
      </extLst>
    </bk>
    <bk>
      <extLst>
        <ext uri="{3e2802c4-a4d2-4d8b-9148-e3be6c30e623}">
          <xlrd:rvb i="8559"/>
        </ext>
      </extLst>
    </bk>
    <bk>
      <extLst>
        <ext uri="{3e2802c4-a4d2-4d8b-9148-e3be6c30e623}">
          <xlrd:rvb i="8560"/>
        </ext>
      </extLst>
    </bk>
    <bk>
      <extLst>
        <ext uri="{3e2802c4-a4d2-4d8b-9148-e3be6c30e623}">
          <xlrd:rvb i="8561"/>
        </ext>
      </extLst>
    </bk>
    <bk>
      <extLst>
        <ext uri="{3e2802c4-a4d2-4d8b-9148-e3be6c30e623}">
          <xlrd:rvb i="8562"/>
        </ext>
      </extLst>
    </bk>
    <bk>
      <extLst>
        <ext uri="{3e2802c4-a4d2-4d8b-9148-e3be6c30e623}">
          <xlrd:rvb i="8563"/>
        </ext>
      </extLst>
    </bk>
    <bk>
      <extLst>
        <ext uri="{3e2802c4-a4d2-4d8b-9148-e3be6c30e623}">
          <xlrd:rvb i="8564"/>
        </ext>
      </extLst>
    </bk>
    <bk>
      <extLst>
        <ext uri="{3e2802c4-a4d2-4d8b-9148-e3be6c30e623}">
          <xlrd:rvb i="8565"/>
        </ext>
      </extLst>
    </bk>
    <bk>
      <extLst>
        <ext uri="{3e2802c4-a4d2-4d8b-9148-e3be6c30e623}">
          <xlrd:rvb i="8566"/>
        </ext>
      </extLst>
    </bk>
    <bk>
      <extLst>
        <ext uri="{3e2802c4-a4d2-4d8b-9148-e3be6c30e623}">
          <xlrd:rvb i="8567"/>
        </ext>
      </extLst>
    </bk>
    <bk>
      <extLst>
        <ext uri="{3e2802c4-a4d2-4d8b-9148-e3be6c30e623}">
          <xlrd:rvb i="8568"/>
        </ext>
      </extLst>
    </bk>
    <bk>
      <extLst>
        <ext uri="{3e2802c4-a4d2-4d8b-9148-e3be6c30e623}">
          <xlrd:rvb i="8569"/>
        </ext>
      </extLst>
    </bk>
    <bk>
      <extLst>
        <ext uri="{3e2802c4-a4d2-4d8b-9148-e3be6c30e623}">
          <xlrd:rvb i="8570"/>
        </ext>
      </extLst>
    </bk>
    <bk>
      <extLst>
        <ext uri="{3e2802c4-a4d2-4d8b-9148-e3be6c30e623}">
          <xlrd:rvb i="8571"/>
        </ext>
      </extLst>
    </bk>
    <bk>
      <extLst>
        <ext uri="{3e2802c4-a4d2-4d8b-9148-e3be6c30e623}">
          <xlrd:rvb i="8572"/>
        </ext>
      </extLst>
    </bk>
    <bk>
      <extLst>
        <ext uri="{3e2802c4-a4d2-4d8b-9148-e3be6c30e623}">
          <xlrd:rvb i="8573"/>
        </ext>
      </extLst>
    </bk>
    <bk>
      <extLst>
        <ext uri="{3e2802c4-a4d2-4d8b-9148-e3be6c30e623}">
          <xlrd:rvb i="8574"/>
        </ext>
      </extLst>
    </bk>
    <bk>
      <extLst>
        <ext uri="{3e2802c4-a4d2-4d8b-9148-e3be6c30e623}">
          <xlrd:rvb i="8575"/>
        </ext>
      </extLst>
    </bk>
    <bk>
      <extLst>
        <ext uri="{3e2802c4-a4d2-4d8b-9148-e3be6c30e623}">
          <xlrd:rvb i="8576"/>
        </ext>
      </extLst>
    </bk>
    <bk>
      <extLst>
        <ext uri="{3e2802c4-a4d2-4d8b-9148-e3be6c30e623}">
          <xlrd:rvb i="8577"/>
        </ext>
      </extLst>
    </bk>
    <bk>
      <extLst>
        <ext uri="{3e2802c4-a4d2-4d8b-9148-e3be6c30e623}">
          <xlrd:rvb i="8578"/>
        </ext>
      </extLst>
    </bk>
    <bk>
      <extLst>
        <ext uri="{3e2802c4-a4d2-4d8b-9148-e3be6c30e623}">
          <xlrd:rvb i="8579"/>
        </ext>
      </extLst>
    </bk>
    <bk>
      <extLst>
        <ext uri="{3e2802c4-a4d2-4d8b-9148-e3be6c30e623}">
          <xlrd:rvb i="8580"/>
        </ext>
      </extLst>
    </bk>
    <bk>
      <extLst>
        <ext uri="{3e2802c4-a4d2-4d8b-9148-e3be6c30e623}">
          <xlrd:rvb i="8581"/>
        </ext>
      </extLst>
    </bk>
    <bk>
      <extLst>
        <ext uri="{3e2802c4-a4d2-4d8b-9148-e3be6c30e623}">
          <xlrd:rvb i="8582"/>
        </ext>
      </extLst>
    </bk>
    <bk>
      <extLst>
        <ext uri="{3e2802c4-a4d2-4d8b-9148-e3be6c30e623}">
          <xlrd:rvb i="8583"/>
        </ext>
      </extLst>
    </bk>
    <bk>
      <extLst>
        <ext uri="{3e2802c4-a4d2-4d8b-9148-e3be6c30e623}">
          <xlrd:rvb i="8584"/>
        </ext>
      </extLst>
    </bk>
    <bk>
      <extLst>
        <ext uri="{3e2802c4-a4d2-4d8b-9148-e3be6c30e623}">
          <xlrd:rvb i="8585"/>
        </ext>
      </extLst>
    </bk>
    <bk>
      <extLst>
        <ext uri="{3e2802c4-a4d2-4d8b-9148-e3be6c30e623}">
          <xlrd:rvb i="8586"/>
        </ext>
      </extLst>
    </bk>
    <bk>
      <extLst>
        <ext uri="{3e2802c4-a4d2-4d8b-9148-e3be6c30e623}">
          <xlrd:rvb i="8587"/>
        </ext>
      </extLst>
    </bk>
    <bk>
      <extLst>
        <ext uri="{3e2802c4-a4d2-4d8b-9148-e3be6c30e623}">
          <xlrd:rvb i="8588"/>
        </ext>
      </extLst>
    </bk>
    <bk>
      <extLst>
        <ext uri="{3e2802c4-a4d2-4d8b-9148-e3be6c30e623}">
          <xlrd:rvb i="8589"/>
        </ext>
      </extLst>
    </bk>
    <bk>
      <extLst>
        <ext uri="{3e2802c4-a4d2-4d8b-9148-e3be6c30e623}">
          <xlrd:rvb i="8590"/>
        </ext>
      </extLst>
    </bk>
    <bk>
      <extLst>
        <ext uri="{3e2802c4-a4d2-4d8b-9148-e3be6c30e623}">
          <xlrd:rvb i="8591"/>
        </ext>
      </extLst>
    </bk>
    <bk>
      <extLst>
        <ext uri="{3e2802c4-a4d2-4d8b-9148-e3be6c30e623}">
          <xlrd:rvb i="8592"/>
        </ext>
      </extLst>
    </bk>
    <bk>
      <extLst>
        <ext uri="{3e2802c4-a4d2-4d8b-9148-e3be6c30e623}">
          <xlrd:rvb i="8593"/>
        </ext>
      </extLst>
    </bk>
    <bk>
      <extLst>
        <ext uri="{3e2802c4-a4d2-4d8b-9148-e3be6c30e623}">
          <xlrd:rvb i="8594"/>
        </ext>
      </extLst>
    </bk>
    <bk>
      <extLst>
        <ext uri="{3e2802c4-a4d2-4d8b-9148-e3be6c30e623}">
          <xlrd:rvb i="8595"/>
        </ext>
      </extLst>
    </bk>
    <bk>
      <extLst>
        <ext uri="{3e2802c4-a4d2-4d8b-9148-e3be6c30e623}">
          <xlrd:rvb i="8596"/>
        </ext>
      </extLst>
    </bk>
    <bk>
      <extLst>
        <ext uri="{3e2802c4-a4d2-4d8b-9148-e3be6c30e623}">
          <xlrd:rvb i="8597"/>
        </ext>
      </extLst>
    </bk>
    <bk>
      <extLst>
        <ext uri="{3e2802c4-a4d2-4d8b-9148-e3be6c30e623}">
          <xlrd:rvb i="8598"/>
        </ext>
      </extLst>
    </bk>
    <bk>
      <extLst>
        <ext uri="{3e2802c4-a4d2-4d8b-9148-e3be6c30e623}">
          <xlrd:rvb i="8599"/>
        </ext>
      </extLst>
    </bk>
    <bk>
      <extLst>
        <ext uri="{3e2802c4-a4d2-4d8b-9148-e3be6c30e623}">
          <xlrd:rvb i="8600"/>
        </ext>
      </extLst>
    </bk>
    <bk>
      <extLst>
        <ext uri="{3e2802c4-a4d2-4d8b-9148-e3be6c30e623}">
          <xlrd:rvb i="8601"/>
        </ext>
      </extLst>
    </bk>
    <bk>
      <extLst>
        <ext uri="{3e2802c4-a4d2-4d8b-9148-e3be6c30e623}">
          <xlrd:rvb i="8602"/>
        </ext>
      </extLst>
    </bk>
    <bk>
      <extLst>
        <ext uri="{3e2802c4-a4d2-4d8b-9148-e3be6c30e623}">
          <xlrd:rvb i="8603"/>
        </ext>
      </extLst>
    </bk>
    <bk>
      <extLst>
        <ext uri="{3e2802c4-a4d2-4d8b-9148-e3be6c30e623}">
          <xlrd:rvb i="8604"/>
        </ext>
      </extLst>
    </bk>
    <bk>
      <extLst>
        <ext uri="{3e2802c4-a4d2-4d8b-9148-e3be6c30e623}">
          <xlrd:rvb i="8605"/>
        </ext>
      </extLst>
    </bk>
    <bk>
      <extLst>
        <ext uri="{3e2802c4-a4d2-4d8b-9148-e3be6c30e623}">
          <xlrd:rvb i="8606"/>
        </ext>
      </extLst>
    </bk>
    <bk>
      <extLst>
        <ext uri="{3e2802c4-a4d2-4d8b-9148-e3be6c30e623}">
          <xlrd:rvb i="8607"/>
        </ext>
      </extLst>
    </bk>
    <bk>
      <extLst>
        <ext uri="{3e2802c4-a4d2-4d8b-9148-e3be6c30e623}">
          <xlrd:rvb i="8608"/>
        </ext>
      </extLst>
    </bk>
    <bk>
      <extLst>
        <ext uri="{3e2802c4-a4d2-4d8b-9148-e3be6c30e623}">
          <xlrd:rvb i="8609"/>
        </ext>
      </extLst>
    </bk>
    <bk>
      <extLst>
        <ext uri="{3e2802c4-a4d2-4d8b-9148-e3be6c30e623}">
          <xlrd:rvb i="8610"/>
        </ext>
      </extLst>
    </bk>
    <bk>
      <extLst>
        <ext uri="{3e2802c4-a4d2-4d8b-9148-e3be6c30e623}">
          <xlrd:rvb i="8611"/>
        </ext>
      </extLst>
    </bk>
    <bk>
      <extLst>
        <ext uri="{3e2802c4-a4d2-4d8b-9148-e3be6c30e623}">
          <xlrd:rvb i="8612"/>
        </ext>
      </extLst>
    </bk>
    <bk>
      <extLst>
        <ext uri="{3e2802c4-a4d2-4d8b-9148-e3be6c30e623}">
          <xlrd:rvb i="8613"/>
        </ext>
      </extLst>
    </bk>
    <bk>
      <extLst>
        <ext uri="{3e2802c4-a4d2-4d8b-9148-e3be6c30e623}">
          <xlrd:rvb i="8614"/>
        </ext>
      </extLst>
    </bk>
    <bk>
      <extLst>
        <ext uri="{3e2802c4-a4d2-4d8b-9148-e3be6c30e623}">
          <xlrd:rvb i="8615"/>
        </ext>
      </extLst>
    </bk>
    <bk>
      <extLst>
        <ext uri="{3e2802c4-a4d2-4d8b-9148-e3be6c30e623}">
          <xlrd:rvb i="8616"/>
        </ext>
      </extLst>
    </bk>
    <bk>
      <extLst>
        <ext uri="{3e2802c4-a4d2-4d8b-9148-e3be6c30e623}">
          <xlrd:rvb i="8617"/>
        </ext>
      </extLst>
    </bk>
    <bk>
      <extLst>
        <ext uri="{3e2802c4-a4d2-4d8b-9148-e3be6c30e623}">
          <xlrd:rvb i="8618"/>
        </ext>
      </extLst>
    </bk>
    <bk>
      <extLst>
        <ext uri="{3e2802c4-a4d2-4d8b-9148-e3be6c30e623}">
          <xlrd:rvb i="8619"/>
        </ext>
      </extLst>
    </bk>
    <bk>
      <extLst>
        <ext uri="{3e2802c4-a4d2-4d8b-9148-e3be6c30e623}">
          <xlrd:rvb i="8620"/>
        </ext>
      </extLst>
    </bk>
    <bk>
      <extLst>
        <ext uri="{3e2802c4-a4d2-4d8b-9148-e3be6c30e623}">
          <xlrd:rvb i="8621"/>
        </ext>
      </extLst>
    </bk>
    <bk>
      <extLst>
        <ext uri="{3e2802c4-a4d2-4d8b-9148-e3be6c30e623}">
          <xlrd:rvb i="8622"/>
        </ext>
      </extLst>
    </bk>
    <bk>
      <extLst>
        <ext uri="{3e2802c4-a4d2-4d8b-9148-e3be6c30e623}">
          <xlrd:rvb i="8623"/>
        </ext>
      </extLst>
    </bk>
    <bk>
      <extLst>
        <ext uri="{3e2802c4-a4d2-4d8b-9148-e3be6c30e623}">
          <xlrd:rvb i="8624"/>
        </ext>
      </extLst>
    </bk>
    <bk>
      <extLst>
        <ext uri="{3e2802c4-a4d2-4d8b-9148-e3be6c30e623}">
          <xlrd:rvb i="8625"/>
        </ext>
      </extLst>
    </bk>
    <bk>
      <extLst>
        <ext uri="{3e2802c4-a4d2-4d8b-9148-e3be6c30e623}">
          <xlrd:rvb i="8626"/>
        </ext>
      </extLst>
    </bk>
    <bk>
      <extLst>
        <ext uri="{3e2802c4-a4d2-4d8b-9148-e3be6c30e623}">
          <xlrd:rvb i="8627"/>
        </ext>
      </extLst>
    </bk>
    <bk>
      <extLst>
        <ext uri="{3e2802c4-a4d2-4d8b-9148-e3be6c30e623}">
          <xlrd:rvb i="8628"/>
        </ext>
      </extLst>
    </bk>
    <bk>
      <extLst>
        <ext uri="{3e2802c4-a4d2-4d8b-9148-e3be6c30e623}">
          <xlrd:rvb i="8629"/>
        </ext>
      </extLst>
    </bk>
    <bk>
      <extLst>
        <ext uri="{3e2802c4-a4d2-4d8b-9148-e3be6c30e623}">
          <xlrd:rvb i="8630"/>
        </ext>
      </extLst>
    </bk>
    <bk>
      <extLst>
        <ext uri="{3e2802c4-a4d2-4d8b-9148-e3be6c30e623}">
          <xlrd:rvb i="8631"/>
        </ext>
      </extLst>
    </bk>
    <bk>
      <extLst>
        <ext uri="{3e2802c4-a4d2-4d8b-9148-e3be6c30e623}">
          <xlrd:rvb i="8632"/>
        </ext>
      </extLst>
    </bk>
    <bk>
      <extLst>
        <ext uri="{3e2802c4-a4d2-4d8b-9148-e3be6c30e623}">
          <xlrd:rvb i="8633"/>
        </ext>
      </extLst>
    </bk>
    <bk>
      <extLst>
        <ext uri="{3e2802c4-a4d2-4d8b-9148-e3be6c30e623}">
          <xlrd:rvb i="8634"/>
        </ext>
      </extLst>
    </bk>
    <bk>
      <extLst>
        <ext uri="{3e2802c4-a4d2-4d8b-9148-e3be6c30e623}">
          <xlrd:rvb i="8635"/>
        </ext>
      </extLst>
    </bk>
    <bk>
      <extLst>
        <ext uri="{3e2802c4-a4d2-4d8b-9148-e3be6c30e623}">
          <xlrd:rvb i="8636"/>
        </ext>
      </extLst>
    </bk>
    <bk>
      <extLst>
        <ext uri="{3e2802c4-a4d2-4d8b-9148-e3be6c30e623}">
          <xlrd:rvb i="8637"/>
        </ext>
      </extLst>
    </bk>
    <bk>
      <extLst>
        <ext uri="{3e2802c4-a4d2-4d8b-9148-e3be6c30e623}">
          <xlrd:rvb i="8638"/>
        </ext>
      </extLst>
    </bk>
    <bk>
      <extLst>
        <ext uri="{3e2802c4-a4d2-4d8b-9148-e3be6c30e623}">
          <xlrd:rvb i="8639"/>
        </ext>
      </extLst>
    </bk>
    <bk>
      <extLst>
        <ext uri="{3e2802c4-a4d2-4d8b-9148-e3be6c30e623}">
          <xlrd:rvb i="8640"/>
        </ext>
      </extLst>
    </bk>
    <bk>
      <extLst>
        <ext uri="{3e2802c4-a4d2-4d8b-9148-e3be6c30e623}">
          <xlrd:rvb i="8641"/>
        </ext>
      </extLst>
    </bk>
    <bk>
      <extLst>
        <ext uri="{3e2802c4-a4d2-4d8b-9148-e3be6c30e623}">
          <xlrd:rvb i="8642"/>
        </ext>
      </extLst>
    </bk>
    <bk>
      <extLst>
        <ext uri="{3e2802c4-a4d2-4d8b-9148-e3be6c30e623}">
          <xlrd:rvb i="8643"/>
        </ext>
      </extLst>
    </bk>
    <bk>
      <extLst>
        <ext uri="{3e2802c4-a4d2-4d8b-9148-e3be6c30e623}">
          <xlrd:rvb i="8644"/>
        </ext>
      </extLst>
    </bk>
    <bk>
      <extLst>
        <ext uri="{3e2802c4-a4d2-4d8b-9148-e3be6c30e623}">
          <xlrd:rvb i="8645"/>
        </ext>
      </extLst>
    </bk>
    <bk>
      <extLst>
        <ext uri="{3e2802c4-a4d2-4d8b-9148-e3be6c30e623}">
          <xlrd:rvb i="8646"/>
        </ext>
      </extLst>
    </bk>
    <bk>
      <extLst>
        <ext uri="{3e2802c4-a4d2-4d8b-9148-e3be6c30e623}">
          <xlrd:rvb i="8647"/>
        </ext>
      </extLst>
    </bk>
    <bk>
      <extLst>
        <ext uri="{3e2802c4-a4d2-4d8b-9148-e3be6c30e623}">
          <xlrd:rvb i="8648"/>
        </ext>
      </extLst>
    </bk>
    <bk>
      <extLst>
        <ext uri="{3e2802c4-a4d2-4d8b-9148-e3be6c30e623}">
          <xlrd:rvb i="8649"/>
        </ext>
      </extLst>
    </bk>
    <bk>
      <extLst>
        <ext uri="{3e2802c4-a4d2-4d8b-9148-e3be6c30e623}">
          <xlrd:rvb i="8650"/>
        </ext>
      </extLst>
    </bk>
    <bk>
      <extLst>
        <ext uri="{3e2802c4-a4d2-4d8b-9148-e3be6c30e623}">
          <xlrd:rvb i="8651"/>
        </ext>
      </extLst>
    </bk>
    <bk>
      <extLst>
        <ext uri="{3e2802c4-a4d2-4d8b-9148-e3be6c30e623}">
          <xlrd:rvb i="8652"/>
        </ext>
      </extLst>
    </bk>
    <bk>
      <extLst>
        <ext uri="{3e2802c4-a4d2-4d8b-9148-e3be6c30e623}">
          <xlrd:rvb i="8653"/>
        </ext>
      </extLst>
    </bk>
    <bk>
      <extLst>
        <ext uri="{3e2802c4-a4d2-4d8b-9148-e3be6c30e623}">
          <xlrd:rvb i="8654"/>
        </ext>
      </extLst>
    </bk>
    <bk>
      <extLst>
        <ext uri="{3e2802c4-a4d2-4d8b-9148-e3be6c30e623}">
          <xlrd:rvb i="8655"/>
        </ext>
      </extLst>
    </bk>
    <bk>
      <extLst>
        <ext uri="{3e2802c4-a4d2-4d8b-9148-e3be6c30e623}">
          <xlrd:rvb i="8656"/>
        </ext>
      </extLst>
    </bk>
    <bk>
      <extLst>
        <ext uri="{3e2802c4-a4d2-4d8b-9148-e3be6c30e623}">
          <xlrd:rvb i="8657"/>
        </ext>
      </extLst>
    </bk>
    <bk>
      <extLst>
        <ext uri="{3e2802c4-a4d2-4d8b-9148-e3be6c30e623}">
          <xlrd:rvb i="8658"/>
        </ext>
      </extLst>
    </bk>
    <bk>
      <extLst>
        <ext uri="{3e2802c4-a4d2-4d8b-9148-e3be6c30e623}">
          <xlrd:rvb i="8659"/>
        </ext>
      </extLst>
    </bk>
    <bk>
      <extLst>
        <ext uri="{3e2802c4-a4d2-4d8b-9148-e3be6c30e623}">
          <xlrd:rvb i="8660"/>
        </ext>
      </extLst>
    </bk>
    <bk>
      <extLst>
        <ext uri="{3e2802c4-a4d2-4d8b-9148-e3be6c30e623}">
          <xlrd:rvb i="8661"/>
        </ext>
      </extLst>
    </bk>
    <bk>
      <extLst>
        <ext uri="{3e2802c4-a4d2-4d8b-9148-e3be6c30e623}">
          <xlrd:rvb i="8662"/>
        </ext>
      </extLst>
    </bk>
    <bk>
      <extLst>
        <ext uri="{3e2802c4-a4d2-4d8b-9148-e3be6c30e623}">
          <xlrd:rvb i="8663"/>
        </ext>
      </extLst>
    </bk>
    <bk>
      <extLst>
        <ext uri="{3e2802c4-a4d2-4d8b-9148-e3be6c30e623}">
          <xlrd:rvb i="8664"/>
        </ext>
      </extLst>
    </bk>
    <bk>
      <extLst>
        <ext uri="{3e2802c4-a4d2-4d8b-9148-e3be6c30e623}">
          <xlrd:rvb i="8665"/>
        </ext>
      </extLst>
    </bk>
    <bk>
      <extLst>
        <ext uri="{3e2802c4-a4d2-4d8b-9148-e3be6c30e623}">
          <xlrd:rvb i="8666"/>
        </ext>
      </extLst>
    </bk>
    <bk>
      <extLst>
        <ext uri="{3e2802c4-a4d2-4d8b-9148-e3be6c30e623}">
          <xlrd:rvb i="8667"/>
        </ext>
      </extLst>
    </bk>
    <bk>
      <extLst>
        <ext uri="{3e2802c4-a4d2-4d8b-9148-e3be6c30e623}">
          <xlrd:rvb i="8668"/>
        </ext>
      </extLst>
    </bk>
    <bk>
      <extLst>
        <ext uri="{3e2802c4-a4d2-4d8b-9148-e3be6c30e623}">
          <xlrd:rvb i="8669"/>
        </ext>
      </extLst>
    </bk>
    <bk>
      <extLst>
        <ext uri="{3e2802c4-a4d2-4d8b-9148-e3be6c30e623}">
          <xlrd:rvb i="8670"/>
        </ext>
      </extLst>
    </bk>
    <bk>
      <extLst>
        <ext uri="{3e2802c4-a4d2-4d8b-9148-e3be6c30e623}">
          <xlrd:rvb i="8671"/>
        </ext>
      </extLst>
    </bk>
    <bk>
      <extLst>
        <ext uri="{3e2802c4-a4d2-4d8b-9148-e3be6c30e623}">
          <xlrd:rvb i="8672"/>
        </ext>
      </extLst>
    </bk>
    <bk>
      <extLst>
        <ext uri="{3e2802c4-a4d2-4d8b-9148-e3be6c30e623}">
          <xlrd:rvb i="8673"/>
        </ext>
      </extLst>
    </bk>
    <bk>
      <extLst>
        <ext uri="{3e2802c4-a4d2-4d8b-9148-e3be6c30e623}">
          <xlrd:rvb i="8674"/>
        </ext>
      </extLst>
    </bk>
    <bk>
      <extLst>
        <ext uri="{3e2802c4-a4d2-4d8b-9148-e3be6c30e623}">
          <xlrd:rvb i="8675"/>
        </ext>
      </extLst>
    </bk>
    <bk>
      <extLst>
        <ext uri="{3e2802c4-a4d2-4d8b-9148-e3be6c30e623}">
          <xlrd:rvb i="8676"/>
        </ext>
      </extLst>
    </bk>
    <bk>
      <extLst>
        <ext uri="{3e2802c4-a4d2-4d8b-9148-e3be6c30e623}">
          <xlrd:rvb i="8677"/>
        </ext>
      </extLst>
    </bk>
    <bk>
      <extLst>
        <ext uri="{3e2802c4-a4d2-4d8b-9148-e3be6c30e623}">
          <xlrd:rvb i="8678"/>
        </ext>
      </extLst>
    </bk>
    <bk>
      <extLst>
        <ext uri="{3e2802c4-a4d2-4d8b-9148-e3be6c30e623}">
          <xlrd:rvb i="8679"/>
        </ext>
      </extLst>
    </bk>
    <bk>
      <extLst>
        <ext uri="{3e2802c4-a4d2-4d8b-9148-e3be6c30e623}">
          <xlrd:rvb i="8680"/>
        </ext>
      </extLst>
    </bk>
    <bk>
      <extLst>
        <ext uri="{3e2802c4-a4d2-4d8b-9148-e3be6c30e623}">
          <xlrd:rvb i="8681"/>
        </ext>
      </extLst>
    </bk>
    <bk>
      <extLst>
        <ext uri="{3e2802c4-a4d2-4d8b-9148-e3be6c30e623}">
          <xlrd:rvb i="8682"/>
        </ext>
      </extLst>
    </bk>
    <bk>
      <extLst>
        <ext uri="{3e2802c4-a4d2-4d8b-9148-e3be6c30e623}">
          <xlrd:rvb i="8683"/>
        </ext>
      </extLst>
    </bk>
    <bk>
      <extLst>
        <ext uri="{3e2802c4-a4d2-4d8b-9148-e3be6c30e623}">
          <xlrd:rvb i="8684"/>
        </ext>
      </extLst>
    </bk>
    <bk>
      <extLst>
        <ext uri="{3e2802c4-a4d2-4d8b-9148-e3be6c30e623}">
          <xlrd:rvb i="8685"/>
        </ext>
      </extLst>
    </bk>
    <bk>
      <extLst>
        <ext uri="{3e2802c4-a4d2-4d8b-9148-e3be6c30e623}">
          <xlrd:rvb i="8686"/>
        </ext>
      </extLst>
    </bk>
    <bk>
      <extLst>
        <ext uri="{3e2802c4-a4d2-4d8b-9148-e3be6c30e623}">
          <xlrd:rvb i="8687"/>
        </ext>
      </extLst>
    </bk>
    <bk>
      <extLst>
        <ext uri="{3e2802c4-a4d2-4d8b-9148-e3be6c30e623}">
          <xlrd:rvb i="8688"/>
        </ext>
      </extLst>
    </bk>
    <bk>
      <extLst>
        <ext uri="{3e2802c4-a4d2-4d8b-9148-e3be6c30e623}">
          <xlrd:rvb i="8689"/>
        </ext>
      </extLst>
    </bk>
    <bk>
      <extLst>
        <ext uri="{3e2802c4-a4d2-4d8b-9148-e3be6c30e623}">
          <xlrd:rvb i="8690"/>
        </ext>
      </extLst>
    </bk>
    <bk>
      <extLst>
        <ext uri="{3e2802c4-a4d2-4d8b-9148-e3be6c30e623}">
          <xlrd:rvb i="8691"/>
        </ext>
      </extLst>
    </bk>
    <bk>
      <extLst>
        <ext uri="{3e2802c4-a4d2-4d8b-9148-e3be6c30e623}">
          <xlrd:rvb i="8692"/>
        </ext>
      </extLst>
    </bk>
    <bk>
      <extLst>
        <ext uri="{3e2802c4-a4d2-4d8b-9148-e3be6c30e623}">
          <xlrd:rvb i="8693"/>
        </ext>
      </extLst>
    </bk>
    <bk>
      <extLst>
        <ext uri="{3e2802c4-a4d2-4d8b-9148-e3be6c30e623}">
          <xlrd:rvb i="8694"/>
        </ext>
      </extLst>
    </bk>
    <bk>
      <extLst>
        <ext uri="{3e2802c4-a4d2-4d8b-9148-e3be6c30e623}">
          <xlrd:rvb i="8695"/>
        </ext>
      </extLst>
    </bk>
    <bk>
      <extLst>
        <ext uri="{3e2802c4-a4d2-4d8b-9148-e3be6c30e623}">
          <xlrd:rvb i="8696"/>
        </ext>
      </extLst>
    </bk>
    <bk>
      <extLst>
        <ext uri="{3e2802c4-a4d2-4d8b-9148-e3be6c30e623}">
          <xlrd:rvb i="8697"/>
        </ext>
      </extLst>
    </bk>
    <bk>
      <extLst>
        <ext uri="{3e2802c4-a4d2-4d8b-9148-e3be6c30e623}">
          <xlrd:rvb i="8698"/>
        </ext>
      </extLst>
    </bk>
    <bk>
      <extLst>
        <ext uri="{3e2802c4-a4d2-4d8b-9148-e3be6c30e623}">
          <xlrd:rvb i="8699"/>
        </ext>
      </extLst>
    </bk>
    <bk>
      <extLst>
        <ext uri="{3e2802c4-a4d2-4d8b-9148-e3be6c30e623}">
          <xlrd:rvb i="8700"/>
        </ext>
      </extLst>
    </bk>
    <bk>
      <extLst>
        <ext uri="{3e2802c4-a4d2-4d8b-9148-e3be6c30e623}">
          <xlrd:rvb i="8701"/>
        </ext>
      </extLst>
    </bk>
    <bk>
      <extLst>
        <ext uri="{3e2802c4-a4d2-4d8b-9148-e3be6c30e623}">
          <xlrd:rvb i="8702"/>
        </ext>
      </extLst>
    </bk>
    <bk>
      <extLst>
        <ext uri="{3e2802c4-a4d2-4d8b-9148-e3be6c30e623}">
          <xlrd:rvb i="8703"/>
        </ext>
      </extLst>
    </bk>
    <bk>
      <extLst>
        <ext uri="{3e2802c4-a4d2-4d8b-9148-e3be6c30e623}">
          <xlrd:rvb i="8704"/>
        </ext>
      </extLst>
    </bk>
    <bk>
      <extLst>
        <ext uri="{3e2802c4-a4d2-4d8b-9148-e3be6c30e623}">
          <xlrd:rvb i="8705"/>
        </ext>
      </extLst>
    </bk>
    <bk>
      <extLst>
        <ext uri="{3e2802c4-a4d2-4d8b-9148-e3be6c30e623}">
          <xlrd:rvb i="8706"/>
        </ext>
      </extLst>
    </bk>
    <bk>
      <extLst>
        <ext uri="{3e2802c4-a4d2-4d8b-9148-e3be6c30e623}">
          <xlrd:rvb i="8707"/>
        </ext>
      </extLst>
    </bk>
    <bk>
      <extLst>
        <ext uri="{3e2802c4-a4d2-4d8b-9148-e3be6c30e623}">
          <xlrd:rvb i="8708"/>
        </ext>
      </extLst>
    </bk>
    <bk>
      <extLst>
        <ext uri="{3e2802c4-a4d2-4d8b-9148-e3be6c30e623}">
          <xlrd:rvb i="8709"/>
        </ext>
      </extLst>
    </bk>
    <bk>
      <extLst>
        <ext uri="{3e2802c4-a4d2-4d8b-9148-e3be6c30e623}">
          <xlrd:rvb i="8710"/>
        </ext>
      </extLst>
    </bk>
    <bk>
      <extLst>
        <ext uri="{3e2802c4-a4d2-4d8b-9148-e3be6c30e623}">
          <xlrd:rvb i="8711"/>
        </ext>
      </extLst>
    </bk>
    <bk>
      <extLst>
        <ext uri="{3e2802c4-a4d2-4d8b-9148-e3be6c30e623}">
          <xlrd:rvb i="8712"/>
        </ext>
      </extLst>
    </bk>
    <bk>
      <extLst>
        <ext uri="{3e2802c4-a4d2-4d8b-9148-e3be6c30e623}">
          <xlrd:rvb i="8713"/>
        </ext>
      </extLst>
    </bk>
    <bk>
      <extLst>
        <ext uri="{3e2802c4-a4d2-4d8b-9148-e3be6c30e623}">
          <xlrd:rvb i="8714"/>
        </ext>
      </extLst>
    </bk>
    <bk>
      <extLst>
        <ext uri="{3e2802c4-a4d2-4d8b-9148-e3be6c30e623}">
          <xlrd:rvb i="8715"/>
        </ext>
      </extLst>
    </bk>
    <bk>
      <extLst>
        <ext uri="{3e2802c4-a4d2-4d8b-9148-e3be6c30e623}">
          <xlrd:rvb i="8716"/>
        </ext>
      </extLst>
    </bk>
    <bk>
      <extLst>
        <ext uri="{3e2802c4-a4d2-4d8b-9148-e3be6c30e623}">
          <xlrd:rvb i="8717"/>
        </ext>
      </extLst>
    </bk>
    <bk>
      <extLst>
        <ext uri="{3e2802c4-a4d2-4d8b-9148-e3be6c30e623}">
          <xlrd:rvb i="8718"/>
        </ext>
      </extLst>
    </bk>
    <bk>
      <extLst>
        <ext uri="{3e2802c4-a4d2-4d8b-9148-e3be6c30e623}">
          <xlrd:rvb i="8719"/>
        </ext>
      </extLst>
    </bk>
    <bk>
      <extLst>
        <ext uri="{3e2802c4-a4d2-4d8b-9148-e3be6c30e623}">
          <xlrd:rvb i="8720"/>
        </ext>
      </extLst>
    </bk>
    <bk>
      <extLst>
        <ext uri="{3e2802c4-a4d2-4d8b-9148-e3be6c30e623}">
          <xlrd:rvb i="8721"/>
        </ext>
      </extLst>
    </bk>
    <bk>
      <extLst>
        <ext uri="{3e2802c4-a4d2-4d8b-9148-e3be6c30e623}">
          <xlrd:rvb i="8722"/>
        </ext>
      </extLst>
    </bk>
    <bk>
      <extLst>
        <ext uri="{3e2802c4-a4d2-4d8b-9148-e3be6c30e623}">
          <xlrd:rvb i="8723"/>
        </ext>
      </extLst>
    </bk>
    <bk>
      <extLst>
        <ext uri="{3e2802c4-a4d2-4d8b-9148-e3be6c30e623}">
          <xlrd:rvb i="8724"/>
        </ext>
      </extLst>
    </bk>
    <bk>
      <extLst>
        <ext uri="{3e2802c4-a4d2-4d8b-9148-e3be6c30e623}">
          <xlrd:rvb i="8725"/>
        </ext>
      </extLst>
    </bk>
    <bk>
      <extLst>
        <ext uri="{3e2802c4-a4d2-4d8b-9148-e3be6c30e623}">
          <xlrd:rvb i="8726"/>
        </ext>
      </extLst>
    </bk>
    <bk>
      <extLst>
        <ext uri="{3e2802c4-a4d2-4d8b-9148-e3be6c30e623}">
          <xlrd:rvb i="8727"/>
        </ext>
      </extLst>
    </bk>
    <bk>
      <extLst>
        <ext uri="{3e2802c4-a4d2-4d8b-9148-e3be6c30e623}">
          <xlrd:rvb i="8728"/>
        </ext>
      </extLst>
    </bk>
    <bk>
      <extLst>
        <ext uri="{3e2802c4-a4d2-4d8b-9148-e3be6c30e623}">
          <xlrd:rvb i="8729"/>
        </ext>
      </extLst>
    </bk>
    <bk>
      <extLst>
        <ext uri="{3e2802c4-a4d2-4d8b-9148-e3be6c30e623}">
          <xlrd:rvb i="8730"/>
        </ext>
      </extLst>
    </bk>
    <bk>
      <extLst>
        <ext uri="{3e2802c4-a4d2-4d8b-9148-e3be6c30e623}">
          <xlrd:rvb i="8731"/>
        </ext>
      </extLst>
    </bk>
    <bk>
      <extLst>
        <ext uri="{3e2802c4-a4d2-4d8b-9148-e3be6c30e623}">
          <xlrd:rvb i="8732"/>
        </ext>
      </extLst>
    </bk>
    <bk>
      <extLst>
        <ext uri="{3e2802c4-a4d2-4d8b-9148-e3be6c30e623}">
          <xlrd:rvb i="8733"/>
        </ext>
      </extLst>
    </bk>
    <bk>
      <extLst>
        <ext uri="{3e2802c4-a4d2-4d8b-9148-e3be6c30e623}">
          <xlrd:rvb i="8734"/>
        </ext>
      </extLst>
    </bk>
    <bk>
      <extLst>
        <ext uri="{3e2802c4-a4d2-4d8b-9148-e3be6c30e623}">
          <xlrd:rvb i="8735"/>
        </ext>
      </extLst>
    </bk>
    <bk>
      <extLst>
        <ext uri="{3e2802c4-a4d2-4d8b-9148-e3be6c30e623}">
          <xlrd:rvb i="8736"/>
        </ext>
      </extLst>
    </bk>
    <bk>
      <extLst>
        <ext uri="{3e2802c4-a4d2-4d8b-9148-e3be6c30e623}">
          <xlrd:rvb i="8737"/>
        </ext>
      </extLst>
    </bk>
    <bk>
      <extLst>
        <ext uri="{3e2802c4-a4d2-4d8b-9148-e3be6c30e623}">
          <xlrd:rvb i="8738"/>
        </ext>
      </extLst>
    </bk>
    <bk>
      <extLst>
        <ext uri="{3e2802c4-a4d2-4d8b-9148-e3be6c30e623}">
          <xlrd:rvb i="8739"/>
        </ext>
      </extLst>
    </bk>
    <bk>
      <extLst>
        <ext uri="{3e2802c4-a4d2-4d8b-9148-e3be6c30e623}">
          <xlrd:rvb i="8740"/>
        </ext>
      </extLst>
    </bk>
    <bk>
      <extLst>
        <ext uri="{3e2802c4-a4d2-4d8b-9148-e3be6c30e623}">
          <xlrd:rvb i="8741"/>
        </ext>
      </extLst>
    </bk>
    <bk>
      <extLst>
        <ext uri="{3e2802c4-a4d2-4d8b-9148-e3be6c30e623}">
          <xlrd:rvb i="8742"/>
        </ext>
      </extLst>
    </bk>
    <bk>
      <extLst>
        <ext uri="{3e2802c4-a4d2-4d8b-9148-e3be6c30e623}">
          <xlrd:rvb i="8743"/>
        </ext>
      </extLst>
    </bk>
    <bk>
      <extLst>
        <ext uri="{3e2802c4-a4d2-4d8b-9148-e3be6c30e623}">
          <xlrd:rvb i="8744"/>
        </ext>
      </extLst>
    </bk>
    <bk>
      <extLst>
        <ext uri="{3e2802c4-a4d2-4d8b-9148-e3be6c30e623}">
          <xlrd:rvb i="8745"/>
        </ext>
      </extLst>
    </bk>
    <bk>
      <extLst>
        <ext uri="{3e2802c4-a4d2-4d8b-9148-e3be6c30e623}">
          <xlrd:rvb i="8748"/>
        </ext>
      </extLst>
    </bk>
    <bk>
      <extLst>
        <ext uri="{3e2802c4-a4d2-4d8b-9148-e3be6c30e623}">
          <xlrd:rvb i="8749"/>
        </ext>
      </extLst>
    </bk>
    <bk>
      <extLst>
        <ext uri="{3e2802c4-a4d2-4d8b-9148-e3be6c30e623}">
          <xlrd:rvb i="8750"/>
        </ext>
      </extLst>
    </bk>
    <bk>
      <extLst>
        <ext uri="{3e2802c4-a4d2-4d8b-9148-e3be6c30e623}">
          <xlrd:rvb i="8751"/>
        </ext>
      </extLst>
    </bk>
    <bk>
      <extLst>
        <ext uri="{3e2802c4-a4d2-4d8b-9148-e3be6c30e623}">
          <xlrd:rvb i="8752"/>
        </ext>
      </extLst>
    </bk>
    <bk>
      <extLst>
        <ext uri="{3e2802c4-a4d2-4d8b-9148-e3be6c30e623}">
          <xlrd:rvb i="8753"/>
        </ext>
      </extLst>
    </bk>
    <bk>
      <extLst>
        <ext uri="{3e2802c4-a4d2-4d8b-9148-e3be6c30e623}">
          <xlrd:rvb i="8754"/>
        </ext>
      </extLst>
    </bk>
    <bk>
      <extLst>
        <ext uri="{3e2802c4-a4d2-4d8b-9148-e3be6c30e623}">
          <xlrd:rvb i="8755"/>
        </ext>
      </extLst>
    </bk>
    <bk>
      <extLst>
        <ext uri="{3e2802c4-a4d2-4d8b-9148-e3be6c30e623}">
          <xlrd:rvb i="8756"/>
        </ext>
      </extLst>
    </bk>
    <bk>
      <extLst>
        <ext uri="{3e2802c4-a4d2-4d8b-9148-e3be6c30e623}">
          <xlrd:rvb i="8757"/>
        </ext>
      </extLst>
    </bk>
    <bk>
      <extLst>
        <ext uri="{3e2802c4-a4d2-4d8b-9148-e3be6c30e623}">
          <xlrd:rvb i="8758"/>
        </ext>
      </extLst>
    </bk>
    <bk>
      <extLst>
        <ext uri="{3e2802c4-a4d2-4d8b-9148-e3be6c30e623}">
          <xlrd:rvb i="8759"/>
        </ext>
      </extLst>
    </bk>
    <bk>
      <extLst>
        <ext uri="{3e2802c4-a4d2-4d8b-9148-e3be6c30e623}">
          <xlrd:rvb i="8760"/>
        </ext>
      </extLst>
    </bk>
    <bk>
      <extLst>
        <ext uri="{3e2802c4-a4d2-4d8b-9148-e3be6c30e623}">
          <xlrd:rvb i="8761"/>
        </ext>
      </extLst>
    </bk>
    <bk>
      <extLst>
        <ext uri="{3e2802c4-a4d2-4d8b-9148-e3be6c30e623}">
          <xlrd:rvb i="8762"/>
        </ext>
      </extLst>
    </bk>
    <bk>
      <extLst>
        <ext uri="{3e2802c4-a4d2-4d8b-9148-e3be6c30e623}">
          <xlrd:rvb i="8763"/>
        </ext>
      </extLst>
    </bk>
    <bk>
      <extLst>
        <ext uri="{3e2802c4-a4d2-4d8b-9148-e3be6c30e623}">
          <xlrd:rvb i="8764"/>
        </ext>
      </extLst>
    </bk>
    <bk>
      <extLst>
        <ext uri="{3e2802c4-a4d2-4d8b-9148-e3be6c30e623}">
          <xlrd:rvb i="8765"/>
        </ext>
      </extLst>
    </bk>
    <bk>
      <extLst>
        <ext uri="{3e2802c4-a4d2-4d8b-9148-e3be6c30e623}">
          <xlrd:rvb i="8766"/>
        </ext>
      </extLst>
    </bk>
    <bk>
      <extLst>
        <ext uri="{3e2802c4-a4d2-4d8b-9148-e3be6c30e623}">
          <xlrd:rvb i="8767"/>
        </ext>
      </extLst>
    </bk>
    <bk>
      <extLst>
        <ext uri="{3e2802c4-a4d2-4d8b-9148-e3be6c30e623}">
          <xlrd:rvb i="8768"/>
        </ext>
      </extLst>
    </bk>
    <bk>
      <extLst>
        <ext uri="{3e2802c4-a4d2-4d8b-9148-e3be6c30e623}">
          <xlrd:rvb i="8769"/>
        </ext>
      </extLst>
    </bk>
    <bk>
      <extLst>
        <ext uri="{3e2802c4-a4d2-4d8b-9148-e3be6c30e623}">
          <xlrd:rvb i="8770"/>
        </ext>
      </extLst>
    </bk>
    <bk>
      <extLst>
        <ext uri="{3e2802c4-a4d2-4d8b-9148-e3be6c30e623}">
          <xlrd:rvb i="8771"/>
        </ext>
      </extLst>
    </bk>
    <bk>
      <extLst>
        <ext uri="{3e2802c4-a4d2-4d8b-9148-e3be6c30e623}">
          <xlrd:rvb i="8772"/>
        </ext>
      </extLst>
    </bk>
    <bk>
      <extLst>
        <ext uri="{3e2802c4-a4d2-4d8b-9148-e3be6c30e623}">
          <xlrd:rvb i="8773"/>
        </ext>
      </extLst>
    </bk>
    <bk>
      <extLst>
        <ext uri="{3e2802c4-a4d2-4d8b-9148-e3be6c30e623}">
          <xlrd:rvb i="8774"/>
        </ext>
      </extLst>
    </bk>
    <bk>
      <extLst>
        <ext uri="{3e2802c4-a4d2-4d8b-9148-e3be6c30e623}">
          <xlrd:rvb i="8775"/>
        </ext>
      </extLst>
    </bk>
    <bk>
      <extLst>
        <ext uri="{3e2802c4-a4d2-4d8b-9148-e3be6c30e623}">
          <xlrd:rvb i="8776"/>
        </ext>
      </extLst>
    </bk>
    <bk>
      <extLst>
        <ext uri="{3e2802c4-a4d2-4d8b-9148-e3be6c30e623}">
          <xlrd:rvb i="8777"/>
        </ext>
      </extLst>
    </bk>
    <bk>
      <extLst>
        <ext uri="{3e2802c4-a4d2-4d8b-9148-e3be6c30e623}">
          <xlrd:rvb i="8778"/>
        </ext>
      </extLst>
    </bk>
    <bk>
      <extLst>
        <ext uri="{3e2802c4-a4d2-4d8b-9148-e3be6c30e623}">
          <xlrd:rvb i="8779"/>
        </ext>
      </extLst>
    </bk>
    <bk>
      <extLst>
        <ext uri="{3e2802c4-a4d2-4d8b-9148-e3be6c30e623}">
          <xlrd:rvb i="8780"/>
        </ext>
      </extLst>
    </bk>
    <bk>
      <extLst>
        <ext uri="{3e2802c4-a4d2-4d8b-9148-e3be6c30e623}">
          <xlrd:rvb i="8781"/>
        </ext>
      </extLst>
    </bk>
    <bk>
      <extLst>
        <ext uri="{3e2802c4-a4d2-4d8b-9148-e3be6c30e623}">
          <xlrd:rvb i="8782"/>
        </ext>
      </extLst>
    </bk>
    <bk>
      <extLst>
        <ext uri="{3e2802c4-a4d2-4d8b-9148-e3be6c30e623}">
          <xlrd:rvb i="8783"/>
        </ext>
      </extLst>
    </bk>
    <bk>
      <extLst>
        <ext uri="{3e2802c4-a4d2-4d8b-9148-e3be6c30e623}">
          <xlrd:rvb i="8784"/>
        </ext>
      </extLst>
    </bk>
    <bk>
      <extLst>
        <ext uri="{3e2802c4-a4d2-4d8b-9148-e3be6c30e623}">
          <xlrd:rvb i="8785"/>
        </ext>
      </extLst>
    </bk>
    <bk>
      <extLst>
        <ext uri="{3e2802c4-a4d2-4d8b-9148-e3be6c30e623}">
          <xlrd:rvb i="8786"/>
        </ext>
      </extLst>
    </bk>
    <bk>
      <extLst>
        <ext uri="{3e2802c4-a4d2-4d8b-9148-e3be6c30e623}">
          <xlrd:rvb i="8787"/>
        </ext>
      </extLst>
    </bk>
    <bk>
      <extLst>
        <ext uri="{3e2802c4-a4d2-4d8b-9148-e3be6c30e623}">
          <xlrd:rvb i="8788"/>
        </ext>
      </extLst>
    </bk>
    <bk>
      <extLst>
        <ext uri="{3e2802c4-a4d2-4d8b-9148-e3be6c30e623}">
          <xlrd:rvb i="8789"/>
        </ext>
      </extLst>
    </bk>
    <bk>
      <extLst>
        <ext uri="{3e2802c4-a4d2-4d8b-9148-e3be6c30e623}">
          <xlrd:rvb i="8790"/>
        </ext>
      </extLst>
    </bk>
    <bk>
      <extLst>
        <ext uri="{3e2802c4-a4d2-4d8b-9148-e3be6c30e623}">
          <xlrd:rvb i="8791"/>
        </ext>
      </extLst>
    </bk>
    <bk>
      <extLst>
        <ext uri="{3e2802c4-a4d2-4d8b-9148-e3be6c30e623}">
          <xlrd:rvb i="8792"/>
        </ext>
      </extLst>
    </bk>
    <bk>
      <extLst>
        <ext uri="{3e2802c4-a4d2-4d8b-9148-e3be6c30e623}">
          <xlrd:rvb i="8793"/>
        </ext>
      </extLst>
    </bk>
    <bk>
      <extLst>
        <ext uri="{3e2802c4-a4d2-4d8b-9148-e3be6c30e623}">
          <xlrd:rvb i="8794"/>
        </ext>
      </extLst>
    </bk>
    <bk>
      <extLst>
        <ext uri="{3e2802c4-a4d2-4d8b-9148-e3be6c30e623}">
          <xlrd:rvb i="8795"/>
        </ext>
      </extLst>
    </bk>
    <bk>
      <extLst>
        <ext uri="{3e2802c4-a4d2-4d8b-9148-e3be6c30e623}">
          <xlrd:rvb i="8796"/>
        </ext>
      </extLst>
    </bk>
    <bk>
      <extLst>
        <ext uri="{3e2802c4-a4d2-4d8b-9148-e3be6c30e623}">
          <xlrd:rvb i="8797"/>
        </ext>
      </extLst>
    </bk>
    <bk>
      <extLst>
        <ext uri="{3e2802c4-a4d2-4d8b-9148-e3be6c30e623}">
          <xlrd:rvb i="8798"/>
        </ext>
      </extLst>
    </bk>
    <bk>
      <extLst>
        <ext uri="{3e2802c4-a4d2-4d8b-9148-e3be6c30e623}">
          <xlrd:rvb i="8799"/>
        </ext>
      </extLst>
    </bk>
    <bk>
      <extLst>
        <ext uri="{3e2802c4-a4d2-4d8b-9148-e3be6c30e623}">
          <xlrd:rvb i="8800"/>
        </ext>
      </extLst>
    </bk>
    <bk>
      <extLst>
        <ext uri="{3e2802c4-a4d2-4d8b-9148-e3be6c30e623}">
          <xlrd:rvb i="8801"/>
        </ext>
      </extLst>
    </bk>
    <bk>
      <extLst>
        <ext uri="{3e2802c4-a4d2-4d8b-9148-e3be6c30e623}">
          <xlrd:rvb i="8802"/>
        </ext>
      </extLst>
    </bk>
    <bk>
      <extLst>
        <ext uri="{3e2802c4-a4d2-4d8b-9148-e3be6c30e623}">
          <xlrd:rvb i="8803"/>
        </ext>
      </extLst>
    </bk>
    <bk>
      <extLst>
        <ext uri="{3e2802c4-a4d2-4d8b-9148-e3be6c30e623}">
          <xlrd:rvb i="8804"/>
        </ext>
      </extLst>
    </bk>
    <bk>
      <extLst>
        <ext uri="{3e2802c4-a4d2-4d8b-9148-e3be6c30e623}">
          <xlrd:rvb i="8805"/>
        </ext>
      </extLst>
    </bk>
    <bk>
      <extLst>
        <ext uri="{3e2802c4-a4d2-4d8b-9148-e3be6c30e623}">
          <xlrd:rvb i="8806"/>
        </ext>
      </extLst>
    </bk>
    <bk>
      <extLst>
        <ext uri="{3e2802c4-a4d2-4d8b-9148-e3be6c30e623}">
          <xlrd:rvb i="8807"/>
        </ext>
      </extLst>
    </bk>
    <bk>
      <extLst>
        <ext uri="{3e2802c4-a4d2-4d8b-9148-e3be6c30e623}">
          <xlrd:rvb i="8808"/>
        </ext>
      </extLst>
    </bk>
    <bk>
      <extLst>
        <ext uri="{3e2802c4-a4d2-4d8b-9148-e3be6c30e623}">
          <xlrd:rvb i="8809"/>
        </ext>
      </extLst>
    </bk>
    <bk>
      <extLst>
        <ext uri="{3e2802c4-a4d2-4d8b-9148-e3be6c30e623}">
          <xlrd:rvb i="8810"/>
        </ext>
      </extLst>
    </bk>
    <bk>
      <extLst>
        <ext uri="{3e2802c4-a4d2-4d8b-9148-e3be6c30e623}">
          <xlrd:rvb i="8811"/>
        </ext>
      </extLst>
    </bk>
    <bk>
      <extLst>
        <ext uri="{3e2802c4-a4d2-4d8b-9148-e3be6c30e623}">
          <xlrd:rvb i="8812"/>
        </ext>
      </extLst>
    </bk>
    <bk>
      <extLst>
        <ext uri="{3e2802c4-a4d2-4d8b-9148-e3be6c30e623}">
          <xlrd:rvb i="8813"/>
        </ext>
      </extLst>
    </bk>
    <bk>
      <extLst>
        <ext uri="{3e2802c4-a4d2-4d8b-9148-e3be6c30e623}">
          <xlrd:rvb i="8814"/>
        </ext>
      </extLst>
    </bk>
    <bk>
      <extLst>
        <ext uri="{3e2802c4-a4d2-4d8b-9148-e3be6c30e623}">
          <xlrd:rvb i="8815"/>
        </ext>
      </extLst>
    </bk>
    <bk>
      <extLst>
        <ext uri="{3e2802c4-a4d2-4d8b-9148-e3be6c30e623}">
          <xlrd:rvb i="8816"/>
        </ext>
      </extLst>
    </bk>
    <bk>
      <extLst>
        <ext uri="{3e2802c4-a4d2-4d8b-9148-e3be6c30e623}">
          <xlrd:rvb i="8817"/>
        </ext>
      </extLst>
    </bk>
    <bk>
      <extLst>
        <ext uri="{3e2802c4-a4d2-4d8b-9148-e3be6c30e623}">
          <xlrd:rvb i="8818"/>
        </ext>
      </extLst>
    </bk>
    <bk>
      <extLst>
        <ext uri="{3e2802c4-a4d2-4d8b-9148-e3be6c30e623}">
          <xlrd:rvb i="8819"/>
        </ext>
      </extLst>
    </bk>
    <bk>
      <extLst>
        <ext uri="{3e2802c4-a4d2-4d8b-9148-e3be6c30e623}">
          <xlrd:rvb i="8820"/>
        </ext>
      </extLst>
    </bk>
    <bk>
      <extLst>
        <ext uri="{3e2802c4-a4d2-4d8b-9148-e3be6c30e623}">
          <xlrd:rvb i="8821"/>
        </ext>
      </extLst>
    </bk>
    <bk>
      <extLst>
        <ext uri="{3e2802c4-a4d2-4d8b-9148-e3be6c30e623}">
          <xlrd:rvb i="8822"/>
        </ext>
      </extLst>
    </bk>
    <bk>
      <extLst>
        <ext uri="{3e2802c4-a4d2-4d8b-9148-e3be6c30e623}">
          <xlrd:rvb i="8823"/>
        </ext>
      </extLst>
    </bk>
    <bk>
      <extLst>
        <ext uri="{3e2802c4-a4d2-4d8b-9148-e3be6c30e623}">
          <xlrd:rvb i="8824"/>
        </ext>
      </extLst>
    </bk>
    <bk>
      <extLst>
        <ext uri="{3e2802c4-a4d2-4d8b-9148-e3be6c30e623}">
          <xlrd:rvb i="8825"/>
        </ext>
      </extLst>
    </bk>
    <bk>
      <extLst>
        <ext uri="{3e2802c4-a4d2-4d8b-9148-e3be6c30e623}">
          <xlrd:rvb i="8826"/>
        </ext>
      </extLst>
    </bk>
    <bk>
      <extLst>
        <ext uri="{3e2802c4-a4d2-4d8b-9148-e3be6c30e623}">
          <xlrd:rvb i="8827"/>
        </ext>
      </extLst>
    </bk>
    <bk>
      <extLst>
        <ext uri="{3e2802c4-a4d2-4d8b-9148-e3be6c30e623}">
          <xlrd:rvb i="8828"/>
        </ext>
      </extLst>
    </bk>
    <bk>
      <extLst>
        <ext uri="{3e2802c4-a4d2-4d8b-9148-e3be6c30e623}">
          <xlrd:rvb i="8829"/>
        </ext>
      </extLst>
    </bk>
    <bk>
      <extLst>
        <ext uri="{3e2802c4-a4d2-4d8b-9148-e3be6c30e623}">
          <xlrd:rvb i="8830"/>
        </ext>
      </extLst>
    </bk>
    <bk>
      <extLst>
        <ext uri="{3e2802c4-a4d2-4d8b-9148-e3be6c30e623}">
          <xlrd:rvb i="8831"/>
        </ext>
      </extLst>
    </bk>
    <bk>
      <extLst>
        <ext uri="{3e2802c4-a4d2-4d8b-9148-e3be6c30e623}">
          <xlrd:rvb i="8832"/>
        </ext>
      </extLst>
    </bk>
    <bk>
      <extLst>
        <ext uri="{3e2802c4-a4d2-4d8b-9148-e3be6c30e623}">
          <xlrd:rvb i="8833"/>
        </ext>
      </extLst>
    </bk>
    <bk>
      <extLst>
        <ext uri="{3e2802c4-a4d2-4d8b-9148-e3be6c30e623}">
          <xlrd:rvb i="8834"/>
        </ext>
      </extLst>
    </bk>
    <bk>
      <extLst>
        <ext uri="{3e2802c4-a4d2-4d8b-9148-e3be6c30e623}">
          <xlrd:rvb i="8835"/>
        </ext>
      </extLst>
    </bk>
    <bk>
      <extLst>
        <ext uri="{3e2802c4-a4d2-4d8b-9148-e3be6c30e623}">
          <xlrd:rvb i="8836"/>
        </ext>
      </extLst>
    </bk>
    <bk>
      <extLst>
        <ext uri="{3e2802c4-a4d2-4d8b-9148-e3be6c30e623}">
          <xlrd:rvb i="8837"/>
        </ext>
      </extLst>
    </bk>
    <bk>
      <extLst>
        <ext uri="{3e2802c4-a4d2-4d8b-9148-e3be6c30e623}">
          <xlrd:rvb i="8838"/>
        </ext>
      </extLst>
    </bk>
    <bk>
      <extLst>
        <ext uri="{3e2802c4-a4d2-4d8b-9148-e3be6c30e623}">
          <xlrd:rvb i="8839"/>
        </ext>
      </extLst>
    </bk>
    <bk>
      <extLst>
        <ext uri="{3e2802c4-a4d2-4d8b-9148-e3be6c30e623}">
          <xlrd:rvb i="8840"/>
        </ext>
      </extLst>
    </bk>
    <bk>
      <extLst>
        <ext uri="{3e2802c4-a4d2-4d8b-9148-e3be6c30e623}">
          <xlrd:rvb i="8841"/>
        </ext>
      </extLst>
    </bk>
    <bk>
      <extLst>
        <ext uri="{3e2802c4-a4d2-4d8b-9148-e3be6c30e623}">
          <xlrd:rvb i="8842"/>
        </ext>
      </extLst>
    </bk>
    <bk>
      <extLst>
        <ext uri="{3e2802c4-a4d2-4d8b-9148-e3be6c30e623}">
          <xlrd:rvb i="8843"/>
        </ext>
      </extLst>
    </bk>
    <bk>
      <extLst>
        <ext uri="{3e2802c4-a4d2-4d8b-9148-e3be6c30e623}">
          <xlrd:rvb i="8844"/>
        </ext>
      </extLst>
    </bk>
    <bk>
      <extLst>
        <ext uri="{3e2802c4-a4d2-4d8b-9148-e3be6c30e623}">
          <xlrd:rvb i="8845"/>
        </ext>
      </extLst>
    </bk>
    <bk>
      <extLst>
        <ext uri="{3e2802c4-a4d2-4d8b-9148-e3be6c30e623}">
          <xlrd:rvb i="8846"/>
        </ext>
      </extLst>
    </bk>
    <bk>
      <extLst>
        <ext uri="{3e2802c4-a4d2-4d8b-9148-e3be6c30e623}">
          <xlrd:rvb i="8847"/>
        </ext>
      </extLst>
    </bk>
    <bk>
      <extLst>
        <ext uri="{3e2802c4-a4d2-4d8b-9148-e3be6c30e623}">
          <xlrd:rvb i="8848"/>
        </ext>
      </extLst>
    </bk>
    <bk>
      <extLst>
        <ext uri="{3e2802c4-a4d2-4d8b-9148-e3be6c30e623}">
          <xlrd:rvb i="8849"/>
        </ext>
      </extLst>
    </bk>
    <bk>
      <extLst>
        <ext uri="{3e2802c4-a4d2-4d8b-9148-e3be6c30e623}">
          <xlrd:rvb i="8850"/>
        </ext>
      </extLst>
    </bk>
    <bk>
      <extLst>
        <ext uri="{3e2802c4-a4d2-4d8b-9148-e3be6c30e623}">
          <xlrd:rvb i="8851"/>
        </ext>
      </extLst>
    </bk>
    <bk>
      <extLst>
        <ext uri="{3e2802c4-a4d2-4d8b-9148-e3be6c30e623}">
          <xlrd:rvb i="8852"/>
        </ext>
      </extLst>
    </bk>
    <bk>
      <extLst>
        <ext uri="{3e2802c4-a4d2-4d8b-9148-e3be6c30e623}">
          <xlrd:rvb i="8853"/>
        </ext>
      </extLst>
    </bk>
    <bk>
      <extLst>
        <ext uri="{3e2802c4-a4d2-4d8b-9148-e3be6c30e623}">
          <xlrd:rvb i="8854"/>
        </ext>
      </extLst>
    </bk>
    <bk>
      <extLst>
        <ext uri="{3e2802c4-a4d2-4d8b-9148-e3be6c30e623}">
          <xlrd:rvb i="8855"/>
        </ext>
      </extLst>
    </bk>
    <bk>
      <extLst>
        <ext uri="{3e2802c4-a4d2-4d8b-9148-e3be6c30e623}">
          <xlrd:rvb i="8856"/>
        </ext>
      </extLst>
    </bk>
    <bk>
      <extLst>
        <ext uri="{3e2802c4-a4d2-4d8b-9148-e3be6c30e623}">
          <xlrd:rvb i="8857"/>
        </ext>
      </extLst>
    </bk>
    <bk>
      <extLst>
        <ext uri="{3e2802c4-a4d2-4d8b-9148-e3be6c30e623}">
          <xlrd:rvb i="8858"/>
        </ext>
      </extLst>
    </bk>
    <bk>
      <extLst>
        <ext uri="{3e2802c4-a4d2-4d8b-9148-e3be6c30e623}">
          <xlrd:rvb i="8859"/>
        </ext>
      </extLst>
    </bk>
    <bk>
      <extLst>
        <ext uri="{3e2802c4-a4d2-4d8b-9148-e3be6c30e623}">
          <xlrd:rvb i="8860"/>
        </ext>
      </extLst>
    </bk>
    <bk>
      <extLst>
        <ext uri="{3e2802c4-a4d2-4d8b-9148-e3be6c30e623}">
          <xlrd:rvb i="8861"/>
        </ext>
      </extLst>
    </bk>
    <bk>
      <extLst>
        <ext uri="{3e2802c4-a4d2-4d8b-9148-e3be6c30e623}">
          <xlrd:rvb i="8862"/>
        </ext>
      </extLst>
    </bk>
    <bk>
      <extLst>
        <ext uri="{3e2802c4-a4d2-4d8b-9148-e3be6c30e623}">
          <xlrd:rvb i="8863"/>
        </ext>
      </extLst>
    </bk>
    <bk>
      <extLst>
        <ext uri="{3e2802c4-a4d2-4d8b-9148-e3be6c30e623}">
          <xlrd:rvb i="8864"/>
        </ext>
      </extLst>
    </bk>
    <bk>
      <extLst>
        <ext uri="{3e2802c4-a4d2-4d8b-9148-e3be6c30e623}">
          <xlrd:rvb i="8865"/>
        </ext>
      </extLst>
    </bk>
    <bk>
      <extLst>
        <ext uri="{3e2802c4-a4d2-4d8b-9148-e3be6c30e623}">
          <xlrd:rvb i="8866"/>
        </ext>
      </extLst>
    </bk>
    <bk>
      <extLst>
        <ext uri="{3e2802c4-a4d2-4d8b-9148-e3be6c30e623}">
          <xlrd:rvb i="8867"/>
        </ext>
      </extLst>
    </bk>
    <bk>
      <extLst>
        <ext uri="{3e2802c4-a4d2-4d8b-9148-e3be6c30e623}">
          <xlrd:rvb i="8868"/>
        </ext>
      </extLst>
    </bk>
    <bk>
      <extLst>
        <ext uri="{3e2802c4-a4d2-4d8b-9148-e3be6c30e623}">
          <xlrd:rvb i="8869"/>
        </ext>
      </extLst>
    </bk>
    <bk>
      <extLst>
        <ext uri="{3e2802c4-a4d2-4d8b-9148-e3be6c30e623}">
          <xlrd:rvb i="8870"/>
        </ext>
      </extLst>
    </bk>
    <bk>
      <extLst>
        <ext uri="{3e2802c4-a4d2-4d8b-9148-e3be6c30e623}">
          <xlrd:rvb i="8871"/>
        </ext>
      </extLst>
    </bk>
    <bk>
      <extLst>
        <ext uri="{3e2802c4-a4d2-4d8b-9148-e3be6c30e623}">
          <xlrd:rvb i="8872"/>
        </ext>
      </extLst>
    </bk>
    <bk>
      <extLst>
        <ext uri="{3e2802c4-a4d2-4d8b-9148-e3be6c30e623}">
          <xlrd:rvb i="8873"/>
        </ext>
      </extLst>
    </bk>
    <bk>
      <extLst>
        <ext uri="{3e2802c4-a4d2-4d8b-9148-e3be6c30e623}">
          <xlrd:rvb i="8874"/>
        </ext>
      </extLst>
    </bk>
    <bk>
      <extLst>
        <ext uri="{3e2802c4-a4d2-4d8b-9148-e3be6c30e623}">
          <xlrd:rvb i="8875"/>
        </ext>
      </extLst>
    </bk>
    <bk>
      <extLst>
        <ext uri="{3e2802c4-a4d2-4d8b-9148-e3be6c30e623}">
          <xlrd:rvb i="8876"/>
        </ext>
      </extLst>
    </bk>
    <bk>
      <extLst>
        <ext uri="{3e2802c4-a4d2-4d8b-9148-e3be6c30e623}">
          <xlrd:rvb i="8877"/>
        </ext>
      </extLst>
    </bk>
    <bk>
      <extLst>
        <ext uri="{3e2802c4-a4d2-4d8b-9148-e3be6c30e623}">
          <xlrd:rvb i="8878"/>
        </ext>
      </extLst>
    </bk>
    <bk>
      <extLst>
        <ext uri="{3e2802c4-a4d2-4d8b-9148-e3be6c30e623}">
          <xlrd:rvb i="8879"/>
        </ext>
      </extLst>
    </bk>
    <bk>
      <extLst>
        <ext uri="{3e2802c4-a4d2-4d8b-9148-e3be6c30e623}">
          <xlrd:rvb i="8880"/>
        </ext>
      </extLst>
    </bk>
    <bk>
      <extLst>
        <ext uri="{3e2802c4-a4d2-4d8b-9148-e3be6c30e623}">
          <xlrd:rvb i="8881"/>
        </ext>
      </extLst>
    </bk>
    <bk>
      <extLst>
        <ext uri="{3e2802c4-a4d2-4d8b-9148-e3be6c30e623}">
          <xlrd:rvb i="8882"/>
        </ext>
      </extLst>
    </bk>
    <bk>
      <extLst>
        <ext uri="{3e2802c4-a4d2-4d8b-9148-e3be6c30e623}">
          <xlrd:rvb i="8883"/>
        </ext>
      </extLst>
    </bk>
    <bk>
      <extLst>
        <ext uri="{3e2802c4-a4d2-4d8b-9148-e3be6c30e623}">
          <xlrd:rvb i="8884"/>
        </ext>
      </extLst>
    </bk>
    <bk>
      <extLst>
        <ext uri="{3e2802c4-a4d2-4d8b-9148-e3be6c30e623}">
          <xlrd:rvb i="8885"/>
        </ext>
      </extLst>
    </bk>
    <bk>
      <extLst>
        <ext uri="{3e2802c4-a4d2-4d8b-9148-e3be6c30e623}">
          <xlrd:rvb i="8886"/>
        </ext>
      </extLst>
    </bk>
    <bk>
      <extLst>
        <ext uri="{3e2802c4-a4d2-4d8b-9148-e3be6c30e623}">
          <xlrd:rvb i="8887"/>
        </ext>
      </extLst>
    </bk>
    <bk>
      <extLst>
        <ext uri="{3e2802c4-a4d2-4d8b-9148-e3be6c30e623}">
          <xlrd:rvb i="8888"/>
        </ext>
      </extLst>
    </bk>
    <bk>
      <extLst>
        <ext uri="{3e2802c4-a4d2-4d8b-9148-e3be6c30e623}">
          <xlrd:rvb i="8889"/>
        </ext>
      </extLst>
    </bk>
    <bk>
      <extLst>
        <ext uri="{3e2802c4-a4d2-4d8b-9148-e3be6c30e623}">
          <xlrd:rvb i="8890"/>
        </ext>
      </extLst>
    </bk>
    <bk>
      <extLst>
        <ext uri="{3e2802c4-a4d2-4d8b-9148-e3be6c30e623}">
          <xlrd:rvb i="8891"/>
        </ext>
      </extLst>
    </bk>
    <bk>
      <extLst>
        <ext uri="{3e2802c4-a4d2-4d8b-9148-e3be6c30e623}">
          <xlrd:rvb i="8892"/>
        </ext>
      </extLst>
    </bk>
    <bk>
      <extLst>
        <ext uri="{3e2802c4-a4d2-4d8b-9148-e3be6c30e623}">
          <xlrd:rvb i="8893"/>
        </ext>
      </extLst>
    </bk>
    <bk>
      <extLst>
        <ext uri="{3e2802c4-a4d2-4d8b-9148-e3be6c30e623}">
          <xlrd:rvb i="8894"/>
        </ext>
      </extLst>
    </bk>
    <bk>
      <extLst>
        <ext uri="{3e2802c4-a4d2-4d8b-9148-e3be6c30e623}">
          <xlrd:rvb i="8895"/>
        </ext>
      </extLst>
    </bk>
    <bk>
      <extLst>
        <ext uri="{3e2802c4-a4d2-4d8b-9148-e3be6c30e623}">
          <xlrd:rvb i="8896"/>
        </ext>
      </extLst>
    </bk>
    <bk>
      <extLst>
        <ext uri="{3e2802c4-a4d2-4d8b-9148-e3be6c30e623}">
          <xlrd:rvb i="8897"/>
        </ext>
      </extLst>
    </bk>
    <bk>
      <extLst>
        <ext uri="{3e2802c4-a4d2-4d8b-9148-e3be6c30e623}">
          <xlrd:rvb i="8898"/>
        </ext>
      </extLst>
    </bk>
    <bk>
      <extLst>
        <ext uri="{3e2802c4-a4d2-4d8b-9148-e3be6c30e623}">
          <xlrd:rvb i="8899"/>
        </ext>
      </extLst>
    </bk>
    <bk>
      <extLst>
        <ext uri="{3e2802c4-a4d2-4d8b-9148-e3be6c30e623}">
          <xlrd:rvb i="8900"/>
        </ext>
      </extLst>
    </bk>
    <bk>
      <extLst>
        <ext uri="{3e2802c4-a4d2-4d8b-9148-e3be6c30e623}">
          <xlrd:rvb i="8901"/>
        </ext>
      </extLst>
    </bk>
    <bk>
      <extLst>
        <ext uri="{3e2802c4-a4d2-4d8b-9148-e3be6c30e623}">
          <xlrd:rvb i="8902"/>
        </ext>
      </extLst>
    </bk>
    <bk>
      <extLst>
        <ext uri="{3e2802c4-a4d2-4d8b-9148-e3be6c30e623}">
          <xlrd:rvb i="8903"/>
        </ext>
      </extLst>
    </bk>
    <bk>
      <extLst>
        <ext uri="{3e2802c4-a4d2-4d8b-9148-e3be6c30e623}">
          <xlrd:rvb i="8904"/>
        </ext>
      </extLst>
    </bk>
    <bk>
      <extLst>
        <ext uri="{3e2802c4-a4d2-4d8b-9148-e3be6c30e623}">
          <xlrd:rvb i="8905"/>
        </ext>
      </extLst>
    </bk>
    <bk>
      <extLst>
        <ext uri="{3e2802c4-a4d2-4d8b-9148-e3be6c30e623}">
          <xlrd:rvb i="8906"/>
        </ext>
      </extLst>
    </bk>
    <bk>
      <extLst>
        <ext uri="{3e2802c4-a4d2-4d8b-9148-e3be6c30e623}">
          <xlrd:rvb i="8907"/>
        </ext>
      </extLst>
    </bk>
    <bk>
      <extLst>
        <ext uri="{3e2802c4-a4d2-4d8b-9148-e3be6c30e623}">
          <xlrd:rvb i="8908"/>
        </ext>
      </extLst>
    </bk>
    <bk>
      <extLst>
        <ext uri="{3e2802c4-a4d2-4d8b-9148-e3be6c30e623}">
          <xlrd:rvb i="8909"/>
        </ext>
      </extLst>
    </bk>
    <bk>
      <extLst>
        <ext uri="{3e2802c4-a4d2-4d8b-9148-e3be6c30e623}">
          <xlrd:rvb i="8910"/>
        </ext>
      </extLst>
    </bk>
    <bk>
      <extLst>
        <ext uri="{3e2802c4-a4d2-4d8b-9148-e3be6c30e623}">
          <xlrd:rvb i="8911"/>
        </ext>
      </extLst>
    </bk>
    <bk>
      <extLst>
        <ext uri="{3e2802c4-a4d2-4d8b-9148-e3be6c30e623}">
          <xlrd:rvb i="8912"/>
        </ext>
      </extLst>
    </bk>
    <bk>
      <extLst>
        <ext uri="{3e2802c4-a4d2-4d8b-9148-e3be6c30e623}">
          <xlrd:rvb i="8913"/>
        </ext>
      </extLst>
    </bk>
    <bk>
      <extLst>
        <ext uri="{3e2802c4-a4d2-4d8b-9148-e3be6c30e623}">
          <xlrd:rvb i="8914"/>
        </ext>
      </extLst>
    </bk>
    <bk>
      <extLst>
        <ext uri="{3e2802c4-a4d2-4d8b-9148-e3be6c30e623}">
          <xlrd:rvb i="8915"/>
        </ext>
      </extLst>
    </bk>
    <bk>
      <extLst>
        <ext uri="{3e2802c4-a4d2-4d8b-9148-e3be6c30e623}">
          <xlrd:rvb i="8916"/>
        </ext>
      </extLst>
    </bk>
    <bk>
      <extLst>
        <ext uri="{3e2802c4-a4d2-4d8b-9148-e3be6c30e623}">
          <xlrd:rvb i="8917"/>
        </ext>
      </extLst>
    </bk>
    <bk>
      <extLst>
        <ext uri="{3e2802c4-a4d2-4d8b-9148-e3be6c30e623}">
          <xlrd:rvb i="8918"/>
        </ext>
      </extLst>
    </bk>
    <bk>
      <extLst>
        <ext uri="{3e2802c4-a4d2-4d8b-9148-e3be6c30e623}">
          <xlrd:rvb i="8919"/>
        </ext>
      </extLst>
    </bk>
    <bk>
      <extLst>
        <ext uri="{3e2802c4-a4d2-4d8b-9148-e3be6c30e623}">
          <xlrd:rvb i="8920"/>
        </ext>
      </extLst>
    </bk>
    <bk>
      <extLst>
        <ext uri="{3e2802c4-a4d2-4d8b-9148-e3be6c30e623}">
          <xlrd:rvb i="8921"/>
        </ext>
      </extLst>
    </bk>
    <bk>
      <extLst>
        <ext uri="{3e2802c4-a4d2-4d8b-9148-e3be6c30e623}">
          <xlrd:rvb i="8922"/>
        </ext>
      </extLst>
    </bk>
    <bk>
      <extLst>
        <ext uri="{3e2802c4-a4d2-4d8b-9148-e3be6c30e623}">
          <xlrd:rvb i="8923"/>
        </ext>
      </extLst>
    </bk>
    <bk>
      <extLst>
        <ext uri="{3e2802c4-a4d2-4d8b-9148-e3be6c30e623}">
          <xlrd:rvb i="8924"/>
        </ext>
      </extLst>
    </bk>
    <bk>
      <extLst>
        <ext uri="{3e2802c4-a4d2-4d8b-9148-e3be6c30e623}">
          <xlrd:rvb i="8925"/>
        </ext>
      </extLst>
    </bk>
    <bk>
      <extLst>
        <ext uri="{3e2802c4-a4d2-4d8b-9148-e3be6c30e623}">
          <xlrd:rvb i="8926"/>
        </ext>
      </extLst>
    </bk>
    <bk>
      <extLst>
        <ext uri="{3e2802c4-a4d2-4d8b-9148-e3be6c30e623}">
          <xlrd:rvb i="8927"/>
        </ext>
      </extLst>
    </bk>
    <bk>
      <extLst>
        <ext uri="{3e2802c4-a4d2-4d8b-9148-e3be6c30e623}">
          <xlrd:rvb i="8928"/>
        </ext>
      </extLst>
    </bk>
    <bk>
      <extLst>
        <ext uri="{3e2802c4-a4d2-4d8b-9148-e3be6c30e623}">
          <xlrd:rvb i="8929"/>
        </ext>
      </extLst>
    </bk>
    <bk>
      <extLst>
        <ext uri="{3e2802c4-a4d2-4d8b-9148-e3be6c30e623}">
          <xlrd:rvb i="8931"/>
        </ext>
      </extLst>
    </bk>
    <bk>
      <extLst>
        <ext uri="{3e2802c4-a4d2-4d8b-9148-e3be6c30e623}">
          <xlrd:rvb i="8933"/>
        </ext>
      </extLst>
    </bk>
    <bk>
      <extLst>
        <ext uri="{3e2802c4-a4d2-4d8b-9148-e3be6c30e623}">
          <xlrd:rvb i="8935"/>
        </ext>
      </extLst>
    </bk>
    <bk>
      <extLst>
        <ext uri="{3e2802c4-a4d2-4d8b-9148-e3be6c30e623}">
          <xlrd:rvb i="8937"/>
        </ext>
      </extLst>
    </bk>
    <bk>
      <extLst>
        <ext uri="{3e2802c4-a4d2-4d8b-9148-e3be6c30e623}">
          <xlrd:rvb i="8939"/>
        </ext>
      </extLst>
    </bk>
    <bk>
      <extLst>
        <ext uri="{3e2802c4-a4d2-4d8b-9148-e3be6c30e623}">
          <xlrd:rvb i="8941"/>
        </ext>
      </extLst>
    </bk>
  </futureMetadata>
  <cellMetadata count="1">
    <bk>
      <rc t="1" v="0"/>
    </bk>
  </cellMetadata>
  <valueMetadata count="8852">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bk>
      <rc t="2" v="32"/>
    </bk>
    <bk>
      <rc t="2" v="33"/>
    </bk>
    <bk>
      <rc t="2" v="34"/>
    </bk>
    <bk>
      <rc t="2" v="35"/>
    </bk>
    <bk>
      <rc t="2" v="36"/>
    </bk>
    <bk>
      <rc t="2" v="37"/>
    </bk>
    <bk>
      <rc t="2" v="38"/>
    </bk>
    <bk>
      <rc t="2" v="39"/>
    </bk>
    <bk>
      <rc t="2" v="40"/>
    </bk>
    <bk>
      <rc t="2" v="41"/>
    </bk>
    <bk>
      <rc t="2" v="42"/>
    </bk>
    <bk>
      <rc t="2" v="43"/>
    </bk>
    <bk>
      <rc t="2" v="44"/>
    </bk>
    <bk>
      <rc t="2" v="45"/>
    </bk>
    <bk>
      <rc t="2" v="46"/>
    </bk>
    <bk>
      <rc t="2" v="47"/>
    </bk>
    <bk>
      <rc t="2" v="48"/>
    </bk>
    <bk>
      <rc t="2" v="49"/>
    </bk>
    <bk>
      <rc t="2" v="50"/>
    </bk>
    <bk>
      <rc t="2" v="51"/>
    </bk>
    <bk>
      <rc t="2" v="52"/>
    </bk>
    <bk>
      <rc t="2" v="53"/>
    </bk>
    <bk>
      <rc t="2" v="54"/>
    </bk>
    <bk>
      <rc t="2" v="55"/>
    </bk>
    <bk>
      <rc t="2" v="56"/>
    </bk>
    <bk>
      <rc t="2" v="57"/>
    </bk>
    <bk>
      <rc t="2" v="58"/>
    </bk>
    <bk>
      <rc t="2" v="59"/>
    </bk>
    <bk>
      <rc t="2" v="60"/>
    </bk>
    <bk>
      <rc t="2" v="61"/>
    </bk>
    <bk>
      <rc t="2" v="62"/>
    </bk>
    <bk>
      <rc t="2" v="63"/>
    </bk>
    <bk>
      <rc t="2" v="64"/>
    </bk>
    <bk>
      <rc t="2" v="65"/>
    </bk>
    <bk>
      <rc t="2" v="66"/>
    </bk>
    <bk>
      <rc t="2" v="67"/>
    </bk>
    <bk>
      <rc t="2" v="68"/>
    </bk>
    <bk>
      <rc t="2" v="69"/>
    </bk>
    <bk>
      <rc t="2" v="70"/>
    </bk>
    <bk>
      <rc t="2" v="71"/>
    </bk>
    <bk>
      <rc t="2" v="72"/>
    </bk>
    <bk>
      <rc t="2" v="73"/>
    </bk>
    <bk>
      <rc t="2" v="74"/>
    </bk>
    <bk>
      <rc t="2" v="75"/>
    </bk>
    <bk>
      <rc t="2" v="76"/>
    </bk>
    <bk>
      <rc t="2" v="77"/>
    </bk>
    <bk>
      <rc t="2" v="78"/>
    </bk>
    <bk>
      <rc t="2" v="79"/>
    </bk>
    <bk>
      <rc t="2" v="80"/>
    </bk>
    <bk>
      <rc t="2" v="81"/>
    </bk>
    <bk>
      <rc t="2" v="82"/>
    </bk>
    <bk>
      <rc t="2" v="83"/>
    </bk>
    <bk>
      <rc t="2" v="84"/>
    </bk>
    <bk>
      <rc t="2" v="85"/>
    </bk>
    <bk>
      <rc t="2" v="86"/>
    </bk>
    <bk>
      <rc t="2" v="87"/>
    </bk>
    <bk>
      <rc t="2" v="88"/>
    </bk>
    <bk>
      <rc t="2" v="89"/>
    </bk>
    <bk>
      <rc t="2" v="90"/>
    </bk>
    <bk>
      <rc t="2" v="91"/>
    </bk>
    <bk>
      <rc t="2" v="92"/>
    </bk>
    <bk>
      <rc t="2" v="93"/>
    </bk>
    <bk>
      <rc t="2" v="94"/>
    </bk>
    <bk>
      <rc t="2" v="95"/>
    </bk>
    <bk>
      <rc t="2" v="96"/>
    </bk>
    <bk>
      <rc t="2" v="97"/>
    </bk>
    <bk>
      <rc t="2" v="98"/>
    </bk>
    <bk>
      <rc t="2" v="99"/>
    </bk>
    <bk>
      <rc t="2" v="100"/>
    </bk>
    <bk>
      <rc t="2" v="101"/>
    </bk>
    <bk>
      <rc t="2" v="102"/>
    </bk>
    <bk>
      <rc t="2" v="103"/>
    </bk>
    <bk>
      <rc t="2" v="104"/>
    </bk>
    <bk>
      <rc t="2" v="105"/>
    </bk>
    <bk>
      <rc t="2" v="106"/>
    </bk>
    <bk>
      <rc t="2" v="107"/>
    </bk>
    <bk>
      <rc t="2" v="108"/>
    </bk>
    <bk>
      <rc t="2" v="109"/>
    </bk>
    <bk>
      <rc t="2" v="110"/>
    </bk>
    <bk>
      <rc t="2" v="111"/>
    </bk>
    <bk>
      <rc t="2" v="112"/>
    </bk>
    <bk>
      <rc t="2" v="113"/>
    </bk>
    <bk>
      <rc t="2" v="114"/>
    </bk>
    <bk>
      <rc t="2" v="115"/>
    </bk>
    <bk>
      <rc t="2" v="116"/>
    </bk>
    <bk>
      <rc t="2" v="117"/>
    </bk>
    <bk>
      <rc t="2" v="118"/>
    </bk>
    <bk>
      <rc t="2" v="119"/>
    </bk>
    <bk>
      <rc t="2" v="120"/>
    </bk>
    <bk>
      <rc t="2" v="121"/>
    </bk>
    <bk>
      <rc t="2" v="122"/>
    </bk>
    <bk>
      <rc t="2" v="123"/>
    </bk>
    <bk>
      <rc t="2" v="124"/>
    </bk>
    <bk>
      <rc t="2" v="125"/>
    </bk>
    <bk>
      <rc t="2" v="126"/>
    </bk>
    <bk>
      <rc t="2" v="127"/>
    </bk>
    <bk>
      <rc t="2" v="128"/>
    </bk>
    <bk>
      <rc t="2" v="129"/>
    </bk>
    <bk>
      <rc t="2" v="130"/>
    </bk>
    <bk>
      <rc t="2" v="131"/>
    </bk>
    <bk>
      <rc t="2" v="132"/>
    </bk>
    <bk>
      <rc t="2" v="133"/>
    </bk>
    <bk>
      <rc t="2" v="134"/>
    </bk>
    <bk>
      <rc t="2" v="135"/>
    </bk>
    <bk>
      <rc t="2" v="136"/>
    </bk>
    <bk>
      <rc t="2" v="137"/>
    </bk>
    <bk>
      <rc t="2" v="138"/>
    </bk>
    <bk>
      <rc t="2" v="139"/>
    </bk>
    <bk>
      <rc t="2" v="140"/>
    </bk>
    <bk>
      <rc t="2" v="141"/>
    </bk>
    <bk>
      <rc t="2" v="142"/>
    </bk>
    <bk>
      <rc t="2" v="143"/>
    </bk>
    <bk>
      <rc t="2" v="144"/>
    </bk>
    <bk>
      <rc t="2" v="145"/>
    </bk>
    <bk>
      <rc t="2" v="146"/>
    </bk>
    <bk>
      <rc t="2" v="147"/>
    </bk>
    <bk>
      <rc t="2" v="148"/>
    </bk>
    <bk>
      <rc t="2" v="149"/>
    </bk>
    <bk>
      <rc t="2" v="150"/>
    </bk>
    <bk>
      <rc t="2" v="151"/>
    </bk>
    <bk>
      <rc t="2" v="152"/>
    </bk>
    <bk>
      <rc t="2" v="153"/>
    </bk>
    <bk>
      <rc t="2" v="154"/>
    </bk>
    <bk>
      <rc t="2" v="155"/>
    </bk>
    <bk>
      <rc t="2" v="156"/>
    </bk>
    <bk>
      <rc t="2" v="157"/>
    </bk>
    <bk>
      <rc t="2" v="158"/>
    </bk>
    <bk>
      <rc t="2" v="159"/>
    </bk>
    <bk>
      <rc t="2" v="160"/>
    </bk>
    <bk>
      <rc t="2" v="161"/>
    </bk>
    <bk>
      <rc t="2" v="162"/>
    </bk>
    <bk>
      <rc t="2" v="163"/>
    </bk>
    <bk>
      <rc t="2" v="164"/>
    </bk>
    <bk>
      <rc t="2" v="165"/>
    </bk>
    <bk>
      <rc t="2" v="166"/>
    </bk>
    <bk>
      <rc t="2" v="167"/>
    </bk>
    <bk>
      <rc t="2" v="168"/>
    </bk>
    <bk>
      <rc t="2" v="169"/>
    </bk>
    <bk>
      <rc t="2" v="170"/>
    </bk>
    <bk>
      <rc t="2" v="171"/>
    </bk>
    <bk>
      <rc t="2" v="172"/>
    </bk>
    <bk>
      <rc t="2" v="173"/>
    </bk>
    <bk>
      <rc t="2" v="174"/>
    </bk>
    <bk>
      <rc t="2" v="175"/>
    </bk>
    <bk>
      <rc t="2" v="176"/>
    </bk>
    <bk>
      <rc t="2" v="177"/>
    </bk>
    <bk>
      <rc t="2" v="178"/>
    </bk>
    <bk>
      <rc t="2" v="179"/>
    </bk>
    <bk>
      <rc t="2" v="180"/>
    </bk>
    <bk>
      <rc t="2" v="181"/>
    </bk>
    <bk>
      <rc t="2" v="182"/>
    </bk>
    <bk>
      <rc t="2" v="183"/>
    </bk>
    <bk>
      <rc t="2" v="184"/>
    </bk>
    <bk>
      <rc t="2" v="185"/>
    </bk>
    <bk>
      <rc t="2" v="186"/>
    </bk>
    <bk>
      <rc t="2" v="187"/>
    </bk>
    <bk>
      <rc t="2" v="188"/>
    </bk>
    <bk>
      <rc t="2" v="189"/>
    </bk>
    <bk>
      <rc t="2" v="190"/>
    </bk>
    <bk>
      <rc t="2" v="191"/>
    </bk>
    <bk>
      <rc t="2" v="192"/>
    </bk>
    <bk>
      <rc t="2" v="193"/>
    </bk>
    <bk>
      <rc t="2" v="194"/>
    </bk>
    <bk>
      <rc t="2" v="195"/>
    </bk>
    <bk>
      <rc t="2" v="196"/>
    </bk>
    <bk>
      <rc t="2" v="197"/>
    </bk>
    <bk>
      <rc t="2" v="198"/>
    </bk>
    <bk>
      <rc t="2" v="199"/>
    </bk>
    <bk>
      <rc t="2" v="200"/>
    </bk>
    <bk>
      <rc t="2" v="201"/>
    </bk>
    <bk>
      <rc t="2" v="202"/>
    </bk>
    <bk>
      <rc t="2" v="203"/>
    </bk>
    <bk>
      <rc t="2" v="204"/>
    </bk>
    <bk>
      <rc t="2" v="205"/>
    </bk>
    <bk>
      <rc t="2" v="206"/>
    </bk>
    <bk>
      <rc t="2" v="207"/>
    </bk>
    <bk>
      <rc t="2" v="208"/>
    </bk>
    <bk>
      <rc t="2" v="209"/>
    </bk>
    <bk>
      <rc t="2" v="210"/>
    </bk>
    <bk>
      <rc t="2" v="211"/>
    </bk>
    <bk>
      <rc t="2" v="212"/>
    </bk>
    <bk>
      <rc t="2" v="213"/>
    </bk>
    <bk>
      <rc t="2" v="214"/>
    </bk>
    <bk>
      <rc t="2" v="215"/>
    </bk>
    <bk>
      <rc t="2" v="216"/>
    </bk>
    <bk>
      <rc t="2" v="217"/>
    </bk>
    <bk>
      <rc t="2" v="218"/>
    </bk>
    <bk>
      <rc t="2" v="219"/>
    </bk>
    <bk>
      <rc t="2" v="220"/>
    </bk>
    <bk>
      <rc t="2" v="221"/>
    </bk>
    <bk>
      <rc t="2" v="222"/>
    </bk>
    <bk>
      <rc t="2" v="223"/>
    </bk>
    <bk>
      <rc t="2" v="224"/>
    </bk>
    <bk>
      <rc t="2" v="225"/>
    </bk>
    <bk>
      <rc t="2" v="226"/>
    </bk>
    <bk>
      <rc t="2" v="227"/>
    </bk>
    <bk>
      <rc t="2" v="228"/>
    </bk>
    <bk>
      <rc t="2" v="229"/>
    </bk>
    <bk>
      <rc t="2" v="230"/>
    </bk>
    <bk>
      <rc t="2" v="231"/>
    </bk>
    <bk>
      <rc t="2" v="232"/>
    </bk>
    <bk>
      <rc t="2" v="233"/>
    </bk>
    <bk>
      <rc t="2" v="234"/>
    </bk>
    <bk>
      <rc t="2" v="235"/>
    </bk>
    <bk>
      <rc t="2" v="236"/>
    </bk>
    <bk>
      <rc t="2" v="237"/>
    </bk>
    <bk>
      <rc t="2" v="238"/>
    </bk>
    <bk>
      <rc t="2" v="239"/>
    </bk>
    <bk>
      <rc t="2" v="240"/>
    </bk>
    <bk>
      <rc t="2" v="241"/>
    </bk>
    <bk>
      <rc t="2" v="242"/>
    </bk>
    <bk>
      <rc t="2" v="243"/>
    </bk>
    <bk>
      <rc t="2" v="244"/>
    </bk>
    <bk>
      <rc t="2" v="245"/>
    </bk>
    <bk>
      <rc t="2" v="246"/>
    </bk>
    <bk>
      <rc t="2" v="247"/>
    </bk>
    <bk>
      <rc t="2" v="248"/>
    </bk>
    <bk>
      <rc t="2" v="249"/>
    </bk>
    <bk>
      <rc t="2" v="250"/>
    </bk>
    <bk>
      <rc t="2" v="251"/>
    </bk>
    <bk>
      <rc t="2" v="252"/>
    </bk>
    <bk>
      <rc t="2" v="253"/>
    </bk>
    <bk>
      <rc t="2" v="254"/>
    </bk>
    <bk>
      <rc t="2" v="255"/>
    </bk>
    <bk>
      <rc t="2" v="256"/>
    </bk>
    <bk>
      <rc t="2" v="257"/>
    </bk>
    <bk>
      <rc t="2" v="258"/>
    </bk>
    <bk>
      <rc t="2" v="259"/>
    </bk>
    <bk>
      <rc t="2" v="260"/>
    </bk>
    <bk>
      <rc t="2" v="261"/>
    </bk>
    <bk>
      <rc t="2" v="262"/>
    </bk>
    <bk>
      <rc t="2" v="263"/>
    </bk>
    <bk>
      <rc t="2" v="264"/>
    </bk>
    <bk>
      <rc t="2" v="265"/>
    </bk>
    <bk>
      <rc t="2" v="266"/>
    </bk>
    <bk>
      <rc t="2" v="267"/>
    </bk>
    <bk>
      <rc t="2" v="268"/>
    </bk>
    <bk>
      <rc t="2" v="269"/>
    </bk>
    <bk>
      <rc t="2" v="270"/>
    </bk>
    <bk>
      <rc t="2" v="271"/>
    </bk>
    <bk>
      <rc t="2" v="272"/>
    </bk>
    <bk>
      <rc t="2" v="273"/>
    </bk>
    <bk>
      <rc t="2" v="274"/>
    </bk>
    <bk>
      <rc t="2" v="275"/>
    </bk>
    <bk>
      <rc t="2" v="276"/>
    </bk>
    <bk>
      <rc t="2" v="277"/>
    </bk>
    <bk>
      <rc t="2" v="278"/>
    </bk>
    <bk>
      <rc t="2" v="279"/>
    </bk>
    <bk>
      <rc t="2" v="280"/>
    </bk>
    <bk>
      <rc t="2" v="281"/>
    </bk>
    <bk>
      <rc t="2" v="282"/>
    </bk>
    <bk>
      <rc t="2" v="283"/>
    </bk>
    <bk>
      <rc t="2" v="284"/>
    </bk>
    <bk>
      <rc t="2" v="285"/>
    </bk>
    <bk>
      <rc t="2" v="286"/>
    </bk>
    <bk>
      <rc t="2" v="287"/>
    </bk>
    <bk>
      <rc t="2" v="288"/>
    </bk>
    <bk>
      <rc t="2" v="289"/>
    </bk>
    <bk>
      <rc t="2" v="290"/>
    </bk>
    <bk>
      <rc t="2" v="291"/>
    </bk>
    <bk>
      <rc t="2" v="292"/>
    </bk>
    <bk>
      <rc t="2" v="293"/>
    </bk>
    <bk>
      <rc t="2" v="294"/>
    </bk>
    <bk>
      <rc t="2" v="295"/>
    </bk>
    <bk>
      <rc t="2" v="296"/>
    </bk>
    <bk>
      <rc t="2" v="297"/>
    </bk>
    <bk>
      <rc t="2" v="298"/>
    </bk>
    <bk>
      <rc t="2" v="299"/>
    </bk>
    <bk>
      <rc t="2" v="300"/>
    </bk>
    <bk>
      <rc t="2" v="301"/>
    </bk>
    <bk>
      <rc t="2" v="302"/>
    </bk>
    <bk>
      <rc t="2" v="303"/>
    </bk>
    <bk>
      <rc t="2" v="304"/>
    </bk>
    <bk>
      <rc t="2" v="305"/>
    </bk>
    <bk>
      <rc t="2" v="306"/>
    </bk>
    <bk>
      <rc t="2" v="307"/>
    </bk>
    <bk>
      <rc t="2" v="308"/>
    </bk>
    <bk>
      <rc t="2" v="309"/>
    </bk>
    <bk>
      <rc t="2" v="310"/>
    </bk>
    <bk>
      <rc t="2" v="311"/>
    </bk>
    <bk>
      <rc t="2" v="312"/>
    </bk>
    <bk>
      <rc t="2" v="313"/>
    </bk>
    <bk>
      <rc t="2" v="314"/>
    </bk>
    <bk>
      <rc t="2" v="315"/>
    </bk>
    <bk>
      <rc t="2" v="316"/>
    </bk>
    <bk>
      <rc t="2" v="317"/>
    </bk>
    <bk>
      <rc t="2" v="318"/>
    </bk>
    <bk>
      <rc t="2" v="319"/>
    </bk>
    <bk>
      <rc t="2" v="320"/>
    </bk>
    <bk>
      <rc t="2" v="321"/>
    </bk>
    <bk>
      <rc t="2" v="322"/>
    </bk>
    <bk>
      <rc t="2" v="323"/>
    </bk>
    <bk>
      <rc t="2" v="324"/>
    </bk>
    <bk>
      <rc t="2" v="325"/>
    </bk>
    <bk>
      <rc t="2" v="326"/>
    </bk>
    <bk>
      <rc t="2" v="327"/>
    </bk>
    <bk>
      <rc t="2" v="328"/>
    </bk>
    <bk>
      <rc t="2" v="329"/>
    </bk>
    <bk>
      <rc t="2" v="330"/>
    </bk>
    <bk>
      <rc t="2" v="331"/>
    </bk>
    <bk>
      <rc t="2" v="332"/>
    </bk>
    <bk>
      <rc t="2" v="333"/>
    </bk>
    <bk>
      <rc t="2" v="334"/>
    </bk>
    <bk>
      <rc t="2" v="335"/>
    </bk>
    <bk>
      <rc t="2" v="336"/>
    </bk>
    <bk>
      <rc t="2" v="337"/>
    </bk>
    <bk>
      <rc t="2" v="338"/>
    </bk>
    <bk>
      <rc t="2" v="339"/>
    </bk>
    <bk>
      <rc t="2" v="340"/>
    </bk>
    <bk>
      <rc t="2" v="341"/>
    </bk>
    <bk>
      <rc t="2" v="342"/>
    </bk>
    <bk>
      <rc t="2" v="343"/>
    </bk>
    <bk>
      <rc t="2" v="344"/>
    </bk>
    <bk>
      <rc t="2" v="345"/>
    </bk>
    <bk>
      <rc t="2" v="346"/>
    </bk>
    <bk>
      <rc t="2" v="347"/>
    </bk>
    <bk>
      <rc t="2" v="348"/>
    </bk>
    <bk>
      <rc t="2" v="349"/>
    </bk>
    <bk>
      <rc t="2" v="350"/>
    </bk>
    <bk>
      <rc t="2" v="351"/>
    </bk>
    <bk>
      <rc t="2" v="352"/>
    </bk>
    <bk>
      <rc t="2" v="353"/>
    </bk>
    <bk>
      <rc t="2" v="354"/>
    </bk>
    <bk>
      <rc t="2" v="355"/>
    </bk>
    <bk>
      <rc t="2" v="356"/>
    </bk>
    <bk>
      <rc t="2" v="357"/>
    </bk>
    <bk>
      <rc t="2" v="358"/>
    </bk>
    <bk>
      <rc t="2" v="359"/>
    </bk>
    <bk>
      <rc t="2" v="360"/>
    </bk>
    <bk>
      <rc t="2" v="361"/>
    </bk>
    <bk>
      <rc t="2" v="362"/>
    </bk>
    <bk>
      <rc t="2" v="363"/>
    </bk>
    <bk>
      <rc t="2" v="364"/>
    </bk>
    <bk>
      <rc t="2" v="365"/>
    </bk>
    <bk>
      <rc t="2" v="366"/>
    </bk>
    <bk>
      <rc t="2" v="367"/>
    </bk>
    <bk>
      <rc t="2" v="368"/>
    </bk>
    <bk>
      <rc t="2" v="369"/>
    </bk>
    <bk>
      <rc t="2" v="370"/>
    </bk>
    <bk>
      <rc t="2" v="371"/>
    </bk>
    <bk>
      <rc t="2" v="372"/>
    </bk>
    <bk>
      <rc t="2" v="373"/>
    </bk>
    <bk>
      <rc t="2" v="374"/>
    </bk>
    <bk>
      <rc t="2" v="375"/>
    </bk>
    <bk>
      <rc t="2" v="376"/>
    </bk>
    <bk>
      <rc t="2" v="377"/>
    </bk>
    <bk>
      <rc t="2" v="378"/>
    </bk>
    <bk>
      <rc t="2" v="379"/>
    </bk>
    <bk>
      <rc t="2" v="380"/>
    </bk>
    <bk>
      <rc t="2" v="381"/>
    </bk>
    <bk>
      <rc t="2" v="382"/>
    </bk>
    <bk>
      <rc t="2" v="383"/>
    </bk>
    <bk>
      <rc t="2" v="384"/>
    </bk>
    <bk>
      <rc t="2" v="385"/>
    </bk>
    <bk>
      <rc t="2" v="386"/>
    </bk>
    <bk>
      <rc t="2" v="387"/>
    </bk>
    <bk>
      <rc t="2" v="388"/>
    </bk>
    <bk>
      <rc t="2" v="389"/>
    </bk>
    <bk>
      <rc t="2" v="390"/>
    </bk>
    <bk>
      <rc t="2" v="391"/>
    </bk>
    <bk>
      <rc t="2" v="392"/>
    </bk>
    <bk>
      <rc t="2" v="393"/>
    </bk>
    <bk>
      <rc t="2" v="394"/>
    </bk>
    <bk>
      <rc t="2" v="395"/>
    </bk>
    <bk>
      <rc t="2" v="396"/>
    </bk>
    <bk>
      <rc t="2" v="397"/>
    </bk>
    <bk>
      <rc t="2" v="398"/>
    </bk>
    <bk>
      <rc t="2" v="399"/>
    </bk>
    <bk>
      <rc t="2" v="400"/>
    </bk>
    <bk>
      <rc t="2" v="401"/>
    </bk>
    <bk>
      <rc t="2" v="402"/>
    </bk>
    <bk>
      <rc t="2" v="403"/>
    </bk>
    <bk>
      <rc t="2" v="404"/>
    </bk>
    <bk>
      <rc t="2" v="405"/>
    </bk>
    <bk>
      <rc t="2" v="406"/>
    </bk>
    <bk>
      <rc t="2" v="407"/>
    </bk>
    <bk>
      <rc t="2" v="408"/>
    </bk>
    <bk>
      <rc t="2" v="409"/>
    </bk>
    <bk>
      <rc t="2" v="410"/>
    </bk>
    <bk>
      <rc t="2" v="411"/>
    </bk>
    <bk>
      <rc t="2" v="412"/>
    </bk>
    <bk>
      <rc t="2" v="413"/>
    </bk>
    <bk>
      <rc t="2" v="414"/>
    </bk>
    <bk>
      <rc t="2" v="415"/>
    </bk>
    <bk>
      <rc t="2" v="416"/>
    </bk>
    <bk>
      <rc t="2" v="417"/>
    </bk>
    <bk>
      <rc t="2" v="418"/>
    </bk>
    <bk>
      <rc t="2" v="419"/>
    </bk>
    <bk>
      <rc t="2" v="420"/>
    </bk>
    <bk>
      <rc t="2" v="421"/>
    </bk>
    <bk>
      <rc t="2" v="422"/>
    </bk>
    <bk>
      <rc t="2" v="423"/>
    </bk>
    <bk>
      <rc t="2" v="424"/>
    </bk>
    <bk>
      <rc t="2" v="425"/>
    </bk>
    <bk>
      <rc t="2" v="426"/>
    </bk>
    <bk>
      <rc t="2" v="427"/>
    </bk>
    <bk>
      <rc t="2" v="428"/>
    </bk>
    <bk>
      <rc t="2" v="429"/>
    </bk>
    <bk>
      <rc t="2" v="430"/>
    </bk>
    <bk>
      <rc t="2" v="431"/>
    </bk>
    <bk>
      <rc t="2" v="432"/>
    </bk>
    <bk>
      <rc t="2" v="433"/>
    </bk>
    <bk>
      <rc t="2" v="434"/>
    </bk>
    <bk>
      <rc t="2" v="435"/>
    </bk>
    <bk>
      <rc t="2" v="436"/>
    </bk>
    <bk>
      <rc t="2" v="437"/>
    </bk>
    <bk>
      <rc t="2" v="438"/>
    </bk>
    <bk>
      <rc t="2" v="439"/>
    </bk>
    <bk>
      <rc t="2" v="440"/>
    </bk>
    <bk>
      <rc t="2" v="441"/>
    </bk>
    <bk>
      <rc t="2" v="442"/>
    </bk>
    <bk>
      <rc t="2" v="443"/>
    </bk>
    <bk>
      <rc t="2" v="444"/>
    </bk>
    <bk>
      <rc t="2" v="445"/>
    </bk>
    <bk>
      <rc t="2" v="446"/>
    </bk>
    <bk>
      <rc t="2" v="447"/>
    </bk>
    <bk>
      <rc t="2" v="448"/>
    </bk>
    <bk>
      <rc t="2" v="449"/>
    </bk>
    <bk>
      <rc t="2" v="450"/>
    </bk>
    <bk>
      <rc t="2" v="451"/>
    </bk>
    <bk>
      <rc t="2" v="452"/>
    </bk>
    <bk>
      <rc t="2" v="453"/>
    </bk>
    <bk>
      <rc t="2" v="454"/>
    </bk>
    <bk>
      <rc t="2" v="455"/>
    </bk>
    <bk>
      <rc t="2" v="456"/>
    </bk>
    <bk>
      <rc t="2" v="457"/>
    </bk>
    <bk>
      <rc t="2" v="458"/>
    </bk>
    <bk>
      <rc t="2" v="459"/>
    </bk>
    <bk>
      <rc t="2" v="460"/>
    </bk>
    <bk>
      <rc t="2" v="461"/>
    </bk>
    <bk>
      <rc t="2" v="462"/>
    </bk>
    <bk>
      <rc t="2" v="463"/>
    </bk>
    <bk>
      <rc t="2" v="464"/>
    </bk>
    <bk>
      <rc t="2" v="465"/>
    </bk>
    <bk>
      <rc t="2" v="466"/>
    </bk>
    <bk>
      <rc t="2" v="467"/>
    </bk>
    <bk>
      <rc t="2" v="468"/>
    </bk>
    <bk>
      <rc t="2" v="469"/>
    </bk>
    <bk>
      <rc t="2" v="470"/>
    </bk>
    <bk>
      <rc t="2" v="471"/>
    </bk>
    <bk>
      <rc t="2" v="472"/>
    </bk>
    <bk>
      <rc t="2" v="473"/>
    </bk>
    <bk>
      <rc t="2" v="474"/>
    </bk>
    <bk>
      <rc t="2" v="475"/>
    </bk>
    <bk>
      <rc t="2" v="476"/>
    </bk>
    <bk>
      <rc t="2" v="477"/>
    </bk>
    <bk>
      <rc t="2" v="478"/>
    </bk>
    <bk>
      <rc t="2" v="479"/>
    </bk>
    <bk>
      <rc t="2" v="480"/>
    </bk>
    <bk>
      <rc t="2" v="481"/>
    </bk>
    <bk>
      <rc t="2" v="482"/>
    </bk>
    <bk>
      <rc t="2" v="483"/>
    </bk>
    <bk>
      <rc t="2" v="484"/>
    </bk>
    <bk>
      <rc t="2" v="485"/>
    </bk>
    <bk>
      <rc t="2" v="486"/>
    </bk>
    <bk>
      <rc t="2" v="487"/>
    </bk>
    <bk>
      <rc t="2" v="488"/>
    </bk>
    <bk>
      <rc t="2" v="489"/>
    </bk>
    <bk>
      <rc t="2" v="490"/>
    </bk>
    <bk>
      <rc t="2" v="491"/>
    </bk>
    <bk>
      <rc t="2" v="492"/>
    </bk>
    <bk>
      <rc t="2" v="493"/>
    </bk>
    <bk>
      <rc t="2" v="494"/>
    </bk>
    <bk>
      <rc t="2" v="495"/>
    </bk>
    <bk>
      <rc t="2" v="496"/>
    </bk>
    <bk>
      <rc t="2" v="497"/>
    </bk>
    <bk>
      <rc t="2" v="498"/>
    </bk>
    <bk>
      <rc t="2" v="499"/>
    </bk>
    <bk>
      <rc t="2" v="500"/>
    </bk>
    <bk>
      <rc t="2" v="501"/>
    </bk>
    <bk>
      <rc t="2" v="502"/>
    </bk>
    <bk>
      <rc t="2" v="503"/>
    </bk>
    <bk>
      <rc t="2" v="504"/>
    </bk>
    <bk>
      <rc t="2" v="505"/>
    </bk>
    <bk>
      <rc t="2" v="506"/>
    </bk>
    <bk>
      <rc t="2" v="507"/>
    </bk>
    <bk>
      <rc t="2" v="508"/>
    </bk>
    <bk>
      <rc t="2" v="509"/>
    </bk>
    <bk>
      <rc t="2" v="510"/>
    </bk>
    <bk>
      <rc t="2" v="511"/>
    </bk>
    <bk>
      <rc t="2" v="512"/>
    </bk>
    <bk>
      <rc t="2" v="513"/>
    </bk>
    <bk>
      <rc t="2" v="514"/>
    </bk>
    <bk>
      <rc t="2" v="515"/>
    </bk>
    <bk>
      <rc t="2" v="516"/>
    </bk>
    <bk>
      <rc t="2" v="517"/>
    </bk>
    <bk>
      <rc t="2" v="518"/>
    </bk>
    <bk>
      <rc t="2" v="519"/>
    </bk>
    <bk>
      <rc t="2" v="520"/>
    </bk>
    <bk>
      <rc t="2" v="521"/>
    </bk>
    <bk>
      <rc t="2" v="522"/>
    </bk>
    <bk>
      <rc t="2" v="523"/>
    </bk>
    <bk>
      <rc t="2" v="524"/>
    </bk>
    <bk>
      <rc t="2" v="525"/>
    </bk>
    <bk>
      <rc t="2" v="526"/>
    </bk>
    <bk>
      <rc t="2" v="527"/>
    </bk>
    <bk>
      <rc t="2" v="528"/>
    </bk>
    <bk>
      <rc t="2" v="529"/>
    </bk>
    <bk>
      <rc t="2" v="530"/>
    </bk>
    <bk>
      <rc t="2" v="531"/>
    </bk>
    <bk>
      <rc t="2" v="532"/>
    </bk>
    <bk>
      <rc t="2" v="533"/>
    </bk>
    <bk>
      <rc t="2" v="534"/>
    </bk>
    <bk>
      <rc t="2" v="535"/>
    </bk>
    <bk>
      <rc t="2" v="536"/>
    </bk>
    <bk>
      <rc t="2" v="537"/>
    </bk>
    <bk>
      <rc t="2" v="538"/>
    </bk>
    <bk>
      <rc t="2" v="539"/>
    </bk>
    <bk>
      <rc t="2" v="540"/>
    </bk>
    <bk>
      <rc t="2" v="541"/>
    </bk>
    <bk>
      <rc t="2" v="542"/>
    </bk>
    <bk>
      <rc t="2" v="543"/>
    </bk>
    <bk>
      <rc t="2" v="544"/>
    </bk>
    <bk>
      <rc t="2" v="545"/>
    </bk>
    <bk>
      <rc t="2" v="546"/>
    </bk>
    <bk>
      <rc t="2" v="547"/>
    </bk>
    <bk>
      <rc t="2" v="548"/>
    </bk>
    <bk>
      <rc t="2" v="549"/>
    </bk>
    <bk>
      <rc t="2" v="550"/>
    </bk>
    <bk>
      <rc t="2" v="551"/>
    </bk>
    <bk>
      <rc t="2" v="552"/>
    </bk>
    <bk>
      <rc t="2" v="553"/>
    </bk>
    <bk>
      <rc t="2" v="554"/>
    </bk>
    <bk>
      <rc t="2" v="555"/>
    </bk>
    <bk>
      <rc t="2" v="556"/>
    </bk>
    <bk>
      <rc t="2" v="557"/>
    </bk>
    <bk>
      <rc t="2" v="558"/>
    </bk>
    <bk>
      <rc t="2" v="559"/>
    </bk>
    <bk>
      <rc t="2" v="560"/>
    </bk>
    <bk>
      <rc t="2" v="561"/>
    </bk>
    <bk>
      <rc t="2" v="562"/>
    </bk>
    <bk>
      <rc t="2" v="563"/>
    </bk>
    <bk>
      <rc t="2" v="564"/>
    </bk>
    <bk>
      <rc t="2" v="565"/>
    </bk>
    <bk>
      <rc t="2" v="566"/>
    </bk>
    <bk>
      <rc t="2" v="567"/>
    </bk>
    <bk>
      <rc t="2" v="568"/>
    </bk>
    <bk>
      <rc t="2" v="569"/>
    </bk>
    <bk>
      <rc t="2" v="570"/>
    </bk>
    <bk>
      <rc t="2" v="571"/>
    </bk>
    <bk>
      <rc t="2" v="572"/>
    </bk>
    <bk>
      <rc t="2" v="573"/>
    </bk>
    <bk>
      <rc t="2" v="574"/>
    </bk>
    <bk>
      <rc t="2" v="575"/>
    </bk>
    <bk>
      <rc t="2" v="576"/>
    </bk>
    <bk>
      <rc t="2" v="577"/>
    </bk>
    <bk>
      <rc t="2" v="578"/>
    </bk>
    <bk>
      <rc t="2" v="579"/>
    </bk>
    <bk>
      <rc t="2" v="580"/>
    </bk>
    <bk>
      <rc t="2" v="581"/>
    </bk>
    <bk>
      <rc t="2" v="582"/>
    </bk>
    <bk>
      <rc t="2" v="583"/>
    </bk>
    <bk>
      <rc t="2" v="584"/>
    </bk>
    <bk>
      <rc t="2" v="585"/>
    </bk>
    <bk>
      <rc t="2" v="586"/>
    </bk>
    <bk>
      <rc t="2" v="587"/>
    </bk>
    <bk>
      <rc t="2" v="588"/>
    </bk>
    <bk>
      <rc t="2" v="589"/>
    </bk>
    <bk>
      <rc t="2" v="590"/>
    </bk>
    <bk>
      <rc t="2" v="591"/>
    </bk>
    <bk>
      <rc t="2" v="592"/>
    </bk>
    <bk>
      <rc t="2" v="593"/>
    </bk>
    <bk>
      <rc t="2" v="594"/>
    </bk>
    <bk>
      <rc t="2" v="595"/>
    </bk>
    <bk>
      <rc t="2" v="596"/>
    </bk>
    <bk>
      <rc t="2" v="597"/>
    </bk>
    <bk>
      <rc t="2" v="598"/>
    </bk>
    <bk>
      <rc t="2" v="599"/>
    </bk>
    <bk>
      <rc t="2" v="600"/>
    </bk>
    <bk>
      <rc t="2" v="601"/>
    </bk>
    <bk>
      <rc t="2" v="602"/>
    </bk>
    <bk>
      <rc t="2" v="603"/>
    </bk>
    <bk>
      <rc t="2" v="604"/>
    </bk>
    <bk>
      <rc t="2" v="605"/>
    </bk>
    <bk>
      <rc t="2" v="606"/>
    </bk>
    <bk>
      <rc t="2" v="607"/>
    </bk>
    <bk>
      <rc t="2" v="608"/>
    </bk>
    <bk>
      <rc t="2" v="609"/>
    </bk>
    <bk>
      <rc t="2" v="610"/>
    </bk>
    <bk>
      <rc t="2" v="611"/>
    </bk>
    <bk>
      <rc t="2" v="612"/>
    </bk>
    <bk>
      <rc t="2" v="613"/>
    </bk>
    <bk>
      <rc t="2" v="614"/>
    </bk>
    <bk>
      <rc t="2" v="615"/>
    </bk>
    <bk>
      <rc t="2" v="616"/>
    </bk>
    <bk>
      <rc t="2" v="617"/>
    </bk>
    <bk>
      <rc t="2" v="618"/>
    </bk>
    <bk>
      <rc t="2" v="619"/>
    </bk>
    <bk>
      <rc t="2" v="620"/>
    </bk>
    <bk>
      <rc t="2" v="621"/>
    </bk>
    <bk>
      <rc t="2" v="622"/>
    </bk>
    <bk>
      <rc t="2" v="623"/>
    </bk>
    <bk>
      <rc t="2" v="624"/>
    </bk>
    <bk>
      <rc t="2" v="625"/>
    </bk>
    <bk>
      <rc t="2" v="626"/>
    </bk>
    <bk>
      <rc t="2" v="627"/>
    </bk>
    <bk>
      <rc t="2" v="628"/>
    </bk>
    <bk>
      <rc t="2" v="629"/>
    </bk>
    <bk>
      <rc t="2" v="630"/>
    </bk>
    <bk>
      <rc t="2" v="631"/>
    </bk>
    <bk>
      <rc t="2" v="632"/>
    </bk>
    <bk>
      <rc t="2" v="633"/>
    </bk>
    <bk>
      <rc t="2" v="634"/>
    </bk>
    <bk>
      <rc t="2" v="635"/>
    </bk>
    <bk>
      <rc t="2" v="636"/>
    </bk>
    <bk>
      <rc t="2" v="637"/>
    </bk>
    <bk>
      <rc t="2" v="638"/>
    </bk>
    <bk>
      <rc t="2" v="639"/>
    </bk>
    <bk>
      <rc t="2" v="640"/>
    </bk>
    <bk>
      <rc t="2" v="641"/>
    </bk>
    <bk>
      <rc t="2" v="642"/>
    </bk>
    <bk>
      <rc t="2" v="643"/>
    </bk>
    <bk>
      <rc t="2" v="644"/>
    </bk>
    <bk>
      <rc t="2" v="645"/>
    </bk>
    <bk>
      <rc t="2" v="646"/>
    </bk>
    <bk>
      <rc t="2" v="647"/>
    </bk>
    <bk>
      <rc t="2" v="648"/>
    </bk>
    <bk>
      <rc t="2" v="649"/>
    </bk>
    <bk>
      <rc t="2" v="650"/>
    </bk>
    <bk>
      <rc t="2" v="651"/>
    </bk>
    <bk>
      <rc t="2" v="652"/>
    </bk>
    <bk>
      <rc t="2" v="653"/>
    </bk>
    <bk>
      <rc t="2" v="654"/>
    </bk>
    <bk>
      <rc t="2" v="655"/>
    </bk>
    <bk>
      <rc t="2" v="656"/>
    </bk>
    <bk>
      <rc t="2" v="657"/>
    </bk>
    <bk>
      <rc t="2" v="658"/>
    </bk>
    <bk>
      <rc t="2" v="659"/>
    </bk>
    <bk>
      <rc t="2" v="660"/>
    </bk>
    <bk>
      <rc t="2" v="661"/>
    </bk>
    <bk>
      <rc t="2" v="662"/>
    </bk>
    <bk>
      <rc t="2" v="663"/>
    </bk>
    <bk>
      <rc t="2" v="664"/>
    </bk>
    <bk>
      <rc t="2" v="665"/>
    </bk>
    <bk>
      <rc t="2" v="666"/>
    </bk>
    <bk>
      <rc t="2" v="667"/>
    </bk>
    <bk>
      <rc t="2" v="668"/>
    </bk>
    <bk>
      <rc t="2" v="669"/>
    </bk>
    <bk>
      <rc t="2" v="670"/>
    </bk>
    <bk>
      <rc t="2" v="671"/>
    </bk>
    <bk>
      <rc t="2" v="672"/>
    </bk>
    <bk>
      <rc t="2" v="673"/>
    </bk>
    <bk>
      <rc t="2" v="674"/>
    </bk>
    <bk>
      <rc t="2" v="675"/>
    </bk>
    <bk>
      <rc t="2" v="676"/>
    </bk>
    <bk>
      <rc t="2" v="677"/>
    </bk>
    <bk>
      <rc t="2" v="678"/>
    </bk>
    <bk>
      <rc t="2" v="679"/>
    </bk>
    <bk>
      <rc t="2" v="680"/>
    </bk>
    <bk>
      <rc t="2" v="681"/>
    </bk>
    <bk>
      <rc t="2" v="682"/>
    </bk>
    <bk>
      <rc t="2" v="683"/>
    </bk>
    <bk>
      <rc t="2" v="684"/>
    </bk>
    <bk>
      <rc t="2" v="685"/>
    </bk>
    <bk>
      <rc t="2" v="686"/>
    </bk>
    <bk>
      <rc t="2" v="687"/>
    </bk>
    <bk>
      <rc t="2" v="688"/>
    </bk>
    <bk>
      <rc t="2" v="689"/>
    </bk>
    <bk>
      <rc t="2" v="690"/>
    </bk>
    <bk>
      <rc t="2" v="691"/>
    </bk>
    <bk>
      <rc t="2" v="692"/>
    </bk>
    <bk>
      <rc t="2" v="693"/>
    </bk>
    <bk>
      <rc t="2" v="694"/>
    </bk>
    <bk>
      <rc t="2" v="695"/>
    </bk>
    <bk>
      <rc t="2" v="696"/>
    </bk>
    <bk>
      <rc t="2" v="697"/>
    </bk>
    <bk>
      <rc t="2" v="698"/>
    </bk>
    <bk>
      <rc t="2" v="699"/>
    </bk>
    <bk>
      <rc t="2" v="700"/>
    </bk>
    <bk>
      <rc t="2" v="701"/>
    </bk>
    <bk>
      <rc t="2" v="702"/>
    </bk>
    <bk>
      <rc t="2" v="703"/>
    </bk>
    <bk>
      <rc t="2" v="704"/>
    </bk>
    <bk>
      <rc t="2" v="705"/>
    </bk>
    <bk>
      <rc t="2" v="706"/>
    </bk>
    <bk>
      <rc t="2" v="707"/>
    </bk>
    <bk>
      <rc t="2" v="708"/>
    </bk>
    <bk>
      <rc t="2" v="709"/>
    </bk>
    <bk>
      <rc t="2" v="710"/>
    </bk>
    <bk>
      <rc t="2" v="711"/>
    </bk>
    <bk>
      <rc t="2" v="712"/>
    </bk>
    <bk>
      <rc t="2" v="713"/>
    </bk>
    <bk>
      <rc t="2" v="714"/>
    </bk>
    <bk>
      <rc t="2" v="715"/>
    </bk>
    <bk>
      <rc t="2" v="716"/>
    </bk>
    <bk>
      <rc t="2" v="717"/>
    </bk>
    <bk>
      <rc t="2" v="718"/>
    </bk>
    <bk>
      <rc t="2" v="719"/>
    </bk>
    <bk>
      <rc t="2" v="720"/>
    </bk>
    <bk>
      <rc t="2" v="721"/>
    </bk>
    <bk>
      <rc t="2" v="722"/>
    </bk>
    <bk>
      <rc t="2" v="723"/>
    </bk>
    <bk>
      <rc t="2" v="724"/>
    </bk>
    <bk>
      <rc t="2" v="725"/>
    </bk>
    <bk>
      <rc t="2" v="726"/>
    </bk>
    <bk>
      <rc t="2" v="727"/>
    </bk>
    <bk>
      <rc t="2" v="728"/>
    </bk>
    <bk>
      <rc t="2" v="729"/>
    </bk>
    <bk>
      <rc t="2" v="730"/>
    </bk>
    <bk>
      <rc t="2" v="731"/>
    </bk>
    <bk>
      <rc t="2" v="732"/>
    </bk>
    <bk>
      <rc t="2" v="733"/>
    </bk>
    <bk>
      <rc t="2" v="734"/>
    </bk>
    <bk>
      <rc t="2" v="735"/>
    </bk>
    <bk>
      <rc t="2" v="736"/>
    </bk>
    <bk>
      <rc t="2" v="737"/>
    </bk>
    <bk>
      <rc t="2" v="738"/>
    </bk>
    <bk>
      <rc t="2" v="739"/>
    </bk>
    <bk>
      <rc t="2" v="740"/>
    </bk>
    <bk>
      <rc t="2" v="741"/>
    </bk>
    <bk>
      <rc t="2" v="742"/>
    </bk>
    <bk>
      <rc t="2" v="743"/>
    </bk>
    <bk>
      <rc t="2" v="744"/>
    </bk>
    <bk>
      <rc t="2" v="745"/>
    </bk>
    <bk>
      <rc t="2" v="746"/>
    </bk>
    <bk>
      <rc t="2" v="747"/>
    </bk>
    <bk>
      <rc t="2" v="748"/>
    </bk>
    <bk>
      <rc t="2" v="749"/>
    </bk>
    <bk>
      <rc t="2" v="750"/>
    </bk>
    <bk>
      <rc t="2" v="751"/>
    </bk>
    <bk>
      <rc t="2" v="752"/>
    </bk>
    <bk>
      <rc t="2" v="753"/>
    </bk>
    <bk>
      <rc t="2" v="754"/>
    </bk>
    <bk>
      <rc t="2" v="755"/>
    </bk>
    <bk>
      <rc t="2" v="756"/>
    </bk>
    <bk>
      <rc t="2" v="757"/>
    </bk>
    <bk>
      <rc t="2" v="758"/>
    </bk>
    <bk>
      <rc t="2" v="759"/>
    </bk>
    <bk>
      <rc t="2" v="760"/>
    </bk>
    <bk>
      <rc t="2" v="761"/>
    </bk>
    <bk>
      <rc t="2" v="762"/>
    </bk>
    <bk>
      <rc t="2" v="763"/>
    </bk>
    <bk>
      <rc t="2" v="764"/>
    </bk>
    <bk>
      <rc t="2" v="765"/>
    </bk>
    <bk>
      <rc t="2" v="766"/>
    </bk>
    <bk>
      <rc t="2" v="767"/>
    </bk>
    <bk>
      <rc t="2" v="768"/>
    </bk>
    <bk>
      <rc t="2" v="769"/>
    </bk>
    <bk>
      <rc t="2" v="770"/>
    </bk>
    <bk>
      <rc t="2" v="771"/>
    </bk>
    <bk>
      <rc t="2" v="772"/>
    </bk>
    <bk>
      <rc t="2" v="773"/>
    </bk>
    <bk>
      <rc t="2" v="774"/>
    </bk>
    <bk>
      <rc t="2" v="775"/>
    </bk>
    <bk>
      <rc t="2" v="776"/>
    </bk>
    <bk>
      <rc t="2" v="777"/>
    </bk>
    <bk>
      <rc t="2" v="778"/>
    </bk>
    <bk>
      <rc t="2" v="779"/>
    </bk>
    <bk>
      <rc t="2" v="780"/>
    </bk>
    <bk>
      <rc t="2" v="781"/>
    </bk>
    <bk>
      <rc t="2" v="782"/>
    </bk>
    <bk>
      <rc t="2" v="783"/>
    </bk>
    <bk>
      <rc t="2" v="784"/>
    </bk>
    <bk>
      <rc t="2" v="785"/>
    </bk>
    <bk>
      <rc t="2" v="786"/>
    </bk>
    <bk>
      <rc t="2" v="787"/>
    </bk>
    <bk>
      <rc t="2" v="788"/>
    </bk>
    <bk>
      <rc t="2" v="789"/>
    </bk>
    <bk>
      <rc t="2" v="790"/>
    </bk>
    <bk>
      <rc t="2" v="791"/>
    </bk>
    <bk>
      <rc t="2" v="792"/>
    </bk>
    <bk>
      <rc t="2" v="793"/>
    </bk>
    <bk>
      <rc t="2" v="794"/>
    </bk>
    <bk>
      <rc t="2" v="795"/>
    </bk>
    <bk>
      <rc t="2" v="796"/>
    </bk>
    <bk>
      <rc t="2" v="797"/>
    </bk>
    <bk>
      <rc t="2" v="798"/>
    </bk>
    <bk>
      <rc t="2" v="799"/>
    </bk>
    <bk>
      <rc t="2" v="800"/>
    </bk>
    <bk>
      <rc t="2" v="801"/>
    </bk>
    <bk>
      <rc t="2" v="802"/>
    </bk>
    <bk>
      <rc t="2" v="803"/>
    </bk>
    <bk>
      <rc t="2" v="804"/>
    </bk>
    <bk>
      <rc t="2" v="805"/>
    </bk>
    <bk>
      <rc t="2" v="806"/>
    </bk>
    <bk>
      <rc t="2" v="807"/>
    </bk>
    <bk>
      <rc t="2" v="808"/>
    </bk>
    <bk>
      <rc t="2" v="809"/>
    </bk>
    <bk>
      <rc t="2" v="810"/>
    </bk>
    <bk>
      <rc t="2" v="811"/>
    </bk>
    <bk>
      <rc t="2" v="812"/>
    </bk>
    <bk>
      <rc t="2" v="813"/>
    </bk>
    <bk>
      <rc t="2" v="814"/>
    </bk>
    <bk>
      <rc t="2" v="815"/>
    </bk>
    <bk>
      <rc t="2" v="816"/>
    </bk>
    <bk>
      <rc t="2" v="817"/>
    </bk>
    <bk>
      <rc t="2" v="818"/>
    </bk>
    <bk>
      <rc t="2" v="819"/>
    </bk>
    <bk>
      <rc t="2" v="820"/>
    </bk>
    <bk>
      <rc t="2" v="821"/>
    </bk>
    <bk>
      <rc t="2" v="822"/>
    </bk>
    <bk>
      <rc t="2" v="823"/>
    </bk>
    <bk>
      <rc t="2" v="824"/>
    </bk>
    <bk>
      <rc t="2" v="825"/>
    </bk>
    <bk>
      <rc t="2" v="826"/>
    </bk>
    <bk>
      <rc t="2" v="827"/>
    </bk>
    <bk>
      <rc t="2" v="828"/>
    </bk>
    <bk>
      <rc t="2" v="829"/>
    </bk>
    <bk>
      <rc t="2" v="830"/>
    </bk>
    <bk>
      <rc t="2" v="831"/>
    </bk>
    <bk>
      <rc t="2" v="832"/>
    </bk>
    <bk>
      <rc t="2" v="833"/>
    </bk>
    <bk>
      <rc t="2" v="834"/>
    </bk>
    <bk>
      <rc t="2" v="835"/>
    </bk>
    <bk>
      <rc t="2" v="836"/>
    </bk>
    <bk>
      <rc t="2" v="837"/>
    </bk>
    <bk>
      <rc t="2" v="838"/>
    </bk>
    <bk>
      <rc t="2" v="839"/>
    </bk>
    <bk>
      <rc t="2" v="840"/>
    </bk>
    <bk>
      <rc t="2" v="841"/>
    </bk>
    <bk>
      <rc t="2" v="842"/>
    </bk>
    <bk>
      <rc t="2" v="843"/>
    </bk>
    <bk>
      <rc t="2" v="844"/>
    </bk>
    <bk>
      <rc t="2" v="845"/>
    </bk>
    <bk>
      <rc t="2" v="846"/>
    </bk>
    <bk>
      <rc t="2" v="847"/>
    </bk>
    <bk>
      <rc t="2" v="848"/>
    </bk>
    <bk>
      <rc t="2" v="849"/>
    </bk>
    <bk>
      <rc t="2" v="850"/>
    </bk>
    <bk>
      <rc t="2" v="851"/>
    </bk>
    <bk>
      <rc t="2" v="852"/>
    </bk>
    <bk>
      <rc t="2" v="853"/>
    </bk>
    <bk>
      <rc t="2" v="854"/>
    </bk>
    <bk>
      <rc t="2" v="855"/>
    </bk>
    <bk>
      <rc t="2" v="856"/>
    </bk>
    <bk>
      <rc t="2" v="857"/>
    </bk>
    <bk>
      <rc t="2" v="858"/>
    </bk>
    <bk>
      <rc t="2" v="859"/>
    </bk>
    <bk>
      <rc t="2" v="860"/>
    </bk>
    <bk>
      <rc t="2" v="861"/>
    </bk>
    <bk>
      <rc t="2" v="862"/>
    </bk>
    <bk>
      <rc t="2" v="863"/>
    </bk>
    <bk>
      <rc t="2" v="864"/>
    </bk>
    <bk>
      <rc t="2" v="865"/>
    </bk>
    <bk>
      <rc t="2" v="866"/>
    </bk>
    <bk>
      <rc t="2" v="867"/>
    </bk>
    <bk>
      <rc t="2" v="868"/>
    </bk>
    <bk>
      <rc t="2" v="869"/>
    </bk>
    <bk>
      <rc t="2" v="870"/>
    </bk>
    <bk>
      <rc t="2" v="871"/>
    </bk>
    <bk>
      <rc t="2" v="872"/>
    </bk>
    <bk>
      <rc t="2" v="873"/>
    </bk>
    <bk>
      <rc t="2" v="874"/>
    </bk>
    <bk>
      <rc t="2" v="875"/>
    </bk>
    <bk>
      <rc t="2" v="876"/>
    </bk>
    <bk>
      <rc t="2" v="877"/>
    </bk>
    <bk>
      <rc t="2" v="878"/>
    </bk>
    <bk>
      <rc t="2" v="879"/>
    </bk>
    <bk>
      <rc t="2" v="880"/>
    </bk>
    <bk>
      <rc t="2" v="881"/>
    </bk>
    <bk>
      <rc t="2" v="882"/>
    </bk>
    <bk>
      <rc t="2" v="883"/>
    </bk>
    <bk>
      <rc t="2" v="884"/>
    </bk>
    <bk>
      <rc t="2" v="885"/>
    </bk>
    <bk>
      <rc t="2" v="886"/>
    </bk>
    <bk>
      <rc t="2" v="887"/>
    </bk>
    <bk>
      <rc t="2" v="888"/>
    </bk>
    <bk>
      <rc t="2" v="889"/>
    </bk>
    <bk>
      <rc t="2" v="890"/>
    </bk>
    <bk>
      <rc t="2" v="891"/>
    </bk>
    <bk>
      <rc t="2" v="892"/>
    </bk>
    <bk>
      <rc t="2" v="893"/>
    </bk>
    <bk>
      <rc t="2" v="894"/>
    </bk>
    <bk>
      <rc t="2" v="895"/>
    </bk>
    <bk>
      <rc t="2" v="896"/>
    </bk>
    <bk>
      <rc t="2" v="897"/>
    </bk>
    <bk>
      <rc t="2" v="898"/>
    </bk>
    <bk>
      <rc t="2" v="899"/>
    </bk>
    <bk>
      <rc t="2" v="900"/>
    </bk>
    <bk>
      <rc t="2" v="901"/>
    </bk>
    <bk>
      <rc t="2" v="902"/>
    </bk>
    <bk>
      <rc t="2" v="903"/>
    </bk>
    <bk>
      <rc t="2" v="904"/>
    </bk>
    <bk>
      <rc t="2" v="905"/>
    </bk>
    <bk>
      <rc t="2" v="906"/>
    </bk>
    <bk>
      <rc t="2" v="907"/>
    </bk>
    <bk>
      <rc t="2" v="908"/>
    </bk>
    <bk>
      <rc t="2" v="909"/>
    </bk>
    <bk>
      <rc t="2" v="910"/>
    </bk>
    <bk>
      <rc t="2" v="911"/>
    </bk>
    <bk>
      <rc t="2" v="912"/>
    </bk>
    <bk>
      <rc t="2" v="913"/>
    </bk>
    <bk>
      <rc t="2" v="914"/>
    </bk>
    <bk>
      <rc t="2" v="915"/>
    </bk>
    <bk>
      <rc t="2" v="916"/>
    </bk>
    <bk>
      <rc t="2" v="917"/>
    </bk>
    <bk>
      <rc t="2" v="918"/>
    </bk>
    <bk>
      <rc t="2" v="919"/>
    </bk>
    <bk>
      <rc t="2" v="920"/>
    </bk>
    <bk>
      <rc t="2" v="921"/>
    </bk>
    <bk>
      <rc t="2" v="922"/>
    </bk>
    <bk>
      <rc t="2" v="923"/>
    </bk>
    <bk>
      <rc t="2" v="924"/>
    </bk>
    <bk>
      <rc t="2" v="925"/>
    </bk>
    <bk>
      <rc t="2" v="926"/>
    </bk>
    <bk>
      <rc t="2" v="927"/>
    </bk>
    <bk>
      <rc t="2" v="928"/>
    </bk>
    <bk>
      <rc t="2" v="929"/>
    </bk>
    <bk>
      <rc t="2" v="930"/>
    </bk>
    <bk>
      <rc t="2" v="931"/>
    </bk>
    <bk>
      <rc t="2" v="932"/>
    </bk>
    <bk>
      <rc t="2" v="933"/>
    </bk>
    <bk>
      <rc t="2" v="934"/>
    </bk>
    <bk>
      <rc t="2" v="935"/>
    </bk>
    <bk>
      <rc t="2" v="936"/>
    </bk>
    <bk>
      <rc t="2" v="937"/>
    </bk>
    <bk>
      <rc t="2" v="938"/>
    </bk>
    <bk>
      <rc t="2" v="939"/>
    </bk>
    <bk>
      <rc t="2" v="940"/>
    </bk>
    <bk>
      <rc t="2" v="941"/>
    </bk>
    <bk>
      <rc t="2" v="942"/>
    </bk>
    <bk>
      <rc t="2" v="943"/>
    </bk>
    <bk>
      <rc t="2" v="944"/>
    </bk>
    <bk>
      <rc t="2" v="945"/>
    </bk>
    <bk>
      <rc t="2" v="946"/>
    </bk>
    <bk>
      <rc t="2" v="947"/>
    </bk>
    <bk>
      <rc t="2" v="948"/>
    </bk>
    <bk>
      <rc t="2" v="949"/>
    </bk>
    <bk>
      <rc t="2" v="950"/>
    </bk>
    <bk>
      <rc t="2" v="951"/>
    </bk>
    <bk>
      <rc t="2" v="952"/>
    </bk>
    <bk>
      <rc t="2" v="953"/>
    </bk>
    <bk>
      <rc t="2" v="954"/>
    </bk>
    <bk>
      <rc t="2" v="955"/>
    </bk>
    <bk>
      <rc t="2" v="956"/>
    </bk>
    <bk>
      <rc t="2" v="957"/>
    </bk>
    <bk>
      <rc t="2" v="958"/>
    </bk>
    <bk>
      <rc t="2" v="959"/>
    </bk>
    <bk>
      <rc t="2" v="960"/>
    </bk>
    <bk>
      <rc t="2" v="961"/>
    </bk>
    <bk>
      <rc t="2" v="962"/>
    </bk>
    <bk>
      <rc t="2" v="963"/>
    </bk>
    <bk>
      <rc t="2" v="964"/>
    </bk>
    <bk>
      <rc t="2" v="965"/>
    </bk>
    <bk>
      <rc t="2" v="966"/>
    </bk>
    <bk>
      <rc t="2" v="967"/>
    </bk>
    <bk>
      <rc t="2" v="968"/>
    </bk>
    <bk>
      <rc t="2" v="969"/>
    </bk>
    <bk>
      <rc t="2" v="970"/>
    </bk>
    <bk>
      <rc t="2" v="971"/>
    </bk>
    <bk>
      <rc t="2" v="972"/>
    </bk>
    <bk>
      <rc t="2" v="973"/>
    </bk>
    <bk>
      <rc t="2" v="974"/>
    </bk>
    <bk>
      <rc t="2" v="975"/>
    </bk>
    <bk>
      <rc t="2" v="976"/>
    </bk>
    <bk>
      <rc t="2" v="977"/>
    </bk>
    <bk>
      <rc t="2" v="978"/>
    </bk>
    <bk>
      <rc t="2" v="979"/>
    </bk>
    <bk>
      <rc t="2" v="980"/>
    </bk>
    <bk>
      <rc t="2" v="981"/>
    </bk>
    <bk>
      <rc t="2" v="982"/>
    </bk>
    <bk>
      <rc t="2" v="983"/>
    </bk>
    <bk>
      <rc t="2" v="984"/>
    </bk>
    <bk>
      <rc t="2" v="985"/>
    </bk>
    <bk>
      <rc t="2" v="986"/>
    </bk>
    <bk>
      <rc t="2" v="987"/>
    </bk>
    <bk>
      <rc t="2" v="988"/>
    </bk>
    <bk>
      <rc t="2" v="989"/>
    </bk>
    <bk>
      <rc t="2" v="990"/>
    </bk>
    <bk>
      <rc t="2" v="991"/>
    </bk>
    <bk>
      <rc t="2" v="992"/>
    </bk>
    <bk>
      <rc t="2" v="993"/>
    </bk>
    <bk>
      <rc t="2" v="994"/>
    </bk>
    <bk>
      <rc t="2" v="995"/>
    </bk>
    <bk>
      <rc t="2" v="996"/>
    </bk>
    <bk>
      <rc t="2" v="997"/>
    </bk>
    <bk>
      <rc t="2" v="998"/>
    </bk>
    <bk>
      <rc t="2" v="999"/>
    </bk>
    <bk>
      <rc t="2" v="1000"/>
    </bk>
    <bk>
      <rc t="2" v="1001"/>
    </bk>
    <bk>
      <rc t="2" v="1002"/>
    </bk>
    <bk>
      <rc t="2" v="1003"/>
    </bk>
    <bk>
      <rc t="2" v="1004"/>
    </bk>
    <bk>
      <rc t="2" v="1005"/>
    </bk>
    <bk>
      <rc t="2" v="1006"/>
    </bk>
    <bk>
      <rc t="2" v="1007"/>
    </bk>
    <bk>
      <rc t="2" v="1008"/>
    </bk>
    <bk>
      <rc t="2" v="1009"/>
    </bk>
    <bk>
      <rc t="2" v="1010"/>
    </bk>
    <bk>
      <rc t="2" v="1011"/>
    </bk>
    <bk>
      <rc t="2" v="1012"/>
    </bk>
    <bk>
      <rc t="2" v="1013"/>
    </bk>
    <bk>
      <rc t="2" v="1014"/>
    </bk>
    <bk>
      <rc t="2" v="1015"/>
    </bk>
    <bk>
      <rc t="2" v="1016"/>
    </bk>
    <bk>
      <rc t="2" v="1017"/>
    </bk>
    <bk>
      <rc t="2" v="1018"/>
    </bk>
    <bk>
      <rc t="2" v="1019"/>
    </bk>
    <bk>
      <rc t="2" v="1020"/>
    </bk>
    <bk>
      <rc t="2" v="1021"/>
    </bk>
    <bk>
      <rc t="2" v="1022"/>
    </bk>
    <bk>
      <rc t="2" v="1023"/>
    </bk>
    <bk>
      <rc t="2" v="1024"/>
    </bk>
    <bk>
      <rc t="2" v="1025"/>
    </bk>
    <bk>
      <rc t="2" v="1026"/>
    </bk>
    <bk>
      <rc t="2" v="1027"/>
    </bk>
    <bk>
      <rc t="2" v="1028"/>
    </bk>
    <bk>
      <rc t="2" v="1029"/>
    </bk>
    <bk>
      <rc t="2" v="1030"/>
    </bk>
    <bk>
      <rc t="2" v="1031"/>
    </bk>
    <bk>
      <rc t="2" v="1032"/>
    </bk>
    <bk>
      <rc t="2" v="1033"/>
    </bk>
    <bk>
      <rc t="2" v="1034"/>
    </bk>
    <bk>
      <rc t="2" v="1035"/>
    </bk>
    <bk>
      <rc t="2" v="1036"/>
    </bk>
    <bk>
      <rc t="2" v="1037"/>
    </bk>
    <bk>
      <rc t="2" v="1038"/>
    </bk>
    <bk>
      <rc t="2" v="1039"/>
    </bk>
    <bk>
      <rc t="2" v="1040"/>
    </bk>
    <bk>
      <rc t="2" v="1041"/>
    </bk>
    <bk>
      <rc t="2" v="1042"/>
    </bk>
    <bk>
      <rc t="2" v="1043"/>
    </bk>
    <bk>
      <rc t="2" v="1044"/>
    </bk>
    <bk>
      <rc t="2" v="1045"/>
    </bk>
    <bk>
      <rc t="2" v="1046"/>
    </bk>
    <bk>
      <rc t="2" v="1047"/>
    </bk>
    <bk>
      <rc t="2" v="1048"/>
    </bk>
    <bk>
      <rc t="2" v="1049"/>
    </bk>
    <bk>
      <rc t="2" v="1050"/>
    </bk>
    <bk>
      <rc t="2" v="1051"/>
    </bk>
    <bk>
      <rc t="2" v="1052"/>
    </bk>
    <bk>
      <rc t="2" v="1053"/>
    </bk>
    <bk>
      <rc t="2" v="1054"/>
    </bk>
    <bk>
      <rc t="2" v="1055"/>
    </bk>
    <bk>
      <rc t="2" v="1056"/>
    </bk>
    <bk>
      <rc t="2" v="1057"/>
    </bk>
    <bk>
      <rc t="2" v="1058"/>
    </bk>
    <bk>
      <rc t="2" v="1059"/>
    </bk>
    <bk>
      <rc t="2" v="1060"/>
    </bk>
    <bk>
      <rc t="2" v="1061"/>
    </bk>
    <bk>
      <rc t="2" v="1062"/>
    </bk>
    <bk>
      <rc t="2" v="1063"/>
    </bk>
    <bk>
      <rc t="2" v="1064"/>
    </bk>
    <bk>
      <rc t="2" v="1065"/>
    </bk>
    <bk>
      <rc t="2" v="1066"/>
    </bk>
    <bk>
      <rc t="2" v="1067"/>
    </bk>
    <bk>
      <rc t="2" v="1068"/>
    </bk>
    <bk>
      <rc t="2" v="1069"/>
    </bk>
    <bk>
      <rc t="2" v="1070"/>
    </bk>
    <bk>
      <rc t="2" v="1071"/>
    </bk>
    <bk>
      <rc t="2" v="1072"/>
    </bk>
    <bk>
      <rc t="2" v="1073"/>
    </bk>
    <bk>
      <rc t="2" v="1074"/>
    </bk>
    <bk>
      <rc t="2" v="1075"/>
    </bk>
    <bk>
      <rc t="2" v="1076"/>
    </bk>
    <bk>
      <rc t="2" v="1077"/>
    </bk>
    <bk>
      <rc t="2" v="1078"/>
    </bk>
    <bk>
      <rc t="2" v="1079"/>
    </bk>
    <bk>
      <rc t="2" v="1080"/>
    </bk>
    <bk>
      <rc t="2" v="1081"/>
    </bk>
    <bk>
      <rc t="2" v="1082"/>
    </bk>
    <bk>
      <rc t="2" v="1083"/>
    </bk>
    <bk>
      <rc t="2" v="1084"/>
    </bk>
    <bk>
      <rc t="2" v="1085"/>
    </bk>
    <bk>
      <rc t="2" v="1086"/>
    </bk>
    <bk>
      <rc t="2" v="1087"/>
    </bk>
    <bk>
      <rc t="2" v="1088"/>
    </bk>
    <bk>
      <rc t="2" v="1089"/>
    </bk>
    <bk>
      <rc t="2" v="1090"/>
    </bk>
    <bk>
      <rc t="2" v="1091"/>
    </bk>
    <bk>
      <rc t="2" v="1092"/>
    </bk>
    <bk>
      <rc t="2" v="1093"/>
    </bk>
    <bk>
      <rc t="2" v="1094"/>
    </bk>
    <bk>
      <rc t="2" v="1095"/>
    </bk>
    <bk>
      <rc t="2" v="1096"/>
    </bk>
    <bk>
      <rc t="2" v="1097"/>
    </bk>
    <bk>
      <rc t="2" v="1098"/>
    </bk>
    <bk>
      <rc t="2" v="1099"/>
    </bk>
    <bk>
      <rc t="2" v="1100"/>
    </bk>
    <bk>
      <rc t="2" v="1101"/>
    </bk>
    <bk>
      <rc t="2" v="1102"/>
    </bk>
    <bk>
      <rc t="2" v="1103"/>
    </bk>
    <bk>
      <rc t="2" v="1104"/>
    </bk>
    <bk>
      <rc t="2" v="1105"/>
    </bk>
    <bk>
      <rc t="2" v="1106"/>
    </bk>
    <bk>
      <rc t="2" v="1107"/>
    </bk>
    <bk>
      <rc t="2" v="1108"/>
    </bk>
    <bk>
      <rc t="2" v="1109"/>
    </bk>
    <bk>
      <rc t="2" v="1110"/>
    </bk>
    <bk>
      <rc t="2" v="1111"/>
    </bk>
    <bk>
      <rc t="2" v="1112"/>
    </bk>
    <bk>
      <rc t="2" v="1113"/>
    </bk>
    <bk>
      <rc t="2" v="1114"/>
    </bk>
    <bk>
      <rc t="2" v="1115"/>
    </bk>
    <bk>
      <rc t="2" v="1116"/>
    </bk>
    <bk>
      <rc t="2" v="1117"/>
    </bk>
    <bk>
      <rc t="2" v="1118"/>
    </bk>
    <bk>
      <rc t="2" v="1119"/>
    </bk>
    <bk>
      <rc t="2" v="1120"/>
    </bk>
    <bk>
      <rc t="2" v="1121"/>
    </bk>
    <bk>
      <rc t="2" v="1122"/>
    </bk>
    <bk>
      <rc t="2" v="1123"/>
    </bk>
    <bk>
      <rc t="2" v="1124"/>
    </bk>
    <bk>
      <rc t="2" v="1125"/>
    </bk>
    <bk>
      <rc t="2" v="1126"/>
    </bk>
    <bk>
      <rc t="2" v="1127"/>
    </bk>
    <bk>
      <rc t="2" v="1128"/>
    </bk>
    <bk>
      <rc t="2" v="1129"/>
    </bk>
    <bk>
      <rc t="2" v="1130"/>
    </bk>
    <bk>
      <rc t="2" v="1131"/>
    </bk>
    <bk>
      <rc t="2" v="1132"/>
    </bk>
    <bk>
      <rc t="2" v="1133"/>
    </bk>
    <bk>
      <rc t="2" v="1134"/>
    </bk>
    <bk>
      <rc t="2" v="1135"/>
    </bk>
    <bk>
      <rc t="2" v="1136"/>
    </bk>
    <bk>
      <rc t="2" v="1137"/>
    </bk>
    <bk>
      <rc t="2" v="1138"/>
    </bk>
    <bk>
      <rc t="2" v="1139"/>
    </bk>
    <bk>
      <rc t="2" v="1140"/>
    </bk>
    <bk>
      <rc t="2" v="1141"/>
    </bk>
    <bk>
      <rc t="2" v="1142"/>
    </bk>
    <bk>
      <rc t="2" v="1143"/>
    </bk>
    <bk>
      <rc t="2" v="1144"/>
    </bk>
    <bk>
      <rc t="2" v="1145"/>
    </bk>
    <bk>
      <rc t="2" v="1146"/>
    </bk>
    <bk>
      <rc t="2" v="1147"/>
    </bk>
    <bk>
      <rc t="2" v="1148"/>
    </bk>
    <bk>
      <rc t="2" v="1149"/>
    </bk>
    <bk>
      <rc t="2" v="1150"/>
    </bk>
    <bk>
      <rc t="2" v="1151"/>
    </bk>
    <bk>
      <rc t="2" v="1152"/>
    </bk>
    <bk>
      <rc t="2" v="1153"/>
    </bk>
    <bk>
      <rc t="2" v="1154"/>
    </bk>
    <bk>
      <rc t="2" v="1155"/>
    </bk>
    <bk>
      <rc t="2" v="1156"/>
    </bk>
    <bk>
      <rc t="2" v="1157"/>
    </bk>
    <bk>
      <rc t="2" v="1158"/>
    </bk>
    <bk>
      <rc t="2" v="1159"/>
    </bk>
    <bk>
      <rc t="2" v="1160"/>
    </bk>
    <bk>
      <rc t="2" v="1161"/>
    </bk>
    <bk>
      <rc t="2" v="1162"/>
    </bk>
    <bk>
      <rc t="2" v="1163"/>
    </bk>
    <bk>
      <rc t="2" v="1164"/>
    </bk>
    <bk>
      <rc t="2" v="1165"/>
    </bk>
    <bk>
      <rc t="2" v="1166"/>
    </bk>
    <bk>
      <rc t="2" v="1167"/>
    </bk>
    <bk>
      <rc t="2" v="1168"/>
    </bk>
    <bk>
      <rc t="2" v="1169"/>
    </bk>
    <bk>
      <rc t="2" v="1170"/>
    </bk>
    <bk>
      <rc t="2" v="1171"/>
    </bk>
    <bk>
      <rc t="2" v="1172"/>
    </bk>
    <bk>
      <rc t="2" v="1173"/>
    </bk>
    <bk>
      <rc t="2" v="1174"/>
    </bk>
    <bk>
      <rc t="2" v="1175"/>
    </bk>
    <bk>
      <rc t="2" v="1176"/>
    </bk>
    <bk>
      <rc t="2" v="1177"/>
    </bk>
    <bk>
      <rc t="2" v="1178"/>
    </bk>
    <bk>
      <rc t="2" v="1179"/>
    </bk>
    <bk>
      <rc t="2" v="1180"/>
    </bk>
    <bk>
      <rc t="2" v="1181"/>
    </bk>
    <bk>
      <rc t="2" v="1182"/>
    </bk>
    <bk>
      <rc t="2" v="1183"/>
    </bk>
    <bk>
      <rc t="2" v="1184"/>
    </bk>
    <bk>
      <rc t="2" v="1185"/>
    </bk>
    <bk>
      <rc t="2" v="1186"/>
    </bk>
    <bk>
      <rc t="2" v="1187"/>
    </bk>
    <bk>
      <rc t="2" v="1188"/>
    </bk>
    <bk>
      <rc t="2" v="1189"/>
    </bk>
    <bk>
      <rc t="2" v="1190"/>
    </bk>
    <bk>
      <rc t="2" v="1191"/>
    </bk>
    <bk>
      <rc t="2" v="1192"/>
    </bk>
    <bk>
      <rc t="2" v="1193"/>
    </bk>
    <bk>
      <rc t="2" v="1194"/>
    </bk>
    <bk>
      <rc t="2" v="1195"/>
    </bk>
    <bk>
      <rc t="2" v="1196"/>
    </bk>
    <bk>
      <rc t="2" v="1197"/>
    </bk>
    <bk>
      <rc t="2" v="1198"/>
    </bk>
    <bk>
      <rc t="2" v="1199"/>
    </bk>
    <bk>
      <rc t="2" v="1200"/>
    </bk>
    <bk>
      <rc t="2" v="1201"/>
    </bk>
    <bk>
      <rc t="2" v="1202"/>
    </bk>
    <bk>
      <rc t="2" v="1203"/>
    </bk>
    <bk>
      <rc t="2" v="1204"/>
    </bk>
    <bk>
      <rc t="2" v="1205"/>
    </bk>
    <bk>
      <rc t="2" v="1206"/>
    </bk>
    <bk>
      <rc t="2" v="1207"/>
    </bk>
    <bk>
      <rc t="2" v="1208"/>
    </bk>
    <bk>
      <rc t="2" v="1209"/>
    </bk>
    <bk>
      <rc t="2" v="1210"/>
    </bk>
    <bk>
      <rc t="2" v="1211"/>
    </bk>
    <bk>
      <rc t="2" v="1212"/>
    </bk>
    <bk>
      <rc t="2" v="1213"/>
    </bk>
    <bk>
      <rc t="2" v="1214"/>
    </bk>
    <bk>
      <rc t="2" v="1215"/>
    </bk>
    <bk>
      <rc t="2" v="1216"/>
    </bk>
    <bk>
      <rc t="2" v="1217"/>
    </bk>
    <bk>
      <rc t="2" v="1218"/>
    </bk>
    <bk>
      <rc t="2" v="1219"/>
    </bk>
    <bk>
      <rc t="2" v="1220"/>
    </bk>
    <bk>
      <rc t="2" v="1221"/>
    </bk>
    <bk>
      <rc t="2" v="1222"/>
    </bk>
    <bk>
      <rc t="2" v="1223"/>
    </bk>
    <bk>
      <rc t="2" v="1224"/>
    </bk>
    <bk>
      <rc t="2" v="1225"/>
    </bk>
    <bk>
      <rc t="2" v="1226"/>
    </bk>
    <bk>
      <rc t="2" v="1227"/>
    </bk>
    <bk>
      <rc t="2" v="1228"/>
    </bk>
    <bk>
      <rc t="2" v="1229"/>
    </bk>
    <bk>
      <rc t="2" v="1230"/>
    </bk>
    <bk>
      <rc t="2" v="1231"/>
    </bk>
    <bk>
      <rc t="2" v="1232"/>
    </bk>
    <bk>
      <rc t="2" v="1233"/>
    </bk>
    <bk>
      <rc t="2" v="1234"/>
    </bk>
    <bk>
      <rc t="2" v="1235"/>
    </bk>
    <bk>
      <rc t="2" v="1236"/>
    </bk>
    <bk>
      <rc t="2" v="1237"/>
    </bk>
    <bk>
      <rc t="2" v="1238"/>
    </bk>
    <bk>
      <rc t="2" v="1239"/>
    </bk>
    <bk>
      <rc t="2" v="1240"/>
    </bk>
    <bk>
      <rc t="2" v="1241"/>
    </bk>
    <bk>
      <rc t="2" v="1242"/>
    </bk>
    <bk>
      <rc t="2" v="1243"/>
    </bk>
    <bk>
      <rc t="2" v="1244"/>
    </bk>
    <bk>
      <rc t="2" v="1245"/>
    </bk>
    <bk>
      <rc t="2" v="1246"/>
    </bk>
    <bk>
      <rc t="2" v="1247"/>
    </bk>
    <bk>
      <rc t="2" v="1248"/>
    </bk>
    <bk>
      <rc t="2" v="1249"/>
    </bk>
    <bk>
      <rc t="2" v="1250"/>
    </bk>
    <bk>
      <rc t="2" v="1251"/>
    </bk>
    <bk>
      <rc t="2" v="1252"/>
    </bk>
    <bk>
      <rc t="2" v="1253"/>
    </bk>
    <bk>
      <rc t="2" v="1254"/>
    </bk>
    <bk>
      <rc t="2" v="1255"/>
    </bk>
    <bk>
      <rc t="2" v="1256"/>
    </bk>
    <bk>
      <rc t="2" v="1257"/>
    </bk>
    <bk>
      <rc t="2" v="1258"/>
    </bk>
    <bk>
      <rc t="2" v="1259"/>
    </bk>
    <bk>
      <rc t="2" v="1260"/>
    </bk>
    <bk>
      <rc t="2" v="1261"/>
    </bk>
    <bk>
      <rc t="2" v="1262"/>
    </bk>
    <bk>
      <rc t="2" v="1263"/>
    </bk>
    <bk>
      <rc t="2" v="1264"/>
    </bk>
    <bk>
      <rc t="2" v="1265"/>
    </bk>
    <bk>
      <rc t="2" v="1266"/>
    </bk>
    <bk>
      <rc t="2" v="1267"/>
    </bk>
    <bk>
      <rc t="2" v="1268"/>
    </bk>
    <bk>
      <rc t="2" v="1269"/>
    </bk>
    <bk>
      <rc t="2" v="1270"/>
    </bk>
    <bk>
      <rc t="2" v="1271"/>
    </bk>
    <bk>
      <rc t="2" v="1272"/>
    </bk>
    <bk>
      <rc t="2" v="1273"/>
    </bk>
    <bk>
      <rc t="2" v="1274"/>
    </bk>
    <bk>
      <rc t="2" v="1275"/>
    </bk>
    <bk>
      <rc t="2" v="1276"/>
    </bk>
    <bk>
      <rc t="2" v="1277"/>
    </bk>
    <bk>
      <rc t="2" v="1278"/>
    </bk>
    <bk>
      <rc t="2" v="1279"/>
    </bk>
    <bk>
      <rc t="2" v="1280"/>
    </bk>
    <bk>
      <rc t="2" v="1281"/>
    </bk>
    <bk>
      <rc t="2" v="1282"/>
    </bk>
    <bk>
      <rc t="2" v="1283"/>
    </bk>
    <bk>
      <rc t="2" v="1284"/>
    </bk>
    <bk>
      <rc t="2" v="1285"/>
    </bk>
    <bk>
      <rc t="2" v="1286"/>
    </bk>
    <bk>
      <rc t="2" v="1287"/>
    </bk>
    <bk>
      <rc t="2" v="1288"/>
    </bk>
    <bk>
      <rc t="2" v="1289"/>
    </bk>
    <bk>
      <rc t="2" v="1290"/>
    </bk>
    <bk>
      <rc t="2" v="1291"/>
    </bk>
    <bk>
      <rc t="2" v="1292"/>
    </bk>
    <bk>
      <rc t="2" v="1293"/>
    </bk>
    <bk>
      <rc t="2" v="1294"/>
    </bk>
    <bk>
      <rc t="2" v="1295"/>
    </bk>
    <bk>
      <rc t="2" v="1296"/>
    </bk>
    <bk>
      <rc t="2" v="1297"/>
    </bk>
    <bk>
      <rc t="2" v="1298"/>
    </bk>
    <bk>
      <rc t="2" v="1299"/>
    </bk>
    <bk>
      <rc t="2" v="1300"/>
    </bk>
    <bk>
      <rc t="2" v="1301"/>
    </bk>
    <bk>
      <rc t="2" v="1302"/>
    </bk>
    <bk>
      <rc t="2" v="1303"/>
    </bk>
    <bk>
      <rc t="2" v="1304"/>
    </bk>
    <bk>
      <rc t="2" v="1305"/>
    </bk>
    <bk>
      <rc t="2" v="1306"/>
    </bk>
    <bk>
      <rc t="2" v="1307"/>
    </bk>
    <bk>
      <rc t="2" v="1308"/>
    </bk>
    <bk>
      <rc t="2" v="1309"/>
    </bk>
    <bk>
      <rc t="2" v="1310"/>
    </bk>
    <bk>
      <rc t="2" v="1311"/>
    </bk>
    <bk>
      <rc t="2" v="1312"/>
    </bk>
    <bk>
      <rc t="2" v="1313"/>
    </bk>
    <bk>
      <rc t="2" v="1314"/>
    </bk>
    <bk>
      <rc t="2" v="1315"/>
    </bk>
    <bk>
      <rc t="2" v="1316"/>
    </bk>
    <bk>
      <rc t="2" v="1317"/>
    </bk>
    <bk>
      <rc t="2" v="1318"/>
    </bk>
    <bk>
      <rc t="2" v="1319"/>
    </bk>
    <bk>
      <rc t="2" v="1320"/>
    </bk>
    <bk>
      <rc t="2" v="1321"/>
    </bk>
    <bk>
      <rc t="2" v="1322"/>
    </bk>
    <bk>
      <rc t="2" v="1323"/>
    </bk>
    <bk>
      <rc t="2" v="1324"/>
    </bk>
    <bk>
      <rc t="2" v="1325"/>
    </bk>
    <bk>
      <rc t="2" v="1326"/>
    </bk>
    <bk>
      <rc t="2" v="1327"/>
    </bk>
    <bk>
      <rc t="2" v="1328"/>
    </bk>
    <bk>
      <rc t="2" v="1329"/>
    </bk>
    <bk>
      <rc t="2" v="1330"/>
    </bk>
    <bk>
      <rc t="2" v="1331"/>
    </bk>
    <bk>
      <rc t="2" v="1332"/>
    </bk>
    <bk>
      <rc t="2" v="1333"/>
    </bk>
    <bk>
      <rc t="2" v="1334"/>
    </bk>
    <bk>
      <rc t="2" v="1335"/>
    </bk>
    <bk>
      <rc t="2" v="1336"/>
    </bk>
    <bk>
      <rc t="2" v="1337"/>
    </bk>
    <bk>
      <rc t="2" v="1338"/>
    </bk>
    <bk>
      <rc t="2" v="1339"/>
    </bk>
    <bk>
      <rc t="2" v="1340"/>
    </bk>
    <bk>
      <rc t="2" v="1341"/>
    </bk>
    <bk>
      <rc t="2" v="1342"/>
    </bk>
    <bk>
      <rc t="2" v="1343"/>
    </bk>
    <bk>
      <rc t="2" v="1344"/>
    </bk>
    <bk>
      <rc t="2" v="1345"/>
    </bk>
    <bk>
      <rc t="2" v="1346"/>
    </bk>
    <bk>
      <rc t="2" v="1347"/>
    </bk>
    <bk>
      <rc t="2" v="1348"/>
    </bk>
    <bk>
      <rc t="2" v="1349"/>
    </bk>
    <bk>
      <rc t="2" v="1350"/>
    </bk>
    <bk>
      <rc t="2" v="1351"/>
    </bk>
    <bk>
      <rc t="2" v="1352"/>
    </bk>
    <bk>
      <rc t="2" v="1353"/>
    </bk>
    <bk>
      <rc t="2" v="1354"/>
    </bk>
    <bk>
      <rc t="2" v="1355"/>
    </bk>
    <bk>
      <rc t="2" v="1356"/>
    </bk>
    <bk>
      <rc t="2" v="1357"/>
    </bk>
    <bk>
      <rc t="2" v="1358"/>
    </bk>
    <bk>
      <rc t="2" v="1359"/>
    </bk>
    <bk>
      <rc t="2" v="1360"/>
    </bk>
    <bk>
      <rc t="2" v="1361"/>
    </bk>
    <bk>
      <rc t="2" v="1362"/>
    </bk>
    <bk>
      <rc t="2" v="1363"/>
    </bk>
    <bk>
      <rc t="2" v="1364"/>
    </bk>
    <bk>
      <rc t="2" v="1365"/>
    </bk>
    <bk>
      <rc t="2" v="1366"/>
    </bk>
    <bk>
      <rc t="2" v="1367"/>
    </bk>
    <bk>
      <rc t="2" v="1368"/>
    </bk>
    <bk>
      <rc t="2" v="1369"/>
    </bk>
    <bk>
      <rc t="2" v="1370"/>
    </bk>
    <bk>
      <rc t="2" v="1371"/>
    </bk>
    <bk>
      <rc t="2" v="1372"/>
    </bk>
    <bk>
      <rc t="2" v="1373"/>
    </bk>
    <bk>
      <rc t="2" v="1374"/>
    </bk>
    <bk>
      <rc t="2" v="1375"/>
    </bk>
    <bk>
      <rc t="2" v="1376"/>
    </bk>
    <bk>
      <rc t="2" v="1377"/>
    </bk>
    <bk>
      <rc t="2" v="1378"/>
    </bk>
    <bk>
      <rc t="2" v="1379"/>
    </bk>
    <bk>
      <rc t="2" v="1380"/>
    </bk>
    <bk>
      <rc t="2" v="1381"/>
    </bk>
    <bk>
      <rc t="2" v="1382"/>
    </bk>
    <bk>
      <rc t="2" v="1383"/>
    </bk>
    <bk>
      <rc t="2" v="1384"/>
    </bk>
    <bk>
      <rc t="2" v="1385"/>
    </bk>
    <bk>
      <rc t="2" v="1386"/>
    </bk>
    <bk>
      <rc t="2" v="1387"/>
    </bk>
    <bk>
      <rc t="2" v="1388"/>
    </bk>
    <bk>
      <rc t="2" v="1389"/>
    </bk>
    <bk>
      <rc t="2" v="1390"/>
    </bk>
    <bk>
      <rc t="2" v="1391"/>
    </bk>
    <bk>
      <rc t="2" v="1392"/>
    </bk>
    <bk>
      <rc t="2" v="1393"/>
    </bk>
    <bk>
      <rc t="2" v="1394"/>
    </bk>
    <bk>
      <rc t="2" v="1395"/>
    </bk>
    <bk>
      <rc t="2" v="1396"/>
    </bk>
    <bk>
      <rc t="2" v="1397"/>
    </bk>
    <bk>
      <rc t="2" v="1398"/>
    </bk>
    <bk>
      <rc t="2" v="1399"/>
    </bk>
    <bk>
      <rc t="2" v="1400"/>
    </bk>
    <bk>
      <rc t="2" v="1401"/>
    </bk>
    <bk>
      <rc t="2" v="1402"/>
    </bk>
    <bk>
      <rc t="2" v="1403"/>
    </bk>
    <bk>
      <rc t="2" v="1404"/>
    </bk>
    <bk>
      <rc t="2" v="1405"/>
    </bk>
    <bk>
      <rc t="2" v="1406"/>
    </bk>
    <bk>
      <rc t="2" v="1407"/>
    </bk>
    <bk>
      <rc t="2" v="1408"/>
    </bk>
    <bk>
      <rc t="2" v="1409"/>
    </bk>
    <bk>
      <rc t="2" v="1410"/>
    </bk>
    <bk>
      <rc t="2" v="1411"/>
    </bk>
    <bk>
      <rc t="2" v="1412"/>
    </bk>
    <bk>
      <rc t="2" v="1413"/>
    </bk>
    <bk>
      <rc t="2" v="1414"/>
    </bk>
    <bk>
      <rc t="2" v="1415"/>
    </bk>
    <bk>
      <rc t="2" v="1416"/>
    </bk>
    <bk>
      <rc t="2" v="1417"/>
    </bk>
    <bk>
      <rc t="2" v="1418"/>
    </bk>
    <bk>
      <rc t="2" v="1419"/>
    </bk>
    <bk>
      <rc t="2" v="1420"/>
    </bk>
    <bk>
      <rc t="2" v="1421"/>
    </bk>
    <bk>
      <rc t="2" v="1422"/>
    </bk>
    <bk>
      <rc t="2" v="1423"/>
    </bk>
    <bk>
      <rc t="2" v="1424"/>
    </bk>
    <bk>
      <rc t="2" v="1425"/>
    </bk>
    <bk>
      <rc t="2" v="1426"/>
    </bk>
    <bk>
      <rc t="2" v="1427"/>
    </bk>
    <bk>
      <rc t="2" v="1428"/>
    </bk>
    <bk>
      <rc t="2" v="1429"/>
    </bk>
    <bk>
      <rc t="2" v="1430"/>
    </bk>
    <bk>
      <rc t="2" v="1431"/>
    </bk>
    <bk>
      <rc t="2" v="1432"/>
    </bk>
    <bk>
      <rc t="2" v="1433"/>
    </bk>
    <bk>
      <rc t="2" v="1434"/>
    </bk>
    <bk>
      <rc t="2" v="1435"/>
    </bk>
    <bk>
      <rc t="2" v="1436"/>
    </bk>
    <bk>
      <rc t="2" v="1437"/>
    </bk>
    <bk>
      <rc t="2" v="1438"/>
    </bk>
    <bk>
      <rc t="2" v="1439"/>
    </bk>
    <bk>
      <rc t="2" v="1440"/>
    </bk>
    <bk>
      <rc t="2" v="1441"/>
    </bk>
    <bk>
      <rc t="2" v="1442"/>
    </bk>
    <bk>
      <rc t="2" v="1443"/>
    </bk>
    <bk>
      <rc t="2" v="1444"/>
    </bk>
    <bk>
      <rc t="2" v="1445"/>
    </bk>
    <bk>
      <rc t="2" v="1446"/>
    </bk>
    <bk>
      <rc t="2" v="1447"/>
    </bk>
    <bk>
      <rc t="2" v="1448"/>
    </bk>
    <bk>
      <rc t="2" v="1449"/>
    </bk>
    <bk>
      <rc t="2" v="1450"/>
    </bk>
    <bk>
      <rc t="2" v="1451"/>
    </bk>
    <bk>
      <rc t="2" v="1452"/>
    </bk>
    <bk>
      <rc t="2" v="1453"/>
    </bk>
    <bk>
      <rc t="2" v="1454"/>
    </bk>
    <bk>
      <rc t="2" v="1455"/>
    </bk>
    <bk>
      <rc t="2" v="1456"/>
    </bk>
    <bk>
      <rc t="2" v="1457"/>
    </bk>
    <bk>
      <rc t="2" v="1458"/>
    </bk>
    <bk>
      <rc t="2" v="1459"/>
    </bk>
    <bk>
      <rc t="2" v="1460"/>
    </bk>
    <bk>
      <rc t="2" v="1461"/>
    </bk>
    <bk>
      <rc t="2" v="1462"/>
    </bk>
    <bk>
      <rc t="2" v="1463"/>
    </bk>
    <bk>
      <rc t="2" v="1464"/>
    </bk>
    <bk>
      <rc t="2" v="1465"/>
    </bk>
    <bk>
      <rc t="2" v="1466"/>
    </bk>
    <bk>
      <rc t="2" v="1467"/>
    </bk>
    <bk>
      <rc t="2" v="1468"/>
    </bk>
    <bk>
      <rc t="2" v="1469"/>
    </bk>
    <bk>
      <rc t="2" v="1470"/>
    </bk>
    <bk>
      <rc t="2" v="1471"/>
    </bk>
    <bk>
      <rc t="2" v="1472"/>
    </bk>
    <bk>
      <rc t="2" v="1473"/>
    </bk>
    <bk>
      <rc t="2" v="1474"/>
    </bk>
    <bk>
      <rc t="2" v="1475"/>
    </bk>
    <bk>
      <rc t="2" v="1476"/>
    </bk>
    <bk>
      <rc t="2" v="1477"/>
    </bk>
    <bk>
      <rc t="2" v="1478"/>
    </bk>
    <bk>
      <rc t="2" v="1479"/>
    </bk>
    <bk>
      <rc t="2" v="1480"/>
    </bk>
    <bk>
      <rc t="2" v="1481"/>
    </bk>
    <bk>
      <rc t="2" v="1482"/>
    </bk>
    <bk>
      <rc t="2" v="1483"/>
    </bk>
    <bk>
      <rc t="2" v="1484"/>
    </bk>
    <bk>
      <rc t="2" v="1485"/>
    </bk>
    <bk>
      <rc t="2" v="1486"/>
    </bk>
    <bk>
      <rc t="2" v="1487"/>
    </bk>
    <bk>
      <rc t="2" v="1488"/>
    </bk>
    <bk>
      <rc t="2" v="1489"/>
    </bk>
    <bk>
      <rc t="2" v="1490"/>
    </bk>
    <bk>
      <rc t="2" v="1491"/>
    </bk>
    <bk>
      <rc t="2" v="1492"/>
    </bk>
    <bk>
      <rc t="2" v="1493"/>
    </bk>
    <bk>
      <rc t="2" v="1494"/>
    </bk>
    <bk>
      <rc t="2" v="1495"/>
    </bk>
    <bk>
      <rc t="2" v="1496"/>
    </bk>
    <bk>
      <rc t="2" v="1497"/>
    </bk>
    <bk>
      <rc t="2" v="1498"/>
    </bk>
    <bk>
      <rc t="2" v="1499"/>
    </bk>
    <bk>
      <rc t="2" v="1500"/>
    </bk>
    <bk>
      <rc t="2" v="1501"/>
    </bk>
    <bk>
      <rc t="2" v="1502"/>
    </bk>
    <bk>
      <rc t="2" v="1503"/>
    </bk>
    <bk>
      <rc t="2" v="1504"/>
    </bk>
    <bk>
      <rc t="2" v="1505"/>
    </bk>
    <bk>
      <rc t="2" v="1506"/>
    </bk>
    <bk>
      <rc t="2" v="1507"/>
    </bk>
    <bk>
      <rc t="2" v="1508"/>
    </bk>
    <bk>
      <rc t="2" v="1509"/>
    </bk>
    <bk>
      <rc t="2" v="1510"/>
    </bk>
    <bk>
      <rc t="2" v="1511"/>
    </bk>
    <bk>
      <rc t="2" v="1512"/>
    </bk>
    <bk>
      <rc t="2" v="1513"/>
    </bk>
    <bk>
      <rc t="2" v="1514"/>
    </bk>
    <bk>
      <rc t="2" v="1515"/>
    </bk>
    <bk>
      <rc t="2" v="1516"/>
    </bk>
    <bk>
      <rc t="2" v="1517"/>
    </bk>
    <bk>
      <rc t="2" v="1518"/>
    </bk>
    <bk>
      <rc t="2" v="1519"/>
    </bk>
    <bk>
      <rc t="2" v="1520"/>
    </bk>
    <bk>
      <rc t="2" v="1521"/>
    </bk>
    <bk>
      <rc t="2" v="1522"/>
    </bk>
    <bk>
      <rc t="2" v="1523"/>
    </bk>
    <bk>
      <rc t="2" v="1524"/>
    </bk>
    <bk>
      <rc t="2" v="1525"/>
    </bk>
    <bk>
      <rc t="2" v="1526"/>
    </bk>
    <bk>
      <rc t="2" v="1527"/>
    </bk>
    <bk>
      <rc t="2" v="1528"/>
    </bk>
    <bk>
      <rc t="2" v="1529"/>
    </bk>
    <bk>
      <rc t="2" v="1530"/>
    </bk>
    <bk>
      <rc t="2" v="1531"/>
    </bk>
    <bk>
      <rc t="2" v="1532"/>
    </bk>
    <bk>
      <rc t="2" v="1533"/>
    </bk>
    <bk>
      <rc t="2" v="1534"/>
    </bk>
    <bk>
      <rc t="2" v="1535"/>
    </bk>
    <bk>
      <rc t="2" v="1536"/>
    </bk>
    <bk>
      <rc t="2" v="1537"/>
    </bk>
    <bk>
      <rc t="2" v="1538"/>
    </bk>
    <bk>
      <rc t="2" v="1539"/>
    </bk>
    <bk>
      <rc t="2" v="1540"/>
    </bk>
    <bk>
      <rc t="2" v="1541"/>
    </bk>
    <bk>
      <rc t="2" v="1542"/>
    </bk>
    <bk>
      <rc t="2" v="1543"/>
    </bk>
    <bk>
      <rc t="2" v="1544"/>
    </bk>
    <bk>
      <rc t="2" v="1545"/>
    </bk>
    <bk>
      <rc t="2" v="1546"/>
    </bk>
    <bk>
      <rc t="2" v="1547"/>
    </bk>
    <bk>
      <rc t="2" v="1548"/>
    </bk>
    <bk>
      <rc t="2" v="1549"/>
    </bk>
    <bk>
      <rc t="2" v="1550"/>
    </bk>
    <bk>
      <rc t="2" v="1551"/>
    </bk>
    <bk>
      <rc t="2" v="1552"/>
    </bk>
    <bk>
      <rc t="2" v="1553"/>
    </bk>
    <bk>
      <rc t="2" v="1554"/>
    </bk>
    <bk>
      <rc t="2" v="1555"/>
    </bk>
    <bk>
      <rc t="2" v="1556"/>
    </bk>
    <bk>
      <rc t="2" v="1557"/>
    </bk>
    <bk>
      <rc t="2" v="1558"/>
    </bk>
    <bk>
      <rc t="2" v="1559"/>
    </bk>
    <bk>
      <rc t="2" v="1560"/>
    </bk>
    <bk>
      <rc t="2" v="1561"/>
    </bk>
    <bk>
      <rc t="2" v="1562"/>
    </bk>
    <bk>
      <rc t="2" v="1563"/>
    </bk>
    <bk>
      <rc t="2" v="1564"/>
    </bk>
    <bk>
      <rc t="2" v="1565"/>
    </bk>
    <bk>
      <rc t="2" v="1566"/>
    </bk>
    <bk>
      <rc t="2" v="1567"/>
    </bk>
    <bk>
      <rc t="2" v="1568"/>
    </bk>
    <bk>
      <rc t="2" v="1569"/>
    </bk>
    <bk>
      <rc t="2" v="1570"/>
    </bk>
    <bk>
      <rc t="2" v="1571"/>
    </bk>
    <bk>
      <rc t="2" v="1572"/>
    </bk>
    <bk>
      <rc t="2" v="1573"/>
    </bk>
    <bk>
      <rc t="2" v="1574"/>
    </bk>
    <bk>
      <rc t="2" v="1575"/>
    </bk>
    <bk>
      <rc t="2" v="1576"/>
    </bk>
    <bk>
      <rc t="2" v="1577"/>
    </bk>
    <bk>
      <rc t="2" v="1578"/>
    </bk>
    <bk>
      <rc t="2" v="1579"/>
    </bk>
    <bk>
      <rc t="2" v="1580"/>
    </bk>
    <bk>
      <rc t="2" v="1581"/>
    </bk>
    <bk>
      <rc t="2" v="1582"/>
    </bk>
    <bk>
      <rc t="2" v="1583"/>
    </bk>
    <bk>
      <rc t="2" v="1584"/>
    </bk>
    <bk>
      <rc t="2" v="1585"/>
    </bk>
    <bk>
      <rc t="2" v="1586"/>
    </bk>
    <bk>
      <rc t="2" v="1587"/>
    </bk>
    <bk>
      <rc t="2" v="1588"/>
    </bk>
    <bk>
      <rc t="2" v="1589"/>
    </bk>
    <bk>
      <rc t="2" v="1590"/>
    </bk>
    <bk>
      <rc t="2" v="1591"/>
    </bk>
    <bk>
      <rc t="2" v="1592"/>
    </bk>
    <bk>
      <rc t="2" v="1593"/>
    </bk>
    <bk>
      <rc t="2" v="1594"/>
    </bk>
    <bk>
      <rc t="2" v="1595"/>
    </bk>
    <bk>
      <rc t="2" v="1596"/>
    </bk>
    <bk>
      <rc t="2" v="1597"/>
    </bk>
    <bk>
      <rc t="2" v="1598"/>
    </bk>
    <bk>
      <rc t="2" v="1599"/>
    </bk>
    <bk>
      <rc t="2" v="1600"/>
    </bk>
    <bk>
      <rc t="2" v="1601"/>
    </bk>
    <bk>
      <rc t="2" v="1602"/>
    </bk>
    <bk>
      <rc t="2" v="1603"/>
    </bk>
    <bk>
      <rc t="2" v="1604"/>
    </bk>
    <bk>
      <rc t="2" v="1605"/>
    </bk>
    <bk>
      <rc t="2" v="1606"/>
    </bk>
    <bk>
      <rc t="2" v="1607"/>
    </bk>
    <bk>
      <rc t="2" v="1608"/>
    </bk>
    <bk>
      <rc t="2" v="1609"/>
    </bk>
    <bk>
      <rc t="2" v="1610"/>
    </bk>
    <bk>
      <rc t="2" v="1611"/>
    </bk>
    <bk>
      <rc t="2" v="1612"/>
    </bk>
    <bk>
      <rc t="2" v="1613"/>
    </bk>
    <bk>
      <rc t="2" v="1614"/>
    </bk>
    <bk>
      <rc t="2" v="1615"/>
    </bk>
    <bk>
      <rc t="2" v="1616"/>
    </bk>
    <bk>
      <rc t="2" v="1617"/>
    </bk>
    <bk>
      <rc t="2" v="1618"/>
    </bk>
    <bk>
      <rc t="2" v="1619"/>
    </bk>
    <bk>
      <rc t="2" v="1620"/>
    </bk>
    <bk>
      <rc t="2" v="1621"/>
    </bk>
    <bk>
      <rc t="2" v="1622"/>
    </bk>
    <bk>
      <rc t="2" v="1623"/>
    </bk>
    <bk>
      <rc t="2" v="1624"/>
    </bk>
    <bk>
      <rc t="2" v="1625"/>
    </bk>
    <bk>
      <rc t="2" v="1626"/>
    </bk>
    <bk>
      <rc t="2" v="1627"/>
    </bk>
    <bk>
      <rc t="2" v="1628"/>
    </bk>
    <bk>
      <rc t="2" v="1629"/>
    </bk>
    <bk>
      <rc t="2" v="1630"/>
    </bk>
    <bk>
      <rc t="2" v="1631"/>
    </bk>
    <bk>
      <rc t="2" v="1632"/>
    </bk>
    <bk>
      <rc t="2" v="1633"/>
    </bk>
    <bk>
      <rc t="2" v="1634"/>
    </bk>
    <bk>
      <rc t="2" v="1635"/>
    </bk>
    <bk>
      <rc t="2" v="1636"/>
    </bk>
    <bk>
      <rc t="2" v="1637"/>
    </bk>
    <bk>
      <rc t="2" v="1638"/>
    </bk>
    <bk>
      <rc t="2" v="1639"/>
    </bk>
    <bk>
      <rc t="2" v="1640"/>
    </bk>
    <bk>
      <rc t="2" v="1641"/>
    </bk>
    <bk>
      <rc t="2" v="1642"/>
    </bk>
    <bk>
      <rc t="2" v="1643"/>
    </bk>
    <bk>
      <rc t="2" v="1644"/>
    </bk>
    <bk>
      <rc t="2" v="1645"/>
    </bk>
    <bk>
      <rc t="2" v="1646"/>
    </bk>
    <bk>
      <rc t="2" v="1647"/>
    </bk>
    <bk>
      <rc t="2" v="1648"/>
    </bk>
    <bk>
      <rc t="2" v="1649"/>
    </bk>
    <bk>
      <rc t="2" v="1650"/>
    </bk>
    <bk>
      <rc t="2" v="1651"/>
    </bk>
    <bk>
      <rc t="2" v="1652"/>
    </bk>
    <bk>
      <rc t="2" v="1653"/>
    </bk>
    <bk>
      <rc t="2" v="1654"/>
    </bk>
    <bk>
      <rc t="2" v="1655"/>
    </bk>
    <bk>
      <rc t="2" v="1656"/>
    </bk>
    <bk>
      <rc t="2" v="1657"/>
    </bk>
    <bk>
      <rc t="2" v="1658"/>
    </bk>
    <bk>
      <rc t="2" v="1659"/>
    </bk>
    <bk>
      <rc t="2" v="1660"/>
    </bk>
    <bk>
      <rc t="2" v="1661"/>
    </bk>
    <bk>
      <rc t="2" v="1662"/>
    </bk>
    <bk>
      <rc t="2" v="1663"/>
    </bk>
    <bk>
      <rc t="2" v="1664"/>
    </bk>
    <bk>
      <rc t="2" v="1665"/>
    </bk>
    <bk>
      <rc t="2" v="1666"/>
    </bk>
    <bk>
      <rc t="2" v="1667"/>
    </bk>
    <bk>
      <rc t="2" v="1668"/>
    </bk>
    <bk>
      <rc t="2" v="1669"/>
    </bk>
    <bk>
      <rc t="2" v="1670"/>
    </bk>
    <bk>
      <rc t="2" v="1671"/>
    </bk>
    <bk>
      <rc t="2" v="1672"/>
    </bk>
    <bk>
      <rc t="2" v="1673"/>
    </bk>
    <bk>
      <rc t="2" v="1674"/>
    </bk>
    <bk>
      <rc t="2" v="1675"/>
    </bk>
    <bk>
      <rc t="2" v="1676"/>
    </bk>
    <bk>
      <rc t="2" v="1677"/>
    </bk>
    <bk>
      <rc t="2" v="1678"/>
    </bk>
    <bk>
      <rc t="2" v="1679"/>
    </bk>
    <bk>
      <rc t="2" v="1680"/>
    </bk>
    <bk>
      <rc t="2" v="1681"/>
    </bk>
    <bk>
      <rc t="2" v="1682"/>
    </bk>
    <bk>
      <rc t="2" v="1683"/>
    </bk>
    <bk>
      <rc t="2" v="1684"/>
    </bk>
    <bk>
      <rc t="2" v="1685"/>
    </bk>
    <bk>
      <rc t="2" v="1686"/>
    </bk>
    <bk>
      <rc t="2" v="1687"/>
    </bk>
    <bk>
      <rc t="2" v="1688"/>
    </bk>
    <bk>
      <rc t="2" v="1689"/>
    </bk>
    <bk>
      <rc t="2" v="1690"/>
    </bk>
    <bk>
      <rc t="2" v="1691"/>
    </bk>
    <bk>
      <rc t="2" v="1692"/>
    </bk>
    <bk>
      <rc t="2" v="1693"/>
    </bk>
    <bk>
      <rc t="2" v="1694"/>
    </bk>
    <bk>
      <rc t="2" v="1695"/>
    </bk>
    <bk>
      <rc t="2" v="1696"/>
    </bk>
    <bk>
      <rc t="2" v="1697"/>
    </bk>
    <bk>
      <rc t="2" v="1698"/>
    </bk>
    <bk>
      <rc t="2" v="1699"/>
    </bk>
    <bk>
      <rc t="2" v="1700"/>
    </bk>
    <bk>
      <rc t="2" v="1701"/>
    </bk>
    <bk>
      <rc t="2" v="1702"/>
    </bk>
    <bk>
      <rc t="2" v="1703"/>
    </bk>
    <bk>
      <rc t="2" v="1704"/>
    </bk>
    <bk>
      <rc t="2" v="1705"/>
    </bk>
    <bk>
      <rc t="2" v="1706"/>
    </bk>
    <bk>
      <rc t="2" v="1707"/>
    </bk>
    <bk>
      <rc t="2" v="1708"/>
    </bk>
    <bk>
      <rc t="2" v="1709"/>
    </bk>
    <bk>
      <rc t="2" v="1710"/>
    </bk>
    <bk>
      <rc t="2" v="1711"/>
    </bk>
    <bk>
      <rc t="2" v="1712"/>
    </bk>
    <bk>
      <rc t="2" v="1713"/>
    </bk>
    <bk>
      <rc t="2" v="1714"/>
    </bk>
    <bk>
      <rc t="2" v="1715"/>
    </bk>
    <bk>
      <rc t="2" v="1716"/>
    </bk>
    <bk>
      <rc t="2" v="1717"/>
    </bk>
    <bk>
      <rc t="2" v="1718"/>
    </bk>
    <bk>
      <rc t="2" v="1719"/>
    </bk>
    <bk>
      <rc t="2" v="1720"/>
    </bk>
    <bk>
      <rc t="2" v="1721"/>
    </bk>
    <bk>
      <rc t="2" v="1722"/>
    </bk>
    <bk>
      <rc t="2" v="1723"/>
    </bk>
    <bk>
      <rc t="2" v="1724"/>
    </bk>
    <bk>
      <rc t="2" v="1725"/>
    </bk>
    <bk>
      <rc t="2" v="1726"/>
    </bk>
    <bk>
      <rc t="2" v="1727"/>
    </bk>
    <bk>
      <rc t="2" v="1728"/>
    </bk>
    <bk>
      <rc t="2" v="1729"/>
    </bk>
    <bk>
      <rc t="2" v="1730"/>
    </bk>
    <bk>
      <rc t="2" v="1731"/>
    </bk>
    <bk>
      <rc t="2" v="1732"/>
    </bk>
    <bk>
      <rc t="2" v="1733"/>
    </bk>
    <bk>
      <rc t="2" v="1734"/>
    </bk>
    <bk>
      <rc t="2" v="1735"/>
    </bk>
    <bk>
      <rc t="2" v="1736"/>
    </bk>
    <bk>
      <rc t="2" v="1737"/>
    </bk>
    <bk>
      <rc t="2" v="1738"/>
    </bk>
    <bk>
      <rc t="2" v="1739"/>
    </bk>
    <bk>
      <rc t="2" v="1740"/>
    </bk>
    <bk>
      <rc t="2" v="1741"/>
    </bk>
    <bk>
      <rc t="2" v="1742"/>
    </bk>
    <bk>
      <rc t="2" v="1743"/>
    </bk>
    <bk>
      <rc t="2" v="1744"/>
    </bk>
    <bk>
      <rc t="2" v="1745"/>
    </bk>
    <bk>
      <rc t="2" v="1746"/>
    </bk>
    <bk>
      <rc t="2" v="1747"/>
    </bk>
    <bk>
      <rc t="2" v="1748"/>
    </bk>
    <bk>
      <rc t="2" v="1749"/>
    </bk>
    <bk>
      <rc t="2" v="1750"/>
    </bk>
    <bk>
      <rc t="2" v="1751"/>
    </bk>
    <bk>
      <rc t="2" v="1752"/>
    </bk>
    <bk>
      <rc t="2" v="1753"/>
    </bk>
    <bk>
      <rc t="2" v="1754"/>
    </bk>
    <bk>
      <rc t="2" v="1755"/>
    </bk>
    <bk>
      <rc t="2" v="1756"/>
    </bk>
    <bk>
      <rc t="2" v="1757"/>
    </bk>
    <bk>
      <rc t="2" v="1758"/>
    </bk>
    <bk>
      <rc t="2" v="1759"/>
    </bk>
    <bk>
      <rc t="2" v="1760"/>
    </bk>
    <bk>
      <rc t="2" v="1761"/>
    </bk>
    <bk>
      <rc t="2" v="1762"/>
    </bk>
    <bk>
      <rc t="2" v="1763"/>
    </bk>
    <bk>
      <rc t="2" v="1764"/>
    </bk>
    <bk>
      <rc t="2" v="1765"/>
    </bk>
    <bk>
      <rc t="2" v="1766"/>
    </bk>
    <bk>
      <rc t="2" v="1767"/>
    </bk>
    <bk>
      <rc t="2" v="1768"/>
    </bk>
    <bk>
      <rc t="2" v="1769"/>
    </bk>
    <bk>
      <rc t="2" v="1770"/>
    </bk>
    <bk>
      <rc t="2" v="1771"/>
    </bk>
    <bk>
      <rc t="2" v="1772"/>
    </bk>
    <bk>
      <rc t="2" v="1773"/>
    </bk>
    <bk>
      <rc t="2" v="1774"/>
    </bk>
    <bk>
      <rc t="2" v="1775"/>
    </bk>
    <bk>
      <rc t="2" v="1776"/>
    </bk>
    <bk>
      <rc t="2" v="1777"/>
    </bk>
    <bk>
      <rc t="2" v="1778"/>
    </bk>
    <bk>
      <rc t="2" v="1779"/>
    </bk>
    <bk>
      <rc t="2" v="1780"/>
    </bk>
    <bk>
      <rc t="2" v="1781"/>
    </bk>
    <bk>
      <rc t="2" v="1782"/>
    </bk>
    <bk>
      <rc t="2" v="1783"/>
    </bk>
    <bk>
      <rc t="2" v="1784"/>
    </bk>
    <bk>
      <rc t="2" v="1785"/>
    </bk>
    <bk>
      <rc t="2" v="1786"/>
    </bk>
    <bk>
      <rc t="2" v="1787"/>
    </bk>
    <bk>
      <rc t="2" v="1788"/>
    </bk>
    <bk>
      <rc t="2" v="1789"/>
    </bk>
    <bk>
      <rc t="2" v="1790"/>
    </bk>
    <bk>
      <rc t="2" v="1791"/>
    </bk>
    <bk>
      <rc t="2" v="1792"/>
    </bk>
    <bk>
      <rc t="2" v="1793"/>
    </bk>
    <bk>
      <rc t="2" v="1794"/>
    </bk>
    <bk>
      <rc t="2" v="1795"/>
    </bk>
    <bk>
      <rc t="2" v="1796"/>
    </bk>
    <bk>
      <rc t="2" v="1797"/>
    </bk>
    <bk>
      <rc t="2" v="1798"/>
    </bk>
    <bk>
      <rc t="2" v="1799"/>
    </bk>
    <bk>
      <rc t="2" v="1800"/>
    </bk>
    <bk>
      <rc t="2" v="1801"/>
    </bk>
    <bk>
      <rc t="2" v="1802"/>
    </bk>
    <bk>
      <rc t="2" v="1803"/>
    </bk>
    <bk>
      <rc t="2" v="1804"/>
    </bk>
    <bk>
      <rc t="2" v="1805"/>
    </bk>
    <bk>
      <rc t="2" v="1806"/>
    </bk>
    <bk>
      <rc t="2" v="1807"/>
    </bk>
    <bk>
      <rc t="2" v="1808"/>
    </bk>
    <bk>
      <rc t="2" v="1809"/>
    </bk>
    <bk>
      <rc t="2" v="1810"/>
    </bk>
    <bk>
      <rc t="2" v="1811"/>
    </bk>
    <bk>
      <rc t="2" v="1812"/>
    </bk>
    <bk>
      <rc t="2" v="1813"/>
    </bk>
    <bk>
      <rc t="2" v="1814"/>
    </bk>
    <bk>
      <rc t="2" v="1815"/>
    </bk>
    <bk>
      <rc t="2" v="1816"/>
    </bk>
    <bk>
      <rc t="2" v="1817"/>
    </bk>
    <bk>
      <rc t="2" v="1818"/>
    </bk>
    <bk>
      <rc t="2" v="1819"/>
    </bk>
    <bk>
      <rc t="2" v="1820"/>
    </bk>
    <bk>
      <rc t="2" v="1821"/>
    </bk>
    <bk>
      <rc t="2" v="1822"/>
    </bk>
    <bk>
      <rc t="2" v="1823"/>
    </bk>
    <bk>
      <rc t="2" v="1824"/>
    </bk>
    <bk>
      <rc t="2" v="1825"/>
    </bk>
    <bk>
      <rc t="2" v="1826"/>
    </bk>
    <bk>
      <rc t="2" v="1827"/>
    </bk>
    <bk>
      <rc t="2" v="1828"/>
    </bk>
    <bk>
      <rc t="2" v="1829"/>
    </bk>
    <bk>
      <rc t="2" v="1830"/>
    </bk>
    <bk>
      <rc t="2" v="1831"/>
    </bk>
    <bk>
      <rc t="2" v="1832"/>
    </bk>
    <bk>
      <rc t="2" v="1833"/>
    </bk>
    <bk>
      <rc t="2" v="1834"/>
    </bk>
    <bk>
      <rc t="2" v="1835"/>
    </bk>
    <bk>
      <rc t="2" v="1836"/>
    </bk>
    <bk>
      <rc t="2" v="1837"/>
    </bk>
    <bk>
      <rc t="2" v="1838"/>
    </bk>
    <bk>
      <rc t="2" v="1839"/>
    </bk>
    <bk>
      <rc t="2" v="1840"/>
    </bk>
    <bk>
      <rc t="2" v="1841"/>
    </bk>
    <bk>
      <rc t="2" v="1842"/>
    </bk>
    <bk>
      <rc t="2" v="1843"/>
    </bk>
    <bk>
      <rc t="2" v="1844"/>
    </bk>
    <bk>
      <rc t="2" v="1845"/>
    </bk>
    <bk>
      <rc t="2" v="1846"/>
    </bk>
    <bk>
      <rc t="2" v="1847"/>
    </bk>
    <bk>
      <rc t="2" v="1848"/>
    </bk>
    <bk>
      <rc t="2" v="1849"/>
    </bk>
    <bk>
      <rc t="2" v="1850"/>
    </bk>
    <bk>
      <rc t="2" v="1851"/>
    </bk>
    <bk>
      <rc t="2" v="1852"/>
    </bk>
    <bk>
      <rc t="2" v="1853"/>
    </bk>
    <bk>
      <rc t="2" v="1854"/>
    </bk>
    <bk>
      <rc t="2" v="1855"/>
    </bk>
    <bk>
      <rc t="2" v="1856"/>
    </bk>
    <bk>
      <rc t="2" v="1857"/>
    </bk>
    <bk>
      <rc t="2" v="1858"/>
    </bk>
    <bk>
      <rc t="2" v="1859"/>
    </bk>
    <bk>
      <rc t="2" v="1860"/>
    </bk>
    <bk>
      <rc t="2" v="1861"/>
    </bk>
    <bk>
      <rc t="2" v="1862"/>
    </bk>
    <bk>
      <rc t="2" v="1863"/>
    </bk>
    <bk>
      <rc t="2" v="1864"/>
    </bk>
    <bk>
      <rc t="2" v="1865"/>
    </bk>
    <bk>
      <rc t="2" v="1866"/>
    </bk>
    <bk>
      <rc t="2" v="1867"/>
    </bk>
    <bk>
      <rc t="2" v="1868"/>
    </bk>
    <bk>
      <rc t="2" v="1869"/>
    </bk>
    <bk>
      <rc t="2" v="1870"/>
    </bk>
    <bk>
      <rc t="2" v="1871"/>
    </bk>
    <bk>
      <rc t="2" v="1872"/>
    </bk>
    <bk>
      <rc t="2" v="1873"/>
    </bk>
    <bk>
      <rc t="2" v="1874"/>
    </bk>
    <bk>
      <rc t="2" v="1875"/>
    </bk>
    <bk>
      <rc t="2" v="1876"/>
    </bk>
    <bk>
      <rc t="2" v="1877"/>
    </bk>
    <bk>
      <rc t="2" v="1878"/>
    </bk>
    <bk>
      <rc t="2" v="1879"/>
    </bk>
    <bk>
      <rc t="2" v="1880"/>
    </bk>
    <bk>
      <rc t="2" v="1881"/>
    </bk>
    <bk>
      <rc t="2" v="1882"/>
    </bk>
    <bk>
      <rc t="2" v="1883"/>
    </bk>
    <bk>
      <rc t="2" v="1884"/>
    </bk>
    <bk>
      <rc t="2" v="1885"/>
    </bk>
    <bk>
      <rc t="2" v="1886"/>
    </bk>
    <bk>
      <rc t="2" v="1887"/>
    </bk>
    <bk>
      <rc t="2" v="1888"/>
    </bk>
    <bk>
      <rc t="2" v="1889"/>
    </bk>
    <bk>
      <rc t="2" v="1890"/>
    </bk>
    <bk>
      <rc t="2" v="1891"/>
    </bk>
    <bk>
      <rc t="2" v="1892"/>
    </bk>
    <bk>
      <rc t="2" v="1893"/>
    </bk>
    <bk>
      <rc t="2" v="1894"/>
    </bk>
    <bk>
      <rc t="2" v="1895"/>
    </bk>
    <bk>
      <rc t="2" v="1896"/>
    </bk>
    <bk>
      <rc t="2" v="1897"/>
    </bk>
    <bk>
      <rc t="2" v="1898"/>
    </bk>
    <bk>
      <rc t="2" v="1899"/>
    </bk>
    <bk>
      <rc t="2" v="1900"/>
    </bk>
    <bk>
      <rc t="2" v="1901"/>
    </bk>
    <bk>
      <rc t="2" v="1902"/>
    </bk>
    <bk>
      <rc t="2" v="1903"/>
    </bk>
    <bk>
      <rc t="2" v="1904"/>
    </bk>
    <bk>
      <rc t="2" v="1905"/>
    </bk>
    <bk>
      <rc t="2" v="1906"/>
    </bk>
    <bk>
      <rc t="2" v="1907"/>
    </bk>
    <bk>
      <rc t="2" v="1908"/>
    </bk>
    <bk>
      <rc t="2" v="1909"/>
    </bk>
    <bk>
      <rc t="2" v="1910"/>
    </bk>
    <bk>
      <rc t="2" v="1911"/>
    </bk>
    <bk>
      <rc t="2" v="1912"/>
    </bk>
    <bk>
      <rc t="2" v="1913"/>
    </bk>
    <bk>
      <rc t="2" v="1914"/>
    </bk>
    <bk>
      <rc t="2" v="1915"/>
    </bk>
    <bk>
      <rc t="2" v="1916"/>
    </bk>
    <bk>
      <rc t="2" v="1917"/>
    </bk>
    <bk>
      <rc t="2" v="1918"/>
    </bk>
    <bk>
      <rc t="2" v="1919"/>
    </bk>
    <bk>
      <rc t="2" v="1920"/>
    </bk>
    <bk>
      <rc t="2" v="1921"/>
    </bk>
    <bk>
      <rc t="2" v="1922"/>
    </bk>
    <bk>
      <rc t="2" v="1923"/>
    </bk>
    <bk>
      <rc t="2" v="1924"/>
    </bk>
    <bk>
      <rc t="2" v="1925"/>
    </bk>
    <bk>
      <rc t="2" v="1926"/>
    </bk>
    <bk>
      <rc t="2" v="1927"/>
    </bk>
    <bk>
      <rc t="2" v="1928"/>
    </bk>
    <bk>
      <rc t="2" v="1929"/>
    </bk>
    <bk>
      <rc t="2" v="1930"/>
    </bk>
    <bk>
      <rc t="2" v="1931"/>
    </bk>
    <bk>
      <rc t="2" v="1932"/>
    </bk>
    <bk>
      <rc t="2" v="1933"/>
    </bk>
    <bk>
      <rc t="2" v="1934"/>
    </bk>
    <bk>
      <rc t="2" v="1935"/>
    </bk>
    <bk>
      <rc t="2" v="1936"/>
    </bk>
    <bk>
      <rc t="2" v="1937"/>
    </bk>
    <bk>
      <rc t="2" v="1938"/>
    </bk>
    <bk>
      <rc t="2" v="1939"/>
    </bk>
    <bk>
      <rc t="2" v="1940"/>
    </bk>
    <bk>
      <rc t="2" v="1941"/>
    </bk>
    <bk>
      <rc t="2" v="1942"/>
    </bk>
    <bk>
      <rc t="2" v="1943"/>
    </bk>
    <bk>
      <rc t="2" v="1944"/>
    </bk>
    <bk>
      <rc t="2" v="1945"/>
    </bk>
    <bk>
      <rc t="2" v="1946"/>
    </bk>
    <bk>
      <rc t="2" v="1947"/>
    </bk>
    <bk>
      <rc t="2" v="1948"/>
    </bk>
    <bk>
      <rc t="2" v="1949"/>
    </bk>
    <bk>
      <rc t="2" v="1950"/>
    </bk>
    <bk>
      <rc t="2" v="1951"/>
    </bk>
    <bk>
      <rc t="2" v="1952"/>
    </bk>
    <bk>
      <rc t="2" v="1953"/>
    </bk>
    <bk>
      <rc t="2" v="1954"/>
    </bk>
    <bk>
      <rc t="2" v="1955"/>
    </bk>
    <bk>
      <rc t="2" v="1956"/>
    </bk>
    <bk>
      <rc t="2" v="1957"/>
    </bk>
    <bk>
      <rc t="2" v="1958"/>
    </bk>
    <bk>
      <rc t="2" v="1959"/>
    </bk>
    <bk>
      <rc t="2" v="1960"/>
    </bk>
    <bk>
      <rc t="2" v="1961"/>
    </bk>
    <bk>
      <rc t="2" v="1962"/>
    </bk>
    <bk>
      <rc t="2" v="1963"/>
    </bk>
    <bk>
      <rc t="2" v="1964"/>
    </bk>
    <bk>
      <rc t="2" v="1965"/>
    </bk>
    <bk>
      <rc t="2" v="1966"/>
    </bk>
    <bk>
      <rc t="2" v="1967"/>
    </bk>
    <bk>
      <rc t="2" v="1968"/>
    </bk>
    <bk>
      <rc t="2" v="1969"/>
    </bk>
    <bk>
      <rc t="2" v="1970"/>
    </bk>
    <bk>
      <rc t="2" v="1971"/>
    </bk>
    <bk>
      <rc t="2" v="1972"/>
    </bk>
    <bk>
      <rc t="2" v="1973"/>
    </bk>
    <bk>
      <rc t="2" v="1974"/>
    </bk>
    <bk>
      <rc t="2" v="1975"/>
    </bk>
    <bk>
      <rc t="2" v="1976"/>
    </bk>
    <bk>
      <rc t="2" v="1977"/>
    </bk>
    <bk>
      <rc t="2" v="1978"/>
    </bk>
    <bk>
      <rc t="2" v="1979"/>
    </bk>
    <bk>
      <rc t="2" v="1980"/>
    </bk>
    <bk>
      <rc t="2" v="1981"/>
    </bk>
    <bk>
      <rc t="2" v="1982"/>
    </bk>
    <bk>
      <rc t="2" v="1983"/>
    </bk>
    <bk>
      <rc t="2" v="1984"/>
    </bk>
    <bk>
      <rc t="2" v="1985"/>
    </bk>
    <bk>
      <rc t="2" v="1986"/>
    </bk>
    <bk>
      <rc t="2" v="1987"/>
    </bk>
    <bk>
      <rc t="2" v="1988"/>
    </bk>
    <bk>
      <rc t="2" v="1989"/>
    </bk>
    <bk>
      <rc t="2" v="1990"/>
    </bk>
    <bk>
      <rc t="2" v="1991"/>
    </bk>
    <bk>
      <rc t="2" v="1992"/>
    </bk>
    <bk>
      <rc t="2" v="1993"/>
    </bk>
    <bk>
      <rc t="2" v="1994"/>
    </bk>
    <bk>
      <rc t="2" v="1995"/>
    </bk>
    <bk>
      <rc t="2" v="1996"/>
    </bk>
    <bk>
      <rc t="2" v="1997"/>
    </bk>
    <bk>
      <rc t="2" v="1998"/>
    </bk>
    <bk>
      <rc t="2" v="1999"/>
    </bk>
    <bk>
      <rc t="2" v="2000"/>
    </bk>
    <bk>
      <rc t="2" v="2001"/>
    </bk>
    <bk>
      <rc t="2" v="2002"/>
    </bk>
    <bk>
      <rc t="2" v="2003"/>
    </bk>
    <bk>
      <rc t="2" v="2004"/>
    </bk>
    <bk>
      <rc t="2" v="2005"/>
    </bk>
    <bk>
      <rc t="2" v="2006"/>
    </bk>
    <bk>
      <rc t="2" v="2007"/>
    </bk>
    <bk>
      <rc t="2" v="2008"/>
    </bk>
    <bk>
      <rc t="2" v="2009"/>
    </bk>
    <bk>
      <rc t="2" v="2010"/>
    </bk>
    <bk>
      <rc t="2" v="2011"/>
    </bk>
    <bk>
      <rc t="2" v="2012"/>
    </bk>
    <bk>
      <rc t="2" v="2013"/>
    </bk>
    <bk>
      <rc t="2" v="2014"/>
    </bk>
    <bk>
      <rc t="2" v="2015"/>
    </bk>
    <bk>
      <rc t="2" v="2016"/>
    </bk>
    <bk>
      <rc t="2" v="2017"/>
    </bk>
    <bk>
      <rc t="2" v="2018"/>
    </bk>
    <bk>
      <rc t="2" v="2019"/>
    </bk>
    <bk>
      <rc t="2" v="2020"/>
    </bk>
    <bk>
      <rc t="2" v="2021"/>
    </bk>
    <bk>
      <rc t="2" v="2022"/>
    </bk>
    <bk>
      <rc t="2" v="2023"/>
    </bk>
    <bk>
      <rc t="2" v="2024"/>
    </bk>
    <bk>
      <rc t="2" v="2025"/>
    </bk>
    <bk>
      <rc t="2" v="2026"/>
    </bk>
    <bk>
      <rc t="2" v="2027"/>
    </bk>
    <bk>
      <rc t="2" v="2028"/>
    </bk>
    <bk>
      <rc t="2" v="2029"/>
    </bk>
    <bk>
      <rc t="2" v="2030"/>
    </bk>
    <bk>
      <rc t="2" v="2031"/>
    </bk>
    <bk>
      <rc t="2" v="2032"/>
    </bk>
    <bk>
      <rc t="2" v="2033"/>
    </bk>
    <bk>
      <rc t="2" v="2034"/>
    </bk>
    <bk>
      <rc t="2" v="2035"/>
    </bk>
    <bk>
      <rc t="2" v="2036"/>
    </bk>
    <bk>
      <rc t="2" v="2037"/>
    </bk>
    <bk>
      <rc t="2" v="2038"/>
    </bk>
    <bk>
      <rc t="2" v="2039"/>
    </bk>
    <bk>
      <rc t="2" v="2040"/>
    </bk>
    <bk>
      <rc t="2" v="2041"/>
    </bk>
    <bk>
      <rc t="2" v="2042"/>
    </bk>
    <bk>
      <rc t="2" v="2043"/>
    </bk>
    <bk>
      <rc t="2" v="2044"/>
    </bk>
    <bk>
      <rc t="2" v="2045"/>
    </bk>
    <bk>
      <rc t="2" v="2046"/>
    </bk>
    <bk>
      <rc t="2" v="2047"/>
    </bk>
    <bk>
      <rc t="2" v="2048"/>
    </bk>
    <bk>
      <rc t="2" v="2049"/>
    </bk>
    <bk>
      <rc t="2" v="2050"/>
    </bk>
    <bk>
      <rc t="2" v="2051"/>
    </bk>
    <bk>
      <rc t="2" v="2052"/>
    </bk>
    <bk>
      <rc t="2" v="2053"/>
    </bk>
    <bk>
      <rc t="2" v="2054"/>
    </bk>
    <bk>
      <rc t="2" v="2055"/>
    </bk>
    <bk>
      <rc t="2" v="2056"/>
    </bk>
    <bk>
      <rc t="2" v="2057"/>
    </bk>
    <bk>
      <rc t="2" v="2058"/>
    </bk>
    <bk>
      <rc t="2" v="2059"/>
    </bk>
    <bk>
      <rc t="2" v="2060"/>
    </bk>
    <bk>
      <rc t="2" v="2061"/>
    </bk>
    <bk>
      <rc t="2" v="2062"/>
    </bk>
    <bk>
      <rc t="2" v="2063"/>
    </bk>
    <bk>
      <rc t="2" v="2064"/>
    </bk>
    <bk>
      <rc t="2" v="2065"/>
    </bk>
    <bk>
      <rc t="2" v="2066"/>
    </bk>
    <bk>
      <rc t="2" v="2067"/>
    </bk>
    <bk>
      <rc t="2" v="2068"/>
    </bk>
    <bk>
      <rc t="2" v="2069"/>
    </bk>
    <bk>
      <rc t="2" v="2070"/>
    </bk>
    <bk>
      <rc t="2" v="2071"/>
    </bk>
    <bk>
      <rc t="2" v="2072"/>
    </bk>
    <bk>
      <rc t="2" v="2073"/>
    </bk>
    <bk>
      <rc t="2" v="2074"/>
    </bk>
    <bk>
      <rc t="2" v="2075"/>
    </bk>
    <bk>
      <rc t="2" v="2076"/>
    </bk>
    <bk>
      <rc t="2" v="2077"/>
    </bk>
    <bk>
      <rc t="2" v="2078"/>
    </bk>
    <bk>
      <rc t="2" v="2079"/>
    </bk>
    <bk>
      <rc t="2" v="2080"/>
    </bk>
    <bk>
      <rc t="2" v="2081"/>
    </bk>
    <bk>
      <rc t="2" v="2082"/>
    </bk>
    <bk>
      <rc t="2" v="2083"/>
    </bk>
    <bk>
      <rc t="2" v="2084"/>
    </bk>
    <bk>
      <rc t="2" v="2085"/>
    </bk>
    <bk>
      <rc t="2" v="2086"/>
    </bk>
    <bk>
      <rc t="2" v="2087"/>
    </bk>
    <bk>
      <rc t="2" v="2088"/>
    </bk>
    <bk>
      <rc t="2" v="2089"/>
    </bk>
    <bk>
      <rc t="2" v="2090"/>
    </bk>
    <bk>
      <rc t="2" v="2091"/>
    </bk>
    <bk>
      <rc t="2" v="2092"/>
    </bk>
    <bk>
      <rc t="2" v="2093"/>
    </bk>
    <bk>
      <rc t="2" v="2094"/>
    </bk>
    <bk>
      <rc t="2" v="2095"/>
    </bk>
    <bk>
      <rc t="2" v="2096"/>
    </bk>
    <bk>
      <rc t="2" v="2097"/>
    </bk>
    <bk>
      <rc t="2" v="2098"/>
    </bk>
    <bk>
      <rc t="2" v="2099"/>
    </bk>
    <bk>
      <rc t="2" v="2100"/>
    </bk>
    <bk>
      <rc t="2" v="2101"/>
    </bk>
    <bk>
      <rc t="2" v="2102"/>
    </bk>
    <bk>
      <rc t="2" v="2103"/>
    </bk>
    <bk>
      <rc t="2" v="2104"/>
    </bk>
    <bk>
      <rc t="2" v="2105"/>
    </bk>
    <bk>
      <rc t="2" v="2106"/>
    </bk>
    <bk>
      <rc t="2" v="2107"/>
    </bk>
    <bk>
      <rc t="2" v="2108"/>
    </bk>
    <bk>
      <rc t="2" v="2109"/>
    </bk>
    <bk>
      <rc t="2" v="2110"/>
    </bk>
    <bk>
      <rc t="2" v="2111"/>
    </bk>
    <bk>
      <rc t="2" v="2112"/>
    </bk>
    <bk>
      <rc t="2" v="2113"/>
    </bk>
    <bk>
      <rc t="2" v="2114"/>
    </bk>
    <bk>
      <rc t="2" v="2115"/>
    </bk>
    <bk>
      <rc t="2" v="2116"/>
    </bk>
    <bk>
      <rc t="2" v="2117"/>
    </bk>
    <bk>
      <rc t="2" v="2118"/>
    </bk>
    <bk>
      <rc t="2" v="2119"/>
    </bk>
    <bk>
      <rc t="2" v="2120"/>
    </bk>
    <bk>
      <rc t="2" v="2121"/>
    </bk>
    <bk>
      <rc t="2" v="2122"/>
    </bk>
    <bk>
      <rc t="2" v="2123"/>
    </bk>
    <bk>
      <rc t="2" v="2124"/>
    </bk>
    <bk>
      <rc t="2" v="2125"/>
    </bk>
    <bk>
      <rc t="2" v="2126"/>
    </bk>
    <bk>
      <rc t="2" v="2127"/>
    </bk>
    <bk>
      <rc t="2" v="2128"/>
    </bk>
    <bk>
      <rc t="2" v="2129"/>
    </bk>
    <bk>
      <rc t="2" v="2130"/>
    </bk>
    <bk>
      <rc t="2" v="2131"/>
    </bk>
    <bk>
      <rc t="2" v="2132"/>
    </bk>
    <bk>
      <rc t="2" v="2133"/>
    </bk>
    <bk>
      <rc t="2" v="2134"/>
    </bk>
    <bk>
      <rc t="2" v="2135"/>
    </bk>
    <bk>
      <rc t="2" v="2136"/>
    </bk>
    <bk>
      <rc t="2" v="2137"/>
    </bk>
    <bk>
      <rc t="2" v="2138"/>
    </bk>
    <bk>
      <rc t="2" v="2139"/>
    </bk>
    <bk>
      <rc t="2" v="2140"/>
    </bk>
    <bk>
      <rc t="2" v="2141"/>
    </bk>
    <bk>
      <rc t="2" v="2142"/>
    </bk>
    <bk>
      <rc t="2" v="2143"/>
    </bk>
    <bk>
      <rc t="2" v="2144"/>
    </bk>
    <bk>
      <rc t="2" v="2145"/>
    </bk>
    <bk>
      <rc t="2" v="2146"/>
    </bk>
    <bk>
      <rc t="2" v="2147"/>
    </bk>
    <bk>
      <rc t="2" v="2148"/>
    </bk>
    <bk>
      <rc t="2" v="2149"/>
    </bk>
    <bk>
      <rc t="2" v="2150"/>
    </bk>
    <bk>
      <rc t="2" v="2151"/>
    </bk>
    <bk>
      <rc t="2" v="2152"/>
    </bk>
    <bk>
      <rc t="2" v="2153"/>
    </bk>
    <bk>
      <rc t="2" v="2154"/>
    </bk>
    <bk>
      <rc t="2" v="2155"/>
    </bk>
    <bk>
      <rc t="2" v="2156"/>
    </bk>
    <bk>
      <rc t="2" v="2157"/>
    </bk>
    <bk>
      <rc t="2" v="2158"/>
    </bk>
    <bk>
      <rc t="2" v="2159"/>
    </bk>
    <bk>
      <rc t="2" v="2160"/>
    </bk>
    <bk>
      <rc t="2" v="2161"/>
    </bk>
    <bk>
      <rc t="2" v="2162"/>
    </bk>
    <bk>
      <rc t="2" v="2163"/>
    </bk>
    <bk>
      <rc t="2" v="2164"/>
    </bk>
    <bk>
      <rc t="2" v="2165"/>
    </bk>
    <bk>
      <rc t="2" v="2166"/>
    </bk>
    <bk>
      <rc t="2" v="2167"/>
    </bk>
    <bk>
      <rc t="2" v="2168"/>
    </bk>
    <bk>
      <rc t="2" v="2169"/>
    </bk>
    <bk>
      <rc t="2" v="2170"/>
    </bk>
    <bk>
      <rc t="2" v="2171"/>
    </bk>
    <bk>
      <rc t="2" v="2172"/>
    </bk>
    <bk>
      <rc t="2" v="2173"/>
    </bk>
    <bk>
      <rc t="2" v="2174"/>
    </bk>
    <bk>
      <rc t="2" v="2175"/>
    </bk>
    <bk>
      <rc t="2" v="2176"/>
    </bk>
    <bk>
      <rc t="2" v="2177"/>
    </bk>
    <bk>
      <rc t="2" v="2178"/>
    </bk>
    <bk>
      <rc t="2" v="2179"/>
    </bk>
    <bk>
      <rc t="2" v="2180"/>
    </bk>
    <bk>
      <rc t="2" v="2181"/>
    </bk>
    <bk>
      <rc t="2" v="2182"/>
    </bk>
    <bk>
      <rc t="2" v="2183"/>
    </bk>
    <bk>
      <rc t="2" v="2184"/>
    </bk>
    <bk>
      <rc t="2" v="2185"/>
    </bk>
    <bk>
      <rc t="2" v="2186"/>
    </bk>
    <bk>
      <rc t="2" v="2187"/>
    </bk>
    <bk>
      <rc t="2" v="2188"/>
    </bk>
    <bk>
      <rc t="2" v="2189"/>
    </bk>
    <bk>
      <rc t="2" v="2190"/>
    </bk>
    <bk>
      <rc t="2" v="2191"/>
    </bk>
    <bk>
      <rc t="2" v="2192"/>
    </bk>
    <bk>
      <rc t="2" v="2193"/>
    </bk>
    <bk>
      <rc t="2" v="2194"/>
    </bk>
    <bk>
      <rc t="2" v="2195"/>
    </bk>
    <bk>
      <rc t="2" v="2196"/>
    </bk>
    <bk>
      <rc t="2" v="2197"/>
    </bk>
    <bk>
      <rc t="2" v="2198"/>
    </bk>
    <bk>
      <rc t="2" v="2199"/>
    </bk>
    <bk>
      <rc t="2" v="2200"/>
    </bk>
    <bk>
      <rc t="2" v="2201"/>
    </bk>
    <bk>
      <rc t="2" v="2202"/>
    </bk>
    <bk>
      <rc t="2" v="2203"/>
    </bk>
    <bk>
      <rc t="2" v="2204"/>
    </bk>
    <bk>
      <rc t="2" v="2205"/>
    </bk>
    <bk>
      <rc t="2" v="2206"/>
    </bk>
    <bk>
      <rc t="2" v="2207"/>
    </bk>
    <bk>
      <rc t="2" v="2208"/>
    </bk>
    <bk>
      <rc t="2" v="2209"/>
    </bk>
    <bk>
      <rc t="2" v="2210"/>
    </bk>
    <bk>
      <rc t="2" v="2211"/>
    </bk>
    <bk>
      <rc t="2" v="2212"/>
    </bk>
    <bk>
      <rc t="2" v="2213"/>
    </bk>
    <bk>
      <rc t="2" v="2214"/>
    </bk>
    <bk>
      <rc t="2" v="2215"/>
    </bk>
    <bk>
      <rc t="2" v="2216"/>
    </bk>
    <bk>
      <rc t="2" v="2217"/>
    </bk>
    <bk>
      <rc t="2" v="2218"/>
    </bk>
    <bk>
      <rc t="2" v="2219"/>
    </bk>
    <bk>
      <rc t="2" v="2220"/>
    </bk>
    <bk>
      <rc t="2" v="2221"/>
    </bk>
    <bk>
      <rc t="2" v="2222"/>
    </bk>
    <bk>
      <rc t="2" v="2223"/>
    </bk>
    <bk>
      <rc t="2" v="2224"/>
    </bk>
    <bk>
      <rc t="2" v="2225"/>
    </bk>
    <bk>
      <rc t="2" v="2226"/>
    </bk>
    <bk>
      <rc t="2" v="2227"/>
    </bk>
    <bk>
      <rc t="2" v="2228"/>
    </bk>
    <bk>
      <rc t="2" v="2229"/>
    </bk>
    <bk>
      <rc t="2" v="2230"/>
    </bk>
    <bk>
      <rc t="2" v="2231"/>
    </bk>
    <bk>
      <rc t="2" v="2232"/>
    </bk>
    <bk>
      <rc t="2" v="2233"/>
    </bk>
    <bk>
      <rc t="2" v="2234"/>
    </bk>
    <bk>
      <rc t="2" v="2235"/>
    </bk>
    <bk>
      <rc t="2" v="2236"/>
    </bk>
    <bk>
      <rc t="2" v="2237"/>
    </bk>
    <bk>
      <rc t="2" v="2238"/>
    </bk>
    <bk>
      <rc t="2" v="2239"/>
    </bk>
    <bk>
      <rc t="2" v="2240"/>
    </bk>
    <bk>
      <rc t="2" v="2241"/>
    </bk>
    <bk>
      <rc t="2" v="2242"/>
    </bk>
    <bk>
      <rc t="2" v="2243"/>
    </bk>
    <bk>
      <rc t="2" v="2244"/>
    </bk>
    <bk>
      <rc t="2" v="2245"/>
    </bk>
    <bk>
      <rc t="2" v="2246"/>
    </bk>
    <bk>
      <rc t="2" v="2247"/>
    </bk>
    <bk>
      <rc t="2" v="2248"/>
    </bk>
    <bk>
      <rc t="2" v="2249"/>
    </bk>
    <bk>
      <rc t="2" v="2250"/>
    </bk>
    <bk>
      <rc t="2" v="2251"/>
    </bk>
    <bk>
      <rc t="2" v="2252"/>
    </bk>
    <bk>
      <rc t="2" v="2253"/>
    </bk>
    <bk>
      <rc t="2" v="2254"/>
    </bk>
    <bk>
      <rc t="2" v="2255"/>
    </bk>
    <bk>
      <rc t="2" v="2256"/>
    </bk>
    <bk>
      <rc t="2" v="2257"/>
    </bk>
    <bk>
      <rc t="2" v="2258"/>
    </bk>
    <bk>
      <rc t="2" v="2259"/>
    </bk>
    <bk>
      <rc t="2" v="2260"/>
    </bk>
    <bk>
      <rc t="2" v="2261"/>
    </bk>
    <bk>
      <rc t="2" v="2262"/>
    </bk>
    <bk>
      <rc t="2" v="2263"/>
    </bk>
    <bk>
      <rc t="2" v="2264"/>
    </bk>
    <bk>
      <rc t="2" v="2265"/>
    </bk>
    <bk>
      <rc t="2" v="2266"/>
    </bk>
    <bk>
      <rc t="2" v="2267"/>
    </bk>
    <bk>
      <rc t="2" v="2268"/>
    </bk>
    <bk>
      <rc t="2" v="2269"/>
    </bk>
    <bk>
      <rc t="2" v="2270"/>
    </bk>
    <bk>
      <rc t="2" v="2271"/>
    </bk>
    <bk>
      <rc t="2" v="2272"/>
    </bk>
    <bk>
      <rc t="2" v="2273"/>
    </bk>
    <bk>
      <rc t="2" v="2274"/>
    </bk>
    <bk>
      <rc t="2" v="2275"/>
    </bk>
    <bk>
      <rc t="2" v="2276"/>
    </bk>
    <bk>
      <rc t="2" v="2277"/>
    </bk>
    <bk>
      <rc t="2" v="2278"/>
    </bk>
    <bk>
      <rc t="2" v="2279"/>
    </bk>
    <bk>
      <rc t="2" v="2280"/>
    </bk>
    <bk>
      <rc t="2" v="2281"/>
    </bk>
    <bk>
      <rc t="2" v="2282"/>
    </bk>
    <bk>
      <rc t="2" v="2283"/>
    </bk>
    <bk>
      <rc t="2" v="2284"/>
    </bk>
    <bk>
      <rc t="2" v="2285"/>
    </bk>
    <bk>
      <rc t="2" v="2286"/>
    </bk>
    <bk>
      <rc t="2" v="2287"/>
    </bk>
    <bk>
      <rc t="2" v="2288"/>
    </bk>
    <bk>
      <rc t="2" v="2289"/>
    </bk>
    <bk>
      <rc t="2" v="2290"/>
    </bk>
    <bk>
      <rc t="2" v="2291"/>
    </bk>
    <bk>
      <rc t="2" v="2292"/>
    </bk>
    <bk>
      <rc t="2" v="2293"/>
    </bk>
    <bk>
      <rc t="2" v="2294"/>
    </bk>
    <bk>
      <rc t="2" v="2295"/>
    </bk>
    <bk>
      <rc t="2" v="2296"/>
    </bk>
    <bk>
      <rc t="2" v="2297"/>
    </bk>
    <bk>
      <rc t="2" v="2298"/>
    </bk>
    <bk>
      <rc t="2" v="2299"/>
    </bk>
    <bk>
      <rc t="2" v="2300"/>
    </bk>
    <bk>
      <rc t="2" v="2301"/>
    </bk>
    <bk>
      <rc t="2" v="2302"/>
    </bk>
    <bk>
      <rc t="2" v="2303"/>
    </bk>
    <bk>
      <rc t="2" v="2304"/>
    </bk>
    <bk>
      <rc t="2" v="2305"/>
    </bk>
    <bk>
      <rc t="2" v="2306"/>
    </bk>
    <bk>
      <rc t="2" v="2307"/>
    </bk>
    <bk>
      <rc t="2" v="2308"/>
    </bk>
    <bk>
      <rc t="2" v="2309"/>
    </bk>
    <bk>
      <rc t="2" v="2310"/>
    </bk>
    <bk>
      <rc t="2" v="2311"/>
    </bk>
    <bk>
      <rc t="2" v="2312"/>
    </bk>
    <bk>
      <rc t="2" v="2313"/>
    </bk>
    <bk>
      <rc t="2" v="2314"/>
    </bk>
    <bk>
      <rc t="2" v="2315"/>
    </bk>
    <bk>
      <rc t="2" v="2316"/>
    </bk>
    <bk>
      <rc t="2" v="2317"/>
    </bk>
    <bk>
      <rc t="2" v="2318"/>
    </bk>
    <bk>
      <rc t="2" v="2319"/>
    </bk>
    <bk>
      <rc t="2" v="2320"/>
    </bk>
    <bk>
      <rc t="2" v="2321"/>
    </bk>
    <bk>
      <rc t="2" v="2322"/>
    </bk>
    <bk>
      <rc t="2" v="2323"/>
    </bk>
    <bk>
      <rc t="2" v="2324"/>
    </bk>
    <bk>
      <rc t="2" v="2325"/>
    </bk>
    <bk>
      <rc t="2" v="2326"/>
    </bk>
    <bk>
      <rc t="2" v="2327"/>
    </bk>
    <bk>
      <rc t="2" v="2328"/>
    </bk>
    <bk>
      <rc t="2" v="2329"/>
    </bk>
    <bk>
      <rc t="2" v="2330"/>
    </bk>
    <bk>
      <rc t="2" v="2331"/>
    </bk>
    <bk>
      <rc t="2" v="2332"/>
    </bk>
    <bk>
      <rc t="2" v="2333"/>
    </bk>
    <bk>
      <rc t="2" v="2334"/>
    </bk>
    <bk>
      <rc t="2" v="2335"/>
    </bk>
    <bk>
      <rc t="2" v="2336"/>
    </bk>
    <bk>
      <rc t="2" v="2337"/>
    </bk>
    <bk>
      <rc t="2" v="2338"/>
    </bk>
    <bk>
      <rc t="2" v="2339"/>
    </bk>
    <bk>
      <rc t="2" v="2340"/>
    </bk>
    <bk>
      <rc t="2" v="2341"/>
    </bk>
    <bk>
      <rc t="2" v="2342"/>
    </bk>
    <bk>
      <rc t="2" v="2343"/>
    </bk>
    <bk>
      <rc t="2" v="2344"/>
    </bk>
    <bk>
      <rc t="2" v="2345"/>
    </bk>
    <bk>
      <rc t="2" v="2346"/>
    </bk>
    <bk>
      <rc t="2" v="2347"/>
    </bk>
    <bk>
      <rc t="2" v="2348"/>
    </bk>
    <bk>
      <rc t="2" v="2349"/>
    </bk>
    <bk>
      <rc t="2" v="2350"/>
    </bk>
    <bk>
      <rc t="2" v="2351"/>
    </bk>
    <bk>
      <rc t="2" v="2352"/>
    </bk>
    <bk>
      <rc t="2" v="2353"/>
    </bk>
    <bk>
      <rc t="2" v="2354"/>
    </bk>
    <bk>
      <rc t="2" v="2355"/>
    </bk>
    <bk>
      <rc t="2" v="2356"/>
    </bk>
    <bk>
      <rc t="2" v="2357"/>
    </bk>
    <bk>
      <rc t="2" v="2358"/>
    </bk>
    <bk>
      <rc t="2" v="2359"/>
    </bk>
    <bk>
      <rc t="2" v="2360"/>
    </bk>
    <bk>
      <rc t="2" v="2361"/>
    </bk>
    <bk>
      <rc t="2" v="2362"/>
    </bk>
    <bk>
      <rc t="2" v="2363"/>
    </bk>
    <bk>
      <rc t="2" v="2364"/>
    </bk>
    <bk>
      <rc t="2" v="2365"/>
    </bk>
    <bk>
      <rc t="2" v="2366"/>
    </bk>
    <bk>
      <rc t="2" v="2367"/>
    </bk>
    <bk>
      <rc t="2" v="2368"/>
    </bk>
    <bk>
      <rc t="2" v="2369"/>
    </bk>
    <bk>
      <rc t="2" v="2370"/>
    </bk>
    <bk>
      <rc t="2" v="2371"/>
    </bk>
    <bk>
      <rc t="2" v="2372"/>
    </bk>
    <bk>
      <rc t="2" v="2373"/>
    </bk>
    <bk>
      <rc t="2" v="2374"/>
    </bk>
    <bk>
      <rc t="2" v="2375"/>
    </bk>
    <bk>
      <rc t="2" v="2376"/>
    </bk>
    <bk>
      <rc t="2" v="2377"/>
    </bk>
    <bk>
      <rc t="2" v="2378"/>
    </bk>
    <bk>
      <rc t="2" v="2379"/>
    </bk>
    <bk>
      <rc t="2" v="2380"/>
    </bk>
    <bk>
      <rc t="2" v="2381"/>
    </bk>
    <bk>
      <rc t="2" v="2382"/>
    </bk>
    <bk>
      <rc t="2" v="2383"/>
    </bk>
    <bk>
      <rc t="2" v="2384"/>
    </bk>
    <bk>
      <rc t="2" v="2385"/>
    </bk>
    <bk>
      <rc t="2" v="2386"/>
    </bk>
    <bk>
      <rc t="2" v="2387"/>
    </bk>
    <bk>
      <rc t="2" v="2388"/>
    </bk>
    <bk>
      <rc t="2" v="2389"/>
    </bk>
    <bk>
      <rc t="2" v="2390"/>
    </bk>
    <bk>
      <rc t="2" v="2391"/>
    </bk>
    <bk>
      <rc t="2" v="2392"/>
    </bk>
    <bk>
      <rc t="2" v="2393"/>
    </bk>
    <bk>
      <rc t="2" v="2394"/>
    </bk>
    <bk>
      <rc t="2" v="2395"/>
    </bk>
    <bk>
      <rc t="2" v="2396"/>
    </bk>
    <bk>
      <rc t="2" v="2397"/>
    </bk>
    <bk>
      <rc t="2" v="2398"/>
    </bk>
    <bk>
      <rc t="2" v="2399"/>
    </bk>
    <bk>
      <rc t="2" v="2400"/>
    </bk>
    <bk>
      <rc t="2" v="2401"/>
    </bk>
    <bk>
      <rc t="2" v="2402"/>
    </bk>
    <bk>
      <rc t="2" v="2403"/>
    </bk>
    <bk>
      <rc t="2" v="2404"/>
    </bk>
    <bk>
      <rc t="2" v="2405"/>
    </bk>
    <bk>
      <rc t="2" v="2406"/>
    </bk>
    <bk>
      <rc t="2" v="2407"/>
    </bk>
    <bk>
      <rc t="2" v="2408"/>
    </bk>
    <bk>
      <rc t="2" v="2409"/>
    </bk>
    <bk>
      <rc t="2" v="2410"/>
    </bk>
    <bk>
      <rc t="2" v="2411"/>
    </bk>
    <bk>
      <rc t="2" v="2412"/>
    </bk>
    <bk>
      <rc t="2" v="2413"/>
    </bk>
    <bk>
      <rc t="2" v="2414"/>
    </bk>
    <bk>
      <rc t="2" v="2415"/>
    </bk>
    <bk>
      <rc t="2" v="2416"/>
    </bk>
    <bk>
      <rc t="2" v="2417"/>
    </bk>
    <bk>
      <rc t="2" v="2418"/>
    </bk>
    <bk>
      <rc t="2" v="2419"/>
    </bk>
    <bk>
      <rc t="2" v="2420"/>
    </bk>
    <bk>
      <rc t="2" v="2421"/>
    </bk>
    <bk>
      <rc t="2" v="2422"/>
    </bk>
    <bk>
      <rc t="2" v="2423"/>
    </bk>
    <bk>
      <rc t="2" v="2424"/>
    </bk>
    <bk>
      <rc t="2" v="2425"/>
    </bk>
    <bk>
      <rc t="2" v="2426"/>
    </bk>
    <bk>
      <rc t="2" v="2427"/>
    </bk>
    <bk>
      <rc t="2" v="2428"/>
    </bk>
    <bk>
      <rc t="2" v="2429"/>
    </bk>
    <bk>
      <rc t="2" v="2430"/>
    </bk>
    <bk>
      <rc t="2" v="2431"/>
    </bk>
    <bk>
      <rc t="2" v="2432"/>
    </bk>
    <bk>
      <rc t="2" v="2433"/>
    </bk>
    <bk>
      <rc t="2" v="2434"/>
    </bk>
    <bk>
      <rc t="2" v="2435"/>
    </bk>
    <bk>
      <rc t="2" v="2436"/>
    </bk>
    <bk>
      <rc t="2" v="2437"/>
    </bk>
    <bk>
      <rc t="2" v="2438"/>
    </bk>
    <bk>
      <rc t="2" v="2439"/>
    </bk>
    <bk>
      <rc t="2" v="2440"/>
    </bk>
    <bk>
      <rc t="2" v="2441"/>
    </bk>
    <bk>
      <rc t="2" v="2442"/>
    </bk>
    <bk>
      <rc t="2" v="2443"/>
    </bk>
    <bk>
      <rc t="2" v="2444"/>
    </bk>
    <bk>
      <rc t="2" v="2445"/>
    </bk>
    <bk>
      <rc t="2" v="2446"/>
    </bk>
    <bk>
      <rc t="2" v="2447"/>
    </bk>
    <bk>
      <rc t="2" v="2448"/>
    </bk>
    <bk>
      <rc t="2" v="2449"/>
    </bk>
    <bk>
      <rc t="2" v="2450"/>
    </bk>
    <bk>
      <rc t="2" v="2451"/>
    </bk>
    <bk>
      <rc t="2" v="2452"/>
    </bk>
    <bk>
      <rc t="2" v="2453"/>
    </bk>
    <bk>
      <rc t="2" v="2454"/>
    </bk>
    <bk>
      <rc t="2" v="2455"/>
    </bk>
    <bk>
      <rc t="2" v="2456"/>
    </bk>
    <bk>
      <rc t="2" v="2457"/>
    </bk>
    <bk>
      <rc t="2" v="2458"/>
    </bk>
    <bk>
      <rc t="2" v="2459"/>
    </bk>
    <bk>
      <rc t="2" v="2460"/>
    </bk>
    <bk>
      <rc t="2" v="2461"/>
    </bk>
    <bk>
      <rc t="2" v="2462"/>
    </bk>
    <bk>
      <rc t="2" v="2463"/>
    </bk>
    <bk>
      <rc t="2" v="2464"/>
    </bk>
    <bk>
      <rc t="2" v="2465"/>
    </bk>
    <bk>
      <rc t="2" v="2466"/>
    </bk>
    <bk>
      <rc t="2" v="2467"/>
    </bk>
    <bk>
      <rc t="2" v="2468"/>
    </bk>
    <bk>
      <rc t="2" v="2469"/>
    </bk>
    <bk>
      <rc t="2" v="2470"/>
    </bk>
    <bk>
      <rc t="2" v="2471"/>
    </bk>
    <bk>
      <rc t="2" v="2472"/>
    </bk>
    <bk>
      <rc t="2" v="2473"/>
    </bk>
    <bk>
      <rc t="2" v="2474"/>
    </bk>
    <bk>
      <rc t="2" v="2475"/>
    </bk>
    <bk>
      <rc t="2" v="2476"/>
    </bk>
    <bk>
      <rc t="2" v="2477"/>
    </bk>
    <bk>
      <rc t="2" v="2478"/>
    </bk>
    <bk>
      <rc t="2" v="2479"/>
    </bk>
    <bk>
      <rc t="2" v="2480"/>
    </bk>
    <bk>
      <rc t="2" v="2481"/>
    </bk>
    <bk>
      <rc t="2" v="2482"/>
    </bk>
    <bk>
      <rc t="2" v="2483"/>
    </bk>
    <bk>
      <rc t="2" v="2484"/>
    </bk>
    <bk>
      <rc t="2" v="2485"/>
    </bk>
    <bk>
      <rc t="2" v="2486"/>
    </bk>
    <bk>
      <rc t="2" v="2487"/>
    </bk>
    <bk>
      <rc t="2" v="2488"/>
    </bk>
    <bk>
      <rc t="2" v="2489"/>
    </bk>
    <bk>
      <rc t="2" v="2490"/>
    </bk>
    <bk>
      <rc t="2" v="2491"/>
    </bk>
    <bk>
      <rc t="2" v="2492"/>
    </bk>
    <bk>
      <rc t="2" v="2493"/>
    </bk>
    <bk>
      <rc t="2" v="2494"/>
    </bk>
    <bk>
      <rc t="2" v="2495"/>
    </bk>
    <bk>
      <rc t="2" v="2496"/>
    </bk>
    <bk>
      <rc t="2" v="2497"/>
    </bk>
    <bk>
      <rc t="2" v="2498"/>
    </bk>
    <bk>
      <rc t="2" v="2499"/>
    </bk>
    <bk>
      <rc t="2" v="2500"/>
    </bk>
    <bk>
      <rc t="2" v="2501"/>
    </bk>
    <bk>
      <rc t="2" v="2502"/>
    </bk>
    <bk>
      <rc t="2" v="2503"/>
    </bk>
    <bk>
      <rc t="2" v="2504"/>
    </bk>
    <bk>
      <rc t="2" v="2505"/>
    </bk>
    <bk>
      <rc t="2" v="2506"/>
    </bk>
    <bk>
      <rc t="2" v="2507"/>
    </bk>
    <bk>
      <rc t="2" v="2508"/>
    </bk>
    <bk>
      <rc t="2" v="2509"/>
    </bk>
    <bk>
      <rc t="2" v="2510"/>
    </bk>
    <bk>
      <rc t="2" v="2511"/>
    </bk>
    <bk>
      <rc t="2" v="2512"/>
    </bk>
    <bk>
      <rc t="2" v="2513"/>
    </bk>
    <bk>
      <rc t="2" v="2514"/>
    </bk>
    <bk>
      <rc t="2" v="2515"/>
    </bk>
    <bk>
      <rc t="2" v="2516"/>
    </bk>
    <bk>
      <rc t="2" v="2517"/>
    </bk>
    <bk>
      <rc t="2" v="2518"/>
    </bk>
    <bk>
      <rc t="2" v="2519"/>
    </bk>
    <bk>
      <rc t="2" v="2520"/>
    </bk>
    <bk>
      <rc t="2" v="2521"/>
    </bk>
    <bk>
      <rc t="2" v="2522"/>
    </bk>
    <bk>
      <rc t="2" v="2523"/>
    </bk>
    <bk>
      <rc t="2" v="2524"/>
    </bk>
    <bk>
      <rc t="2" v="2525"/>
    </bk>
    <bk>
      <rc t="2" v="2526"/>
    </bk>
    <bk>
      <rc t="2" v="2527"/>
    </bk>
    <bk>
      <rc t="2" v="2528"/>
    </bk>
    <bk>
      <rc t="2" v="2529"/>
    </bk>
    <bk>
      <rc t="2" v="2530"/>
    </bk>
    <bk>
      <rc t="2" v="2531"/>
    </bk>
    <bk>
      <rc t="2" v="2532"/>
    </bk>
    <bk>
      <rc t="2" v="2533"/>
    </bk>
    <bk>
      <rc t="2" v="2534"/>
    </bk>
    <bk>
      <rc t="2" v="2535"/>
    </bk>
    <bk>
      <rc t="2" v="2536"/>
    </bk>
    <bk>
      <rc t="2" v="2537"/>
    </bk>
    <bk>
      <rc t="2" v="2538"/>
    </bk>
    <bk>
      <rc t="2" v="2539"/>
    </bk>
    <bk>
      <rc t="2" v="2540"/>
    </bk>
    <bk>
      <rc t="2" v="2541"/>
    </bk>
    <bk>
      <rc t="2" v="2542"/>
    </bk>
    <bk>
      <rc t="2" v="2543"/>
    </bk>
    <bk>
      <rc t="2" v="2544"/>
    </bk>
    <bk>
      <rc t="2" v="2545"/>
    </bk>
    <bk>
      <rc t="2" v="2546"/>
    </bk>
    <bk>
      <rc t="2" v="2547"/>
    </bk>
    <bk>
      <rc t="2" v="2548"/>
    </bk>
    <bk>
      <rc t="2" v="2549"/>
    </bk>
    <bk>
      <rc t="2" v="2550"/>
    </bk>
    <bk>
      <rc t="2" v="2551"/>
    </bk>
    <bk>
      <rc t="2" v="2552"/>
    </bk>
    <bk>
      <rc t="2" v="2553"/>
    </bk>
    <bk>
      <rc t="2" v="2554"/>
    </bk>
    <bk>
      <rc t="2" v="2555"/>
    </bk>
    <bk>
      <rc t="2" v="2556"/>
    </bk>
    <bk>
      <rc t="2" v="2557"/>
    </bk>
    <bk>
      <rc t="2" v="2558"/>
    </bk>
    <bk>
      <rc t="2" v="2559"/>
    </bk>
    <bk>
      <rc t="2" v="2560"/>
    </bk>
    <bk>
      <rc t="2" v="2561"/>
    </bk>
    <bk>
      <rc t="2" v="2562"/>
    </bk>
    <bk>
      <rc t="2" v="2563"/>
    </bk>
    <bk>
      <rc t="2" v="2564"/>
    </bk>
    <bk>
      <rc t="2" v="2565"/>
    </bk>
    <bk>
      <rc t="2" v="2566"/>
    </bk>
    <bk>
      <rc t="2" v="2567"/>
    </bk>
    <bk>
      <rc t="2" v="2568"/>
    </bk>
    <bk>
      <rc t="2" v="2569"/>
    </bk>
    <bk>
      <rc t="2" v="2570"/>
    </bk>
    <bk>
      <rc t="2" v="2571"/>
    </bk>
    <bk>
      <rc t="2" v="2572"/>
    </bk>
    <bk>
      <rc t="2" v="2573"/>
    </bk>
    <bk>
      <rc t="2" v="2574"/>
    </bk>
    <bk>
      <rc t="2" v="2575"/>
    </bk>
    <bk>
      <rc t="2" v="2576"/>
    </bk>
    <bk>
      <rc t="2" v="2577"/>
    </bk>
    <bk>
      <rc t="2" v="2578"/>
    </bk>
    <bk>
      <rc t="2" v="2579"/>
    </bk>
    <bk>
      <rc t="2" v="2580"/>
    </bk>
    <bk>
      <rc t="2" v="2581"/>
    </bk>
    <bk>
      <rc t="2" v="2582"/>
    </bk>
    <bk>
      <rc t="2" v="2583"/>
    </bk>
    <bk>
      <rc t="2" v="2584"/>
    </bk>
    <bk>
      <rc t="2" v="2585"/>
    </bk>
    <bk>
      <rc t="2" v="2586"/>
    </bk>
    <bk>
      <rc t="2" v="2587"/>
    </bk>
    <bk>
      <rc t="2" v="2588"/>
    </bk>
    <bk>
      <rc t="2" v="2589"/>
    </bk>
    <bk>
      <rc t="2" v="2590"/>
    </bk>
    <bk>
      <rc t="2" v="2591"/>
    </bk>
    <bk>
      <rc t="2" v="2592"/>
    </bk>
    <bk>
      <rc t="2" v="2593"/>
    </bk>
    <bk>
      <rc t="2" v="2594"/>
    </bk>
    <bk>
      <rc t="2" v="2595"/>
    </bk>
    <bk>
      <rc t="2" v="2596"/>
    </bk>
    <bk>
      <rc t="2" v="2597"/>
    </bk>
    <bk>
      <rc t="2" v="2598"/>
    </bk>
    <bk>
      <rc t="2" v="2599"/>
    </bk>
    <bk>
      <rc t="2" v="2600"/>
    </bk>
    <bk>
      <rc t="2" v="2601"/>
    </bk>
    <bk>
      <rc t="2" v="2602"/>
    </bk>
    <bk>
      <rc t="2" v="2603"/>
    </bk>
    <bk>
      <rc t="2" v="2604"/>
    </bk>
    <bk>
      <rc t="2" v="2605"/>
    </bk>
    <bk>
      <rc t="2" v="2606"/>
    </bk>
    <bk>
      <rc t="2" v="2607"/>
    </bk>
    <bk>
      <rc t="2" v="2608"/>
    </bk>
    <bk>
      <rc t="2" v="2609"/>
    </bk>
    <bk>
      <rc t="2" v="2610"/>
    </bk>
    <bk>
      <rc t="2" v="2611"/>
    </bk>
    <bk>
      <rc t="2" v="2612"/>
    </bk>
    <bk>
      <rc t="2" v="2613"/>
    </bk>
    <bk>
      <rc t="2" v="2614"/>
    </bk>
    <bk>
      <rc t="2" v="2615"/>
    </bk>
    <bk>
      <rc t="2" v="2616"/>
    </bk>
    <bk>
      <rc t="2" v="2617"/>
    </bk>
    <bk>
      <rc t="2" v="2618"/>
    </bk>
    <bk>
      <rc t="2" v="2619"/>
    </bk>
    <bk>
      <rc t="2" v="2620"/>
    </bk>
    <bk>
      <rc t="2" v="2621"/>
    </bk>
    <bk>
      <rc t="2" v="2622"/>
    </bk>
    <bk>
      <rc t="2" v="2623"/>
    </bk>
    <bk>
      <rc t="2" v="2624"/>
    </bk>
    <bk>
      <rc t="2" v="2625"/>
    </bk>
    <bk>
      <rc t="2" v="2626"/>
    </bk>
    <bk>
      <rc t="2" v="2627"/>
    </bk>
    <bk>
      <rc t="2" v="2628"/>
    </bk>
    <bk>
      <rc t="2" v="2629"/>
    </bk>
    <bk>
      <rc t="2" v="2630"/>
    </bk>
    <bk>
      <rc t="2" v="2631"/>
    </bk>
    <bk>
      <rc t="2" v="2632"/>
    </bk>
    <bk>
      <rc t="2" v="2633"/>
    </bk>
    <bk>
      <rc t="2" v="2634"/>
    </bk>
    <bk>
      <rc t="2" v="2635"/>
    </bk>
    <bk>
      <rc t="2" v="2636"/>
    </bk>
    <bk>
      <rc t="2" v="2637"/>
    </bk>
    <bk>
      <rc t="2" v="2638"/>
    </bk>
    <bk>
      <rc t="2" v="2639"/>
    </bk>
    <bk>
      <rc t="2" v="2640"/>
    </bk>
    <bk>
      <rc t="2" v="2641"/>
    </bk>
    <bk>
      <rc t="2" v="2642"/>
    </bk>
    <bk>
      <rc t="2" v="2643"/>
    </bk>
    <bk>
      <rc t="2" v="2644"/>
    </bk>
    <bk>
      <rc t="2" v="2645"/>
    </bk>
    <bk>
      <rc t="2" v="2646"/>
    </bk>
    <bk>
      <rc t="2" v="2647"/>
    </bk>
    <bk>
      <rc t="2" v="2648"/>
    </bk>
    <bk>
      <rc t="2" v="2649"/>
    </bk>
    <bk>
      <rc t="2" v="2650"/>
    </bk>
    <bk>
      <rc t="2" v="2651"/>
    </bk>
    <bk>
      <rc t="2" v="2652"/>
    </bk>
    <bk>
      <rc t="2" v="2653"/>
    </bk>
    <bk>
      <rc t="2" v="2654"/>
    </bk>
    <bk>
      <rc t="2" v="2655"/>
    </bk>
    <bk>
      <rc t="2" v="2656"/>
    </bk>
    <bk>
      <rc t="2" v="2657"/>
    </bk>
    <bk>
      <rc t="2" v="2658"/>
    </bk>
    <bk>
      <rc t="2" v="2659"/>
    </bk>
    <bk>
      <rc t="2" v="2660"/>
    </bk>
    <bk>
      <rc t="2" v="2661"/>
    </bk>
    <bk>
      <rc t="2" v="2662"/>
    </bk>
    <bk>
      <rc t="2" v="2663"/>
    </bk>
    <bk>
      <rc t="2" v="2664"/>
    </bk>
    <bk>
      <rc t="2" v="2665"/>
    </bk>
    <bk>
      <rc t="2" v="2666"/>
    </bk>
    <bk>
      <rc t="2" v="2667"/>
    </bk>
    <bk>
      <rc t="2" v="2668"/>
    </bk>
    <bk>
      <rc t="2" v="2669"/>
    </bk>
    <bk>
      <rc t="2" v="2670"/>
    </bk>
    <bk>
      <rc t="2" v="2671"/>
    </bk>
    <bk>
      <rc t="2" v="2672"/>
    </bk>
    <bk>
      <rc t="2" v="2673"/>
    </bk>
    <bk>
      <rc t="2" v="2674"/>
    </bk>
    <bk>
      <rc t="2" v="2675"/>
    </bk>
    <bk>
      <rc t="2" v="2676"/>
    </bk>
    <bk>
      <rc t="2" v="2677"/>
    </bk>
    <bk>
      <rc t="2" v="2678"/>
    </bk>
    <bk>
      <rc t="2" v="2679"/>
    </bk>
    <bk>
      <rc t="2" v="2680"/>
    </bk>
    <bk>
      <rc t="2" v="2681"/>
    </bk>
    <bk>
      <rc t="2" v="2682"/>
    </bk>
    <bk>
      <rc t="2" v="2683"/>
    </bk>
    <bk>
      <rc t="2" v="2684"/>
    </bk>
    <bk>
      <rc t="2" v="2685"/>
    </bk>
    <bk>
      <rc t="2" v="2686"/>
    </bk>
    <bk>
      <rc t="2" v="2687"/>
    </bk>
    <bk>
      <rc t="2" v="2688"/>
    </bk>
    <bk>
      <rc t="2" v="2689"/>
    </bk>
    <bk>
      <rc t="2" v="2690"/>
    </bk>
    <bk>
      <rc t="2" v="2691"/>
    </bk>
    <bk>
      <rc t="2" v="2692"/>
    </bk>
    <bk>
      <rc t="2" v="2693"/>
    </bk>
    <bk>
      <rc t="2" v="2694"/>
    </bk>
    <bk>
      <rc t="2" v="2695"/>
    </bk>
    <bk>
      <rc t="2" v="2696"/>
    </bk>
    <bk>
      <rc t="2" v="2697"/>
    </bk>
    <bk>
      <rc t="2" v="2698"/>
    </bk>
    <bk>
      <rc t="2" v="2699"/>
    </bk>
    <bk>
      <rc t="2" v="2700"/>
    </bk>
    <bk>
      <rc t="2" v="2701"/>
    </bk>
    <bk>
      <rc t="2" v="2702"/>
    </bk>
    <bk>
      <rc t="2" v="2703"/>
    </bk>
    <bk>
      <rc t="2" v="2704"/>
    </bk>
    <bk>
      <rc t="2" v="2705"/>
    </bk>
    <bk>
      <rc t="2" v="2706"/>
    </bk>
    <bk>
      <rc t="2" v="2707"/>
    </bk>
    <bk>
      <rc t="2" v="2708"/>
    </bk>
    <bk>
      <rc t="2" v="2709"/>
    </bk>
    <bk>
      <rc t="2" v="2710"/>
    </bk>
    <bk>
      <rc t="2" v="2711"/>
    </bk>
    <bk>
      <rc t="2" v="2712"/>
    </bk>
    <bk>
      <rc t="2" v="2713"/>
    </bk>
    <bk>
      <rc t="2" v="2714"/>
    </bk>
    <bk>
      <rc t="2" v="2715"/>
    </bk>
    <bk>
      <rc t="2" v="2716"/>
    </bk>
    <bk>
      <rc t="2" v="2717"/>
    </bk>
    <bk>
      <rc t="2" v="2718"/>
    </bk>
    <bk>
      <rc t="2" v="2719"/>
    </bk>
    <bk>
      <rc t="2" v="2720"/>
    </bk>
    <bk>
      <rc t="2" v="2721"/>
    </bk>
    <bk>
      <rc t="2" v="2722"/>
    </bk>
    <bk>
      <rc t="2" v="2723"/>
    </bk>
    <bk>
      <rc t="2" v="2724"/>
    </bk>
    <bk>
      <rc t="2" v="2725"/>
    </bk>
    <bk>
      <rc t="2" v="2726"/>
    </bk>
    <bk>
      <rc t="2" v="2727"/>
    </bk>
    <bk>
      <rc t="2" v="2728"/>
    </bk>
    <bk>
      <rc t="2" v="2729"/>
    </bk>
    <bk>
      <rc t="2" v="2730"/>
    </bk>
    <bk>
      <rc t="2" v="2731"/>
    </bk>
    <bk>
      <rc t="2" v="2732"/>
    </bk>
    <bk>
      <rc t="2" v="2733"/>
    </bk>
    <bk>
      <rc t="2" v="2734"/>
    </bk>
    <bk>
      <rc t="2" v="2735"/>
    </bk>
    <bk>
      <rc t="2" v="2736"/>
    </bk>
    <bk>
      <rc t="2" v="2737"/>
    </bk>
    <bk>
      <rc t="2" v="2738"/>
    </bk>
    <bk>
      <rc t="2" v="2739"/>
    </bk>
    <bk>
      <rc t="2" v="2740"/>
    </bk>
    <bk>
      <rc t="2" v="2741"/>
    </bk>
    <bk>
      <rc t="2" v="2742"/>
    </bk>
    <bk>
      <rc t="2" v="2743"/>
    </bk>
    <bk>
      <rc t="2" v="2744"/>
    </bk>
    <bk>
      <rc t="2" v="2745"/>
    </bk>
    <bk>
      <rc t="2" v="2746"/>
    </bk>
    <bk>
      <rc t="2" v="2747"/>
    </bk>
    <bk>
      <rc t="2" v="2748"/>
    </bk>
    <bk>
      <rc t="2" v="2749"/>
    </bk>
    <bk>
      <rc t="2" v="2750"/>
    </bk>
    <bk>
      <rc t="2" v="2751"/>
    </bk>
    <bk>
      <rc t="2" v="2752"/>
    </bk>
    <bk>
      <rc t="2" v="2753"/>
    </bk>
    <bk>
      <rc t="2" v="2754"/>
    </bk>
    <bk>
      <rc t="2" v="2755"/>
    </bk>
    <bk>
      <rc t="2" v="2756"/>
    </bk>
    <bk>
      <rc t="2" v="2757"/>
    </bk>
    <bk>
      <rc t="2" v="2758"/>
    </bk>
    <bk>
      <rc t="2" v="2759"/>
    </bk>
    <bk>
      <rc t="2" v="2760"/>
    </bk>
    <bk>
      <rc t="2" v="2761"/>
    </bk>
    <bk>
      <rc t="2" v="2762"/>
    </bk>
    <bk>
      <rc t="2" v="2763"/>
    </bk>
    <bk>
      <rc t="2" v="2764"/>
    </bk>
    <bk>
      <rc t="2" v="2765"/>
    </bk>
    <bk>
      <rc t="2" v="2766"/>
    </bk>
    <bk>
      <rc t="2" v="2767"/>
    </bk>
    <bk>
      <rc t="2" v="2768"/>
    </bk>
    <bk>
      <rc t="2" v="2769"/>
    </bk>
    <bk>
      <rc t="2" v="2770"/>
    </bk>
    <bk>
      <rc t="2" v="2771"/>
    </bk>
    <bk>
      <rc t="2" v="2772"/>
    </bk>
    <bk>
      <rc t="2" v="2773"/>
    </bk>
    <bk>
      <rc t="2" v="2774"/>
    </bk>
    <bk>
      <rc t="2" v="2775"/>
    </bk>
    <bk>
      <rc t="2" v="2776"/>
    </bk>
    <bk>
      <rc t="2" v="2777"/>
    </bk>
    <bk>
      <rc t="2" v="2778"/>
    </bk>
    <bk>
      <rc t="2" v="2779"/>
    </bk>
    <bk>
      <rc t="2" v="2780"/>
    </bk>
    <bk>
      <rc t="2" v="2781"/>
    </bk>
    <bk>
      <rc t="2" v="2782"/>
    </bk>
    <bk>
      <rc t="2" v="2783"/>
    </bk>
    <bk>
      <rc t="2" v="2784"/>
    </bk>
    <bk>
      <rc t="2" v="2785"/>
    </bk>
    <bk>
      <rc t="2" v="2786"/>
    </bk>
    <bk>
      <rc t="2" v="2787"/>
    </bk>
    <bk>
      <rc t="2" v="2788"/>
    </bk>
    <bk>
      <rc t="2" v="2789"/>
    </bk>
    <bk>
      <rc t="2" v="2790"/>
    </bk>
    <bk>
      <rc t="2" v="2791"/>
    </bk>
    <bk>
      <rc t="2" v="2792"/>
    </bk>
    <bk>
      <rc t="2" v="2793"/>
    </bk>
    <bk>
      <rc t="2" v="2794"/>
    </bk>
    <bk>
      <rc t="2" v="2795"/>
    </bk>
    <bk>
      <rc t="2" v="2796"/>
    </bk>
    <bk>
      <rc t="2" v="2797"/>
    </bk>
    <bk>
      <rc t="2" v="2798"/>
    </bk>
    <bk>
      <rc t="2" v="2799"/>
    </bk>
    <bk>
      <rc t="2" v="2800"/>
    </bk>
    <bk>
      <rc t="2" v="2801"/>
    </bk>
    <bk>
      <rc t="2" v="2802"/>
    </bk>
    <bk>
      <rc t="2" v="2803"/>
    </bk>
    <bk>
      <rc t="2" v="2804"/>
    </bk>
    <bk>
      <rc t="2" v="2805"/>
    </bk>
    <bk>
      <rc t="2" v="2806"/>
    </bk>
    <bk>
      <rc t="2" v="2807"/>
    </bk>
    <bk>
      <rc t="2" v="2808"/>
    </bk>
    <bk>
      <rc t="2" v="2809"/>
    </bk>
    <bk>
      <rc t="2" v="2810"/>
    </bk>
    <bk>
      <rc t="2" v="2811"/>
    </bk>
    <bk>
      <rc t="2" v="2812"/>
    </bk>
    <bk>
      <rc t="2" v="2813"/>
    </bk>
    <bk>
      <rc t="2" v="2814"/>
    </bk>
    <bk>
      <rc t="2" v="2815"/>
    </bk>
    <bk>
      <rc t="2" v="2816"/>
    </bk>
    <bk>
      <rc t="2" v="2817"/>
    </bk>
    <bk>
      <rc t="2" v="2818"/>
    </bk>
    <bk>
      <rc t="2" v="2819"/>
    </bk>
    <bk>
      <rc t="2" v="2820"/>
    </bk>
    <bk>
      <rc t="2" v="2821"/>
    </bk>
    <bk>
      <rc t="2" v="2822"/>
    </bk>
    <bk>
      <rc t="2" v="2823"/>
    </bk>
    <bk>
      <rc t="2" v="2824"/>
    </bk>
    <bk>
      <rc t="2" v="2825"/>
    </bk>
    <bk>
      <rc t="2" v="2826"/>
    </bk>
    <bk>
      <rc t="2" v="2827"/>
    </bk>
    <bk>
      <rc t="2" v="2828"/>
    </bk>
    <bk>
      <rc t="2" v="2829"/>
    </bk>
    <bk>
      <rc t="2" v="2830"/>
    </bk>
    <bk>
      <rc t="2" v="2831"/>
    </bk>
    <bk>
      <rc t="2" v="2832"/>
    </bk>
    <bk>
      <rc t="2" v="2833"/>
    </bk>
    <bk>
      <rc t="2" v="2834"/>
    </bk>
    <bk>
      <rc t="2" v="2835"/>
    </bk>
    <bk>
      <rc t="2" v="2836"/>
    </bk>
    <bk>
      <rc t="2" v="2837"/>
    </bk>
    <bk>
      <rc t="2" v="2838"/>
    </bk>
    <bk>
      <rc t="2" v="2839"/>
    </bk>
    <bk>
      <rc t="2" v="2840"/>
    </bk>
    <bk>
      <rc t="2" v="2841"/>
    </bk>
    <bk>
      <rc t="2" v="2842"/>
    </bk>
    <bk>
      <rc t="2" v="2843"/>
    </bk>
    <bk>
      <rc t="2" v="2844"/>
    </bk>
    <bk>
      <rc t="2" v="2845"/>
    </bk>
    <bk>
      <rc t="2" v="2846"/>
    </bk>
    <bk>
      <rc t="2" v="2847"/>
    </bk>
    <bk>
      <rc t="2" v="2848"/>
    </bk>
    <bk>
      <rc t="2" v="2849"/>
    </bk>
    <bk>
      <rc t="2" v="2850"/>
    </bk>
    <bk>
      <rc t="2" v="2851"/>
    </bk>
    <bk>
      <rc t="2" v="2852"/>
    </bk>
    <bk>
      <rc t="2" v="2853"/>
    </bk>
    <bk>
      <rc t="2" v="2854"/>
    </bk>
    <bk>
      <rc t="2" v="2855"/>
    </bk>
    <bk>
      <rc t="2" v="2856"/>
    </bk>
    <bk>
      <rc t="2" v="2857"/>
    </bk>
    <bk>
      <rc t="2" v="2858"/>
    </bk>
    <bk>
      <rc t="2" v="2859"/>
    </bk>
    <bk>
      <rc t="2" v="2860"/>
    </bk>
    <bk>
      <rc t="2" v="2861"/>
    </bk>
    <bk>
      <rc t="2" v="2862"/>
    </bk>
    <bk>
      <rc t="2" v="2863"/>
    </bk>
    <bk>
      <rc t="2" v="2864"/>
    </bk>
    <bk>
      <rc t="2" v="2865"/>
    </bk>
    <bk>
      <rc t="2" v="2866"/>
    </bk>
    <bk>
      <rc t="2" v="2867"/>
    </bk>
    <bk>
      <rc t="2" v="2868"/>
    </bk>
    <bk>
      <rc t="2" v="2869"/>
    </bk>
    <bk>
      <rc t="2" v="2870"/>
    </bk>
    <bk>
      <rc t="2" v="2871"/>
    </bk>
    <bk>
      <rc t="2" v="2872"/>
    </bk>
    <bk>
      <rc t="2" v="2873"/>
    </bk>
    <bk>
      <rc t="2" v="2874"/>
    </bk>
    <bk>
      <rc t="2" v="2875"/>
    </bk>
    <bk>
      <rc t="2" v="2876"/>
    </bk>
    <bk>
      <rc t="2" v="2877"/>
    </bk>
    <bk>
      <rc t="2" v="2878"/>
    </bk>
    <bk>
      <rc t="2" v="2879"/>
    </bk>
    <bk>
      <rc t="2" v="2880"/>
    </bk>
    <bk>
      <rc t="2" v="2881"/>
    </bk>
    <bk>
      <rc t="2" v="2882"/>
    </bk>
    <bk>
      <rc t="2" v="2883"/>
    </bk>
    <bk>
      <rc t="2" v="2884"/>
    </bk>
    <bk>
      <rc t="2" v="2885"/>
    </bk>
    <bk>
      <rc t="2" v="2886"/>
    </bk>
    <bk>
      <rc t="2" v="2887"/>
    </bk>
    <bk>
      <rc t="2" v="2888"/>
    </bk>
    <bk>
      <rc t="2" v="2889"/>
    </bk>
    <bk>
      <rc t="2" v="2890"/>
    </bk>
    <bk>
      <rc t="2" v="2891"/>
    </bk>
    <bk>
      <rc t="2" v="2892"/>
    </bk>
    <bk>
      <rc t="2" v="2893"/>
    </bk>
    <bk>
      <rc t="2" v="2894"/>
    </bk>
    <bk>
      <rc t="2" v="2895"/>
    </bk>
    <bk>
      <rc t="2" v="2896"/>
    </bk>
    <bk>
      <rc t="2" v="2897"/>
    </bk>
    <bk>
      <rc t="2" v="2898"/>
    </bk>
    <bk>
      <rc t="2" v="2899"/>
    </bk>
    <bk>
      <rc t="2" v="2900"/>
    </bk>
    <bk>
      <rc t="2" v="2901"/>
    </bk>
    <bk>
      <rc t="2" v="2902"/>
    </bk>
    <bk>
      <rc t="2" v="2903"/>
    </bk>
    <bk>
      <rc t="2" v="2904"/>
    </bk>
    <bk>
      <rc t="2" v="2905"/>
    </bk>
    <bk>
      <rc t="2" v="2906"/>
    </bk>
    <bk>
      <rc t="2" v="2907"/>
    </bk>
    <bk>
      <rc t="2" v="2908"/>
    </bk>
    <bk>
      <rc t="2" v="2909"/>
    </bk>
    <bk>
      <rc t="2" v="2910"/>
    </bk>
    <bk>
      <rc t="2" v="2911"/>
    </bk>
    <bk>
      <rc t="2" v="2912"/>
    </bk>
    <bk>
      <rc t="2" v="2913"/>
    </bk>
    <bk>
      <rc t="2" v="2914"/>
    </bk>
    <bk>
      <rc t="2" v="2915"/>
    </bk>
    <bk>
      <rc t="2" v="2916"/>
    </bk>
    <bk>
      <rc t="2" v="2917"/>
    </bk>
    <bk>
      <rc t="2" v="2918"/>
    </bk>
    <bk>
      <rc t="2" v="2919"/>
    </bk>
    <bk>
      <rc t="2" v="2920"/>
    </bk>
    <bk>
      <rc t="2" v="2921"/>
    </bk>
    <bk>
      <rc t="2" v="2922"/>
    </bk>
    <bk>
      <rc t="2" v="2923"/>
    </bk>
    <bk>
      <rc t="2" v="2924"/>
    </bk>
    <bk>
      <rc t="2" v="2925"/>
    </bk>
    <bk>
      <rc t="2" v="2926"/>
    </bk>
    <bk>
      <rc t="2" v="2927"/>
    </bk>
    <bk>
      <rc t="2" v="2928"/>
    </bk>
    <bk>
      <rc t="2" v="2929"/>
    </bk>
    <bk>
      <rc t="2" v="2930"/>
    </bk>
    <bk>
      <rc t="2" v="2931"/>
    </bk>
    <bk>
      <rc t="2" v="2932"/>
    </bk>
    <bk>
      <rc t="2" v="2933"/>
    </bk>
    <bk>
      <rc t="2" v="2934"/>
    </bk>
    <bk>
      <rc t="2" v="2935"/>
    </bk>
    <bk>
      <rc t="2" v="2936"/>
    </bk>
    <bk>
      <rc t="2" v="2937"/>
    </bk>
    <bk>
      <rc t="2" v="2938"/>
    </bk>
    <bk>
      <rc t="2" v="2939"/>
    </bk>
    <bk>
      <rc t="2" v="2940"/>
    </bk>
    <bk>
      <rc t="2" v="2941"/>
    </bk>
    <bk>
      <rc t="2" v="2942"/>
    </bk>
    <bk>
      <rc t="2" v="2943"/>
    </bk>
    <bk>
      <rc t="2" v="2944"/>
    </bk>
    <bk>
      <rc t="2" v="2945"/>
    </bk>
    <bk>
      <rc t="2" v="2946"/>
    </bk>
    <bk>
      <rc t="2" v="2947"/>
    </bk>
    <bk>
      <rc t="2" v="2948"/>
    </bk>
    <bk>
      <rc t="2" v="2949"/>
    </bk>
    <bk>
      <rc t="2" v="2950"/>
    </bk>
    <bk>
      <rc t="2" v="2951"/>
    </bk>
    <bk>
      <rc t="2" v="2952"/>
    </bk>
    <bk>
      <rc t="2" v="2953"/>
    </bk>
    <bk>
      <rc t="2" v="2954"/>
    </bk>
    <bk>
      <rc t="2" v="2955"/>
    </bk>
    <bk>
      <rc t="2" v="2956"/>
    </bk>
    <bk>
      <rc t="2" v="2957"/>
    </bk>
    <bk>
      <rc t="2" v="2958"/>
    </bk>
    <bk>
      <rc t="2" v="2959"/>
    </bk>
    <bk>
      <rc t="2" v="2960"/>
    </bk>
    <bk>
      <rc t="2" v="2961"/>
    </bk>
    <bk>
      <rc t="2" v="2962"/>
    </bk>
    <bk>
      <rc t="2" v="2963"/>
    </bk>
    <bk>
      <rc t="2" v="2964"/>
    </bk>
    <bk>
      <rc t="2" v="2965"/>
    </bk>
    <bk>
      <rc t="2" v="2966"/>
    </bk>
    <bk>
      <rc t="2" v="2967"/>
    </bk>
    <bk>
      <rc t="2" v="2968"/>
    </bk>
    <bk>
      <rc t="2" v="2969"/>
    </bk>
    <bk>
      <rc t="2" v="2970"/>
    </bk>
    <bk>
      <rc t="2" v="2971"/>
    </bk>
    <bk>
      <rc t="2" v="2972"/>
    </bk>
    <bk>
      <rc t="2" v="2973"/>
    </bk>
    <bk>
      <rc t="2" v="2974"/>
    </bk>
    <bk>
      <rc t="2" v="2975"/>
    </bk>
    <bk>
      <rc t="2" v="2976"/>
    </bk>
    <bk>
      <rc t="2" v="2977"/>
    </bk>
    <bk>
      <rc t="2" v="2978"/>
    </bk>
    <bk>
      <rc t="2" v="2979"/>
    </bk>
    <bk>
      <rc t="2" v="2980"/>
    </bk>
    <bk>
      <rc t="2" v="2981"/>
    </bk>
    <bk>
      <rc t="2" v="2982"/>
    </bk>
    <bk>
      <rc t="2" v="2983"/>
    </bk>
    <bk>
      <rc t="2" v="2984"/>
    </bk>
    <bk>
      <rc t="2" v="2985"/>
    </bk>
    <bk>
      <rc t="2" v="2986"/>
    </bk>
    <bk>
      <rc t="2" v="2987"/>
    </bk>
    <bk>
      <rc t="2" v="2988"/>
    </bk>
    <bk>
      <rc t="2" v="2989"/>
    </bk>
    <bk>
      <rc t="2" v="2990"/>
    </bk>
    <bk>
      <rc t="2" v="2991"/>
    </bk>
    <bk>
      <rc t="2" v="2992"/>
    </bk>
    <bk>
      <rc t="2" v="2993"/>
    </bk>
    <bk>
      <rc t="2" v="2994"/>
    </bk>
    <bk>
      <rc t="2" v="2995"/>
    </bk>
    <bk>
      <rc t="2" v="2996"/>
    </bk>
    <bk>
      <rc t="2" v="2997"/>
    </bk>
    <bk>
      <rc t="2" v="2998"/>
    </bk>
    <bk>
      <rc t="2" v="2999"/>
    </bk>
    <bk>
      <rc t="2" v="3000"/>
    </bk>
    <bk>
      <rc t="2" v="3001"/>
    </bk>
    <bk>
      <rc t="2" v="3002"/>
    </bk>
    <bk>
      <rc t="2" v="3003"/>
    </bk>
    <bk>
      <rc t="2" v="3004"/>
    </bk>
    <bk>
      <rc t="2" v="3005"/>
    </bk>
    <bk>
      <rc t="2" v="3006"/>
    </bk>
    <bk>
      <rc t="2" v="3007"/>
    </bk>
    <bk>
      <rc t="2" v="3008"/>
    </bk>
    <bk>
      <rc t="2" v="3009"/>
    </bk>
    <bk>
      <rc t="2" v="3010"/>
    </bk>
    <bk>
      <rc t="2" v="3011"/>
    </bk>
    <bk>
      <rc t="2" v="3012"/>
    </bk>
    <bk>
      <rc t="2" v="3013"/>
    </bk>
    <bk>
      <rc t="2" v="3014"/>
    </bk>
    <bk>
      <rc t="2" v="3015"/>
    </bk>
    <bk>
      <rc t="2" v="3016"/>
    </bk>
    <bk>
      <rc t="2" v="3017"/>
    </bk>
    <bk>
      <rc t="2" v="3018"/>
    </bk>
    <bk>
      <rc t="2" v="3019"/>
    </bk>
    <bk>
      <rc t="2" v="3020"/>
    </bk>
    <bk>
      <rc t="2" v="3021"/>
    </bk>
    <bk>
      <rc t="2" v="3022"/>
    </bk>
    <bk>
      <rc t="2" v="3023"/>
    </bk>
    <bk>
      <rc t="2" v="3024"/>
    </bk>
    <bk>
      <rc t="2" v="3025"/>
    </bk>
    <bk>
      <rc t="2" v="3026"/>
    </bk>
    <bk>
      <rc t="2" v="3027"/>
    </bk>
    <bk>
      <rc t="2" v="3028"/>
    </bk>
    <bk>
      <rc t="2" v="3029"/>
    </bk>
    <bk>
      <rc t="2" v="3030"/>
    </bk>
    <bk>
      <rc t="2" v="3031"/>
    </bk>
    <bk>
      <rc t="2" v="3032"/>
    </bk>
    <bk>
      <rc t="2" v="3033"/>
    </bk>
    <bk>
      <rc t="2" v="3034"/>
    </bk>
    <bk>
      <rc t="2" v="3035"/>
    </bk>
    <bk>
      <rc t="2" v="3036"/>
    </bk>
    <bk>
      <rc t="2" v="3037"/>
    </bk>
    <bk>
      <rc t="2" v="3038"/>
    </bk>
    <bk>
      <rc t="2" v="3039"/>
    </bk>
    <bk>
      <rc t="2" v="3040"/>
    </bk>
    <bk>
      <rc t="2" v="3041"/>
    </bk>
    <bk>
      <rc t="2" v="3042"/>
    </bk>
    <bk>
      <rc t="2" v="3043"/>
    </bk>
    <bk>
      <rc t="2" v="3044"/>
    </bk>
    <bk>
      <rc t="2" v="3045"/>
    </bk>
    <bk>
      <rc t="2" v="3046"/>
    </bk>
    <bk>
      <rc t="2" v="3047"/>
    </bk>
    <bk>
      <rc t="2" v="3048"/>
    </bk>
    <bk>
      <rc t="2" v="3049"/>
    </bk>
    <bk>
      <rc t="2" v="3050"/>
    </bk>
    <bk>
      <rc t="2" v="3051"/>
    </bk>
    <bk>
      <rc t="2" v="3052"/>
    </bk>
    <bk>
      <rc t="2" v="3053"/>
    </bk>
    <bk>
      <rc t="2" v="3054"/>
    </bk>
    <bk>
      <rc t="2" v="3055"/>
    </bk>
    <bk>
      <rc t="2" v="3056"/>
    </bk>
    <bk>
      <rc t="2" v="3057"/>
    </bk>
    <bk>
      <rc t="2" v="3058"/>
    </bk>
    <bk>
      <rc t="2" v="3059"/>
    </bk>
    <bk>
      <rc t="2" v="3060"/>
    </bk>
    <bk>
      <rc t="2" v="3061"/>
    </bk>
    <bk>
      <rc t="2" v="3062"/>
    </bk>
    <bk>
      <rc t="2" v="3063"/>
    </bk>
    <bk>
      <rc t="2" v="3064"/>
    </bk>
    <bk>
      <rc t="2" v="3065"/>
    </bk>
    <bk>
      <rc t="2" v="3066"/>
    </bk>
    <bk>
      <rc t="2" v="3067"/>
    </bk>
    <bk>
      <rc t="2" v="3068"/>
    </bk>
    <bk>
      <rc t="2" v="3069"/>
    </bk>
    <bk>
      <rc t="2" v="3070"/>
    </bk>
    <bk>
      <rc t="2" v="3071"/>
    </bk>
    <bk>
      <rc t="2" v="3072"/>
    </bk>
    <bk>
      <rc t="2" v="3073"/>
    </bk>
    <bk>
      <rc t="2" v="3074"/>
    </bk>
    <bk>
      <rc t="2" v="3075"/>
    </bk>
    <bk>
      <rc t="2" v="3076"/>
    </bk>
    <bk>
      <rc t="2" v="3077"/>
    </bk>
    <bk>
      <rc t="2" v="3078"/>
    </bk>
    <bk>
      <rc t="2" v="3079"/>
    </bk>
    <bk>
      <rc t="2" v="3080"/>
    </bk>
    <bk>
      <rc t="2" v="3081"/>
    </bk>
    <bk>
      <rc t="2" v="3082"/>
    </bk>
    <bk>
      <rc t="2" v="3083"/>
    </bk>
    <bk>
      <rc t="2" v="3084"/>
    </bk>
    <bk>
      <rc t="2" v="3085"/>
    </bk>
    <bk>
      <rc t="2" v="3086"/>
    </bk>
    <bk>
      <rc t="2" v="3087"/>
    </bk>
    <bk>
      <rc t="2" v="3088"/>
    </bk>
    <bk>
      <rc t="2" v="3089"/>
    </bk>
    <bk>
      <rc t="2" v="3090"/>
    </bk>
    <bk>
      <rc t="2" v="3091"/>
    </bk>
    <bk>
      <rc t="2" v="3092"/>
    </bk>
    <bk>
      <rc t="2" v="3093"/>
    </bk>
    <bk>
      <rc t="2" v="3094"/>
    </bk>
    <bk>
      <rc t="2" v="3095"/>
    </bk>
    <bk>
      <rc t="2" v="3096"/>
    </bk>
    <bk>
      <rc t="2" v="3097"/>
    </bk>
    <bk>
      <rc t="2" v="3098"/>
    </bk>
    <bk>
      <rc t="2" v="3099"/>
    </bk>
    <bk>
      <rc t="2" v="3100"/>
    </bk>
    <bk>
      <rc t="2" v="3101"/>
    </bk>
    <bk>
      <rc t="2" v="3102"/>
    </bk>
    <bk>
      <rc t="2" v="3103"/>
    </bk>
    <bk>
      <rc t="2" v="3104"/>
    </bk>
    <bk>
      <rc t="2" v="3105"/>
    </bk>
    <bk>
      <rc t="2" v="3106"/>
    </bk>
    <bk>
      <rc t="2" v="3107"/>
    </bk>
    <bk>
      <rc t="2" v="3108"/>
    </bk>
    <bk>
      <rc t="2" v="3109"/>
    </bk>
    <bk>
      <rc t="2" v="3110"/>
    </bk>
    <bk>
      <rc t="2" v="3111"/>
    </bk>
    <bk>
      <rc t="2" v="3112"/>
    </bk>
    <bk>
      <rc t="2" v="3113"/>
    </bk>
    <bk>
      <rc t="2" v="3114"/>
    </bk>
    <bk>
      <rc t="2" v="3115"/>
    </bk>
    <bk>
      <rc t="2" v="3116"/>
    </bk>
    <bk>
      <rc t="2" v="3117"/>
    </bk>
    <bk>
      <rc t="2" v="3118"/>
    </bk>
    <bk>
      <rc t="2" v="3119"/>
    </bk>
    <bk>
      <rc t="2" v="3120"/>
    </bk>
    <bk>
      <rc t="2" v="3121"/>
    </bk>
    <bk>
      <rc t="2" v="3122"/>
    </bk>
    <bk>
      <rc t="2" v="3123"/>
    </bk>
    <bk>
      <rc t="2" v="3124"/>
    </bk>
    <bk>
      <rc t="2" v="3125"/>
    </bk>
    <bk>
      <rc t="2" v="3126"/>
    </bk>
    <bk>
      <rc t="2" v="3127"/>
    </bk>
    <bk>
      <rc t="2" v="3128"/>
    </bk>
    <bk>
      <rc t="2" v="3129"/>
    </bk>
    <bk>
      <rc t="2" v="3130"/>
    </bk>
    <bk>
      <rc t="2" v="3131"/>
    </bk>
    <bk>
      <rc t="2" v="3132"/>
    </bk>
    <bk>
      <rc t="2" v="3133"/>
    </bk>
    <bk>
      <rc t="2" v="3134"/>
    </bk>
    <bk>
      <rc t="2" v="3135"/>
    </bk>
    <bk>
      <rc t="2" v="3136"/>
    </bk>
    <bk>
      <rc t="2" v="3137"/>
    </bk>
    <bk>
      <rc t="2" v="3138"/>
    </bk>
    <bk>
      <rc t="2" v="3139"/>
    </bk>
    <bk>
      <rc t="2" v="3140"/>
    </bk>
    <bk>
      <rc t="2" v="3141"/>
    </bk>
    <bk>
      <rc t="2" v="3142"/>
    </bk>
    <bk>
      <rc t="2" v="3143"/>
    </bk>
    <bk>
      <rc t="2" v="3144"/>
    </bk>
    <bk>
      <rc t="2" v="3145"/>
    </bk>
    <bk>
      <rc t="2" v="3146"/>
    </bk>
    <bk>
      <rc t="2" v="3147"/>
    </bk>
    <bk>
      <rc t="2" v="3148"/>
    </bk>
    <bk>
      <rc t="2" v="3149"/>
    </bk>
    <bk>
      <rc t="2" v="3150"/>
    </bk>
    <bk>
      <rc t="2" v="3151"/>
    </bk>
    <bk>
      <rc t="2" v="3152"/>
    </bk>
    <bk>
      <rc t="2" v="3153"/>
    </bk>
    <bk>
      <rc t="2" v="3154"/>
    </bk>
    <bk>
      <rc t="2" v="3155"/>
    </bk>
    <bk>
      <rc t="2" v="3156"/>
    </bk>
    <bk>
      <rc t="2" v="3157"/>
    </bk>
    <bk>
      <rc t="2" v="3158"/>
    </bk>
    <bk>
      <rc t="2" v="3159"/>
    </bk>
    <bk>
      <rc t="2" v="3160"/>
    </bk>
    <bk>
      <rc t="2" v="3161"/>
    </bk>
    <bk>
      <rc t="2" v="3162"/>
    </bk>
    <bk>
      <rc t="2" v="3163"/>
    </bk>
    <bk>
      <rc t="2" v="3164"/>
    </bk>
    <bk>
      <rc t="2" v="3165"/>
    </bk>
    <bk>
      <rc t="2" v="3166"/>
    </bk>
    <bk>
      <rc t="2" v="3167"/>
    </bk>
    <bk>
      <rc t="2" v="3168"/>
    </bk>
    <bk>
      <rc t="2" v="3169"/>
    </bk>
    <bk>
      <rc t="2" v="3170"/>
    </bk>
    <bk>
      <rc t="2" v="3171"/>
    </bk>
    <bk>
      <rc t="2" v="3172"/>
    </bk>
    <bk>
      <rc t="2" v="3173"/>
    </bk>
    <bk>
      <rc t="2" v="3174"/>
    </bk>
    <bk>
      <rc t="2" v="3175"/>
    </bk>
    <bk>
      <rc t="2" v="3176"/>
    </bk>
    <bk>
      <rc t="2" v="3177"/>
    </bk>
    <bk>
      <rc t="2" v="3178"/>
    </bk>
    <bk>
      <rc t="2" v="3179"/>
    </bk>
    <bk>
      <rc t="2" v="3180"/>
    </bk>
    <bk>
      <rc t="2" v="3181"/>
    </bk>
    <bk>
      <rc t="2" v="3182"/>
    </bk>
    <bk>
      <rc t="2" v="3183"/>
    </bk>
    <bk>
      <rc t="2" v="3184"/>
    </bk>
    <bk>
      <rc t="2" v="3185"/>
    </bk>
    <bk>
      <rc t="2" v="3186"/>
    </bk>
    <bk>
      <rc t="2" v="3187"/>
    </bk>
    <bk>
      <rc t="2" v="3188"/>
    </bk>
    <bk>
      <rc t="2" v="3189"/>
    </bk>
    <bk>
      <rc t="2" v="3190"/>
    </bk>
    <bk>
      <rc t="2" v="3191"/>
    </bk>
    <bk>
      <rc t="2" v="3192"/>
    </bk>
    <bk>
      <rc t="2" v="3193"/>
    </bk>
    <bk>
      <rc t="2" v="3194"/>
    </bk>
    <bk>
      <rc t="2" v="3195"/>
    </bk>
    <bk>
      <rc t="2" v="3196"/>
    </bk>
    <bk>
      <rc t="2" v="3197"/>
    </bk>
    <bk>
      <rc t="2" v="3198"/>
    </bk>
    <bk>
      <rc t="2" v="3199"/>
    </bk>
    <bk>
      <rc t="2" v="3200"/>
    </bk>
    <bk>
      <rc t="2" v="3201"/>
    </bk>
    <bk>
      <rc t="2" v="3202"/>
    </bk>
    <bk>
      <rc t="2" v="3203"/>
    </bk>
    <bk>
      <rc t="2" v="3204"/>
    </bk>
    <bk>
      <rc t="2" v="3205"/>
    </bk>
    <bk>
      <rc t="2" v="3206"/>
    </bk>
    <bk>
      <rc t="2" v="3207"/>
    </bk>
    <bk>
      <rc t="2" v="3208"/>
    </bk>
    <bk>
      <rc t="2" v="3209"/>
    </bk>
    <bk>
      <rc t="2" v="3210"/>
    </bk>
    <bk>
      <rc t="2" v="3211"/>
    </bk>
    <bk>
      <rc t="2" v="3212"/>
    </bk>
    <bk>
      <rc t="2" v="3213"/>
    </bk>
    <bk>
      <rc t="2" v="3214"/>
    </bk>
    <bk>
      <rc t="2" v="3215"/>
    </bk>
    <bk>
      <rc t="2" v="3216"/>
    </bk>
    <bk>
      <rc t="2" v="3217"/>
    </bk>
    <bk>
      <rc t="2" v="3218"/>
    </bk>
    <bk>
      <rc t="2" v="3219"/>
    </bk>
    <bk>
      <rc t="2" v="3220"/>
    </bk>
    <bk>
      <rc t="2" v="3221"/>
    </bk>
    <bk>
      <rc t="2" v="3222"/>
    </bk>
    <bk>
      <rc t="2" v="3223"/>
    </bk>
    <bk>
      <rc t="2" v="3224"/>
    </bk>
    <bk>
      <rc t="2" v="3225"/>
    </bk>
    <bk>
      <rc t="2" v="3226"/>
    </bk>
    <bk>
      <rc t="2" v="3227"/>
    </bk>
    <bk>
      <rc t="2" v="3228"/>
    </bk>
    <bk>
      <rc t="2" v="3229"/>
    </bk>
    <bk>
      <rc t="2" v="3230"/>
    </bk>
    <bk>
      <rc t="2" v="3231"/>
    </bk>
    <bk>
      <rc t="2" v="3232"/>
    </bk>
    <bk>
      <rc t="2" v="3233"/>
    </bk>
    <bk>
      <rc t="2" v="3234"/>
    </bk>
    <bk>
      <rc t="2" v="3235"/>
    </bk>
    <bk>
      <rc t="2" v="3236"/>
    </bk>
    <bk>
      <rc t="2" v="3237"/>
    </bk>
    <bk>
      <rc t="2" v="3238"/>
    </bk>
    <bk>
      <rc t="2" v="3239"/>
    </bk>
    <bk>
      <rc t="2" v="3240"/>
    </bk>
    <bk>
      <rc t="2" v="3241"/>
    </bk>
    <bk>
      <rc t="2" v="3242"/>
    </bk>
    <bk>
      <rc t="2" v="3243"/>
    </bk>
    <bk>
      <rc t="2" v="3244"/>
    </bk>
    <bk>
      <rc t="2" v="3245"/>
    </bk>
    <bk>
      <rc t="2" v="3246"/>
    </bk>
    <bk>
      <rc t="2" v="3247"/>
    </bk>
    <bk>
      <rc t="2" v="3248"/>
    </bk>
    <bk>
      <rc t="2" v="3249"/>
    </bk>
    <bk>
      <rc t="2" v="3250"/>
    </bk>
    <bk>
      <rc t="2" v="3251"/>
    </bk>
    <bk>
      <rc t="2" v="3252"/>
    </bk>
    <bk>
      <rc t="2" v="3253"/>
    </bk>
    <bk>
      <rc t="2" v="3254"/>
    </bk>
    <bk>
      <rc t="2" v="3255"/>
    </bk>
    <bk>
      <rc t="2" v="3256"/>
    </bk>
    <bk>
      <rc t="2" v="3257"/>
    </bk>
    <bk>
      <rc t="2" v="3258"/>
    </bk>
    <bk>
      <rc t="2" v="3259"/>
    </bk>
    <bk>
      <rc t="2" v="3260"/>
    </bk>
    <bk>
      <rc t="2" v="3261"/>
    </bk>
    <bk>
      <rc t="2" v="3262"/>
    </bk>
    <bk>
      <rc t="2" v="3263"/>
    </bk>
    <bk>
      <rc t="2" v="3264"/>
    </bk>
    <bk>
      <rc t="2" v="3265"/>
    </bk>
    <bk>
      <rc t="2" v="3266"/>
    </bk>
    <bk>
      <rc t="2" v="3267"/>
    </bk>
    <bk>
      <rc t="2" v="3268"/>
    </bk>
    <bk>
      <rc t="2" v="3269"/>
    </bk>
    <bk>
      <rc t="2" v="3270"/>
    </bk>
    <bk>
      <rc t="2" v="3271"/>
    </bk>
    <bk>
      <rc t="2" v="3272"/>
    </bk>
    <bk>
      <rc t="2" v="3273"/>
    </bk>
    <bk>
      <rc t="2" v="3274"/>
    </bk>
    <bk>
      <rc t="2" v="3275"/>
    </bk>
    <bk>
      <rc t="2" v="3276"/>
    </bk>
    <bk>
      <rc t="2" v="3277"/>
    </bk>
    <bk>
      <rc t="2" v="3278"/>
    </bk>
    <bk>
      <rc t="2" v="3279"/>
    </bk>
    <bk>
      <rc t="2" v="3280"/>
    </bk>
    <bk>
      <rc t="2" v="3281"/>
    </bk>
    <bk>
      <rc t="2" v="3282"/>
    </bk>
    <bk>
      <rc t="2" v="3283"/>
    </bk>
    <bk>
      <rc t="2" v="3284"/>
    </bk>
    <bk>
      <rc t="2" v="3285"/>
    </bk>
    <bk>
      <rc t="2" v="3286"/>
    </bk>
    <bk>
      <rc t="2" v="3287"/>
    </bk>
    <bk>
      <rc t="2" v="3288"/>
    </bk>
    <bk>
      <rc t="2" v="3289"/>
    </bk>
    <bk>
      <rc t="2" v="3290"/>
    </bk>
    <bk>
      <rc t="2" v="3291"/>
    </bk>
    <bk>
      <rc t="2" v="3292"/>
    </bk>
    <bk>
      <rc t="2" v="3293"/>
    </bk>
    <bk>
      <rc t="2" v="3294"/>
    </bk>
    <bk>
      <rc t="2" v="3295"/>
    </bk>
    <bk>
      <rc t="2" v="3296"/>
    </bk>
    <bk>
      <rc t="2" v="3297"/>
    </bk>
    <bk>
      <rc t="2" v="3298"/>
    </bk>
    <bk>
      <rc t="2" v="3299"/>
    </bk>
    <bk>
      <rc t="2" v="3300"/>
    </bk>
    <bk>
      <rc t="2" v="3301"/>
    </bk>
    <bk>
      <rc t="2" v="3302"/>
    </bk>
    <bk>
      <rc t="2" v="3303"/>
    </bk>
    <bk>
      <rc t="2" v="3304"/>
    </bk>
    <bk>
      <rc t="2" v="3305"/>
    </bk>
    <bk>
      <rc t="2" v="3306"/>
    </bk>
    <bk>
      <rc t="2" v="3307"/>
    </bk>
    <bk>
      <rc t="2" v="3308"/>
    </bk>
    <bk>
      <rc t="2" v="3309"/>
    </bk>
    <bk>
      <rc t="2" v="3310"/>
    </bk>
    <bk>
      <rc t="2" v="3311"/>
    </bk>
    <bk>
      <rc t="2" v="3312"/>
    </bk>
    <bk>
      <rc t="2" v="3313"/>
    </bk>
    <bk>
      <rc t="2" v="3314"/>
    </bk>
    <bk>
      <rc t="2" v="3315"/>
    </bk>
    <bk>
      <rc t="2" v="3316"/>
    </bk>
    <bk>
      <rc t="2" v="3317"/>
    </bk>
    <bk>
      <rc t="2" v="3318"/>
    </bk>
    <bk>
      <rc t="2" v="3319"/>
    </bk>
    <bk>
      <rc t="2" v="3320"/>
    </bk>
    <bk>
      <rc t="2" v="3321"/>
    </bk>
    <bk>
      <rc t="2" v="3322"/>
    </bk>
    <bk>
      <rc t="2" v="3323"/>
    </bk>
    <bk>
      <rc t="2" v="3324"/>
    </bk>
    <bk>
      <rc t="2" v="3325"/>
    </bk>
    <bk>
      <rc t="2" v="3326"/>
    </bk>
    <bk>
      <rc t="2" v="3327"/>
    </bk>
    <bk>
      <rc t="2" v="3328"/>
    </bk>
    <bk>
      <rc t="2" v="3329"/>
    </bk>
    <bk>
      <rc t="2" v="3330"/>
    </bk>
    <bk>
      <rc t="2" v="3331"/>
    </bk>
    <bk>
      <rc t="2" v="3332"/>
    </bk>
    <bk>
      <rc t="2" v="3333"/>
    </bk>
    <bk>
      <rc t="2" v="3334"/>
    </bk>
    <bk>
      <rc t="2" v="3335"/>
    </bk>
    <bk>
      <rc t="2" v="3336"/>
    </bk>
    <bk>
      <rc t="2" v="3337"/>
    </bk>
    <bk>
      <rc t="2" v="3338"/>
    </bk>
    <bk>
      <rc t="2" v="3339"/>
    </bk>
    <bk>
      <rc t="2" v="3340"/>
    </bk>
    <bk>
      <rc t="2" v="3341"/>
    </bk>
    <bk>
      <rc t="2" v="3342"/>
    </bk>
    <bk>
      <rc t="2" v="3343"/>
    </bk>
    <bk>
      <rc t="2" v="3344"/>
    </bk>
    <bk>
      <rc t="2" v="3345"/>
    </bk>
    <bk>
      <rc t="2" v="3346"/>
    </bk>
    <bk>
      <rc t="2" v="3347"/>
    </bk>
    <bk>
      <rc t="2" v="3348"/>
    </bk>
    <bk>
      <rc t="2" v="3349"/>
    </bk>
    <bk>
      <rc t="2" v="3350"/>
    </bk>
    <bk>
      <rc t="2" v="3351"/>
    </bk>
    <bk>
      <rc t="2" v="3352"/>
    </bk>
    <bk>
      <rc t="2" v="3353"/>
    </bk>
    <bk>
      <rc t="2" v="3354"/>
    </bk>
    <bk>
      <rc t="2" v="3355"/>
    </bk>
    <bk>
      <rc t="2" v="3356"/>
    </bk>
    <bk>
      <rc t="2" v="3357"/>
    </bk>
    <bk>
      <rc t="2" v="3358"/>
    </bk>
    <bk>
      <rc t="2" v="3359"/>
    </bk>
    <bk>
      <rc t="2" v="3360"/>
    </bk>
    <bk>
      <rc t="2" v="3361"/>
    </bk>
    <bk>
      <rc t="2" v="3362"/>
    </bk>
    <bk>
      <rc t="2" v="3363"/>
    </bk>
    <bk>
      <rc t="2" v="3364"/>
    </bk>
    <bk>
      <rc t="2" v="3365"/>
    </bk>
    <bk>
      <rc t="2" v="3366"/>
    </bk>
    <bk>
      <rc t="2" v="3367"/>
    </bk>
    <bk>
      <rc t="2" v="3368"/>
    </bk>
    <bk>
      <rc t="2" v="3369"/>
    </bk>
    <bk>
      <rc t="2" v="3370"/>
    </bk>
    <bk>
      <rc t="2" v="3371"/>
    </bk>
    <bk>
      <rc t="2" v="3372"/>
    </bk>
    <bk>
      <rc t="2" v="3373"/>
    </bk>
    <bk>
      <rc t="2" v="3374"/>
    </bk>
    <bk>
      <rc t="2" v="3375"/>
    </bk>
    <bk>
      <rc t="2" v="3376"/>
    </bk>
    <bk>
      <rc t="2" v="3377"/>
    </bk>
    <bk>
      <rc t="2" v="3378"/>
    </bk>
    <bk>
      <rc t="2" v="3379"/>
    </bk>
    <bk>
      <rc t="2" v="3380"/>
    </bk>
    <bk>
      <rc t="2" v="3381"/>
    </bk>
    <bk>
      <rc t="2" v="3382"/>
    </bk>
    <bk>
      <rc t="2" v="3383"/>
    </bk>
    <bk>
      <rc t="2" v="3384"/>
    </bk>
    <bk>
      <rc t="2" v="3385"/>
    </bk>
    <bk>
      <rc t="2" v="3386"/>
    </bk>
    <bk>
      <rc t="2" v="3387"/>
    </bk>
    <bk>
      <rc t="2" v="3388"/>
    </bk>
    <bk>
      <rc t="2" v="3389"/>
    </bk>
    <bk>
      <rc t="2" v="3390"/>
    </bk>
    <bk>
      <rc t="2" v="3391"/>
    </bk>
    <bk>
      <rc t="2" v="3392"/>
    </bk>
    <bk>
      <rc t="2" v="3393"/>
    </bk>
    <bk>
      <rc t="2" v="3394"/>
    </bk>
    <bk>
      <rc t="2" v="3395"/>
    </bk>
    <bk>
      <rc t="2" v="3396"/>
    </bk>
    <bk>
      <rc t="2" v="3397"/>
    </bk>
    <bk>
      <rc t="2" v="3398"/>
    </bk>
    <bk>
      <rc t="2" v="3399"/>
    </bk>
    <bk>
      <rc t="2" v="3400"/>
    </bk>
    <bk>
      <rc t="2" v="3401"/>
    </bk>
    <bk>
      <rc t="2" v="3402"/>
    </bk>
    <bk>
      <rc t="2" v="3403"/>
    </bk>
    <bk>
      <rc t="2" v="3404"/>
    </bk>
    <bk>
      <rc t="2" v="3405"/>
    </bk>
    <bk>
      <rc t="2" v="3406"/>
    </bk>
    <bk>
      <rc t="2" v="3407"/>
    </bk>
    <bk>
      <rc t="2" v="3408"/>
    </bk>
    <bk>
      <rc t="2" v="3409"/>
    </bk>
    <bk>
      <rc t="2" v="3410"/>
    </bk>
    <bk>
      <rc t="2" v="3411"/>
    </bk>
    <bk>
      <rc t="2" v="3412"/>
    </bk>
    <bk>
      <rc t="2" v="3413"/>
    </bk>
    <bk>
      <rc t="2" v="3414"/>
    </bk>
    <bk>
      <rc t="2" v="3415"/>
    </bk>
    <bk>
      <rc t="2" v="3416"/>
    </bk>
    <bk>
      <rc t="2" v="3417"/>
    </bk>
    <bk>
      <rc t="2" v="3418"/>
    </bk>
    <bk>
      <rc t="2" v="3419"/>
    </bk>
    <bk>
      <rc t="2" v="3420"/>
    </bk>
    <bk>
      <rc t="2" v="3421"/>
    </bk>
    <bk>
      <rc t="2" v="3422"/>
    </bk>
    <bk>
      <rc t="2" v="3423"/>
    </bk>
    <bk>
      <rc t="2" v="3424"/>
    </bk>
    <bk>
      <rc t="2" v="3425"/>
    </bk>
    <bk>
      <rc t="2" v="3426"/>
    </bk>
    <bk>
      <rc t="2" v="3427"/>
    </bk>
    <bk>
      <rc t="2" v="3428"/>
    </bk>
    <bk>
      <rc t="2" v="3429"/>
    </bk>
    <bk>
      <rc t="2" v="3430"/>
    </bk>
    <bk>
      <rc t="2" v="3431"/>
    </bk>
    <bk>
      <rc t="2" v="3432"/>
    </bk>
    <bk>
      <rc t="2" v="3433"/>
    </bk>
    <bk>
      <rc t="2" v="3434"/>
    </bk>
    <bk>
      <rc t="2" v="3435"/>
    </bk>
    <bk>
      <rc t="2" v="3436"/>
    </bk>
    <bk>
      <rc t="2" v="3437"/>
    </bk>
    <bk>
      <rc t="2" v="3438"/>
    </bk>
    <bk>
      <rc t="2" v="3439"/>
    </bk>
    <bk>
      <rc t="2" v="3440"/>
    </bk>
    <bk>
      <rc t="2" v="3441"/>
    </bk>
    <bk>
      <rc t="2" v="3442"/>
    </bk>
    <bk>
      <rc t="2" v="3443"/>
    </bk>
    <bk>
      <rc t="2" v="3444"/>
    </bk>
    <bk>
      <rc t="2" v="3445"/>
    </bk>
    <bk>
      <rc t="2" v="3446"/>
    </bk>
    <bk>
      <rc t="2" v="3447"/>
    </bk>
    <bk>
      <rc t="2" v="3448"/>
    </bk>
    <bk>
      <rc t="2" v="3449"/>
    </bk>
    <bk>
      <rc t="2" v="3450"/>
    </bk>
    <bk>
      <rc t="2" v="3451"/>
    </bk>
    <bk>
      <rc t="2" v="3452"/>
    </bk>
    <bk>
      <rc t="2" v="3453"/>
    </bk>
    <bk>
      <rc t="2" v="3454"/>
    </bk>
    <bk>
      <rc t="2" v="3455"/>
    </bk>
    <bk>
      <rc t="2" v="3456"/>
    </bk>
    <bk>
      <rc t="2" v="3457"/>
    </bk>
    <bk>
      <rc t="2" v="3458"/>
    </bk>
    <bk>
      <rc t="2" v="3459"/>
    </bk>
    <bk>
      <rc t="2" v="3460"/>
    </bk>
    <bk>
      <rc t="2" v="3461"/>
    </bk>
    <bk>
      <rc t="2" v="3462"/>
    </bk>
    <bk>
      <rc t="2" v="3463"/>
    </bk>
    <bk>
      <rc t="2" v="3464"/>
    </bk>
    <bk>
      <rc t="2" v="3465"/>
    </bk>
    <bk>
      <rc t="2" v="3466"/>
    </bk>
    <bk>
      <rc t="2" v="3467"/>
    </bk>
    <bk>
      <rc t="2" v="3468"/>
    </bk>
    <bk>
      <rc t="2" v="3469"/>
    </bk>
    <bk>
      <rc t="2" v="3470"/>
    </bk>
    <bk>
      <rc t="2" v="3471"/>
    </bk>
    <bk>
      <rc t="2" v="3472"/>
    </bk>
    <bk>
      <rc t="2" v="3473"/>
    </bk>
    <bk>
      <rc t="2" v="3474"/>
    </bk>
    <bk>
      <rc t="2" v="3475"/>
    </bk>
    <bk>
      <rc t="2" v="3476"/>
    </bk>
    <bk>
      <rc t="2" v="3477"/>
    </bk>
    <bk>
      <rc t="2" v="3478"/>
    </bk>
    <bk>
      <rc t="2" v="3479"/>
    </bk>
    <bk>
      <rc t="2" v="3480"/>
    </bk>
    <bk>
      <rc t="2" v="3481"/>
    </bk>
    <bk>
      <rc t="2" v="3482"/>
    </bk>
    <bk>
      <rc t="2" v="3483"/>
    </bk>
    <bk>
      <rc t="2" v="3484"/>
    </bk>
    <bk>
      <rc t="2" v="3485"/>
    </bk>
    <bk>
      <rc t="2" v="3486"/>
    </bk>
    <bk>
      <rc t="2" v="3487"/>
    </bk>
    <bk>
      <rc t="2" v="3488"/>
    </bk>
    <bk>
      <rc t="2" v="3489"/>
    </bk>
    <bk>
      <rc t="2" v="3490"/>
    </bk>
    <bk>
      <rc t="2" v="3491"/>
    </bk>
    <bk>
      <rc t="2" v="3492"/>
    </bk>
    <bk>
      <rc t="2" v="3493"/>
    </bk>
    <bk>
      <rc t="2" v="3494"/>
    </bk>
    <bk>
      <rc t="2" v="3495"/>
    </bk>
    <bk>
      <rc t="2" v="3496"/>
    </bk>
    <bk>
      <rc t="2" v="3497"/>
    </bk>
    <bk>
      <rc t="2" v="3498"/>
    </bk>
    <bk>
      <rc t="2" v="3499"/>
    </bk>
    <bk>
      <rc t="2" v="3500"/>
    </bk>
    <bk>
      <rc t="2" v="3501"/>
    </bk>
    <bk>
      <rc t="2" v="3502"/>
    </bk>
    <bk>
      <rc t="2" v="3503"/>
    </bk>
    <bk>
      <rc t="2" v="3504"/>
    </bk>
    <bk>
      <rc t="2" v="3505"/>
    </bk>
    <bk>
      <rc t="2" v="3506"/>
    </bk>
    <bk>
      <rc t="2" v="3507"/>
    </bk>
    <bk>
      <rc t="2" v="3508"/>
    </bk>
    <bk>
      <rc t="2" v="3509"/>
    </bk>
    <bk>
      <rc t="2" v="3510"/>
    </bk>
    <bk>
      <rc t="2" v="3511"/>
    </bk>
    <bk>
      <rc t="2" v="3512"/>
    </bk>
    <bk>
      <rc t="2" v="3513"/>
    </bk>
    <bk>
      <rc t="2" v="3514"/>
    </bk>
    <bk>
      <rc t="2" v="3515"/>
    </bk>
    <bk>
      <rc t="2" v="3516"/>
    </bk>
    <bk>
      <rc t="2" v="3517"/>
    </bk>
    <bk>
      <rc t="2" v="3518"/>
    </bk>
    <bk>
      <rc t="2" v="3519"/>
    </bk>
    <bk>
      <rc t="2" v="3520"/>
    </bk>
    <bk>
      <rc t="2" v="3521"/>
    </bk>
    <bk>
      <rc t="2" v="3522"/>
    </bk>
    <bk>
      <rc t="2" v="3523"/>
    </bk>
    <bk>
      <rc t="2" v="3524"/>
    </bk>
    <bk>
      <rc t="2" v="3525"/>
    </bk>
    <bk>
      <rc t="2" v="3526"/>
    </bk>
    <bk>
      <rc t="2" v="3527"/>
    </bk>
    <bk>
      <rc t="2" v="3528"/>
    </bk>
    <bk>
      <rc t="2" v="3529"/>
    </bk>
    <bk>
      <rc t="2" v="3530"/>
    </bk>
    <bk>
      <rc t="2" v="3531"/>
    </bk>
    <bk>
      <rc t="2" v="3532"/>
    </bk>
    <bk>
      <rc t="2" v="3533"/>
    </bk>
    <bk>
      <rc t="2" v="3534"/>
    </bk>
    <bk>
      <rc t="2" v="3535"/>
    </bk>
    <bk>
      <rc t="2" v="3536"/>
    </bk>
    <bk>
      <rc t="2" v="3537"/>
    </bk>
    <bk>
      <rc t="2" v="3538"/>
    </bk>
    <bk>
      <rc t="2" v="3539"/>
    </bk>
    <bk>
      <rc t="2" v="3540"/>
    </bk>
    <bk>
      <rc t="2" v="3541"/>
    </bk>
    <bk>
      <rc t="2" v="3542"/>
    </bk>
    <bk>
      <rc t="2" v="3543"/>
    </bk>
    <bk>
      <rc t="2" v="3544"/>
    </bk>
    <bk>
      <rc t="2" v="3545"/>
    </bk>
    <bk>
      <rc t="2" v="3546"/>
    </bk>
    <bk>
      <rc t="2" v="3547"/>
    </bk>
    <bk>
      <rc t="2" v="3548"/>
    </bk>
    <bk>
      <rc t="2" v="3549"/>
    </bk>
    <bk>
      <rc t="2" v="3550"/>
    </bk>
    <bk>
      <rc t="2" v="3551"/>
    </bk>
    <bk>
      <rc t="2" v="3552"/>
    </bk>
    <bk>
      <rc t="2" v="3553"/>
    </bk>
    <bk>
      <rc t="2" v="3554"/>
    </bk>
    <bk>
      <rc t="2" v="3555"/>
    </bk>
    <bk>
      <rc t="2" v="3556"/>
    </bk>
    <bk>
      <rc t="2" v="3557"/>
    </bk>
    <bk>
      <rc t="2" v="3558"/>
    </bk>
    <bk>
      <rc t="2" v="3559"/>
    </bk>
    <bk>
      <rc t="2" v="3560"/>
    </bk>
    <bk>
      <rc t="2" v="3561"/>
    </bk>
    <bk>
      <rc t="2" v="3562"/>
    </bk>
    <bk>
      <rc t="2" v="3563"/>
    </bk>
    <bk>
      <rc t="2" v="3564"/>
    </bk>
    <bk>
      <rc t="2" v="3565"/>
    </bk>
    <bk>
      <rc t="2" v="3566"/>
    </bk>
    <bk>
      <rc t="2" v="3567"/>
    </bk>
    <bk>
      <rc t="2" v="3568"/>
    </bk>
    <bk>
      <rc t="2" v="3569"/>
    </bk>
    <bk>
      <rc t="2" v="3570"/>
    </bk>
    <bk>
      <rc t="2" v="3571"/>
    </bk>
    <bk>
      <rc t="2" v="3572"/>
    </bk>
    <bk>
      <rc t="2" v="3573"/>
    </bk>
    <bk>
      <rc t="2" v="3574"/>
    </bk>
    <bk>
      <rc t="2" v="3575"/>
    </bk>
    <bk>
      <rc t="2" v="3576"/>
    </bk>
    <bk>
      <rc t="2" v="3577"/>
    </bk>
    <bk>
      <rc t="2" v="3578"/>
    </bk>
    <bk>
      <rc t="2" v="3579"/>
    </bk>
    <bk>
      <rc t="2" v="3580"/>
    </bk>
    <bk>
      <rc t="2" v="3581"/>
    </bk>
    <bk>
      <rc t="2" v="3582"/>
    </bk>
    <bk>
      <rc t="2" v="3583"/>
    </bk>
    <bk>
      <rc t="2" v="3584"/>
    </bk>
    <bk>
      <rc t="2" v="3585"/>
    </bk>
    <bk>
      <rc t="2" v="3586"/>
    </bk>
    <bk>
      <rc t="2" v="3587"/>
    </bk>
    <bk>
      <rc t="2" v="3588"/>
    </bk>
    <bk>
      <rc t="2" v="3589"/>
    </bk>
    <bk>
      <rc t="2" v="3590"/>
    </bk>
    <bk>
      <rc t="2" v="3591"/>
    </bk>
    <bk>
      <rc t="2" v="3592"/>
    </bk>
    <bk>
      <rc t="2" v="3593"/>
    </bk>
    <bk>
      <rc t="2" v="3594"/>
    </bk>
    <bk>
      <rc t="2" v="3595"/>
    </bk>
    <bk>
      <rc t="2" v="3596"/>
    </bk>
    <bk>
      <rc t="2" v="3597"/>
    </bk>
    <bk>
      <rc t="2" v="3598"/>
    </bk>
    <bk>
      <rc t="2" v="3599"/>
    </bk>
    <bk>
      <rc t="2" v="3600"/>
    </bk>
    <bk>
      <rc t="2" v="3601"/>
    </bk>
    <bk>
      <rc t="2" v="3602"/>
    </bk>
    <bk>
      <rc t="2" v="3603"/>
    </bk>
    <bk>
      <rc t="2" v="3604"/>
    </bk>
    <bk>
      <rc t="2" v="3605"/>
    </bk>
    <bk>
      <rc t="2" v="3606"/>
    </bk>
    <bk>
      <rc t="2" v="3607"/>
    </bk>
    <bk>
      <rc t="2" v="3608"/>
    </bk>
    <bk>
      <rc t="2" v="3609"/>
    </bk>
    <bk>
      <rc t="2" v="3610"/>
    </bk>
    <bk>
      <rc t="2" v="3611"/>
    </bk>
    <bk>
      <rc t="2" v="3612"/>
    </bk>
    <bk>
      <rc t="2" v="3613"/>
    </bk>
    <bk>
      <rc t="2" v="3614"/>
    </bk>
    <bk>
      <rc t="2" v="3615"/>
    </bk>
    <bk>
      <rc t="2" v="3616"/>
    </bk>
    <bk>
      <rc t="2" v="3617"/>
    </bk>
    <bk>
      <rc t="2" v="3618"/>
    </bk>
    <bk>
      <rc t="2" v="3619"/>
    </bk>
    <bk>
      <rc t="2" v="3620"/>
    </bk>
    <bk>
      <rc t="2" v="3621"/>
    </bk>
    <bk>
      <rc t="2" v="3622"/>
    </bk>
    <bk>
      <rc t="2" v="3623"/>
    </bk>
    <bk>
      <rc t="2" v="3624"/>
    </bk>
    <bk>
      <rc t="2" v="3625"/>
    </bk>
    <bk>
      <rc t="2" v="3626"/>
    </bk>
    <bk>
      <rc t="2" v="3627"/>
    </bk>
    <bk>
      <rc t="2" v="3628"/>
    </bk>
    <bk>
      <rc t="2" v="3629"/>
    </bk>
    <bk>
      <rc t="2" v="3630"/>
    </bk>
    <bk>
      <rc t="2" v="3631"/>
    </bk>
    <bk>
      <rc t="2" v="3632"/>
    </bk>
    <bk>
      <rc t="2" v="3633"/>
    </bk>
    <bk>
      <rc t="2" v="3634"/>
    </bk>
    <bk>
      <rc t="2" v="3635"/>
    </bk>
    <bk>
      <rc t="2" v="3636"/>
    </bk>
    <bk>
      <rc t="2" v="3637"/>
    </bk>
    <bk>
      <rc t="2" v="3638"/>
    </bk>
    <bk>
      <rc t="2" v="3639"/>
    </bk>
    <bk>
      <rc t="2" v="3640"/>
    </bk>
    <bk>
      <rc t="2" v="3641"/>
    </bk>
    <bk>
      <rc t="2" v="3642"/>
    </bk>
    <bk>
      <rc t="2" v="3643"/>
    </bk>
    <bk>
      <rc t="2" v="3644"/>
    </bk>
    <bk>
      <rc t="2" v="3645"/>
    </bk>
    <bk>
      <rc t="2" v="3646"/>
    </bk>
    <bk>
      <rc t="2" v="3647"/>
    </bk>
    <bk>
      <rc t="2" v="3648"/>
    </bk>
    <bk>
      <rc t="2" v="3649"/>
    </bk>
    <bk>
      <rc t="2" v="3650"/>
    </bk>
    <bk>
      <rc t="2" v="3651"/>
    </bk>
    <bk>
      <rc t="2" v="3652"/>
    </bk>
    <bk>
      <rc t="2" v="3653"/>
    </bk>
    <bk>
      <rc t="2" v="3654"/>
    </bk>
    <bk>
      <rc t="2" v="3655"/>
    </bk>
    <bk>
      <rc t="2" v="3656"/>
    </bk>
    <bk>
      <rc t="2" v="3657"/>
    </bk>
    <bk>
      <rc t="2" v="3658"/>
    </bk>
    <bk>
      <rc t="2" v="3659"/>
    </bk>
    <bk>
      <rc t="2" v="3660"/>
    </bk>
    <bk>
      <rc t="2" v="3661"/>
    </bk>
    <bk>
      <rc t="2" v="3662"/>
    </bk>
    <bk>
      <rc t="2" v="3663"/>
    </bk>
    <bk>
      <rc t="2" v="3664"/>
    </bk>
    <bk>
      <rc t="2" v="3665"/>
    </bk>
    <bk>
      <rc t="2" v="3666"/>
    </bk>
    <bk>
      <rc t="2" v="3667"/>
    </bk>
    <bk>
      <rc t="2" v="3668"/>
    </bk>
    <bk>
      <rc t="2" v="3669"/>
    </bk>
    <bk>
      <rc t="2" v="3670"/>
    </bk>
    <bk>
      <rc t="2" v="3671"/>
    </bk>
    <bk>
      <rc t="2" v="3672"/>
    </bk>
    <bk>
      <rc t="2" v="3673"/>
    </bk>
    <bk>
      <rc t="2" v="3674"/>
    </bk>
    <bk>
      <rc t="2" v="3675"/>
    </bk>
    <bk>
      <rc t="2" v="3676"/>
    </bk>
    <bk>
      <rc t="2" v="3677"/>
    </bk>
    <bk>
      <rc t="2" v="3678"/>
    </bk>
    <bk>
      <rc t="2" v="3679"/>
    </bk>
    <bk>
      <rc t="2" v="3680"/>
    </bk>
    <bk>
      <rc t="2" v="3681"/>
    </bk>
    <bk>
      <rc t="2" v="3682"/>
    </bk>
    <bk>
      <rc t="2" v="3683"/>
    </bk>
    <bk>
      <rc t="2" v="3684"/>
    </bk>
    <bk>
      <rc t="2" v="3685"/>
    </bk>
    <bk>
      <rc t="2" v="3686"/>
    </bk>
    <bk>
      <rc t="2" v="3687"/>
    </bk>
    <bk>
      <rc t="2" v="3688"/>
    </bk>
    <bk>
      <rc t="2" v="3689"/>
    </bk>
    <bk>
      <rc t="2" v="3690"/>
    </bk>
    <bk>
      <rc t="2" v="3691"/>
    </bk>
    <bk>
      <rc t="2" v="3692"/>
    </bk>
    <bk>
      <rc t="2" v="3693"/>
    </bk>
    <bk>
      <rc t="2" v="3694"/>
    </bk>
    <bk>
      <rc t="2" v="3695"/>
    </bk>
    <bk>
      <rc t="2" v="3696"/>
    </bk>
    <bk>
      <rc t="2" v="3697"/>
    </bk>
    <bk>
      <rc t="2" v="3698"/>
    </bk>
    <bk>
      <rc t="2" v="3699"/>
    </bk>
    <bk>
      <rc t="2" v="3700"/>
    </bk>
    <bk>
      <rc t="2" v="3701"/>
    </bk>
    <bk>
      <rc t="2" v="3702"/>
    </bk>
    <bk>
      <rc t="2" v="3703"/>
    </bk>
    <bk>
      <rc t="2" v="3704"/>
    </bk>
    <bk>
      <rc t="2" v="3705"/>
    </bk>
    <bk>
      <rc t="2" v="3706"/>
    </bk>
    <bk>
      <rc t="2" v="3707"/>
    </bk>
    <bk>
      <rc t="2" v="3708"/>
    </bk>
    <bk>
      <rc t="2" v="3709"/>
    </bk>
    <bk>
      <rc t="2" v="3710"/>
    </bk>
    <bk>
      <rc t="2" v="3711"/>
    </bk>
    <bk>
      <rc t="2" v="3712"/>
    </bk>
    <bk>
      <rc t="2" v="3713"/>
    </bk>
    <bk>
      <rc t="2" v="3714"/>
    </bk>
    <bk>
      <rc t="2" v="3715"/>
    </bk>
    <bk>
      <rc t="2" v="3716"/>
    </bk>
    <bk>
      <rc t="2" v="3717"/>
    </bk>
    <bk>
      <rc t="2" v="3718"/>
    </bk>
    <bk>
      <rc t="2" v="3719"/>
    </bk>
    <bk>
      <rc t="2" v="3720"/>
    </bk>
    <bk>
      <rc t="2" v="3721"/>
    </bk>
    <bk>
      <rc t="2" v="3722"/>
    </bk>
    <bk>
      <rc t="2" v="3723"/>
    </bk>
    <bk>
      <rc t="2" v="3724"/>
    </bk>
    <bk>
      <rc t="2" v="3725"/>
    </bk>
    <bk>
      <rc t="2" v="3726"/>
    </bk>
    <bk>
      <rc t="2" v="3727"/>
    </bk>
    <bk>
      <rc t="2" v="3728"/>
    </bk>
    <bk>
      <rc t="2" v="3729"/>
    </bk>
    <bk>
      <rc t="2" v="3730"/>
    </bk>
    <bk>
      <rc t="2" v="3731"/>
    </bk>
    <bk>
      <rc t="2" v="3732"/>
    </bk>
    <bk>
      <rc t="2" v="3733"/>
    </bk>
    <bk>
      <rc t="2" v="3734"/>
    </bk>
    <bk>
      <rc t="2" v="3735"/>
    </bk>
    <bk>
      <rc t="2" v="3736"/>
    </bk>
    <bk>
      <rc t="2" v="3737"/>
    </bk>
    <bk>
      <rc t="2" v="3738"/>
    </bk>
    <bk>
      <rc t="2" v="3739"/>
    </bk>
    <bk>
      <rc t="2" v="3740"/>
    </bk>
    <bk>
      <rc t="2" v="3741"/>
    </bk>
    <bk>
      <rc t="2" v="3742"/>
    </bk>
    <bk>
      <rc t="2" v="3743"/>
    </bk>
    <bk>
      <rc t="2" v="3744"/>
    </bk>
    <bk>
      <rc t="2" v="3745"/>
    </bk>
    <bk>
      <rc t="2" v="3746"/>
    </bk>
    <bk>
      <rc t="2" v="3747"/>
    </bk>
    <bk>
      <rc t="2" v="3748"/>
    </bk>
    <bk>
      <rc t="2" v="3749"/>
    </bk>
    <bk>
      <rc t="2" v="3750"/>
    </bk>
    <bk>
      <rc t="2" v="3751"/>
    </bk>
    <bk>
      <rc t="2" v="3752"/>
    </bk>
    <bk>
      <rc t="2" v="3753"/>
    </bk>
    <bk>
      <rc t="2" v="3754"/>
    </bk>
    <bk>
      <rc t="2" v="3755"/>
    </bk>
    <bk>
      <rc t="2" v="3756"/>
    </bk>
    <bk>
      <rc t="2" v="3757"/>
    </bk>
    <bk>
      <rc t="2" v="3758"/>
    </bk>
    <bk>
      <rc t="2" v="3759"/>
    </bk>
    <bk>
      <rc t="2" v="3760"/>
    </bk>
    <bk>
      <rc t="2" v="3761"/>
    </bk>
    <bk>
      <rc t="2" v="3762"/>
    </bk>
    <bk>
      <rc t="2" v="3763"/>
    </bk>
    <bk>
      <rc t="2" v="3764"/>
    </bk>
    <bk>
      <rc t="2" v="3765"/>
    </bk>
    <bk>
      <rc t="2" v="3766"/>
    </bk>
    <bk>
      <rc t="2" v="3767"/>
    </bk>
    <bk>
      <rc t="2" v="3768"/>
    </bk>
    <bk>
      <rc t="2" v="3769"/>
    </bk>
    <bk>
      <rc t="2" v="3770"/>
    </bk>
    <bk>
      <rc t="2" v="3771"/>
    </bk>
    <bk>
      <rc t="2" v="3772"/>
    </bk>
    <bk>
      <rc t="2" v="3773"/>
    </bk>
    <bk>
      <rc t="2" v="3774"/>
    </bk>
    <bk>
      <rc t="2" v="3775"/>
    </bk>
    <bk>
      <rc t="2" v="3776"/>
    </bk>
    <bk>
      <rc t="2" v="3777"/>
    </bk>
    <bk>
      <rc t="2" v="3778"/>
    </bk>
    <bk>
      <rc t="2" v="3779"/>
    </bk>
    <bk>
      <rc t="2" v="3780"/>
    </bk>
    <bk>
      <rc t="2" v="3781"/>
    </bk>
    <bk>
      <rc t="2" v="3782"/>
    </bk>
    <bk>
      <rc t="2" v="3783"/>
    </bk>
    <bk>
      <rc t="2" v="3784"/>
    </bk>
    <bk>
      <rc t="2" v="3785"/>
    </bk>
    <bk>
      <rc t="2" v="3786"/>
    </bk>
    <bk>
      <rc t="2" v="3787"/>
    </bk>
    <bk>
      <rc t="2" v="3788"/>
    </bk>
    <bk>
      <rc t="2" v="3789"/>
    </bk>
    <bk>
      <rc t="2" v="3790"/>
    </bk>
    <bk>
      <rc t="2" v="3791"/>
    </bk>
    <bk>
      <rc t="2" v="3792"/>
    </bk>
    <bk>
      <rc t="2" v="3793"/>
    </bk>
    <bk>
      <rc t="2" v="3794"/>
    </bk>
    <bk>
      <rc t="2" v="3795"/>
    </bk>
    <bk>
      <rc t="2" v="3796"/>
    </bk>
    <bk>
      <rc t="2" v="3797"/>
    </bk>
    <bk>
      <rc t="2" v="3798"/>
    </bk>
    <bk>
      <rc t="2" v="3799"/>
    </bk>
    <bk>
      <rc t="2" v="3800"/>
    </bk>
    <bk>
      <rc t="2" v="3801"/>
    </bk>
    <bk>
      <rc t="2" v="3802"/>
    </bk>
    <bk>
      <rc t="2" v="3803"/>
    </bk>
    <bk>
      <rc t="2" v="3804"/>
    </bk>
    <bk>
      <rc t="2" v="3805"/>
    </bk>
    <bk>
      <rc t="2" v="3806"/>
    </bk>
    <bk>
      <rc t="2" v="3807"/>
    </bk>
    <bk>
      <rc t="2" v="3808"/>
    </bk>
    <bk>
      <rc t="2" v="3809"/>
    </bk>
    <bk>
      <rc t="2" v="3810"/>
    </bk>
    <bk>
      <rc t="2" v="3811"/>
    </bk>
    <bk>
      <rc t="2" v="3812"/>
    </bk>
    <bk>
      <rc t="2" v="3813"/>
    </bk>
    <bk>
      <rc t="2" v="3814"/>
    </bk>
    <bk>
      <rc t="2" v="3815"/>
    </bk>
    <bk>
      <rc t="2" v="3816"/>
    </bk>
    <bk>
      <rc t="2" v="3817"/>
    </bk>
    <bk>
      <rc t="2" v="3818"/>
    </bk>
    <bk>
      <rc t="2" v="3819"/>
    </bk>
    <bk>
      <rc t="2" v="3820"/>
    </bk>
    <bk>
      <rc t="2" v="3821"/>
    </bk>
    <bk>
      <rc t="2" v="3822"/>
    </bk>
    <bk>
      <rc t="2" v="3823"/>
    </bk>
    <bk>
      <rc t="2" v="3824"/>
    </bk>
    <bk>
      <rc t="2" v="3825"/>
    </bk>
    <bk>
      <rc t="2" v="3826"/>
    </bk>
    <bk>
      <rc t="2" v="3827"/>
    </bk>
    <bk>
      <rc t="2" v="3828"/>
    </bk>
    <bk>
      <rc t="2" v="3829"/>
    </bk>
    <bk>
      <rc t="2" v="3830"/>
    </bk>
    <bk>
      <rc t="2" v="3831"/>
    </bk>
    <bk>
      <rc t="2" v="3832"/>
    </bk>
    <bk>
      <rc t="2" v="3833"/>
    </bk>
    <bk>
      <rc t="2" v="3834"/>
    </bk>
    <bk>
      <rc t="2" v="3835"/>
    </bk>
    <bk>
      <rc t="2" v="3836"/>
    </bk>
    <bk>
      <rc t="2" v="3837"/>
    </bk>
    <bk>
      <rc t="2" v="3838"/>
    </bk>
    <bk>
      <rc t="2" v="3839"/>
    </bk>
    <bk>
      <rc t="2" v="3840"/>
    </bk>
    <bk>
      <rc t="2" v="3841"/>
    </bk>
    <bk>
      <rc t="2" v="3842"/>
    </bk>
    <bk>
      <rc t="2" v="3843"/>
    </bk>
    <bk>
      <rc t="2" v="3844"/>
    </bk>
    <bk>
      <rc t="2" v="3845"/>
    </bk>
    <bk>
      <rc t="2" v="3846"/>
    </bk>
    <bk>
      <rc t="2" v="3847"/>
    </bk>
    <bk>
      <rc t="2" v="3848"/>
    </bk>
    <bk>
      <rc t="2" v="3849"/>
    </bk>
    <bk>
      <rc t="2" v="3850"/>
    </bk>
    <bk>
      <rc t="2" v="3851"/>
    </bk>
    <bk>
      <rc t="2" v="3852"/>
    </bk>
    <bk>
      <rc t="2" v="3853"/>
    </bk>
    <bk>
      <rc t="2" v="3854"/>
    </bk>
    <bk>
      <rc t="2" v="3855"/>
    </bk>
    <bk>
      <rc t="2" v="3856"/>
    </bk>
    <bk>
      <rc t="2" v="3857"/>
    </bk>
    <bk>
      <rc t="2" v="3858"/>
    </bk>
    <bk>
      <rc t="2" v="3859"/>
    </bk>
    <bk>
      <rc t="2" v="3860"/>
    </bk>
    <bk>
      <rc t="2" v="3861"/>
    </bk>
    <bk>
      <rc t="2" v="3862"/>
    </bk>
    <bk>
      <rc t="2" v="3863"/>
    </bk>
    <bk>
      <rc t="2" v="3864"/>
    </bk>
    <bk>
      <rc t="2" v="3865"/>
    </bk>
    <bk>
      <rc t="2" v="3866"/>
    </bk>
    <bk>
      <rc t="2" v="3867"/>
    </bk>
    <bk>
      <rc t="2" v="3868"/>
    </bk>
    <bk>
      <rc t="2" v="3869"/>
    </bk>
    <bk>
      <rc t="2" v="3870"/>
    </bk>
    <bk>
      <rc t="2" v="3871"/>
    </bk>
    <bk>
      <rc t="2" v="3872"/>
    </bk>
    <bk>
      <rc t="2" v="3873"/>
    </bk>
    <bk>
      <rc t="2" v="3874"/>
    </bk>
    <bk>
      <rc t="2" v="3875"/>
    </bk>
    <bk>
      <rc t="2" v="3876"/>
    </bk>
    <bk>
      <rc t="2" v="3877"/>
    </bk>
    <bk>
      <rc t="2" v="3878"/>
    </bk>
    <bk>
      <rc t="2" v="3879"/>
    </bk>
    <bk>
      <rc t="2" v="3880"/>
    </bk>
    <bk>
      <rc t="2" v="3881"/>
    </bk>
    <bk>
      <rc t="2" v="3882"/>
    </bk>
    <bk>
      <rc t="2" v="3883"/>
    </bk>
    <bk>
      <rc t="2" v="3884"/>
    </bk>
    <bk>
      <rc t="2" v="3885"/>
    </bk>
    <bk>
      <rc t="2" v="3886"/>
    </bk>
    <bk>
      <rc t="2" v="3887"/>
    </bk>
    <bk>
      <rc t="2" v="3888"/>
    </bk>
    <bk>
      <rc t="2" v="3889"/>
    </bk>
    <bk>
      <rc t="2" v="3890"/>
    </bk>
    <bk>
      <rc t="2" v="3891"/>
    </bk>
    <bk>
      <rc t="2" v="3892"/>
    </bk>
    <bk>
      <rc t="2" v="3893"/>
    </bk>
    <bk>
      <rc t="2" v="3894"/>
    </bk>
    <bk>
      <rc t="2" v="3895"/>
    </bk>
    <bk>
      <rc t="2" v="3896"/>
    </bk>
    <bk>
      <rc t="2" v="3897"/>
    </bk>
    <bk>
      <rc t="2" v="3898"/>
    </bk>
    <bk>
      <rc t="2" v="3899"/>
    </bk>
    <bk>
      <rc t="2" v="3900"/>
    </bk>
    <bk>
      <rc t="2" v="3901"/>
    </bk>
    <bk>
      <rc t="2" v="3902"/>
    </bk>
    <bk>
      <rc t="2" v="3903"/>
    </bk>
    <bk>
      <rc t="2" v="3904"/>
    </bk>
    <bk>
      <rc t="2" v="3905"/>
    </bk>
    <bk>
      <rc t="2" v="3906"/>
    </bk>
    <bk>
      <rc t="2" v="3907"/>
    </bk>
    <bk>
      <rc t="2" v="3908"/>
    </bk>
    <bk>
      <rc t="2" v="3909"/>
    </bk>
    <bk>
      <rc t="2" v="3910"/>
    </bk>
    <bk>
      <rc t="2" v="3911"/>
    </bk>
    <bk>
      <rc t="2" v="3912"/>
    </bk>
    <bk>
      <rc t="2" v="3913"/>
    </bk>
    <bk>
      <rc t="2" v="3914"/>
    </bk>
    <bk>
      <rc t="2" v="3915"/>
    </bk>
    <bk>
      <rc t="2" v="3916"/>
    </bk>
    <bk>
      <rc t="2" v="3917"/>
    </bk>
    <bk>
      <rc t="2" v="3918"/>
    </bk>
    <bk>
      <rc t="2" v="3919"/>
    </bk>
    <bk>
      <rc t="2" v="3920"/>
    </bk>
    <bk>
      <rc t="2" v="3921"/>
    </bk>
    <bk>
      <rc t="2" v="3922"/>
    </bk>
    <bk>
      <rc t="2" v="3923"/>
    </bk>
    <bk>
      <rc t="2" v="3924"/>
    </bk>
    <bk>
      <rc t="2" v="3925"/>
    </bk>
    <bk>
      <rc t="2" v="3926"/>
    </bk>
    <bk>
      <rc t="2" v="3927"/>
    </bk>
    <bk>
      <rc t="2" v="3928"/>
    </bk>
    <bk>
      <rc t="2" v="3929"/>
    </bk>
    <bk>
      <rc t="2" v="3930"/>
    </bk>
    <bk>
      <rc t="2" v="3931"/>
    </bk>
    <bk>
      <rc t="2" v="3932"/>
    </bk>
    <bk>
      <rc t="2" v="3933"/>
    </bk>
    <bk>
      <rc t="2" v="3934"/>
    </bk>
    <bk>
      <rc t="2" v="3935"/>
    </bk>
    <bk>
      <rc t="2" v="3936"/>
    </bk>
    <bk>
      <rc t="2" v="3937"/>
    </bk>
    <bk>
      <rc t="2" v="3938"/>
    </bk>
    <bk>
      <rc t="2" v="3939"/>
    </bk>
    <bk>
      <rc t="2" v="3940"/>
    </bk>
    <bk>
      <rc t="2" v="3941"/>
    </bk>
    <bk>
      <rc t="2" v="3942"/>
    </bk>
    <bk>
      <rc t="2" v="3943"/>
    </bk>
    <bk>
      <rc t="2" v="3944"/>
    </bk>
    <bk>
      <rc t="2" v="3945"/>
    </bk>
    <bk>
      <rc t="2" v="3946"/>
    </bk>
    <bk>
      <rc t="2" v="3947"/>
    </bk>
    <bk>
      <rc t="2" v="3948"/>
    </bk>
    <bk>
      <rc t="2" v="3949"/>
    </bk>
    <bk>
      <rc t="2" v="3950"/>
    </bk>
    <bk>
      <rc t="2" v="3951"/>
    </bk>
    <bk>
      <rc t="2" v="3952"/>
    </bk>
    <bk>
      <rc t="2" v="3953"/>
    </bk>
    <bk>
      <rc t="2" v="3954"/>
    </bk>
    <bk>
      <rc t="2" v="3955"/>
    </bk>
    <bk>
      <rc t="2" v="3956"/>
    </bk>
    <bk>
      <rc t="2" v="3957"/>
    </bk>
    <bk>
      <rc t="2" v="3958"/>
    </bk>
    <bk>
      <rc t="2" v="3959"/>
    </bk>
    <bk>
      <rc t="2" v="3960"/>
    </bk>
    <bk>
      <rc t="2" v="3961"/>
    </bk>
    <bk>
      <rc t="2" v="3962"/>
    </bk>
    <bk>
      <rc t="2" v="3963"/>
    </bk>
    <bk>
      <rc t="2" v="3964"/>
    </bk>
    <bk>
      <rc t="2" v="3965"/>
    </bk>
    <bk>
      <rc t="2" v="3966"/>
    </bk>
    <bk>
      <rc t="2" v="3967"/>
    </bk>
    <bk>
      <rc t="2" v="3968"/>
    </bk>
    <bk>
      <rc t="2" v="3969"/>
    </bk>
    <bk>
      <rc t="2" v="3970"/>
    </bk>
    <bk>
      <rc t="2" v="3971"/>
    </bk>
    <bk>
      <rc t="2" v="3972"/>
    </bk>
    <bk>
      <rc t="2" v="3973"/>
    </bk>
    <bk>
      <rc t="2" v="3974"/>
    </bk>
    <bk>
      <rc t="2" v="3975"/>
    </bk>
    <bk>
      <rc t="2" v="3976"/>
    </bk>
    <bk>
      <rc t="2" v="3977"/>
    </bk>
    <bk>
      <rc t="2" v="3978"/>
    </bk>
    <bk>
      <rc t="2" v="3979"/>
    </bk>
    <bk>
      <rc t="2" v="3980"/>
    </bk>
    <bk>
      <rc t="2" v="3981"/>
    </bk>
    <bk>
      <rc t="2" v="3982"/>
    </bk>
    <bk>
      <rc t="2" v="3983"/>
    </bk>
    <bk>
      <rc t="2" v="3984"/>
    </bk>
    <bk>
      <rc t="2" v="3985"/>
    </bk>
    <bk>
      <rc t="2" v="3986"/>
    </bk>
    <bk>
      <rc t="2" v="3987"/>
    </bk>
    <bk>
      <rc t="2" v="3988"/>
    </bk>
    <bk>
      <rc t="2" v="3989"/>
    </bk>
    <bk>
      <rc t="2" v="3990"/>
    </bk>
    <bk>
      <rc t="2" v="3991"/>
    </bk>
    <bk>
      <rc t="2" v="3992"/>
    </bk>
    <bk>
      <rc t="2" v="3993"/>
    </bk>
    <bk>
      <rc t="2" v="3994"/>
    </bk>
    <bk>
      <rc t="2" v="3995"/>
    </bk>
    <bk>
      <rc t="2" v="3996"/>
    </bk>
    <bk>
      <rc t="2" v="3997"/>
    </bk>
    <bk>
      <rc t="2" v="3998"/>
    </bk>
    <bk>
      <rc t="2" v="3999"/>
    </bk>
    <bk>
      <rc t="2" v="4000"/>
    </bk>
    <bk>
      <rc t="2" v="4001"/>
    </bk>
    <bk>
      <rc t="2" v="4002"/>
    </bk>
    <bk>
      <rc t="2" v="4003"/>
    </bk>
    <bk>
      <rc t="2" v="4004"/>
    </bk>
    <bk>
      <rc t="2" v="4005"/>
    </bk>
    <bk>
      <rc t="2" v="4006"/>
    </bk>
    <bk>
      <rc t="2" v="4007"/>
    </bk>
    <bk>
      <rc t="2" v="4008"/>
    </bk>
    <bk>
      <rc t="2" v="4009"/>
    </bk>
    <bk>
      <rc t="2" v="4010"/>
    </bk>
    <bk>
      <rc t="2" v="4011"/>
    </bk>
    <bk>
      <rc t="2" v="4012"/>
    </bk>
    <bk>
      <rc t="2" v="4013"/>
    </bk>
    <bk>
      <rc t="2" v="4014"/>
    </bk>
    <bk>
      <rc t="2" v="4015"/>
    </bk>
    <bk>
      <rc t="2" v="4016"/>
    </bk>
    <bk>
      <rc t="2" v="4017"/>
    </bk>
    <bk>
      <rc t="2" v="4018"/>
    </bk>
    <bk>
      <rc t="2" v="4019"/>
    </bk>
    <bk>
      <rc t="2" v="4020"/>
    </bk>
    <bk>
      <rc t="2" v="4021"/>
    </bk>
    <bk>
      <rc t="2" v="4022"/>
    </bk>
    <bk>
      <rc t="2" v="4023"/>
    </bk>
    <bk>
      <rc t="2" v="4024"/>
    </bk>
    <bk>
      <rc t="2" v="4025"/>
    </bk>
    <bk>
      <rc t="2" v="4026"/>
    </bk>
    <bk>
      <rc t="2" v="4027"/>
    </bk>
    <bk>
      <rc t="2" v="4028"/>
    </bk>
    <bk>
      <rc t="2" v="4029"/>
    </bk>
    <bk>
      <rc t="2" v="4030"/>
    </bk>
    <bk>
      <rc t="2" v="4031"/>
    </bk>
    <bk>
      <rc t="2" v="4032"/>
    </bk>
    <bk>
      <rc t="2" v="4033"/>
    </bk>
    <bk>
      <rc t="2" v="4034"/>
    </bk>
    <bk>
      <rc t="2" v="4035"/>
    </bk>
    <bk>
      <rc t="2" v="4036"/>
    </bk>
    <bk>
      <rc t="2" v="4037"/>
    </bk>
    <bk>
      <rc t="2" v="4038"/>
    </bk>
    <bk>
      <rc t="2" v="4039"/>
    </bk>
    <bk>
      <rc t="2" v="4040"/>
    </bk>
    <bk>
      <rc t="2" v="4041"/>
    </bk>
    <bk>
      <rc t="2" v="4042"/>
    </bk>
    <bk>
      <rc t="2" v="4043"/>
    </bk>
    <bk>
      <rc t="2" v="4044"/>
    </bk>
    <bk>
      <rc t="2" v="4045"/>
    </bk>
    <bk>
      <rc t="2" v="4046"/>
    </bk>
    <bk>
      <rc t="2" v="4047"/>
    </bk>
    <bk>
      <rc t="2" v="4048"/>
    </bk>
    <bk>
      <rc t="2" v="4049"/>
    </bk>
    <bk>
      <rc t="2" v="4050"/>
    </bk>
    <bk>
      <rc t="2" v="4051"/>
    </bk>
    <bk>
      <rc t="2" v="4052"/>
    </bk>
    <bk>
      <rc t="2" v="4053"/>
    </bk>
    <bk>
      <rc t="2" v="4054"/>
    </bk>
    <bk>
      <rc t="2" v="4055"/>
    </bk>
    <bk>
      <rc t="2" v="4056"/>
    </bk>
    <bk>
      <rc t="2" v="4057"/>
    </bk>
    <bk>
      <rc t="2" v="4058"/>
    </bk>
    <bk>
      <rc t="2" v="4059"/>
    </bk>
    <bk>
      <rc t="2" v="4060"/>
    </bk>
    <bk>
      <rc t="2" v="4061"/>
    </bk>
    <bk>
      <rc t="2" v="4062"/>
    </bk>
    <bk>
      <rc t="2" v="4063"/>
    </bk>
    <bk>
      <rc t="2" v="4064"/>
    </bk>
    <bk>
      <rc t="2" v="4065"/>
    </bk>
    <bk>
      <rc t="2" v="4066"/>
    </bk>
    <bk>
      <rc t="2" v="4067"/>
    </bk>
    <bk>
      <rc t="2" v="4068"/>
    </bk>
    <bk>
      <rc t="2" v="4069"/>
    </bk>
    <bk>
      <rc t="2" v="4070"/>
    </bk>
    <bk>
      <rc t="2" v="4071"/>
    </bk>
    <bk>
      <rc t="2" v="4072"/>
    </bk>
    <bk>
      <rc t="2" v="4073"/>
    </bk>
    <bk>
      <rc t="2" v="4074"/>
    </bk>
    <bk>
      <rc t="2" v="4075"/>
    </bk>
    <bk>
      <rc t="2" v="4076"/>
    </bk>
    <bk>
      <rc t="2" v="4077"/>
    </bk>
    <bk>
      <rc t="2" v="4078"/>
    </bk>
    <bk>
      <rc t="2" v="4079"/>
    </bk>
    <bk>
      <rc t="2" v="4080"/>
    </bk>
    <bk>
      <rc t="2" v="4081"/>
    </bk>
    <bk>
      <rc t="2" v="4082"/>
    </bk>
    <bk>
      <rc t="2" v="4083"/>
    </bk>
    <bk>
      <rc t="2" v="4084"/>
    </bk>
    <bk>
      <rc t="2" v="4085"/>
    </bk>
    <bk>
      <rc t="2" v="4086"/>
    </bk>
    <bk>
      <rc t="2" v="4087"/>
    </bk>
    <bk>
      <rc t="2" v="4088"/>
    </bk>
    <bk>
      <rc t="2" v="4089"/>
    </bk>
    <bk>
      <rc t="2" v="4090"/>
    </bk>
    <bk>
      <rc t="2" v="4091"/>
    </bk>
    <bk>
      <rc t="2" v="4092"/>
    </bk>
    <bk>
      <rc t="2" v="4093"/>
    </bk>
    <bk>
      <rc t="2" v="4094"/>
    </bk>
    <bk>
      <rc t="2" v="4095"/>
    </bk>
    <bk>
      <rc t="2" v="4096"/>
    </bk>
    <bk>
      <rc t="2" v="4097"/>
    </bk>
    <bk>
      <rc t="2" v="4098"/>
    </bk>
    <bk>
      <rc t="2" v="4099"/>
    </bk>
    <bk>
      <rc t="2" v="4100"/>
    </bk>
    <bk>
      <rc t="2" v="4101"/>
    </bk>
    <bk>
      <rc t="2" v="4102"/>
    </bk>
    <bk>
      <rc t="2" v="4103"/>
    </bk>
    <bk>
      <rc t="2" v="4104"/>
    </bk>
    <bk>
      <rc t="2" v="4105"/>
    </bk>
    <bk>
      <rc t="2" v="4106"/>
    </bk>
    <bk>
      <rc t="2" v="4107"/>
    </bk>
    <bk>
      <rc t="2" v="4108"/>
    </bk>
    <bk>
      <rc t="2" v="4109"/>
    </bk>
    <bk>
      <rc t="2" v="4110"/>
    </bk>
    <bk>
      <rc t="2" v="4111"/>
    </bk>
    <bk>
      <rc t="2" v="4112"/>
    </bk>
    <bk>
      <rc t="2" v="4113"/>
    </bk>
    <bk>
      <rc t="2" v="4114"/>
    </bk>
    <bk>
      <rc t="2" v="4115"/>
    </bk>
    <bk>
      <rc t="2" v="4116"/>
    </bk>
    <bk>
      <rc t="2" v="4117"/>
    </bk>
    <bk>
      <rc t="2" v="4118"/>
    </bk>
    <bk>
      <rc t="2" v="4119"/>
    </bk>
    <bk>
      <rc t="2" v="4120"/>
    </bk>
    <bk>
      <rc t="2" v="4121"/>
    </bk>
    <bk>
      <rc t="2" v="4122"/>
    </bk>
    <bk>
      <rc t="2" v="4123"/>
    </bk>
    <bk>
      <rc t="2" v="4124"/>
    </bk>
    <bk>
      <rc t="2" v="4125"/>
    </bk>
    <bk>
      <rc t="2" v="4126"/>
    </bk>
    <bk>
      <rc t="2" v="4127"/>
    </bk>
    <bk>
      <rc t="2" v="4128"/>
    </bk>
    <bk>
      <rc t="2" v="4129"/>
    </bk>
    <bk>
      <rc t="2" v="4130"/>
    </bk>
    <bk>
      <rc t="2" v="4131"/>
    </bk>
    <bk>
      <rc t="2" v="4132"/>
    </bk>
    <bk>
      <rc t="2" v="4133"/>
    </bk>
    <bk>
      <rc t="2" v="4134"/>
    </bk>
    <bk>
      <rc t="2" v="4135"/>
    </bk>
    <bk>
      <rc t="2" v="4136"/>
    </bk>
    <bk>
      <rc t="2" v="4137"/>
    </bk>
    <bk>
      <rc t="2" v="4138"/>
    </bk>
    <bk>
      <rc t="2" v="4139"/>
    </bk>
    <bk>
      <rc t="2" v="4140"/>
    </bk>
    <bk>
      <rc t="2" v="4141"/>
    </bk>
    <bk>
      <rc t="2" v="4142"/>
    </bk>
    <bk>
      <rc t="2" v="4143"/>
    </bk>
    <bk>
      <rc t="2" v="4144"/>
    </bk>
    <bk>
      <rc t="2" v="4145"/>
    </bk>
    <bk>
      <rc t="2" v="4146"/>
    </bk>
    <bk>
      <rc t="2" v="4147"/>
    </bk>
    <bk>
      <rc t="2" v="4148"/>
    </bk>
    <bk>
      <rc t="2" v="4149"/>
    </bk>
    <bk>
      <rc t="2" v="4150"/>
    </bk>
    <bk>
      <rc t="2" v="4151"/>
    </bk>
    <bk>
      <rc t="2" v="4152"/>
    </bk>
    <bk>
      <rc t="2" v="4153"/>
    </bk>
    <bk>
      <rc t="2" v="4154"/>
    </bk>
    <bk>
      <rc t="2" v="4155"/>
    </bk>
    <bk>
      <rc t="2" v="4156"/>
    </bk>
    <bk>
      <rc t="2" v="4157"/>
    </bk>
    <bk>
      <rc t="2" v="4158"/>
    </bk>
    <bk>
      <rc t="2" v="4159"/>
    </bk>
    <bk>
      <rc t="2" v="4160"/>
    </bk>
    <bk>
      <rc t="2" v="4161"/>
    </bk>
    <bk>
      <rc t="2" v="4162"/>
    </bk>
    <bk>
      <rc t="2" v="4163"/>
    </bk>
    <bk>
      <rc t="2" v="4164"/>
    </bk>
    <bk>
      <rc t="2" v="4165"/>
    </bk>
    <bk>
      <rc t="2" v="4166"/>
    </bk>
    <bk>
      <rc t="2" v="4167"/>
    </bk>
    <bk>
      <rc t="2" v="4168"/>
    </bk>
    <bk>
      <rc t="2" v="4169"/>
    </bk>
    <bk>
      <rc t="2" v="4170"/>
    </bk>
    <bk>
      <rc t="2" v="4171"/>
    </bk>
    <bk>
      <rc t="2" v="4172"/>
    </bk>
    <bk>
      <rc t="2" v="4173"/>
    </bk>
    <bk>
      <rc t="2" v="4174"/>
    </bk>
    <bk>
      <rc t="2" v="4175"/>
    </bk>
    <bk>
      <rc t="2" v="4176"/>
    </bk>
    <bk>
      <rc t="2" v="4177"/>
    </bk>
    <bk>
      <rc t="2" v="4178"/>
    </bk>
    <bk>
      <rc t="2" v="4179"/>
    </bk>
    <bk>
      <rc t="2" v="4180"/>
    </bk>
    <bk>
      <rc t="2" v="4181"/>
    </bk>
    <bk>
      <rc t="2" v="4182"/>
    </bk>
    <bk>
      <rc t="2" v="4183"/>
    </bk>
    <bk>
      <rc t="2" v="4184"/>
    </bk>
    <bk>
      <rc t="2" v="4185"/>
    </bk>
    <bk>
      <rc t="2" v="4186"/>
    </bk>
    <bk>
      <rc t="2" v="4187"/>
    </bk>
    <bk>
      <rc t="2" v="4188"/>
    </bk>
    <bk>
      <rc t="2" v="4189"/>
    </bk>
    <bk>
      <rc t="2" v="4190"/>
    </bk>
    <bk>
      <rc t="2" v="4191"/>
    </bk>
    <bk>
      <rc t="2" v="4192"/>
    </bk>
    <bk>
      <rc t="2" v="4193"/>
    </bk>
    <bk>
      <rc t="2" v="4194"/>
    </bk>
    <bk>
      <rc t="2" v="4195"/>
    </bk>
    <bk>
      <rc t="2" v="4196"/>
    </bk>
    <bk>
      <rc t="2" v="4197"/>
    </bk>
    <bk>
      <rc t="2" v="4198"/>
    </bk>
    <bk>
      <rc t="2" v="4199"/>
    </bk>
    <bk>
      <rc t="2" v="4200"/>
    </bk>
    <bk>
      <rc t="2" v="4201"/>
    </bk>
    <bk>
      <rc t="2" v="4202"/>
    </bk>
    <bk>
      <rc t="2" v="4203"/>
    </bk>
    <bk>
      <rc t="2" v="4204"/>
    </bk>
    <bk>
      <rc t="2" v="4205"/>
    </bk>
    <bk>
      <rc t="2" v="4206"/>
    </bk>
    <bk>
      <rc t="2" v="4207"/>
    </bk>
    <bk>
      <rc t="2" v="4208"/>
    </bk>
    <bk>
      <rc t="2" v="4209"/>
    </bk>
    <bk>
      <rc t="2" v="4210"/>
    </bk>
    <bk>
      <rc t="2" v="4211"/>
    </bk>
    <bk>
      <rc t="2" v="4212"/>
    </bk>
    <bk>
      <rc t="2" v="4213"/>
    </bk>
    <bk>
      <rc t="2" v="4214"/>
    </bk>
    <bk>
      <rc t="2" v="4215"/>
    </bk>
    <bk>
      <rc t="2" v="4216"/>
    </bk>
    <bk>
      <rc t="2" v="4217"/>
    </bk>
    <bk>
      <rc t="2" v="4218"/>
    </bk>
    <bk>
      <rc t="2" v="4219"/>
    </bk>
    <bk>
      <rc t="2" v="4220"/>
    </bk>
    <bk>
      <rc t="2" v="4221"/>
    </bk>
    <bk>
      <rc t="2" v="4222"/>
    </bk>
    <bk>
      <rc t="2" v="4223"/>
    </bk>
    <bk>
      <rc t="2" v="4224"/>
    </bk>
    <bk>
      <rc t="2" v="4225"/>
    </bk>
    <bk>
      <rc t="2" v="4226"/>
    </bk>
    <bk>
      <rc t="2" v="4227"/>
    </bk>
    <bk>
      <rc t="2" v="4228"/>
    </bk>
    <bk>
      <rc t="2" v="4229"/>
    </bk>
    <bk>
      <rc t="2" v="4230"/>
    </bk>
    <bk>
      <rc t="2" v="4231"/>
    </bk>
    <bk>
      <rc t="2" v="4232"/>
    </bk>
    <bk>
      <rc t="2" v="4233"/>
    </bk>
    <bk>
      <rc t="2" v="4234"/>
    </bk>
    <bk>
      <rc t="2" v="4235"/>
    </bk>
    <bk>
      <rc t="2" v="4236"/>
    </bk>
    <bk>
      <rc t="2" v="4237"/>
    </bk>
    <bk>
      <rc t="2" v="4238"/>
    </bk>
    <bk>
      <rc t="2" v="4239"/>
    </bk>
    <bk>
      <rc t="2" v="4240"/>
    </bk>
    <bk>
      <rc t="2" v="4241"/>
    </bk>
    <bk>
      <rc t="2" v="4242"/>
    </bk>
    <bk>
      <rc t="2" v="4243"/>
    </bk>
    <bk>
      <rc t="2" v="4244"/>
    </bk>
    <bk>
      <rc t="2" v="4245"/>
    </bk>
    <bk>
      <rc t="2" v="4246"/>
    </bk>
    <bk>
      <rc t="2" v="4247"/>
    </bk>
    <bk>
      <rc t="2" v="4248"/>
    </bk>
    <bk>
      <rc t="2" v="4249"/>
    </bk>
    <bk>
      <rc t="2" v="4250"/>
    </bk>
    <bk>
      <rc t="2" v="4251"/>
    </bk>
    <bk>
      <rc t="2" v="4252"/>
    </bk>
    <bk>
      <rc t="2" v="4253"/>
    </bk>
    <bk>
      <rc t="2" v="4254"/>
    </bk>
    <bk>
      <rc t="2" v="4255"/>
    </bk>
    <bk>
      <rc t="2" v="4256"/>
    </bk>
    <bk>
      <rc t="2" v="4257"/>
    </bk>
    <bk>
      <rc t="2" v="4258"/>
    </bk>
    <bk>
      <rc t="2" v="4259"/>
    </bk>
    <bk>
      <rc t="2" v="4260"/>
    </bk>
    <bk>
      <rc t="2" v="4261"/>
    </bk>
    <bk>
      <rc t="2" v="4262"/>
    </bk>
    <bk>
      <rc t="2" v="4263"/>
    </bk>
    <bk>
      <rc t="2" v="4264"/>
    </bk>
    <bk>
      <rc t="2" v="4265"/>
    </bk>
    <bk>
      <rc t="2" v="4266"/>
    </bk>
    <bk>
      <rc t="2" v="4267"/>
    </bk>
    <bk>
      <rc t="2" v="4268"/>
    </bk>
    <bk>
      <rc t="2" v="4269"/>
    </bk>
    <bk>
      <rc t="2" v="4270"/>
    </bk>
    <bk>
      <rc t="2" v="4271"/>
    </bk>
    <bk>
      <rc t="2" v="4272"/>
    </bk>
    <bk>
      <rc t="2" v="4273"/>
    </bk>
    <bk>
      <rc t="2" v="4274"/>
    </bk>
    <bk>
      <rc t="2" v="4275"/>
    </bk>
    <bk>
      <rc t="2" v="4276"/>
    </bk>
    <bk>
      <rc t="2" v="4277"/>
    </bk>
    <bk>
      <rc t="2" v="4278"/>
    </bk>
    <bk>
      <rc t="2" v="4279"/>
    </bk>
    <bk>
      <rc t="2" v="4280"/>
    </bk>
    <bk>
      <rc t="2" v="4281"/>
    </bk>
    <bk>
      <rc t="2" v="4282"/>
    </bk>
    <bk>
      <rc t="2" v="4283"/>
    </bk>
    <bk>
      <rc t="2" v="4284"/>
    </bk>
    <bk>
      <rc t="2" v="4285"/>
    </bk>
    <bk>
      <rc t="2" v="4286"/>
    </bk>
    <bk>
      <rc t="2" v="4287"/>
    </bk>
    <bk>
      <rc t="2" v="4288"/>
    </bk>
    <bk>
      <rc t="2" v="4289"/>
    </bk>
    <bk>
      <rc t="2" v="4290"/>
    </bk>
    <bk>
      <rc t="2" v="4291"/>
    </bk>
    <bk>
      <rc t="2" v="4292"/>
    </bk>
    <bk>
      <rc t="2" v="4293"/>
    </bk>
    <bk>
      <rc t="2" v="4294"/>
    </bk>
    <bk>
      <rc t="2" v="4295"/>
    </bk>
    <bk>
      <rc t="2" v="4296"/>
    </bk>
    <bk>
      <rc t="2" v="4297"/>
    </bk>
    <bk>
      <rc t="2" v="4298"/>
    </bk>
    <bk>
      <rc t="2" v="4299"/>
    </bk>
    <bk>
      <rc t="2" v="4300"/>
    </bk>
    <bk>
      <rc t="2" v="4301"/>
    </bk>
    <bk>
      <rc t="2" v="4302"/>
    </bk>
    <bk>
      <rc t="2" v="4303"/>
    </bk>
    <bk>
      <rc t="2" v="4304"/>
    </bk>
    <bk>
      <rc t="2" v="4305"/>
    </bk>
    <bk>
      <rc t="2" v="4306"/>
    </bk>
    <bk>
      <rc t="2" v="4307"/>
    </bk>
    <bk>
      <rc t="2" v="4308"/>
    </bk>
    <bk>
      <rc t="2" v="4309"/>
    </bk>
    <bk>
      <rc t="2" v="4310"/>
    </bk>
    <bk>
      <rc t="2" v="4311"/>
    </bk>
    <bk>
      <rc t="2" v="4312"/>
    </bk>
    <bk>
      <rc t="2" v="4313"/>
    </bk>
    <bk>
      <rc t="2" v="4314"/>
    </bk>
    <bk>
      <rc t="2" v="4315"/>
    </bk>
    <bk>
      <rc t="2" v="4316"/>
    </bk>
    <bk>
      <rc t="2" v="4317"/>
    </bk>
    <bk>
      <rc t="2" v="4318"/>
    </bk>
    <bk>
      <rc t="2" v="4319"/>
    </bk>
    <bk>
      <rc t="2" v="4320"/>
    </bk>
    <bk>
      <rc t="2" v="4321"/>
    </bk>
    <bk>
      <rc t="2" v="4322"/>
    </bk>
    <bk>
      <rc t="2" v="4323"/>
    </bk>
    <bk>
      <rc t="2" v="4324"/>
    </bk>
    <bk>
      <rc t="2" v="4325"/>
    </bk>
    <bk>
      <rc t="2" v="4326"/>
    </bk>
    <bk>
      <rc t="2" v="4327"/>
    </bk>
    <bk>
      <rc t="2" v="4328"/>
    </bk>
    <bk>
      <rc t="2" v="4329"/>
    </bk>
    <bk>
      <rc t="2" v="4330"/>
    </bk>
    <bk>
      <rc t="2" v="4331"/>
    </bk>
    <bk>
      <rc t="2" v="4332"/>
    </bk>
    <bk>
      <rc t="2" v="4333"/>
    </bk>
    <bk>
      <rc t="2" v="4334"/>
    </bk>
    <bk>
      <rc t="2" v="4335"/>
    </bk>
    <bk>
      <rc t="2" v="4336"/>
    </bk>
    <bk>
      <rc t="2" v="4337"/>
    </bk>
    <bk>
      <rc t="2" v="4338"/>
    </bk>
    <bk>
      <rc t="2" v="4339"/>
    </bk>
    <bk>
      <rc t="2" v="4340"/>
    </bk>
    <bk>
      <rc t="2" v="4341"/>
    </bk>
    <bk>
      <rc t="2" v="4342"/>
    </bk>
    <bk>
      <rc t="2" v="4343"/>
    </bk>
    <bk>
      <rc t="2" v="4344"/>
    </bk>
    <bk>
      <rc t="2" v="4345"/>
    </bk>
    <bk>
      <rc t="2" v="4346"/>
    </bk>
    <bk>
      <rc t="2" v="4347"/>
    </bk>
    <bk>
      <rc t="2" v="4348"/>
    </bk>
    <bk>
      <rc t="2" v="4349"/>
    </bk>
    <bk>
      <rc t="2" v="4350"/>
    </bk>
    <bk>
      <rc t="2" v="4351"/>
    </bk>
    <bk>
      <rc t="2" v="4352"/>
    </bk>
    <bk>
      <rc t="2" v="4353"/>
    </bk>
    <bk>
      <rc t="2" v="4354"/>
    </bk>
    <bk>
      <rc t="2" v="4355"/>
    </bk>
    <bk>
      <rc t="2" v="4356"/>
    </bk>
    <bk>
      <rc t="2" v="4357"/>
    </bk>
    <bk>
      <rc t="2" v="4358"/>
    </bk>
    <bk>
      <rc t="2" v="4359"/>
    </bk>
    <bk>
      <rc t="2" v="4360"/>
    </bk>
    <bk>
      <rc t="2" v="4361"/>
    </bk>
    <bk>
      <rc t="2" v="4362"/>
    </bk>
    <bk>
      <rc t="2" v="4363"/>
    </bk>
    <bk>
      <rc t="2" v="4364"/>
    </bk>
    <bk>
      <rc t="2" v="4365"/>
    </bk>
    <bk>
      <rc t="2" v="4366"/>
    </bk>
    <bk>
      <rc t="2" v="4367"/>
    </bk>
    <bk>
      <rc t="2" v="4368"/>
    </bk>
    <bk>
      <rc t="2" v="4369"/>
    </bk>
    <bk>
      <rc t="2" v="4370"/>
    </bk>
    <bk>
      <rc t="2" v="4371"/>
    </bk>
    <bk>
      <rc t="2" v="4372"/>
    </bk>
    <bk>
      <rc t="2" v="4373"/>
    </bk>
    <bk>
      <rc t="2" v="4374"/>
    </bk>
    <bk>
      <rc t="2" v="4375"/>
    </bk>
    <bk>
      <rc t="2" v="4376"/>
    </bk>
    <bk>
      <rc t="2" v="4377"/>
    </bk>
    <bk>
      <rc t="2" v="4378"/>
    </bk>
    <bk>
      <rc t="2" v="4379"/>
    </bk>
    <bk>
      <rc t="2" v="4380"/>
    </bk>
    <bk>
      <rc t="2" v="4381"/>
    </bk>
    <bk>
      <rc t="2" v="4382"/>
    </bk>
    <bk>
      <rc t="2" v="4383"/>
    </bk>
    <bk>
      <rc t="2" v="4384"/>
    </bk>
    <bk>
      <rc t="2" v="4385"/>
    </bk>
    <bk>
      <rc t="2" v="4386"/>
    </bk>
    <bk>
      <rc t="2" v="4387"/>
    </bk>
    <bk>
      <rc t="2" v="4388"/>
    </bk>
    <bk>
      <rc t="2" v="4389"/>
    </bk>
    <bk>
      <rc t="2" v="4390"/>
    </bk>
    <bk>
      <rc t="2" v="4391"/>
    </bk>
    <bk>
      <rc t="2" v="4392"/>
    </bk>
    <bk>
      <rc t="2" v="4393"/>
    </bk>
    <bk>
      <rc t="2" v="4394"/>
    </bk>
    <bk>
      <rc t="2" v="4395"/>
    </bk>
    <bk>
      <rc t="2" v="4396"/>
    </bk>
    <bk>
      <rc t="2" v="4397"/>
    </bk>
    <bk>
      <rc t="2" v="4398"/>
    </bk>
    <bk>
      <rc t="2" v="4399"/>
    </bk>
    <bk>
      <rc t="2" v="4400"/>
    </bk>
    <bk>
      <rc t="2" v="4401"/>
    </bk>
    <bk>
      <rc t="2" v="4402"/>
    </bk>
    <bk>
      <rc t="2" v="4403"/>
    </bk>
    <bk>
      <rc t="2" v="4404"/>
    </bk>
    <bk>
      <rc t="2" v="4405"/>
    </bk>
    <bk>
      <rc t="2" v="4406"/>
    </bk>
    <bk>
      <rc t="2" v="4407"/>
    </bk>
    <bk>
      <rc t="2" v="4408"/>
    </bk>
    <bk>
      <rc t="2" v="4409"/>
    </bk>
    <bk>
      <rc t="2" v="4410"/>
    </bk>
    <bk>
      <rc t="2" v="4411"/>
    </bk>
    <bk>
      <rc t="2" v="4412"/>
    </bk>
    <bk>
      <rc t="2" v="4413"/>
    </bk>
    <bk>
      <rc t="2" v="4414"/>
    </bk>
    <bk>
      <rc t="2" v="4415"/>
    </bk>
    <bk>
      <rc t="2" v="4416"/>
    </bk>
    <bk>
      <rc t="2" v="4417"/>
    </bk>
    <bk>
      <rc t="2" v="4418"/>
    </bk>
    <bk>
      <rc t="2" v="4419"/>
    </bk>
    <bk>
      <rc t="2" v="4420"/>
    </bk>
    <bk>
      <rc t="2" v="4421"/>
    </bk>
    <bk>
      <rc t="2" v="4422"/>
    </bk>
    <bk>
      <rc t="2" v="4423"/>
    </bk>
    <bk>
      <rc t="2" v="4424"/>
    </bk>
    <bk>
      <rc t="2" v="4425"/>
    </bk>
    <bk>
      <rc t="2" v="4426"/>
    </bk>
    <bk>
      <rc t="2" v="4427"/>
    </bk>
    <bk>
      <rc t="2" v="4428"/>
    </bk>
    <bk>
      <rc t="2" v="4429"/>
    </bk>
    <bk>
      <rc t="2" v="4430"/>
    </bk>
    <bk>
      <rc t="2" v="4431"/>
    </bk>
    <bk>
      <rc t="2" v="4432"/>
    </bk>
    <bk>
      <rc t="2" v="4433"/>
    </bk>
    <bk>
      <rc t="2" v="4434"/>
    </bk>
    <bk>
      <rc t="2" v="4435"/>
    </bk>
    <bk>
      <rc t="2" v="4436"/>
    </bk>
    <bk>
      <rc t="2" v="4437"/>
    </bk>
    <bk>
      <rc t="2" v="4438"/>
    </bk>
    <bk>
      <rc t="2" v="4439"/>
    </bk>
    <bk>
      <rc t="2" v="4440"/>
    </bk>
    <bk>
      <rc t="2" v="4441"/>
    </bk>
    <bk>
      <rc t="2" v="4442"/>
    </bk>
    <bk>
      <rc t="2" v="4443"/>
    </bk>
    <bk>
      <rc t="2" v="4444"/>
    </bk>
    <bk>
      <rc t="2" v="4445"/>
    </bk>
    <bk>
      <rc t="2" v="4446"/>
    </bk>
    <bk>
      <rc t="2" v="4447"/>
    </bk>
    <bk>
      <rc t="2" v="4448"/>
    </bk>
    <bk>
      <rc t="2" v="4449"/>
    </bk>
    <bk>
      <rc t="2" v="4450"/>
    </bk>
    <bk>
      <rc t="2" v="4451"/>
    </bk>
    <bk>
      <rc t="2" v="4452"/>
    </bk>
    <bk>
      <rc t="2" v="4453"/>
    </bk>
    <bk>
      <rc t="2" v="4454"/>
    </bk>
    <bk>
      <rc t="2" v="4455"/>
    </bk>
    <bk>
      <rc t="2" v="4456"/>
    </bk>
    <bk>
      <rc t="2" v="4457"/>
    </bk>
    <bk>
      <rc t="2" v="4458"/>
    </bk>
    <bk>
      <rc t="2" v="4459"/>
    </bk>
    <bk>
      <rc t="2" v="4460"/>
    </bk>
    <bk>
      <rc t="2" v="4461"/>
    </bk>
    <bk>
      <rc t="2" v="4462"/>
    </bk>
    <bk>
      <rc t="2" v="4463"/>
    </bk>
    <bk>
      <rc t="2" v="4464"/>
    </bk>
    <bk>
      <rc t="2" v="4465"/>
    </bk>
    <bk>
      <rc t="2" v="4466"/>
    </bk>
    <bk>
      <rc t="2" v="4467"/>
    </bk>
    <bk>
      <rc t="2" v="4468"/>
    </bk>
    <bk>
      <rc t="2" v="4469"/>
    </bk>
    <bk>
      <rc t="2" v="4470"/>
    </bk>
    <bk>
      <rc t="2" v="4471"/>
    </bk>
    <bk>
      <rc t="2" v="4472"/>
    </bk>
    <bk>
      <rc t="2" v="4473"/>
    </bk>
    <bk>
      <rc t="2" v="4474"/>
    </bk>
    <bk>
      <rc t="2" v="4475"/>
    </bk>
    <bk>
      <rc t="2" v="4476"/>
    </bk>
    <bk>
      <rc t="2" v="4477"/>
    </bk>
    <bk>
      <rc t="2" v="4478"/>
    </bk>
    <bk>
      <rc t="2" v="4479"/>
    </bk>
    <bk>
      <rc t="2" v="4480"/>
    </bk>
    <bk>
      <rc t="2" v="4481"/>
    </bk>
    <bk>
      <rc t="2" v="4482"/>
    </bk>
    <bk>
      <rc t="2" v="4483"/>
    </bk>
    <bk>
      <rc t="2" v="4484"/>
    </bk>
    <bk>
      <rc t="2" v="4485"/>
    </bk>
    <bk>
      <rc t="2" v="4486"/>
    </bk>
    <bk>
      <rc t="2" v="4487"/>
    </bk>
    <bk>
      <rc t="2" v="4488"/>
    </bk>
    <bk>
      <rc t="2" v="4489"/>
    </bk>
    <bk>
      <rc t="2" v="4490"/>
    </bk>
    <bk>
      <rc t="2" v="4491"/>
    </bk>
    <bk>
      <rc t="2" v="4492"/>
    </bk>
    <bk>
      <rc t="2" v="4493"/>
    </bk>
    <bk>
      <rc t="2" v="4494"/>
    </bk>
    <bk>
      <rc t="2" v="4495"/>
    </bk>
    <bk>
      <rc t="2" v="4496"/>
    </bk>
    <bk>
      <rc t="2" v="4497"/>
    </bk>
    <bk>
      <rc t="2" v="4498"/>
    </bk>
    <bk>
      <rc t="2" v="4499"/>
    </bk>
    <bk>
      <rc t="2" v="4500"/>
    </bk>
    <bk>
      <rc t="2" v="4501"/>
    </bk>
    <bk>
      <rc t="2" v="4502"/>
    </bk>
    <bk>
      <rc t="2" v="4503"/>
    </bk>
    <bk>
      <rc t="2" v="4504"/>
    </bk>
    <bk>
      <rc t="2" v="4505"/>
    </bk>
    <bk>
      <rc t="2" v="4506"/>
    </bk>
    <bk>
      <rc t="2" v="4507"/>
    </bk>
    <bk>
      <rc t="2" v="4508"/>
    </bk>
    <bk>
      <rc t="2" v="4509"/>
    </bk>
    <bk>
      <rc t="2" v="4510"/>
    </bk>
    <bk>
      <rc t="2" v="4511"/>
    </bk>
    <bk>
      <rc t="2" v="4512"/>
    </bk>
    <bk>
      <rc t="2" v="4513"/>
    </bk>
    <bk>
      <rc t="2" v="4514"/>
    </bk>
    <bk>
      <rc t="2" v="4515"/>
    </bk>
    <bk>
      <rc t="2" v="4516"/>
    </bk>
    <bk>
      <rc t="2" v="4517"/>
    </bk>
    <bk>
      <rc t="2" v="4518"/>
    </bk>
    <bk>
      <rc t="2" v="4519"/>
    </bk>
    <bk>
      <rc t="2" v="4520"/>
    </bk>
    <bk>
      <rc t="2" v="4521"/>
    </bk>
    <bk>
      <rc t="2" v="4522"/>
    </bk>
    <bk>
      <rc t="2" v="4523"/>
    </bk>
    <bk>
      <rc t="2" v="4524"/>
    </bk>
    <bk>
      <rc t="2" v="4525"/>
    </bk>
    <bk>
      <rc t="2" v="4526"/>
    </bk>
    <bk>
      <rc t="2" v="4527"/>
    </bk>
    <bk>
      <rc t="2" v="4528"/>
    </bk>
    <bk>
      <rc t="2" v="4529"/>
    </bk>
    <bk>
      <rc t="2" v="4530"/>
    </bk>
    <bk>
      <rc t="2" v="4531"/>
    </bk>
    <bk>
      <rc t="2" v="4532"/>
    </bk>
    <bk>
      <rc t="2" v="4533"/>
    </bk>
    <bk>
      <rc t="2" v="4534"/>
    </bk>
    <bk>
      <rc t="2" v="4535"/>
    </bk>
    <bk>
      <rc t="2" v="4536"/>
    </bk>
    <bk>
      <rc t="2" v="4537"/>
    </bk>
    <bk>
      <rc t="2" v="4538"/>
    </bk>
    <bk>
      <rc t="2" v="4539"/>
    </bk>
    <bk>
      <rc t="2" v="4540"/>
    </bk>
    <bk>
      <rc t="2" v="4541"/>
    </bk>
    <bk>
      <rc t="2" v="4542"/>
    </bk>
    <bk>
      <rc t="2" v="4543"/>
    </bk>
    <bk>
      <rc t="2" v="4544"/>
    </bk>
    <bk>
      <rc t="2" v="4545"/>
    </bk>
    <bk>
      <rc t="2" v="4546"/>
    </bk>
    <bk>
      <rc t="2" v="4547"/>
    </bk>
    <bk>
      <rc t="2" v="4548"/>
    </bk>
    <bk>
      <rc t="2" v="4549"/>
    </bk>
    <bk>
      <rc t="2" v="4550"/>
    </bk>
    <bk>
      <rc t="2" v="4551"/>
    </bk>
    <bk>
      <rc t="2" v="4552"/>
    </bk>
    <bk>
      <rc t="2" v="4553"/>
    </bk>
    <bk>
      <rc t="2" v="4554"/>
    </bk>
    <bk>
      <rc t="2" v="4555"/>
    </bk>
    <bk>
      <rc t="2" v="4556"/>
    </bk>
    <bk>
      <rc t="2" v="4557"/>
    </bk>
    <bk>
      <rc t="2" v="4558"/>
    </bk>
    <bk>
      <rc t="2" v="4559"/>
    </bk>
    <bk>
      <rc t="2" v="4560"/>
    </bk>
    <bk>
      <rc t="2" v="4561"/>
    </bk>
    <bk>
      <rc t="2" v="4562"/>
    </bk>
    <bk>
      <rc t="2" v="4563"/>
    </bk>
    <bk>
      <rc t="2" v="4564"/>
    </bk>
    <bk>
      <rc t="2" v="4565"/>
    </bk>
    <bk>
      <rc t="2" v="4566"/>
    </bk>
    <bk>
      <rc t="2" v="4567"/>
    </bk>
    <bk>
      <rc t="2" v="4568"/>
    </bk>
    <bk>
      <rc t="2" v="4569"/>
    </bk>
    <bk>
      <rc t="2" v="4570"/>
    </bk>
    <bk>
      <rc t="2" v="4571"/>
    </bk>
    <bk>
      <rc t="2" v="4572"/>
    </bk>
    <bk>
      <rc t="2" v="4573"/>
    </bk>
    <bk>
      <rc t="2" v="4574"/>
    </bk>
    <bk>
      <rc t="2" v="4575"/>
    </bk>
    <bk>
      <rc t="2" v="4576"/>
    </bk>
    <bk>
      <rc t="2" v="4577"/>
    </bk>
    <bk>
      <rc t="2" v="4578"/>
    </bk>
    <bk>
      <rc t="2" v="4579"/>
    </bk>
    <bk>
      <rc t="2" v="4580"/>
    </bk>
    <bk>
      <rc t="2" v="4581"/>
    </bk>
    <bk>
      <rc t="2" v="4582"/>
    </bk>
    <bk>
      <rc t="2" v="4583"/>
    </bk>
    <bk>
      <rc t="2" v="4584"/>
    </bk>
    <bk>
      <rc t="2" v="4585"/>
    </bk>
    <bk>
      <rc t="2" v="4586"/>
    </bk>
    <bk>
      <rc t="2" v="4587"/>
    </bk>
    <bk>
      <rc t="2" v="4588"/>
    </bk>
    <bk>
      <rc t="2" v="4589"/>
    </bk>
    <bk>
      <rc t="2" v="4590"/>
    </bk>
    <bk>
      <rc t="2" v="4591"/>
    </bk>
    <bk>
      <rc t="2" v="4592"/>
    </bk>
    <bk>
      <rc t="2" v="4593"/>
    </bk>
    <bk>
      <rc t="2" v="4594"/>
    </bk>
    <bk>
      <rc t="2" v="4595"/>
    </bk>
    <bk>
      <rc t="2" v="4596"/>
    </bk>
    <bk>
      <rc t="2" v="4597"/>
    </bk>
    <bk>
      <rc t="2" v="4598"/>
    </bk>
    <bk>
      <rc t="2" v="4599"/>
    </bk>
    <bk>
      <rc t="2" v="4600"/>
    </bk>
    <bk>
      <rc t="2" v="4601"/>
    </bk>
    <bk>
      <rc t="2" v="4602"/>
    </bk>
    <bk>
      <rc t="2" v="4603"/>
    </bk>
    <bk>
      <rc t="2" v="4604"/>
    </bk>
    <bk>
      <rc t="2" v="4605"/>
    </bk>
    <bk>
      <rc t="2" v="4606"/>
    </bk>
    <bk>
      <rc t="2" v="4607"/>
    </bk>
    <bk>
      <rc t="2" v="4608"/>
    </bk>
    <bk>
      <rc t="2" v="4609"/>
    </bk>
    <bk>
      <rc t="2" v="4610"/>
    </bk>
    <bk>
      <rc t="2" v="4611"/>
    </bk>
    <bk>
      <rc t="2" v="4612"/>
    </bk>
    <bk>
      <rc t="2" v="4613"/>
    </bk>
    <bk>
      <rc t="2" v="4614"/>
    </bk>
    <bk>
      <rc t="2" v="4615"/>
    </bk>
    <bk>
      <rc t="2" v="4616"/>
    </bk>
    <bk>
      <rc t="2" v="4617"/>
    </bk>
    <bk>
      <rc t="2" v="4618"/>
    </bk>
    <bk>
      <rc t="2" v="4619"/>
    </bk>
    <bk>
      <rc t="2" v="4620"/>
    </bk>
    <bk>
      <rc t="2" v="4621"/>
    </bk>
    <bk>
      <rc t="2" v="4622"/>
    </bk>
    <bk>
      <rc t="2" v="4623"/>
    </bk>
    <bk>
      <rc t="2" v="4624"/>
    </bk>
    <bk>
      <rc t="2" v="4625"/>
    </bk>
    <bk>
      <rc t="2" v="4626"/>
    </bk>
    <bk>
      <rc t="2" v="4627"/>
    </bk>
    <bk>
      <rc t="2" v="4628"/>
    </bk>
    <bk>
      <rc t="2" v="4629"/>
    </bk>
    <bk>
      <rc t="2" v="4630"/>
    </bk>
    <bk>
      <rc t="2" v="4631"/>
    </bk>
    <bk>
      <rc t="2" v="4632"/>
    </bk>
    <bk>
      <rc t="2" v="4633"/>
    </bk>
    <bk>
      <rc t="2" v="4634"/>
    </bk>
    <bk>
      <rc t="2" v="4635"/>
    </bk>
    <bk>
      <rc t="2" v="4636"/>
    </bk>
    <bk>
      <rc t="2" v="4637"/>
    </bk>
    <bk>
      <rc t="2" v="4638"/>
    </bk>
    <bk>
      <rc t="2" v="4639"/>
    </bk>
    <bk>
      <rc t="2" v="4640"/>
    </bk>
    <bk>
      <rc t="2" v="4641"/>
    </bk>
    <bk>
      <rc t="2" v="4642"/>
    </bk>
    <bk>
      <rc t="2" v="4643"/>
    </bk>
    <bk>
      <rc t="2" v="4644"/>
    </bk>
    <bk>
      <rc t="2" v="4645"/>
    </bk>
    <bk>
      <rc t="2" v="4646"/>
    </bk>
    <bk>
      <rc t="2" v="4647"/>
    </bk>
    <bk>
      <rc t="2" v="4648"/>
    </bk>
    <bk>
      <rc t="2" v="4649"/>
    </bk>
    <bk>
      <rc t="2" v="4650"/>
    </bk>
    <bk>
      <rc t="2" v="4651"/>
    </bk>
    <bk>
      <rc t="2" v="4652"/>
    </bk>
    <bk>
      <rc t="2" v="4653"/>
    </bk>
    <bk>
      <rc t="2" v="4654"/>
    </bk>
    <bk>
      <rc t="2" v="4655"/>
    </bk>
    <bk>
      <rc t="2" v="4656"/>
    </bk>
    <bk>
      <rc t="2" v="4657"/>
    </bk>
    <bk>
      <rc t="2" v="4658"/>
    </bk>
    <bk>
      <rc t="2" v="4659"/>
    </bk>
    <bk>
      <rc t="2" v="4660"/>
    </bk>
    <bk>
      <rc t="2" v="4661"/>
    </bk>
    <bk>
      <rc t="2" v="4662"/>
    </bk>
    <bk>
      <rc t="2" v="4663"/>
    </bk>
    <bk>
      <rc t="2" v="4664"/>
    </bk>
    <bk>
      <rc t="2" v="4665"/>
    </bk>
    <bk>
      <rc t="2" v="4666"/>
    </bk>
    <bk>
      <rc t="2" v="4667"/>
    </bk>
    <bk>
      <rc t="2" v="4668"/>
    </bk>
    <bk>
      <rc t="2" v="4669"/>
    </bk>
    <bk>
      <rc t="2" v="4670"/>
    </bk>
    <bk>
      <rc t="2" v="4671"/>
    </bk>
    <bk>
      <rc t="2" v="4672"/>
    </bk>
    <bk>
      <rc t="2" v="4673"/>
    </bk>
    <bk>
      <rc t="2" v="4674"/>
    </bk>
    <bk>
      <rc t="2" v="4675"/>
    </bk>
    <bk>
      <rc t="2" v="4676"/>
    </bk>
    <bk>
      <rc t="2" v="4677"/>
    </bk>
    <bk>
      <rc t="2" v="4678"/>
    </bk>
    <bk>
      <rc t="2" v="4679"/>
    </bk>
    <bk>
      <rc t="2" v="4680"/>
    </bk>
    <bk>
      <rc t="2" v="4681"/>
    </bk>
    <bk>
      <rc t="2" v="4682"/>
    </bk>
    <bk>
      <rc t="2" v="4683"/>
    </bk>
    <bk>
      <rc t="2" v="4684"/>
    </bk>
    <bk>
      <rc t="2" v="4685"/>
    </bk>
    <bk>
      <rc t="2" v="4686"/>
    </bk>
    <bk>
      <rc t="2" v="4687"/>
    </bk>
    <bk>
      <rc t="2" v="4688"/>
    </bk>
    <bk>
      <rc t="2" v="4689"/>
    </bk>
    <bk>
      <rc t="2" v="4690"/>
    </bk>
    <bk>
      <rc t="2" v="4691"/>
    </bk>
    <bk>
      <rc t="2" v="4692"/>
    </bk>
    <bk>
      <rc t="2" v="4693"/>
    </bk>
    <bk>
      <rc t="2" v="4694"/>
    </bk>
    <bk>
      <rc t="2" v="4695"/>
    </bk>
    <bk>
      <rc t="2" v="4696"/>
    </bk>
    <bk>
      <rc t="2" v="4697"/>
    </bk>
    <bk>
      <rc t="2" v="4698"/>
    </bk>
    <bk>
      <rc t="2" v="4699"/>
    </bk>
    <bk>
      <rc t="2" v="4700"/>
    </bk>
    <bk>
      <rc t="2" v="4701"/>
    </bk>
    <bk>
      <rc t="2" v="4702"/>
    </bk>
    <bk>
      <rc t="2" v="4703"/>
    </bk>
    <bk>
      <rc t="2" v="4704"/>
    </bk>
    <bk>
      <rc t="2" v="4705"/>
    </bk>
    <bk>
      <rc t="2" v="4706"/>
    </bk>
    <bk>
      <rc t="2" v="4707"/>
    </bk>
    <bk>
      <rc t="2" v="4708"/>
    </bk>
    <bk>
      <rc t="2" v="4709"/>
    </bk>
    <bk>
      <rc t="2" v="4710"/>
    </bk>
    <bk>
      <rc t="2" v="4711"/>
    </bk>
    <bk>
      <rc t="2" v="4712"/>
    </bk>
    <bk>
      <rc t="2" v="4713"/>
    </bk>
    <bk>
      <rc t="2" v="4714"/>
    </bk>
    <bk>
      <rc t="2" v="4715"/>
    </bk>
    <bk>
      <rc t="2" v="4716"/>
    </bk>
    <bk>
      <rc t="2" v="4717"/>
    </bk>
    <bk>
      <rc t="2" v="4718"/>
    </bk>
    <bk>
      <rc t="2" v="4719"/>
    </bk>
    <bk>
      <rc t="2" v="4720"/>
    </bk>
    <bk>
      <rc t="2" v="4721"/>
    </bk>
    <bk>
      <rc t="2" v="4722"/>
    </bk>
    <bk>
      <rc t="2" v="4723"/>
    </bk>
    <bk>
      <rc t="2" v="4724"/>
    </bk>
    <bk>
      <rc t="2" v="4725"/>
    </bk>
    <bk>
      <rc t="2" v="4726"/>
    </bk>
    <bk>
      <rc t="2" v="4727"/>
    </bk>
    <bk>
      <rc t="2" v="4728"/>
    </bk>
    <bk>
      <rc t="2" v="4729"/>
    </bk>
    <bk>
      <rc t="2" v="4730"/>
    </bk>
    <bk>
      <rc t="2" v="4731"/>
    </bk>
    <bk>
      <rc t="2" v="4732"/>
    </bk>
    <bk>
      <rc t="2" v="4733"/>
    </bk>
    <bk>
      <rc t="2" v="4734"/>
    </bk>
    <bk>
      <rc t="2" v="4735"/>
    </bk>
    <bk>
      <rc t="2" v="4736"/>
    </bk>
    <bk>
      <rc t="2" v="4737"/>
    </bk>
    <bk>
      <rc t="2" v="4738"/>
    </bk>
    <bk>
      <rc t="2" v="4739"/>
    </bk>
    <bk>
      <rc t="2" v="4740"/>
    </bk>
    <bk>
      <rc t="2" v="4741"/>
    </bk>
    <bk>
      <rc t="2" v="4742"/>
    </bk>
    <bk>
      <rc t="2" v="4743"/>
    </bk>
    <bk>
      <rc t="2" v="4744"/>
    </bk>
    <bk>
      <rc t="2" v="4745"/>
    </bk>
    <bk>
      <rc t="2" v="4746"/>
    </bk>
    <bk>
      <rc t="2" v="4747"/>
    </bk>
    <bk>
      <rc t="2" v="4748"/>
    </bk>
    <bk>
      <rc t="2" v="4749"/>
    </bk>
    <bk>
      <rc t="2" v="4750"/>
    </bk>
    <bk>
      <rc t="2" v="4751"/>
    </bk>
    <bk>
      <rc t="2" v="4752"/>
    </bk>
    <bk>
      <rc t="2" v="4753"/>
    </bk>
    <bk>
      <rc t="2" v="4754"/>
    </bk>
    <bk>
      <rc t="2" v="4755"/>
    </bk>
    <bk>
      <rc t="2" v="4756"/>
    </bk>
    <bk>
      <rc t="2" v="4757"/>
    </bk>
    <bk>
      <rc t="2" v="4758"/>
    </bk>
    <bk>
      <rc t="2" v="4759"/>
    </bk>
    <bk>
      <rc t="2" v="4760"/>
    </bk>
    <bk>
      <rc t="2" v="4761"/>
    </bk>
    <bk>
      <rc t="2" v="4762"/>
    </bk>
    <bk>
      <rc t="2" v="4763"/>
    </bk>
    <bk>
      <rc t="2" v="4764"/>
    </bk>
    <bk>
      <rc t="2" v="4765"/>
    </bk>
    <bk>
      <rc t="2" v="4766"/>
    </bk>
    <bk>
      <rc t="2" v="4767"/>
    </bk>
    <bk>
      <rc t="2" v="4768"/>
    </bk>
    <bk>
      <rc t="2" v="4769"/>
    </bk>
    <bk>
      <rc t="2" v="4770"/>
    </bk>
    <bk>
      <rc t="2" v="4771"/>
    </bk>
    <bk>
      <rc t="2" v="4772"/>
    </bk>
    <bk>
      <rc t="2" v="4773"/>
    </bk>
    <bk>
      <rc t="2" v="4774"/>
    </bk>
    <bk>
      <rc t="2" v="4775"/>
    </bk>
    <bk>
      <rc t="2" v="4776"/>
    </bk>
    <bk>
      <rc t="2" v="4777"/>
    </bk>
    <bk>
      <rc t="2" v="4778"/>
    </bk>
    <bk>
      <rc t="2" v="4779"/>
    </bk>
    <bk>
      <rc t="2" v="4780"/>
    </bk>
    <bk>
      <rc t="2" v="4781"/>
    </bk>
    <bk>
      <rc t="2" v="4782"/>
    </bk>
    <bk>
      <rc t="2" v="4783"/>
    </bk>
    <bk>
      <rc t="2" v="4784"/>
    </bk>
    <bk>
      <rc t="2" v="4785"/>
    </bk>
    <bk>
      <rc t="2" v="4786"/>
    </bk>
    <bk>
      <rc t="2" v="4787"/>
    </bk>
    <bk>
      <rc t="2" v="4788"/>
    </bk>
    <bk>
      <rc t="2" v="4789"/>
    </bk>
    <bk>
      <rc t="2" v="4790"/>
    </bk>
    <bk>
      <rc t="2" v="4791"/>
    </bk>
    <bk>
      <rc t="2" v="4792"/>
    </bk>
    <bk>
      <rc t="2" v="4793"/>
    </bk>
    <bk>
      <rc t="2" v="4794"/>
    </bk>
    <bk>
      <rc t="2" v="4795"/>
    </bk>
    <bk>
      <rc t="2" v="4796"/>
    </bk>
    <bk>
      <rc t="2" v="4797"/>
    </bk>
    <bk>
      <rc t="2" v="4798"/>
    </bk>
    <bk>
      <rc t="2" v="4799"/>
    </bk>
    <bk>
      <rc t="2" v="4800"/>
    </bk>
    <bk>
      <rc t="2" v="4801"/>
    </bk>
    <bk>
      <rc t="2" v="4802"/>
    </bk>
    <bk>
      <rc t="2" v="4803"/>
    </bk>
    <bk>
      <rc t="2" v="4804"/>
    </bk>
    <bk>
      <rc t="2" v="4805"/>
    </bk>
    <bk>
      <rc t="2" v="4806"/>
    </bk>
    <bk>
      <rc t="2" v="4807"/>
    </bk>
    <bk>
      <rc t="2" v="4808"/>
    </bk>
    <bk>
      <rc t="2" v="4809"/>
    </bk>
    <bk>
      <rc t="2" v="4810"/>
    </bk>
    <bk>
      <rc t="2" v="4811"/>
    </bk>
    <bk>
      <rc t="2" v="4812"/>
    </bk>
    <bk>
      <rc t="2" v="4813"/>
    </bk>
    <bk>
      <rc t="2" v="4814"/>
    </bk>
    <bk>
      <rc t="2" v="4815"/>
    </bk>
    <bk>
      <rc t="2" v="4816"/>
    </bk>
    <bk>
      <rc t="2" v="4817"/>
    </bk>
    <bk>
      <rc t="2" v="4818"/>
    </bk>
    <bk>
      <rc t="2" v="4819"/>
    </bk>
    <bk>
      <rc t="2" v="4820"/>
    </bk>
    <bk>
      <rc t="2" v="4821"/>
    </bk>
    <bk>
      <rc t="2" v="4822"/>
    </bk>
    <bk>
      <rc t="2" v="4823"/>
    </bk>
    <bk>
      <rc t="2" v="4824"/>
    </bk>
    <bk>
      <rc t="2" v="4825"/>
    </bk>
    <bk>
      <rc t="2" v="4826"/>
    </bk>
    <bk>
      <rc t="2" v="4827"/>
    </bk>
    <bk>
      <rc t="2" v="4828"/>
    </bk>
    <bk>
      <rc t="2" v="4829"/>
    </bk>
    <bk>
      <rc t="2" v="4830"/>
    </bk>
    <bk>
      <rc t="2" v="4831"/>
    </bk>
    <bk>
      <rc t="2" v="4832"/>
    </bk>
    <bk>
      <rc t="2" v="4833"/>
    </bk>
    <bk>
      <rc t="2" v="4834"/>
    </bk>
    <bk>
      <rc t="2" v="4835"/>
    </bk>
    <bk>
      <rc t="2" v="4836"/>
    </bk>
    <bk>
      <rc t="2" v="4837"/>
    </bk>
    <bk>
      <rc t="2" v="4838"/>
    </bk>
    <bk>
      <rc t="2" v="4839"/>
    </bk>
    <bk>
      <rc t="2" v="4840"/>
    </bk>
    <bk>
      <rc t="2" v="4841"/>
    </bk>
    <bk>
      <rc t="2" v="4842"/>
    </bk>
    <bk>
      <rc t="2" v="4843"/>
    </bk>
    <bk>
      <rc t="2" v="4844"/>
    </bk>
    <bk>
      <rc t="2" v="4845"/>
    </bk>
    <bk>
      <rc t="2" v="4846"/>
    </bk>
    <bk>
      <rc t="2" v="4847"/>
    </bk>
    <bk>
      <rc t="2" v="4848"/>
    </bk>
    <bk>
      <rc t="2" v="4849"/>
    </bk>
    <bk>
      <rc t="2" v="4850"/>
    </bk>
    <bk>
      <rc t="2" v="4851"/>
    </bk>
    <bk>
      <rc t="2" v="4852"/>
    </bk>
    <bk>
      <rc t="2" v="4853"/>
    </bk>
    <bk>
      <rc t="2" v="4854"/>
    </bk>
    <bk>
      <rc t="2" v="4855"/>
    </bk>
    <bk>
      <rc t="2" v="4856"/>
    </bk>
    <bk>
      <rc t="2" v="4857"/>
    </bk>
    <bk>
      <rc t="2" v="4858"/>
    </bk>
    <bk>
      <rc t="2" v="4859"/>
    </bk>
    <bk>
      <rc t="2" v="4860"/>
    </bk>
    <bk>
      <rc t="2" v="4861"/>
    </bk>
    <bk>
      <rc t="2" v="4862"/>
    </bk>
    <bk>
      <rc t="2" v="4863"/>
    </bk>
    <bk>
      <rc t="2" v="4864"/>
    </bk>
    <bk>
      <rc t="2" v="4865"/>
    </bk>
    <bk>
      <rc t="2" v="4866"/>
    </bk>
    <bk>
      <rc t="2" v="4867"/>
    </bk>
    <bk>
      <rc t="2" v="4868"/>
    </bk>
    <bk>
      <rc t="2" v="4869"/>
    </bk>
    <bk>
      <rc t="2" v="4870"/>
    </bk>
    <bk>
      <rc t="2" v="4871"/>
    </bk>
    <bk>
      <rc t="2" v="4872"/>
    </bk>
    <bk>
      <rc t="2" v="4873"/>
    </bk>
    <bk>
      <rc t="2" v="4874"/>
    </bk>
    <bk>
      <rc t="2" v="4875"/>
    </bk>
    <bk>
      <rc t="2" v="4876"/>
    </bk>
    <bk>
      <rc t="2" v="4877"/>
    </bk>
    <bk>
      <rc t="2" v="4878"/>
    </bk>
    <bk>
      <rc t="2" v="4879"/>
    </bk>
    <bk>
      <rc t="2" v="4880"/>
    </bk>
    <bk>
      <rc t="2" v="4881"/>
    </bk>
    <bk>
      <rc t="2" v="4882"/>
    </bk>
    <bk>
      <rc t="2" v="4883"/>
    </bk>
    <bk>
      <rc t="2" v="4884"/>
    </bk>
    <bk>
      <rc t="2" v="4885"/>
    </bk>
    <bk>
      <rc t="2" v="4886"/>
    </bk>
    <bk>
      <rc t="2" v="4887"/>
    </bk>
    <bk>
      <rc t="2" v="4888"/>
    </bk>
    <bk>
      <rc t="2" v="4889"/>
    </bk>
    <bk>
      <rc t="2" v="4890"/>
    </bk>
    <bk>
      <rc t="2" v="4891"/>
    </bk>
    <bk>
      <rc t="2" v="4892"/>
    </bk>
    <bk>
      <rc t="2" v="4893"/>
    </bk>
    <bk>
      <rc t="2" v="4894"/>
    </bk>
    <bk>
      <rc t="2" v="4895"/>
    </bk>
    <bk>
      <rc t="2" v="4896"/>
    </bk>
    <bk>
      <rc t="2" v="4897"/>
    </bk>
    <bk>
      <rc t="2" v="4898"/>
    </bk>
    <bk>
      <rc t="2" v="4899"/>
    </bk>
    <bk>
      <rc t="2" v="4900"/>
    </bk>
    <bk>
      <rc t="2" v="4901"/>
    </bk>
    <bk>
      <rc t="2" v="4902"/>
    </bk>
    <bk>
      <rc t="2" v="4903"/>
    </bk>
    <bk>
      <rc t="2" v="4904"/>
    </bk>
    <bk>
      <rc t="2" v="4905"/>
    </bk>
    <bk>
      <rc t="2" v="4906"/>
    </bk>
    <bk>
      <rc t="2" v="4907"/>
    </bk>
    <bk>
      <rc t="2" v="4908"/>
    </bk>
    <bk>
      <rc t="2" v="4909"/>
    </bk>
    <bk>
      <rc t="2" v="4910"/>
    </bk>
    <bk>
      <rc t="2" v="4911"/>
    </bk>
    <bk>
      <rc t="2" v="4912"/>
    </bk>
    <bk>
      <rc t="2" v="4913"/>
    </bk>
    <bk>
      <rc t="2" v="4914"/>
    </bk>
    <bk>
      <rc t="2" v="4915"/>
    </bk>
    <bk>
      <rc t="2" v="4916"/>
    </bk>
    <bk>
      <rc t="2" v="4917"/>
    </bk>
    <bk>
      <rc t="2" v="4918"/>
    </bk>
    <bk>
      <rc t="2" v="4919"/>
    </bk>
    <bk>
      <rc t="2" v="4920"/>
    </bk>
    <bk>
      <rc t="2" v="4921"/>
    </bk>
    <bk>
      <rc t="2" v="4922"/>
    </bk>
    <bk>
      <rc t="2" v="4923"/>
    </bk>
    <bk>
      <rc t="2" v="4924"/>
    </bk>
    <bk>
      <rc t="2" v="4925"/>
    </bk>
    <bk>
      <rc t="2" v="4926"/>
    </bk>
    <bk>
      <rc t="2" v="4927"/>
    </bk>
    <bk>
      <rc t="2" v="4928"/>
    </bk>
    <bk>
      <rc t="2" v="4929"/>
    </bk>
    <bk>
      <rc t="2" v="4930"/>
    </bk>
    <bk>
      <rc t="2" v="4931"/>
    </bk>
    <bk>
      <rc t="2" v="4932"/>
    </bk>
    <bk>
      <rc t="2" v="4933"/>
    </bk>
    <bk>
      <rc t="2" v="4934"/>
    </bk>
    <bk>
      <rc t="2" v="4935"/>
    </bk>
    <bk>
      <rc t="2" v="4936"/>
    </bk>
    <bk>
      <rc t="2" v="4937"/>
    </bk>
    <bk>
      <rc t="2" v="4938"/>
    </bk>
    <bk>
      <rc t="2" v="4939"/>
    </bk>
    <bk>
      <rc t="2" v="4940"/>
    </bk>
    <bk>
      <rc t="2" v="4941"/>
    </bk>
    <bk>
      <rc t="2" v="4942"/>
    </bk>
    <bk>
      <rc t="2" v="4943"/>
    </bk>
    <bk>
      <rc t="2" v="4944"/>
    </bk>
    <bk>
      <rc t="2" v="4945"/>
    </bk>
    <bk>
      <rc t="2" v="4946"/>
    </bk>
    <bk>
      <rc t="2" v="4947"/>
    </bk>
    <bk>
      <rc t="2" v="4948"/>
    </bk>
    <bk>
      <rc t="2" v="4949"/>
    </bk>
    <bk>
      <rc t="2" v="4950"/>
    </bk>
    <bk>
      <rc t="2" v="4951"/>
    </bk>
    <bk>
      <rc t="2" v="4952"/>
    </bk>
    <bk>
      <rc t="2" v="4953"/>
    </bk>
    <bk>
      <rc t="2" v="4954"/>
    </bk>
    <bk>
      <rc t="2" v="4955"/>
    </bk>
    <bk>
      <rc t="2" v="4956"/>
    </bk>
    <bk>
      <rc t="2" v="4957"/>
    </bk>
    <bk>
      <rc t="2" v="4958"/>
    </bk>
    <bk>
      <rc t="2" v="4959"/>
    </bk>
    <bk>
      <rc t="2" v="4960"/>
    </bk>
    <bk>
      <rc t="2" v="4961"/>
    </bk>
    <bk>
      <rc t="2" v="4962"/>
    </bk>
    <bk>
      <rc t="2" v="4963"/>
    </bk>
    <bk>
      <rc t="2" v="4964"/>
    </bk>
    <bk>
      <rc t="2" v="4965"/>
    </bk>
    <bk>
      <rc t="2" v="4966"/>
    </bk>
    <bk>
      <rc t="2" v="4967"/>
    </bk>
    <bk>
      <rc t="2" v="4968"/>
    </bk>
    <bk>
      <rc t="2" v="4969"/>
    </bk>
    <bk>
      <rc t="2" v="4970"/>
    </bk>
    <bk>
      <rc t="2" v="4971"/>
    </bk>
    <bk>
      <rc t="2" v="4972"/>
    </bk>
    <bk>
      <rc t="2" v="4973"/>
    </bk>
    <bk>
      <rc t="2" v="4974"/>
    </bk>
    <bk>
      <rc t="2" v="4975"/>
    </bk>
    <bk>
      <rc t="2" v="4976"/>
    </bk>
    <bk>
      <rc t="2" v="4977"/>
    </bk>
    <bk>
      <rc t="2" v="4978"/>
    </bk>
    <bk>
      <rc t="2" v="4979"/>
    </bk>
    <bk>
      <rc t="2" v="4980"/>
    </bk>
    <bk>
      <rc t="2" v="4981"/>
    </bk>
    <bk>
      <rc t="2" v="4982"/>
    </bk>
    <bk>
      <rc t="2" v="4983"/>
    </bk>
    <bk>
      <rc t="2" v="4984"/>
    </bk>
    <bk>
      <rc t="2" v="4985"/>
    </bk>
    <bk>
      <rc t="2" v="4986"/>
    </bk>
    <bk>
      <rc t="2" v="4987"/>
    </bk>
    <bk>
      <rc t="2" v="4988"/>
    </bk>
    <bk>
      <rc t="2" v="4989"/>
    </bk>
    <bk>
      <rc t="2" v="4990"/>
    </bk>
    <bk>
      <rc t="2" v="4991"/>
    </bk>
    <bk>
      <rc t="2" v="4992"/>
    </bk>
    <bk>
      <rc t="2" v="4993"/>
    </bk>
    <bk>
      <rc t="2" v="4994"/>
    </bk>
    <bk>
      <rc t="2" v="4995"/>
    </bk>
    <bk>
      <rc t="2" v="4996"/>
    </bk>
    <bk>
      <rc t="2" v="4997"/>
    </bk>
    <bk>
      <rc t="2" v="4998"/>
    </bk>
    <bk>
      <rc t="2" v="4999"/>
    </bk>
    <bk>
      <rc t="2" v="5000"/>
    </bk>
    <bk>
      <rc t="2" v="5001"/>
    </bk>
    <bk>
      <rc t="2" v="5002"/>
    </bk>
    <bk>
      <rc t="2" v="5003"/>
    </bk>
    <bk>
      <rc t="2" v="5004"/>
    </bk>
    <bk>
      <rc t="2" v="5005"/>
    </bk>
    <bk>
      <rc t="2" v="5006"/>
    </bk>
    <bk>
      <rc t="2" v="5007"/>
    </bk>
    <bk>
      <rc t="2" v="5008"/>
    </bk>
    <bk>
      <rc t="2" v="5009"/>
    </bk>
    <bk>
      <rc t="2" v="5010"/>
    </bk>
    <bk>
      <rc t="2" v="5011"/>
    </bk>
    <bk>
      <rc t="2" v="5012"/>
    </bk>
    <bk>
      <rc t="2" v="5013"/>
    </bk>
    <bk>
      <rc t="2" v="5014"/>
    </bk>
    <bk>
      <rc t="2" v="5015"/>
    </bk>
    <bk>
      <rc t="2" v="5016"/>
    </bk>
    <bk>
      <rc t="2" v="5017"/>
    </bk>
    <bk>
      <rc t="2" v="5018"/>
    </bk>
    <bk>
      <rc t="2" v="5019"/>
    </bk>
    <bk>
      <rc t="2" v="5020"/>
    </bk>
    <bk>
      <rc t="2" v="5021"/>
    </bk>
    <bk>
      <rc t="2" v="5022"/>
    </bk>
    <bk>
      <rc t="2" v="5023"/>
    </bk>
    <bk>
      <rc t="2" v="5024"/>
    </bk>
    <bk>
      <rc t="2" v="5025"/>
    </bk>
    <bk>
      <rc t="2" v="5026"/>
    </bk>
    <bk>
      <rc t="2" v="5027"/>
    </bk>
    <bk>
      <rc t="2" v="5028"/>
    </bk>
    <bk>
      <rc t="2" v="5029"/>
    </bk>
    <bk>
      <rc t="2" v="5030"/>
    </bk>
    <bk>
      <rc t="2" v="5031"/>
    </bk>
    <bk>
      <rc t="2" v="5032"/>
    </bk>
    <bk>
      <rc t="2" v="5033"/>
    </bk>
    <bk>
      <rc t="2" v="5034"/>
    </bk>
    <bk>
      <rc t="2" v="5035"/>
    </bk>
    <bk>
      <rc t="2" v="5036"/>
    </bk>
    <bk>
      <rc t="2" v="5037"/>
    </bk>
    <bk>
      <rc t="2" v="5038"/>
    </bk>
    <bk>
      <rc t="2" v="5039"/>
    </bk>
    <bk>
      <rc t="2" v="5040"/>
    </bk>
    <bk>
      <rc t="2" v="5041"/>
    </bk>
    <bk>
      <rc t="2" v="5042"/>
    </bk>
    <bk>
      <rc t="2" v="5043"/>
    </bk>
    <bk>
      <rc t="2" v="5044"/>
    </bk>
    <bk>
      <rc t="2" v="5045"/>
    </bk>
    <bk>
      <rc t="2" v="5046"/>
    </bk>
    <bk>
      <rc t="2" v="5047"/>
    </bk>
    <bk>
      <rc t="2" v="5048"/>
    </bk>
    <bk>
      <rc t="2" v="5049"/>
    </bk>
    <bk>
      <rc t="2" v="5050"/>
    </bk>
    <bk>
      <rc t="2" v="5051"/>
    </bk>
    <bk>
      <rc t="2" v="5052"/>
    </bk>
    <bk>
      <rc t="2" v="5053"/>
    </bk>
    <bk>
      <rc t="2" v="5054"/>
    </bk>
    <bk>
      <rc t="2" v="5055"/>
    </bk>
    <bk>
      <rc t="2" v="5056"/>
    </bk>
    <bk>
      <rc t="2" v="5057"/>
    </bk>
    <bk>
      <rc t="2" v="5058"/>
    </bk>
    <bk>
      <rc t="2" v="5059"/>
    </bk>
    <bk>
      <rc t="2" v="5060"/>
    </bk>
    <bk>
      <rc t="2" v="5061"/>
    </bk>
    <bk>
      <rc t="2" v="5062"/>
    </bk>
    <bk>
      <rc t="2" v="5063"/>
    </bk>
    <bk>
      <rc t="2" v="5064"/>
    </bk>
    <bk>
      <rc t="2" v="5065"/>
    </bk>
    <bk>
      <rc t="2" v="5066"/>
    </bk>
    <bk>
      <rc t="2" v="5067"/>
    </bk>
    <bk>
      <rc t="2" v="5068"/>
    </bk>
    <bk>
      <rc t="2" v="5069"/>
    </bk>
    <bk>
      <rc t="2" v="5070"/>
    </bk>
    <bk>
      <rc t="2" v="5071"/>
    </bk>
    <bk>
      <rc t="2" v="5072"/>
    </bk>
    <bk>
      <rc t="2" v="5073"/>
    </bk>
    <bk>
      <rc t="2" v="5074"/>
    </bk>
    <bk>
      <rc t="2" v="5075"/>
    </bk>
    <bk>
      <rc t="2" v="5076"/>
    </bk>
    <bk>
      <rc t="2" v="5077"/>
    </bk>
    <bk>
      <rc t="2" v="5078"/>
    </bk>
    <bk>
      <rc t="2" v="5079"/>
    </bk>
    <bk>
      <rc t="2" v="5080"/>
    </bk>
    <bk>
      <rc t="2" v="5081"/>
    </bk>
    <bk>
      <rc t="2" v="5082"/>
    </bk>
    <bk>
      <rc t="2" v="5083"/>
    </bk>
    <bk>
      <rc t="2" v="5084"/>
    </bk>
    <bk>
      <rc t="2" v="5085"/>
    </bk>
    <bk>
      <rc t="2" v="5086"/>
    </bk>
    <bk>
      <rc t="2" v="5087"/>
    </bk>
    <bk>
      <rc t="2" v="5088"/>
    </bk>
    <bk>
      <rc t="2" v="5089"/>
    </bk>
    <bk>
      <rc t="2" v="5090"/>
    </bk>
    <bk>
      <rc t="2" v="5091"/>
    </bk>
    <bk>
      <rc t="2" v="5092"/>
    </bk>
    <bk>
      <rc t="2" v="5093"/>
    </bk>
    <bk>
      <rc t="2" v="5094"/>
    </bk>
    <bk>
      <rc t="2" v="5095"/>
    </bk>
    <bk>
      <rc t="2" v="5096"/>
    </bk>
    <bk>
      <rc t="2" v="5097"/>
    </bk>
    <bk>
      <rc t="2" v="5098"/>
    </bk>
    <bk>
      <rc t="2" v="5099"/>
    </bk>
    <bk>
      <rc t="2" v="5100"/>
    </bk>
    <bk>
      <rc t="2" v="5101"/>
    </bk>
    <bk>
      <rc t="2" v="5102"/>
    </bk>
    <bk>
      <rc t="2" v="5103"/>
    </bk>
    <bk>
      <rc t="2" v="5104"/>
    </bk>
    <bk>
      <rc t="2" v="5105"/>
    </bk>
    <bk>
      <rc t="2" v="5106"/>
    </bk>
    <bk>
      <rc t="2" v="5107"/>
    </bk>
    <bk>
      <rc t="2" v="5108"/>
    </bk>
    <bk>
      <rc t="2" v="5109"/>
    </bk>
    <bk>
      <rc t="2" v="5110"/>
    </bk>
    <bk>
      <rc t="2" v="5111"/>
    </bk>
    <bk>
      <rc t="2" v="5112"/>
    </bk>
    <bk>
      <rc t="2" v="5113"/>
    </bk>
    <bk>
      <rc t="2" v="5114"/>
    </bk>
    <bk>
      <rc t="2" v="5115"/>
    </bk>
    <bk>
      <rc t="2" v="5116"/>
    </bk>
    <bk>
      <rc t="2" v="5117"/>
    </bk>
    <bk>
      <rc t="2" v="5118"/>
    </bk>
    <bk>
      <rc t="2" v="5119"/>
    </bk>
    <bk>
      <rc t="2" v="5120"/>
    </bk>
    <bk>
      <rc t="2" v="5121"/>
    </bk>
    <bk>
      <rc t="2" v="5122"/>
    </bk>
    <bk>
      <rc t="2" v="5123"/>
    </bk>
    <bk>
      <rc t="2" v="5124"/>
    </bk>
    <bk>
      <rc t="2" v="5125"/>
    </bk>
    <bk>
      <rc t="2" v="5126"/>
    </bk>
    <bk>
      <rc t="2" v="5127"/>
    </bk>
    <bk>
      <rc t="2" v="5128"/>
    </bk>
    <bk>
      <rc t="2" v="5129"/>
    </bk>
    <bk>
      <rc t="2" v="5130"/>
    </bk>
    <bk>
      <rc t="2" v="5131"/>
    </bk>
    <bk>
      <rc t="2" v="5132"/>
    </bk>
    <bk>
      <rc t="2" v="5133"/>
    </bk>
    <bk>
      <rc t="2" v="5134"/>
    </bk>
    <bk>
      <rc t="2" v="5135"/>
    </bk>
    <bk>
      <rc t="2" v="5136"/>
    </bk>
    <bk>
      <rc t="2" v="5137"/>
    </bk>
    <bk>
      <rc t="2" v="5138"/>
    </bk>
    <bk>
      <rc t="2" v="5139"/>
    </bk>
    <bk>
      <rc t="2" v="5140"/>
    </bk>
    <bk>
      <rc t="2" v="5141"/>
    </bk>
    <bk>
      <rc t="2" v="5142"/>
    </bk>
    <bk>
      <rc t="2" v="5143"/>
    </bk>
    <bk>
      <rc t="2" v="5144"/>
    </bk>
    <bk>
      <rc t="2" v="5145"/>
    </bk>
    <bk>
      <rc t="2" v="5146"/>
    </bk>
    <bk>
      <rc t="2" v="5147"/>
    </bk>
    <bk>
      <rc t="2" v="5148"/>
    </bk>
    <bk>
      <rc t="2" v="5149"/>
    </bk>
    <bk>
      <rc t="2" v="5150"/>
    </bk>
    <bk>
      <rc t="2" v="5151"/>
    </bk>
    <bk>
      <rc t="2" v="5152"/>
    </bk>
    <bk>
      <rc t="2" v="5153"/>
    </bk>
    <bk>
      <rc t="2" v="5154"/>
    </bk>
    <bk>
      <rc t="2" v="5155"/>
    </bk>
    <bk>
      <rc t="2" v="5156"/>
    </bk>
    <bk>
      <rc t="2" v="5157"/>
    </bk>
    <bk>
      <rc t="2" v="5158"/>
    </bk>
    <bk>
      <rc t="2" v="5159"/>
    </bk>
    <bk>
      <rc t="2" v="5160"/>
    </bk>
    <bk>
      <rc t="2" v="5161"/>
    </bk>
    <bk>
      <rc t="2" v="5162"/>
    </bk>
    <bk>
      <rc t="2" v="5163"/>
    </bk>
    <bk>
      <rc t="2" v="5164"/>
    </bk>
    <bk>
      <rc t="2" v="5165"/>
    </bk>
    <bk>
      <rc t="2" v="5166"/>
    </bk>
    <bk>
      <rc t="2" v="5167"/>
    </bk>
    <bk>
      <rc t="2" v="5168"/>
    </bk>
    <bk>
      <rc t="2" v="5169"/>
    </bk>
    <bk>
      <rc t="2" v="5170"/>
    </bk>
    <bk>
      <rc t="2" v="5171"/>
    </bk>
    <bk>
      <rc t="2" v="5172"/>
    </bk>
    <bk>
      <rc t="2" v="5173"/>
    </bk>
    <bk>
      <rc t="2" v="5174"/>
    </bk>
    <bk>
      <rc t="2" v="5175"/>
    </bk>
    <bk>
      <rc t="2" v="5176"/>
    </bk>
    <bk>
      <rc t="2" v="5177"/>
    </bk>
    <bk>
      <rc t="2" v="5178"/>
    </bk>
    <bk>
      <rc t="2" v="5179"/>
    </bk>
    <bk>
      <rc t="2" v="5180"/>
    </bk>
    <bk>
      <rc t="2" v="5181"/>
    </bk>
    <bk>
      <rc t="2" v="5182"/>
    </bk>
    <bk>
      <rc t="2" v="5183"/>
    </bk>
    <bk>
      <rc t="2" v="5184"/>
    </bk>
    <bk>
      <rc t="2" v="5185"/>
    </bk>
    <bk>
      <rc t="2" v="5186"/>
    </bk>
    <bk>
      <rc t="2" v="5187"/>
    </bk>
    <bk>
      <rc t="2" v="5188"/>
    </bk>
    <bk>
      <rc t="2" v="5189"/>
    </bk>
    <bk>
      <rc t="2" v="5190"/>
    </bk>
    <bk>
      <rc t="2" v="5191"/>
    </bk>
    <bk>
      <rc t="2" v="5192"/>
    </bk>
    <bk>
      <rc t="2" v="5193"/>
    </bk>
    <bk>
      <rc t="2" v="5194"/>
    </bk>
    <bk>
      <rc t="2" v="5195"/>
    </bk>
    <bk>
      <rc t="2" v="5196"/>
    </bk>
    <bk>
      <rc t="2" v="5197"/>
    </bk>
    <bk>
      <rc t="2" v="5198"/>
    </bk>
    <bk>
      <rc t="2" v="5199"/>
    </bk>
    <bk>
      <rc t="2" v="5200"/>
    </bk>
    <bk>
      <rc t="2" v="5201"/>
    </bk>
    <bk>
      <rc t="2" v="5202"/>
    </bk>
    <bk>
      <rc t="2" v="5203"/>
    </bk>
    <bk>
      <rc t="2" v="5204"/>
    </bk>
    <bk>
      <rc t="2" v="5205"/>
    </bk>
    <bk>
      <rc t="2" v="5206"/>
    </bk>
    <bk>
      <rc t="2" v="5207"/>
    </bk>
    <bk>
      <rc t="2" v="5208"/>
    </bk>
    <bk>
      <rc t="2" v="5209"/>
    </bk>
    <bk>
      <rc t="2" v="5210"/>
    </bk>
    <bk>
      <rc t="2" v="5211"/>
    </bk>
    <bk>
      <rc t="2" v="5212"/>
    </bk>
    <bk>
      <rc t="2" v="5213"/>
    </bk>
    <bk>
      <rc t="2" v="5214"/>
    </bk>
    <bk>
      <rc t="2" v="5215"/>
    </bk>
    <bk>
      <rc t="2" v="5216"/>
    </bk>
    <bk>
      <rc t="2" v="5217"/>
    </bk>
    <bk>
      <rc t="2" v="5218"/>
    </bk>
    <bk>
      <rc t="2" v="5219"/>
    </bk>
    <bk>
      <rc t="2" v="5220"/>
    </bk>
    <bk>
      <rc t="2" v="5221"/>
    </bk>
    <bk>
      <rc t="2" v="5222"/>
    </bk>
    <bk>
      <rc t="2" v="5223"/>
    </bk>
    <bk>
      <rc t="2" v="5224"/>
    </bk>
    <bk>
      <rc t="2" v="5225"/>
    </bk>
    <bk>
      <rc t="2" v="5226"/>
    </bk>
    <bk>
      <rc t="2" v="5227"/>
    </bk>
    <bk>
      <rc t="2" v="5228"/>
    </bk>
    <bk>
      <rc t="2" v="5229"/>
    </bk>
    <bk>
      <rc t="2" v="5230"/>
    </bk>
    <bk>
      <rc t="2" v="5231"/>
    </bk>
    <bk>
      <rc t="2" v="5232"/>
    </bk>
    <bk>
      <rc t="2" v="5233"/>
    </bk>
    <bk>
      <rc t="2" v="5234"/>
    </bk>
    <bk>
      <rc t="2" v="5235"/>
    </bk>
    <bk>
      <rc t="2" v="5236"/>
    </bk>
    <bk>
      <rc t="2" v="5237"/>
    </bk>
    <bk>
      <rc t="2" v="5238"/>
    </bk>
    <bk>
      <rc t="2" v="5239"/>
    </bk>
    <bk>
      <rc t="2" v="5240"/>
    </bk>
    <bk>
      <rc t="2" v="5241"/>
    </bk>
    <bk>
      <rc t="2" v="5242"/>
    </bk>
    <bk>
      <rc t="2" v="5243"/>
    </bk>
    <bk>
      <rc t="2" v="5244"/>
    </bk>
    <bk>
      <rc t="2" v="5245"/>
    </bk>
    <bk>
      <rc t="2" v="5246"/>
    </bk>
    <bk>
      <rc t="2" v="5247"/>
    </bk>
    <bk>
      <rc t="2" v="5248"/>
    </bk>
    <bk>
      <rc t="2" v="5249"/>
    </bk>
    <bk>
      <rc t="2" v="5250"/>
    </bk>
    <bk>
      <rc t="2" v="5251"/>
    </bk>
    <bk>
      <rc t="2" v="5252"/>
    </bk>
    <bk>
      <rc t="2" v="5253"/>
    </bk>
    <bk>
      <rc t="2" v="5254"/>
    </bk>
    <bk>
      <rc t="2" v="5255"/>
    </bk>
    <bk>
      <rc t="2" v="5256"/>
    </bk>
    <bk>
      <rc t="2" v="5257"/>
    </bk>
    <bk>
      <rc t="2" v="5258"/>
    </bk>
    <bk>
      <rc t="2" v="5259"/>
    </bk>
    <bk>
      <rc t="2" v="5260"/>
    </bk>
    <bk>
      <rc t="2" v="5261"/>
    </bk>
    <bk>
      <rc t="2" v="5262"/>
    </bk>
    <bk>
      <rc t="2" v="5263"/>
    </bk>
    <bk>
      <rc t="2" v="5264"/>
    </bk>
    <bk>
      <rc t="2" v="5265"/>
    </bk>
    <bk>
      <rc t="2" v="5266"/>
    </bk>
    <bk>
      <rc t="2" v="5267"/>
    </bk>
    <bk>
      <rc t="2" v="5268"/>
    </bk>
    <bk>
      <rc t="2" v="5269"/>
    </bk>
    <bk>
      <rc t="2" v="5270"/>
    </bk>
    <bk>
      <rc t="2" v="5271"/>
    </bk>
    <bk>
      <rc t="2" v="5272"/>
    </bk>
    <bk>
      <rc t="2" v="5273"/>
    </bk>
    <bk>
      <rc t="2" v="5274"/>
    </bk>
    <bk>
      <rc t="2" v="5275"/>
    </bk>
    <bk>
      <rc t="2" v="5276"/>
    </bk>
    <bk>
      <rc t="2" v="5277"/>
    </bk>
    <bk>
      <rc t="2" v="5278"/>
    </bk>
    <bk>
      <rc t="2" v="5279"/>
    </bk>
    <bk>
      <rc t="2" v="5280"/>
    </bk>
    <bk>
      <rc t="2" v="5281"/>
    </bk>
    <bk>
      <rc t="2" v="5282"/>
    </bk>
    <bk>
      <rc t="2" v="5283"/>
    </bk>
    <bk>
      <rc t="2" v="5284"/>
    </bk>
    <bk>
      <rc t="2" v="5285"/>
    </bk>
    <bk>
      <rc t="2" v="5286"/>
    </bk>
    <bk>
      <rc t="2" v="5287"/>
    </bk>
    <bk>
      <rc t="2" v="5288"/>
    </bk>
    <bk>
      <rc t="2" v="5289"/>
    </bk>
    <bk>
      <rc t="2" v="5290"/>
    </bk>
    <bk>
      <rc t="2" v="5291"/>
    </bk>
    <bk>
      <rc t="2" v="5292"/>
    </bk>
    <bk>
      <rc t="2" v="5293"/>
    </bk>
    <bk>
      <rc t="2" v="5294"/>
    </bk>
    <bk>
      <rc t="2" v="5295"/>
    </bk>
    <bk>
      <rc t="2" v="5296"/>
    </bk>
    <bk>
      <rc t="2" v="5297"/>
    </bk>
    <bk>
      <rc t="2" v="5298"/>
    </bk>
    <bk>
      <rc t="2" v="5299"/>
    </bk>
    <bk>
      <rc t="2" v="5300"/>
    </bk>
    <bk>
      <rc t="2" v="5301"/>
    </bk>
    <bk>
      <rc t="2" v="5302"/>
    </bk>
    <bk>
      <rc t="2" v="5303"/>
    </bk>
    <bk>
      <rc t="2" v="5304"/>
    </bk>
    <bk>
      <rc t="2" v="5305"/>
    </bk>
    <bk>
      <rc t="2" v="5306"/>
    </bk>
    <bk>
      <rc t="2" v="5307"/>
    </bk>
    <bk>
      <rc t="2" v="5308"/>
    </bk>
    <bk>
      <rc t="2" v="5309"/>
    </bk>
    <bk>
      <rc t="2" v="5310"/>
    </bk>
    <bk>
      <rc t="2" v="5311"/>
    </bk>
    <bk>
      <rc t="2" v="5312"/>
    </bk>
    <bk>
      <rc t="2" v="5313"/>
    </bk>
    <bk>
      <rc t="2" v="5314"/>
    </bk>
    <bk>
      <rc t="2" v="5315"/>
    </bk>
    <bk>
      <rc t="2" v="5316"/>
    </bk>
    <bk>
      <rc t="2" v="5317"/>
    </bk>
    <bk>
      <rc t="2" v="5318"/>
    </bk>
    <bk>
      <rc t="2" v="5319"/>
    </bk>
    <bk>
      <rc t="2" v="5320"/>
    </bk>
    <bk>
      <rc t="2" v="5321"/>
    </bk>
    <bk>
      <rc t="2" v="5322"/>
    </bk>
    <bk>
      <rc t="2" v="5323"/>
    </bk>
    <bk>
      <rc t="2" v="5324"/>
    </bk>
    <bk>
      <rc t="2" v="5325"/>
    </bk>
    <bk>
      <rc t="2" v="5326"/>
    </bk>
    <bk>
      <rc t="2" v="5327"/>
    </bk>
    <bk>
      <rc t="2" v="5328"/>
    </bk>
    <bk>
      <rc t="2" v="5329"/>
    </bk>
    <bk>
      <rc t="2" v="5330"/>
    </bk>
    <bk>
      <rc t="2" v="5331"/>
    </bk>
    <bk>
      <rc t="2" v="5332"/>
    </bk>
    <bk>
      <rc t="2" v="5333"/>
    </bk>
    <bk>
      <rc t="2" v="5334"/>
    </bk>
    <bk>
      <rc t="2" v="5335"/>
    </bk>
    <bk>
      <rc t="2" v="5336"/>
    </bk>
    <bk>
      <rc t="2" v="5337"/>
    </bk>
    <bk>
      <rc t="2" v="5338"/>
    </bk>
    <bk>
      <rc t="2" v="5339"/>
    </bk>
    <bk>
      <rc t="2" v="5340"/>
    </bk>
    <bk>
      <rc t="2" v="5341"/>
    </bk>
    <bk>
      <rc t="2" v="5342"/>
    </bk>
    <bk>
      <rc t="2" v="5343"/>
    </bk>
    <bk>
      <rc t="2" v="5344"/>
    </bk>
    <bk>
      <rc t="2" v="5345"/>
    </bk>
    <bk>
      <rc t="2" v="5346"/>
    </bk>
    <bk>
      <rc t="2" v="5347"/>
    </bk>
    <bk>
      <rc t="2" v="5348"/>
    </bk>
    <bk>
      <rc t="2" v="5349"/>
    </bk>
    <bk>
      <rc t="2" v="5350"/>
    </bk>
    <bk>
      <rc t="2" v="5351"/>
    </bk>
    <bk>
      <rc t="2" v="5352"/>
    </bk>
    <bk>
      <rc t="2" v="5353"/>
    </bk>
    <bk>
      <rc t="2" v="5354"/>
    </bk>
    <bk>
      <rc t="2" v="5355"/>
    </bk>
    <bk>
      <rc t="2" v="5356"/>
    </bk>
    <bk>
      <rc t="2" v="5357"/>
    </bk>
    <bk>
      <rc t="2" v="5358"/>
    </bk>
    <bk>
      <rc t="2" v="5359"/>
    </bk>
    <bk>
      <rc t="2" v="5360"/>
    </bk>
    <bk>
      <rc t="2" v="5361"/>
    </bk>
    <bk>
      <rc t="2" v="5362"/>
    </bk>
    <bk>
      <rc t="2" v="5363"/>
    </bk>
    <bk>
      <rc t="2" v="5364"/>
    </bk>
    <bk>
      <rc t="2" v="5365"/>
    </bk>
    <bk>
      <rc t="2" v="5366"/>
    </bk>
    <bk>
      <rc t="2" v="5367"/>
    </bk>
    <bk>
      <rc t="2" v="5368"/>
    </bk>
    <bk>
      <rc t="2" v="5369"/>
    </bk>
    <bk>
      <rc t="2" v="5370"/>
    </bk>
    <bk>
      <rc t="2" v="5371"/>
    </bk>
    <bk>
      <rc t="2" v="5372"/>
    </bk>
    <bk>
      <rc t="2" v="5373"/>
    </bk>
    <bk>
      <rc t="2" v="5374"/>
    </bk>
    <bk>
      <rc t="2" v="5375"/>
    </bk>
    <bk>
      <rc t="2" v="5376"/>
    </bk>
    <bk>
      <rc t="2" v="5377"/>
    </bk>
    <bk>
      <rc t="2" v="5378"/>
    </bk>
    <bk>
      <rc t="2" v="5379"/>
    </bk>
    <bk>
      <rc t="2" v="5380"/>
    </bk>
    <bk>
      <rc t="2" v="5381"/>
    </bk>
    <bk>
      <rc t="2" v="5382"/>
    </bk>
    <bk>
      <rc t="2" v="5383"/>
    </bk>
    <bk>
      <rc t="2" v="5384"/>
    </bk>
    <bk>
      <rc t="2" v="5385"/>
    </bk>
    <bk>
      <rc t="2" v="5386"/>
    </bk>
    <bk>
      <rc t="2" v="5387"/>
    </bk>
    <bk>
      <rc t="2" v="5388"/>
    </bk>
    <bk>
      <rc t="2" v="5389"/>
    </bk>
    <bk>
      <rc t="2" v="5390"/>
    </bk>
    <bk>
      <rc t="2" v="5391"/>
    </bk>
    <bk>
      <rc t="2" v="5392"/>
    </bk>
    <bk>
      <rc t="2" v="5393"/>
    </bk>
    <bk>
      <rc t="2" v="5394"/>
    </bk>
    <bk>
      <rc t="2" v="5395"/>
    </bk>
    <bk>
      <rc t="2" v="5396"/>
    </bk>
    <bk>
      <rc t="2" v="5397"/>
    </bk>
    <bk>
      <rc t="2" v="5398"/>
    </bk>
    <bk>
      <rc t="2" v="5399"/>
    </bk>
    <bk>
      <rc t="2" v="5400"/>
    </bk>
    <bk>
      <rc t="2" v="5401"/>
    </bk>
    <bk>
      <rc t="2" v="5402"/>
    </bk>
    <bk>
      <rc t="2" v="5403"/>
    </bk>
    <bk>
      <rc t="2" v="5404"/>
    </bk>
    <bk>
      <rc t="2" v="5405"/>
    </bk>
    <bk>
      <rc t="2" v="5406"/>
    </bk>
    <bk>
      <rc t="2" v="5407"/>
    </bk>
    <bk>
      <rc t="2" v="5408"/>
    </bk>
    <bk>
      <rc t="2" v="5409"/>
    </bk>
    <bk>
      <rc t="2" v="5410"/>
    </bk>
    <bk>
      <rc t="2" v="5411"/>
    </bk>
    <bk>
      <rc t="2" v="5412"/>
    </bk>
    <bk>
      <rc t="2" v="5413"/>
    </bk>
    <bk>
      <rc t="2" v="5414"/>
    </bk>
    <bk>
      <rc t="2" v="5415"/>
    </bk>
    <bk>
      <rc t="2" v="5416"/>
    </bk>
    <bk>
      <rc t="2" v="5417"/>
    </bk>
    <bk>
      <rc t="2" v="5418"/>
    </bk>
    <bk>
      <rc t="2" v="5419"/>
    </bk>
    <bk>
      <rc t="2" v="5420"/>
    </bk>
    <bk>
      <rc t="2" v="5421"/>
    </bk>
    <bk>
      <rc t="2" v="5422"/>
    </bk>
    <bk>
      <rc t="2" v="5423"/>
    </bk>
    <bk>
      <rc t="2" v="5424"/>
    </bk>
    <bk>
      <rc t="2" v="5425"/>
    </bk>
    <bk>
      <rc t="2" v="5426"/>
    </bk>
    <bk>
      <rc t="2" v="5427"/>
    </bk>
    <bk>
      <rc t="2" v="5428"/>
    </bk>
    <bk>
      <rc t="2" v="5429"/>
    </bk>
    <bk>
      <rc t="2" v="5430"/>
    </bk>
    <bk>
      <rc t="2" v="5431"/>
    </bk>
    <bk>
      <rc t="2" v="5432"/>
    </bk>
    <bk>
      <rc t="2" v="5433"/>
    </bk>
    <bk>
      <rc t="2" v="5434"/>
    </bk>
    <bk>
      <rc t="2" v="5435"/>
    </bk>
    <bk>
      <rc t="2" v="5436"/>
    </bk>
    <bk>
      <rc t="2" v="5437"/>
    </bk>
    <bk>
      <rc t="2" v="5438"/>
    </bk>
    <bk>
      <rc t="2" v="5439"/>
    </bk>
    <bk>
      <rc t="2" v="5440"/>
    </bk>
    <bk>
      <rc t="2" v="5441"/>
    </bk>
    <bk>
      <rc t="2" v="5442"/>
    </bk>
    <bk>
      <rc t="2" v="5443"/>
    </bk>
    <bk>
      <rc t="2" v="5444"/>
    </bk>
    <bk>
      <rc t="2" v="5445"/>
    </bk>
    <bk>
      <rc t="2" v="5446"/>
    </bk>
    <bk>
      <rc t="2" v="5447"/>
    </bk>
    <bk>
      <rc t="2" v="5448"/>
    </bk>
    <bk>
      <rc t="2" v="5449"/>
    </bk>
    <bk>
      <rc t="2" v="5450"/>
    </bk>
    <bk>
      <rc t="2" v="5451"/>
    </bk>
    <bk>
      <rc t="2" v="5452"/>
    </bk>
    <bk>
      <rc t="2" v="5453"/>
    </bk>
    <bk>
      <rc t="2" v="5454"/>
    </bk>
    <bk>
      <rc t="2" v="5455"/>
    </bk>
    <bk>
      <rc t="2" v="5456"/>
    </bk>
    <bk>
      <rc t="2" v="5457"/>
    </bk>
    <bk>
      <rc t="2" v="5458"/>
    </bk>
    <bk>
      <rc t="2" v="5459"/>
    </bk>
    <bk>
      <rc t="2" v="5460"/>
    </bk>
    <bk>
      <rc t="2" v="5461"/>
    </bk>
    <bk>
      <rc t="2" v="5462"/>
    </bk>
    <bk>
      <rc t="2" v="5463"/>
    </bk>
    <bk>
      <rc t="2" v="5464"/>
    </bk>
    <bk>
      <rc t="2" v="5465"/>
    </bk>
    <bk>
      <rc t="2" v="5466"/>
    </bk>
    <bk>
      <rc t="2" v="5467"/>
    </bk>
    <bk>
      <rc t="2" v="5468"/>
    </bk>
    <bk>
      <rc t="2" v="5469"/>
    </bk>
    <bk>
      <rc t="2" v="5470"/>
    </bk>
    <bk>
      <rc t="2" v="5471"/>
    </bk>
    <bk>
      <rc t="2" v="5472"/>
    </bk>
    <bk>
      <rc t="2" v="5473"/>
    </bk>
    <bk>
      <rc t="2" v="5474"/>
    </bk>
    <bk>
      <rc t="2" v="5475"/>
    </bk>
    <bk>
      <rc t="2" v="5476"/>
    </bk>
    <bk>
      <rc t="2" v="5477"/>
    </bk>
    <bk>
      <rc t="2" v="5478"/>
    </bk>
    <bk>
      <rc t="2" v="5479"/>
    </bk>
    <bk>
      <rc t="2" v="5480"/>
    </bk>
    <bk>
      <rc t="2" v="5481"/>
    </bk>
    <bk>
      <rc t="2" v="5482"/>
    </bk>
    <bk>
      <rc t="2" v="5483"/>
    </bk>
    <bk>
      <rc t="2" v="5484"/>
    </bk>
    <bk>
      <rc t="2" v="5485"/>
    </bk>
    <bk>
      <rc t="2" v="5486"/>
    </bk>
    <bk>
      <rc t="2" v="5487"/>
    </bk>
    <bk>
      <rc t="2" v="5488"/>
    </bk>
    <bk>
      <rc t="2" v="5489"/>
    </bk>
    <bk>
      <rc t="2" v="5490"/>
    </bk>
    <bk>
      <rc t="2" v="5491"/>
    </bk>
    <bk>
      <rc t="2" v="5492"/>
    </bk>
    <bk>
      <rc t="2" v="5493"/>
    </bk>
    <bk>
      <rc t="2" v="5494"/>
    </bk>
    <bk>
      <rc t="2" v="5495"/>
    </bk>
    <bk>
      <rc t="2" v="5496"/>
    </bk>
    <bk>
      <rc t="2" v="5497"/>
    </bk>
    <bk>
      <rc t="2" v="5498"/>
    </bk>
    <bk>
      <rc t="2" v="5499"/>
    </bk>
    <bk>
      <rc t="2" v="5500"/>
    </bk>
    <bk>
      <rc t="2" v="5501"/>
    </bk>
    <bk>
      <rc t="2" v="5502"/>
    </bk>
    <bk>
      <rc t="2" v="5503"/>
    </bk>
    <bk>
      <rc t="2" v="5504"/>
    </bk>
    <bk>
      <rc t="2" v="5505"/>
    </bk>
    <bk>
      <rc t="2" v="5506"/>
    </bk>
    <bk>
      <rc t="2" v="5507"/>
    </bk>
    <bk>
      <rc t="2" v="5508"/>
    </bk>
    <bk>
      <rc t="2" v="5509"/>
    </bk>
    <bk>
      <rc t="2" v="5510"/>
    </bk>
    <bk>
      <rc t="2" v="5511"/>
    </bk>
    <bk>
      <rc t="2" v="5512"/>
    </bk>
    <bk>
      <rc t="2" v="5513"/>
    </bk>
    <bk>
      <rc t="2" v="5514"/>
    </bk>
    <bk>
      <rc t="2" v="5515"/>
    </bk>
    <bk>
      <rc t="2" v="5516"/>
    </bk>
    <bk>
      <rc t="2" v="5517"/>
    </bk>
    <bk>
      <rc t="2" v="5518"/>
    </bk>
    <bk>
      <rc t="2" v="5519"/>
    </bk>
    <bk>
      <rc t="2" v="5520"/>
    </bk>
    <bk>
      <rc t="2" v="5521"/>
    </bk>
    <bk>
      <rc t="2" v="5522"/>
    </bk>
    <bk>
      <rc t="2" v="5523"/>
    </bk>
    <bk>
      <rc t="2" v="5524"/>
    </bk>
    <bk>
      <rc t="2" v="5525"/>
    </bk>
    <bk>
      <rc t="2" v="5526"/>
    </bk>
    <bk>
      <rc t="2" v="5527"/>
    </bk>
    <bk>
      <rc t="2" v="5528"/>
    </bk>
    <bk>
      <rc t="2" v="5529"/>
    </bk>
    <bk>
      <rc t="2" v="5530"/>
    </bk>
    <bk>
      <rc t="2" v="5531"/>
    </bk>
    <bk>
      <rc t="2" v="5532"/>
    </bk>
    <bk>
      <rc t="2" v="5533"/>
    </bk>
    <bk>
      <rc t="2" v="5534"/>
    </bk>
    <bk>
      <rc t="2" v="5535"/>
    </bk>
    <bk>
      <rc t="2" v="5536"/>
    </bk>
    <bk>
      <rc t="2" v="5537"/>
    </bk>
    <bk>
      <rc t="2" v="5538"/>
    </bk>
    <bk>
      <rc t="2" v="5539"/>
    </bk>
    <bk>
      <rc t="2" v="5540"/>
    </bk>
    <bk>
      <rc t="2" v="5541"/>
    </bk>
    <bk>
      <rc t="2" v="5542"/>
    </bk>
    <bk>
      <rc t="2" v="5543"/>
    </bk>
    <bk>
      <rc t="2" v="5544"/>
    </bk>
    <bk>
      <rc t="2" v="5545"/>
    </bk>
    <bk>
      <rc t="2" v="5546"/>
    </bk>
    <bk>
      <rc t="2" v="5547"/>
    </bk>
    <bk>
      <rc t="2" v="5548"/>
    </bk>
    <bk>
      <rc t="2" v="5549"/>
    </bk>
    <bk>
      <rc t="2" v="5550"/>
    </bk>
    <bk>
      <rc t="2" v="5551"/>
    </bk>
    <bk>
      <rc t="2" v="5552"/>
    </bk>
    <bk>
      <rc t="2" v="5553"/>
    </bk>
    <bk>
      <rc t="2" v="5554"/>
    </bk>
    <bk>
      <rc t="2" v="5555"/>
    </bk>
    <bk>
      <rc t="2" v="5556"/>
    </bk>
    <bk>
      <rc t="2" v="5557"/>
    </bk>
    <bk>
      <rc t="2" v="5558"/>
    </bk>
    <bk>
      <rc t="2" v="5559"/>
    </bk>
    <bk>
      <rc t="2" v="5560"/>
    </bk>
    <bk>
      <rc t="2" v="5561"/>
    </bk>
    <bk>
      <rc t="2" v="5562"/>
    </bk>
    <bk>
      <rc t="2" v="5563"/>
    </bk>
    <bk>
      <rc t="2" v="5564"/>
    </bk>
    <bk>
      <rc t="2" v="5565"/>
    </bk>
    <bk>
      <rc t="2" v="5566"/>
    </bk>
    <bk>
      <rc t="2" v="5567"/>
    </bk>
    <bk>
      <rc t="2" v="5568"/>
    </bk>
    <bk>
      <rc t="2" v="5569"/>
    </bk>
    <bk>
      <rc t="2" v="5570"/>
    </bk>
    <bk>
      <rc t="2" v="5571"/>
    </bk>
    <bk>
      <rc t="2" v="5572"/>
    </bk>
    <bk>
      <rc t="2" v="5573"/>
    </bk>
    <bk>
      <rc t="2" v="5574"/>
    </bk>
    <bk>
      <rc t="2" v="5575"/>
    </bk>
    <bk>
      <rc t="2" v="5576"/>
    </bk>
    <bk>
      <rc t="2" v="5577"/>
    </bk>
    <bk>
      <rc t="2" v="5578"/>
    </bk>
    <bk>
      <rc t="2" v="5579"/>
    </bk>
    <bk>
      <rc t="2" v="5580"/>
    </bk>
    <bk>
      <rc t="2" v="5581"/>
    </bk>
    <bk>
      <rc t="2" v="5582"/>
    </bk>
    <bk>
      <rc t="2" v="5583"/>
    </bk>
    <bk>
      <rc t="2" v="5584"/>
    </bk>
    <bk>
      <rc t="2" v="5585"/>
    </bk>
    <bk>
      <rc t="2" v="5586"/>
    </bk>
    <bk>
      <rc t="2" v="5587"/>
    </bk>
    <bk>
      <rc t="2" v="5588"/>
    </bk>
    <bk>
      <rc t="2" v="5589"/>
    </bk>
    <bk>
      <rc t="2" v="5590"/>
    </bk>
    <bk>
      <rc t="2" v="5591"/>
    </bk>
    <bk>
      <rc t="2" v="5592"/>
    </bk>
    <bk>
      <rc t="2" v="5593"/>
    </bk>
    <bk>
      <rc t="2" v="5594"/>
    </bk>
    <bk>
      <rc t="2" v="5595"/>
    </bk>
    <bk>
      <rc t="2" v="5596"/>
    </bk>
    <bk>
      <rc t="2" v="5597"/>
    </bk>
    <bk>
      <rc t="2" v="5598"/>
    </bk>
    <bk>
      <rc t="2" v="5599"/>
    </bk>
    <bk>
      <rc t="2" v="5600"/>
    </bk>
    <bk>
      <rc t="2" v="5601"/>
    </bk>
    <bk>
      <rc t="2" v="5602"/>
    </bk>
    <bk>
      <rc t="2" v="5603"/>
    </bk>
    <bk>
      <rc t="2" v="5604"/>
    </bk>
    <bk>
      <rc t="2" v="5605"/>
    </bk>
    <bk>
      <rc t="2" v="5606"/>
    </bk>
    <bk>
      <rc t="2" v="5607"/>
    </bk>
    <bk>
      <rc t="2" v="5608"/>
    </bk>
    <bk>
      <rc t="2" v="5609"/>
    </bk>
    <bk>
      <rc t="2" v="5610"/>
    </bk>
    <bk>
      <rc t="2" v="5611"/>
    </bk>
    <bk>
      <rc t="2" v="5612"/>
    </bk>
    <bk>
      <rc t="2" v="5613"/>
    </bk>
    <bk>
      <rc t="2" v="5614"/>
    </bk>
    <bk>
      <rc t="2" v="5615"/>
    </bk>
    <bk>
      <rc t="2" v="5616"/>
    </bk>
    <bk>
      <rc t="2" v="5617"/>
    </bk>
    <bk>
      <rc t="2" v="5618"/>
    </bk>
    <bk>
      <rc t="2" v="5619"/>
    </bk>
    <bk>
      <rc t="2" v="5620"/>
    </bk>
    <bk>
      <rc t="2" v="5621"/>
    </bk>
    <bk>
      <rc t="2" v="5622"/>
    </bk>
    <bk>
      <rc t="2" v="5623"/>
    </bk>
    <bk>
      <rc t="2" v="5624"/>
    </bk>
    <bk>
      <rc t="2" v="5625"/>
    </bk>
    <bk>
      <rc t="2" v="5626"/>
    </bk>
    <bk>
      <rc t="2" v="5627"/>
    </bk>
    <bk>
      <rc t="2" v="5628"/>
    </bk>
    <bk>
      <rc t="2" v="5629"/>
    </bk>
    <bk>
      <rc t="2" v="5630"/>
    </bk>
    <bk>
      <rc t="2" v="5631"/>
    </bk>
    <bk>
      <rc t="2" v="5632"/>
    </bk>
    <bk>
      <rc t="2" v="5633"/>
    </bk>
    <bk>
      <rc t="2" v="5634"/>
    </bk>
    <bk>
      <rc t="2" v="5635"/>
    </bk>
    <bk>
      <rc t="2" v="5636"/>
    </bk>
    <bk>
      <rc t="2" v="5637"/>
    </bk>
    <bk>
      <rc t="2" v="5638"/>
    </bk>
    <bk>
      <rc t="2" v="5639"/>
    </bk>
    <bk>
      <rc t="2" v="5640"/>
    </bk>
    <bk>
      <rc t="2" v="5641"/>
    </bk>
    <bk>
      <rc t="2" v="5642"/>
    </bk>
    <bk>
      <rc t="2" v="5643"/>
    </bk>
    <bk>
      <rc t="2" v="5644"/>
    </bk>
    <bk>
      <rc t="2" v="5645"/>
    </bk>
    <bk>
      <rc t="2" v="5646"/>
    </bk>
    <bk>
      <rc t="2" v="5647"/>
    </bk>
    <bk>
      <rc t="2" v="5648"/>
    </bk>
    <bk>
      <rc t="2" v="5649"/>
    </bk>
    <bk>
      <rc t="2" v="5650"/>
    </bk>
    <bk>
      <rc t="2" v="5651"/>
    </bk>
    <bk>
      <rc t="2" v="5652"/>
    </bk>
    <bk>
      <rc t="2" v="5653"/>
    </bk>
    <bk>
      <rc t="2" v="5654"/>
    </bk>
    <bk>
      <rc t="2" v="5655"/>
    </bk>
    <bk>
      <rc t="2" v="5656"/>
    </bk>
    <bk>
      <rc t="2" v="5657"/>
    </bk>
    <bk>
      <rc t="2" v="5658"/>
    </bk>
    <bk>
      <rc t="2" v="5659"/>
    </bk>
    <bk>
      <rc t="2" v="5660"/>
    </bk>
    <bk>
      <rc t="2" v="5661"/>
    </bk>
    <bk>
      <rc t="2" v="5662"/>
    </bk>
    <bk>
      <rc t="2" v="5663"/>
    </bk>
    <bk>
      <rc t="2" v="5664"/>
    </bk>
    <bk>
      <rc t="2" v="5665"/>
    </bk>
    <bk>
      <rc t="2" v="5666"/>
    </bk>
    <bk>
      <rc t="2" v="5667"/>
    </bk>
    <bk>
      <rc t="2" v="5668"/>
    </bk>
    <bk>
      <rc t="2" v="5669"/>
    </bk>
    <bk>
      <rc t="2" v="5670"/>
    </bk>
    <bk>
      <rc t="2" v="5671"/>
    </bk>
    <bk>
      <rc t="2" v="5672"/>
    </bk>
    <bk>
      <rc t="2" v="5673"/>
    </bk>
    <bk>
      <rc t="2" v="5674"/>
    </bk>
    <bk>
      <rc t="2" v="5675"/>
    </bk>
    <bk>
      <rc t="2" v="5676"/>
    </bk>
    <bk>
      <rc t="2" v="5677"/>
    </bk>
    <bk>
      <rc t="2" v="5678"/>
    </bk>
    <bk>
      <rc t="2" v="5679"/>
    </bk>
    <bk>
      <rc t="2" v="5680"/>
    </bk>
    <bk>
      <rc t="2" v="5681"/>
    </bk>
    <bk>
      <rc t="2" v="5682"/>
    </bk>
    <bk>
      <rc t="2" v="5683"/>
    </bk>
    <bk>
      <rc t="2" v="5684"/>
    </bk>
    <bk>
      <rc t="2" v="5685"/>
    </bk>
    <bk>
      <rc t="2" v="5686"/>
    </bk>
    <bk>
      <rc t="2" v="5687"/>
    </bk>
    <bk>
      <rc t="2" v="5688"/>
    </bk>
    <bk>
      <rc t="2" v="5689"/>
    </bk>
    <bk>
      <rc t="2" v="5690"/>
    </bk>
    <bk>
      <rc t="2" v="5691"/>
    </bk>
    <bk>
      <rc t="2" v="5692"/>
    </bk>
    <bk>
      <rc t="2" v="5693"/>
    </bk>
    <bk>
      <rc t="2" v="5694"/>
    </bk>
    <bk>
      <rc t="2" v="5695"/>
    </bk>
    <bk>
      <rc t="2" v="5696"/>
    </bk>
    <bk>
      <rc t="2" v="5697"/>
    </bk>
    <bk>
      <rc t="2" v="5698"/>
    </bk>
    <bk>
      <rc t="2" v="5699"/>
    </bk>
    <bk>
      <rc t="2" v="5700"/>
    </bk>
    <bk>
      <rc t="2" v="5701"/>
    </bk>
    <bk>
      <rc t="2" v="5702"/>
    </bk>
    <bk>
      <rc t="2" v="5703"/>
    </bk>
    <bk>
      <rc t="2" v="5704"/>
    </bk>
    <bk>
      <rc t="2" v="5705"/>
    </bk>
    <bk>
      <rc t="2" v="5706"/>
    </bk>
    <bk>
      <rc t="2" v="5707"/>
    </bk>
    <bk>
      <rc t="2" v="5708"/>
    </bk>
    <bk>
      <rc t="2" v="5709"/>
    </bk>
    <bk>
      <rc t="2" v="5710"/>
    </bk>
    <bk>
      <rc t="2" v="5711"/>
    </bk>
    <bk>
      <rc t="2" v="5712"/>
    </bk>
    <bk>
      <rc t="2" v="5713"/>
    </bk>
    <bk>
      <rc t="2" v="5714"/>
    </bk>
    <bk>
      <rc t="2" v="5715"/>
    </bk>
    <bk>
      <rc t="2" v="5716"/>
    </bk>
    <bk>
      <rc t="2" v="5717"/>
    </bk>
    <bk>
      <rc t="2" v="5718"/>
    </bk>
    <bk>
      <rc t="2" v="5719"/>
    </bk>
    <bk>
      <rc t="2" v="5720"/>
    </bk>
    <bk>
      <rc t="2" v="5721"/>
    </bk>
    <bk>
      <rc t="2" v="5722"/>
    </bk>
    <bk>
      <rc t="2" v="5723"/>
    </bk>
    <bk>
      <rc t="2" v="5724"/>
    </bk>
    <bk>
      <rc t="2" v="5725"/>
    </bk>
    <bk>
      <rc t="2" v="5726"/>
    </bk>
    <bk>
      <rc t="2" v="5727"/>
    </bk>
    <bk>
      <rc t="2" v="5728"/>
    </bk>
    <bk>
      <rc t="2" v="5729"/>
    </bk>
    <bk>
      <rc t="2" v="5730"/>
    </bk>
    <bk>
      <rc t="2" v="5731"/>
    </bk>
    <bk>
      <rc t="2" v="5732"/>
    </bk>
    <bk>
      <rc t="2" v="5733"/>
    </bk>
    <bk>
      <rc t="2" v="5734"/>
    </bk>
    <bk>
      <rc t="2" v="5735"/>
    </bk>
    <bk>
      <rc t="2" v="5736"/>
    </bk>
    <bk>
      <rc t="2" v="5737"/>
    </bk>
    <bk>
      <rc t="2" v="5738"/>
    </bk>
    <bk>
      <rc t="2" v="5739"/>
    </bk>
    <bk>
      <rc t="2" v="5740"/>
    </bk>
    <bk>
      <rc t="2" v="5741"/>
    </bk>
    <bk>
      <rc t="2" v="5742"/>
    </bk>
    <bk>
      <rc t="2" v="5743"/>
    </bk>
    <bk>
      <rc t="2" v="5744"/>
    </bk>
    <bk>
      <rc t="2" v="5745"/>
    </bk>
    <bk>
      <rc t="2" v="5746"/>
    </bk>
    <bk>
      <rc t="2" v="5747"/>
    </bk>
    <bk>
      <rc t="2" v="5748"/>
    </bk>
    <bk>
      <rc t="2" v="5749"/>
    </bk>
    <bk>
      <rc t="2" v="5750"/>
    </bk>
    <bk>
      <rc t="2" v="5751"/>
    </bk>
    <bk>
      <rc t="2" v="5752"/>
    </bk>
    <bk>
      <rc t="2" v="5753"/>
    </bk>
    <bk>
      <rc t="2" v="5754"/>
    </bk>
    <bk>
      <rc t="2" v="5755"/>
    </bk>
    <bk>
      <rc t="2" v="5756"/>
    </bk>
    <bk>
      <rc t="2" v="5757"/>
    </bk>
    <bk>
      <rc t="2" v="5758"/>
    </bk>
    <bk>
      <rc t="2" v="5759"/>
    </bk>
    <bk>
      <rc t="2" v="5760"/>
    </bk>
    <bk>
      <rc t="2" v="5761"/>
    </bk>
    <bk>
      <rc t="2" v="5762"/>
    </bk>
    <bk>
      <rc t="2" v="5763"/>
    </bk>
    <bk>
      <rc t="2" v="5764"/>
    </bk>
    <bk>
      <rc t="2" v="5765"/>
    </bk>
    <bk>
      <rc t="2" v="5766"/>
    </bk>
    <bk>
      <rc t="2" v="5767"/>
    </bk>
    <bk>
      <rc t="2" v="5768"/>
    </bk>
    <bk>
      <rc t="2" v="5769"/>
    </bk>
    <bk>
      <rc t="2" v="5770"/>
    </bk>
    <bk>
      <rc t="2" v="5771"/>
    </bk>
    <bk>
      <rc t="2" v="5772"/>
    </bk>
    <bk>
      <rc t="2" v="5773"/>
    </bk>
    <bk>
      <rc t="2" v="5774"/>
    </bk>
    <bk>
      <rc t="2" v="5775"/>
    </bk>
    <bk>
      <rc t="2" v="5776"/>
    </bk>
    <bk>
      <rc t="2" v="5777"/>
    </bk>
    <bk>
      <rc t="2" v="5778"/>
    </bk>
    <bk>
      <rc t="2" v="5779"/>
    </bk>
    <bk>
      <rc t="2" v="5780"/>
    </bk>
    <bk>
      <rc t="2" v="5781"/>
    </bk>
    <bk>
      <rc t="2" v="5782"/>
    </bk>
    <bk>
      <rc t="2" v="5783"/>
    </bk>
    <bk>
      <rc t="2" v="5784"/>
    </bk>
    <bk>
      <rc t="2" v="5785"/>
    </bk>
    <bk>
      <rc t="2" v="5786"/>
    </bk>
    <bk>
      <rc t="2" v="5787"/>
    </bk>
    <bk>
      <rc t="2" v="5788"/>
    </bk>
    <bk>
      <rc t="2" v="5789"/>
    </bk>
    <bk>
      <rc t="2" v="5790"/>
    </bk>
    <bk>
      <rc t="2" v="5791"/>
    </bk>
    <bk>
      <rc t="2" v="5792"/>
    </bk>
    <bk>
      <rc t="2" v="5793"/>
    </bk>
    <bk>
      <rc t="2" v="5794"/>
    </bk>
    <bk>
      <rc t="2" v="5795"/>
    </bk>
    <bk>
      <rc t="2" v="5796"/>
    </bk>
    <bk>
      <rc t="2" v="5797"/>
    </bk>
    <bk>
      <rc t="2" v="5798"/>
    </bk>
    <bk>
      <rc t="2" v="5799"/>
    </bk>
    <bk>
      <rc t="2" v="5800"/>
    </bk>
    <bk>
      <rc t="2" v="5801"/>
    </bk>
    <bk>
      <rc t="2" v="5802"/>
    </bk>
    <bk>
      <rc t="2" v="5803"/>
    </bk>
    <bk>
      <rc t="2" v="5804"/>
    </bk>
    <bk>
      <rc t="2" v="5805"/>
    </bk>
    <bk>
      <rc t="2" v="5806"/>
    </bk>
    <bk>
      <rc t="2" v="5807"/>
    </bk>
    <bk>
      <rc t="2" v="5808"/>
    </bk>
    <bk>
      <rc t="2" v="5809"/>
    </bk>
    <bk>
      <rc t="2" v="5810"/>
    </bk>
    <bk>
      <rc t="2" v="5811"/>
    </bk>
    <bk>
      <rc t="2" v="5812"/>
    </bk>
    <bk>
      <rc t="2" v="5813"/>
    </bk>
    <bk>
      <rc t="2" v="5814"/>
    </bk>
    <bk>
      <rc t="2" v="5815"/>
    </bk>
    <bk>
      <rc t="2" v="5816"/>
    </bk>
    <bk>
      <rc t="2" v="5817"/>
    </bk>
    <bk>
      <rc t="2" v="5818"/>
    </bk>
    <bk>
      <rc t="2" v="5819"/>
    </bk>
    <bk>
      <rc t="2" v="5820"/>
    </bk>
    <bk>
      <rc t="2" v="5821"/>
    </bk>
    <bk>
      <rc t="2" v="5822"/>
    </bk>
    <bk>
      <rc t="2" v="5823"/>
    </bk>
    <bk>
      <rc t="2" v="5824"/>
    </bk>
    <bk>
      <rc t="2" v="5825"/>
    </bk>
    <bk>
      <rc t="2" v="5826"/>
    </bk>
    <bk>
      <rc t="2" v="5827"/>
    </bk>
    <bk>
      <rc t="2" v="5828"/>
    </bk>
    <bk>
      <rc t="2" v="5829"/>
    </bk>
    <bk>
      <rc t="2" v="5830"/>
    </bk>
    <bk>
      <rc t="2" v="5831"/>
    </bk>
    <bk>
      <rc t="2" v="5832"/>
    </bk>
    <bk>
      <rc t="2" v="5833"/>
    </bk>
    <bk>
      <rc t="2" v="5834"/>
    </bk>
    <bk>
      <rc t="2" v="5835"/>
    </bk>
    <bk>
      <rc t="2" v="5836"/>
    </bk>
    <bk>
      <rc t="2" v="5837"/>
    </bk>
    <bk>
      <rc t="2" v="5838"/>
    </bk>
    <bk>
      <rc t="2" v="5839"/>
    </bk>
    <bk>
      <rc t="2" v="5840"/>
    </bk>
    <bk>
      <rc t="2" v="5841"/>
    </bk>
    <bk>
      <rc t="2" v="5842"/>
    </bk>
    <bk>
      <rc t="2" v="5843"/>
    </bk>
    <bk>
      <rc t="2" v="5844"/>
    </bk>
    <bk>
      <rc t="2" v="5845"/>
    </bk>
    <bk>
      <rc t="2" v="5846"/>
    </bk>
    <bk>
      <rc t="2" v="5847"/>
    </bk>
    <bk>
      <rc t="2" v="5848"/>
    </bk>
    <bk>
      <rc t="2" v="5849"/>
    </bk>
    <bk>
      <rc t="2" v="5850"/>
    </bk>
    <bk>
      <rc t="2" v="5851"/>
    </bk>
    <bk>
      <rc t="2" v="5852"/>
    </bk>
    <bk>
      <rc t="2" v="5853"/>
    </bk>
    <bk>
      <rc t="2" v="5854"/>
    </bk>
    <bk>
      <rc t="2" v="5855"/>
    </bk>
    <bk>
      <rc t="2" v="5856"/>
    </bk>
    <bk>
      <rc t="2" v="5857"/>
    </bk>
    <bk>
      <rc t="2" v="5858"/>
    </bk>
    <bk>
      <rc t="2" v="5859"/>
    </bk>
    <bk>
      <rc t="2" v="5860"/>
    </bk>
    <bk>
      <rc t="2" v="5861"/>
    </bk>
    <bk>
      <rc t="2" v="5862"/>
    </bk>
    <bk>
      <rc t="2" v="5863"/>
    </bk>
    <bk>
      <rc t="2" v="5864"/>
    </bk>
    <bk>
      <rc t="2" v="5865"/>
    </bk>
    <bk>
      <rc t="2" v="5866"/>
    </bk>
    <bk>
      <rc t="2" v="5867"/>
    </bk>
    <bk>
      <rc t="2" v="5868"/>
    </bk>
    <bk>
      <rc t="2" v="5869"/>
    </bk>
    <bk>
      <rc t="2" v="5870"/>
    </bk>
    <bk>
      <rc t="2" v="5871"/>
    </bk>
    <bk>
      <rc t="2" v="5872"/>
    </bk>
    <bk>
      <rc t="2" v="5873"/>
    </bk>
    <bk>
      <rc t="2" v="5874"/>
    </bk>
    <bk>
      <rc t="2" v="5875"/>
    </bk>
    <bk>
      <rc t="2" v="5876"/>
    </bk>
    <bk>
      <rc t="2" v="5877"/>
    </bk>
    <bk>
      <rc t="2" v="5878"/>
    </bk>
    <bk>
      <rc t="2" v="5879"/>
    </bk>
    <bk>
      <rc t="2" v="5880"/>
    </bk>
    <bk>
      <rc t="2" v="5881"/>
    </bk>
    <bk>
      <rc t="2" v="5882"/>
    </bk>
    <bk>
      <rc t="2" v="5883"/>
    </bk>
    <bk>
      <rc t="2" v="5884"/>
    </bk>
    <bk>
      <rc t="2" v="5885"/>
    </bk>
    <bk>
      <rc t="2" v="5886"/>
    </bk>
    <bk>
      <rc t="2" v="5887"/>
    </bk>
    <bk>
      <rc t="2" v="5888"/>
    </bk>
    <bk>
      <rc t="2" v="5889"/>
    </bk>
    <bk>
      <rc t="2" v="5890"/>
    </bk>
    <bk>
      <rc t="2" v="5891"/>
    </bk>
    <bk>
      <rc t="2" v="5892"/>
    </bk>
    <bk>
      <rc t="2" v="5893"/>
    </bk>
    <bk>
      <rc t="2" v="5894"/>
    </bk>
    <bk>
      <rc t="2" v="5895"/>
    </bk>
    <bk>
      <rc t="2" v="5896"/>
    </bk>
    <bk>
      <rc t="2" v="5897"/>
    </bk>
    <bk>
      <rc t="2" v="5898"/>
    </bk>
    <bk>
      <rc t="2" v="5899"/>
    </bk>
    <bk>
      <rc t="2" v="5900"/>
    </bk>
    <bk>
      <rc t="2" v="5901"/>
    </bk>
    <bk>
      <rc t="2" v="5902"/>
    </bk>
    <bk>
      <rc t="2" v="5903"/>
    </bk>
    <bk>
      <rc t="2" v="5904"/>
    </bk>
    <bk>
      <rc t="2" v="5905"/>
    </bk>
    <bk>
      <rc t="2" v="5906"/>
    </bk>
    <bk>
      <rc t="2" v="5907"/>
    </bk>
    <bk>
      <rc t="2" v="5908"/>
    </bk>
    <bk>
      <rc t="2" v="5909"/>
    </bk>
    <bk>
      <rc t="2" v="5910"/>
    </bk>
    <bk>
      <rc t="2" v="5911"/>
    </bk>
    <bk>
      <rc t="2" v="5912"/>
    </bk>
    <bk>
      <rc t="2" v="5913"/>
    </bk>
    <bk>
      <rc t="2" v="5914"/>
    </bk>
    <bk>
      <rc t="2" v="5915"/>
    </bk>
    <bk>
      <rc t="2" v="5916"/>
    </bk>
    <bk>
      <rc t="2" v="5917"/>
    </bk>
    <bk>
      <rc t="2" v="5918"/>
    </bk>
    <bk>
      <rc t="2" v="5919"/>
    </bk>
    <bk>
      <rc t="2" v="5920"/>
    </bk>
    <bk>
      <rc t="2" v="5921"/>
    </bk>
    <bk>
      <rc t="2" v="5922"/>
    </bk>
    <bk>
      <rc t="2" v="5923"/>
    </bk>
    <bk>
      <rc t="2" v="5924"/>
    </bk>
    <bk>
      <rc t="2" v="5925"/>
    </bk>
    <bk>
      <rc t="2" v="5926"/>
    </bk>
    <bk>
      <rc t="2" v="5927"/>
    </bk>
    <bk>
      <rc t="2" v="5928"/>
    </bk>
    <bk>
      <rc t="2" v="5929"/>
    </bk>
    <bk>
      <rc t="2" v="5930"/>
    </bk>
    <bk>
      <rc t="2" v="5931"/>
    </bk>
    <bk>
      <rc t="2" v="5932"/>
    </bk>
    <bk>
      <rc t="2" v="5933"/>
    </bk>
    <bk>
      <rc t="2" v="5934"/>
    </bk>
    <bk>
      <rc t="2" v="5935"/>
    </bk>
    <bk>
      <rc t="2" v="5936"/>
    </bk>
    <bk>
      <rc t="2" v="5937"/>
    </bk>
    <bk>
      <rc t="2" v="5938"/>
    </bk>
    <bk>
      <rc t="2" v="5939"/>
    </bk>
    <bk>
      <rc t="2" v="5940"/>
    </bk>
    <bk>
      <rc t="2" v="5941"/>
    </bk>
    <bk>
      <rc t="2" v="5942"/>
    </bk>
    <bk>
      <rc t="2" v="5943"/>
    </bk>
    <bk>
      <rc t="2" v="5944"/>
    </bk>
    <bk>
      <rc t="2" v="5945"/>
    </bk>
    <bk>
      <rc t="2" v="5946"/>
    </bk>
    <bk>
      <rc t="2" v="5947"/>
    </bk>
    <bk>
      <rc t="2" v="5948"/>
    </bk>
    <bk>
      <rc t="2" v="5949"/>
    </bk>
    <bk>
      <rc t="2" v="5950"/>
    </bk>
    <bk>
      <rc t="2" v="5951"/>
    </bk>
    <bk>
      <rc t="2" v="5952"/>
    </bk>
    <bk>
      <rc t="2" v="5953"/>
    </bk>
    <bk>
      <rc t="2" v="5954"/>
    </bk>
    <bk>
      <rc t="2" v="5955"/>
    </bk>
    <bk>
      <rc t="2" v="5956"/>
    </bk>
    <bk>
      <rc t="2" v="5957"/>
    </bk>
    <bk>
      <rc t="2" v="5958"/>
    </bk>
    <bk>
      <rc t="2" v="5959"/>
    </bk>
    <bk>
      <rc t="2" v="5960"/>
    </bk>
    <bk>
      <rc t="2" v="5961"/>
    </bk>
    <bk>
      <rc t="2" v="5962"/>
    </bk>
    <bk>
      <rc t="2" v="5963"/>
    </bk>
    <bk>
      <rc t="2" v="5964"/>
    </bk>
    <bk>
      <rc t="2" v="5965"/>
    </bk>
    <bk>
      <rc t="2" v="5966"/>
    </bk>
    <bk>
      <rc t="2" v="5967"/>
    </bk>
    <bk>
      <rc t="2" v="5968"/>
    </bk>
    <bk>
      <rc t="2" v="5969"/>
    </bk>
    <bk>
      <rc t="2" v="5970"/>
    </bk>
    <bk>
      <rc t="2" v="5971"/>
    </bk>
    <bk>
      <rc t="2" v="5972"/>
    </bk>
    <bk>
      <rc t="2" v="5973"/>
    </bk>
    <bk>
      <rc t="2" v="5974"/>
    </bk>
    <bk>
      <rc t="2" v="5975"/>
    </bk>
    <bk>
      <rc t="2" v="5976"/>
    </bk>
    <bk>
      <rc t="2" v="5977"/>
    </bk>
    <bk>
      <rc t="2" v="5978"/>
    </bk>
    <bk>
      <rc t="2" v="5979"/>
    </bk>
    <bk>
      <rc t="2" v="5980"/>
    </bk>
    <bk>
      <rc t="2" v="5981"/>
    </bk>
    <bk>
      <rc t="2" v="5982"/>
    </bk>
    <bk>
      <rc t="2" v="5983"/>
    </bk>
    <bk>
      <rc t="2" v="5984"/>
    </bk>
    <bk>
      <rc t="2" v="5985"/>
    </bk>
    <bk>
      <rc t="2" v="5986"/>
    </bk>
    <bk>
      <rc t="2" v="5987"/>
    </bk>
    <bk>
      <rc t="2" v="5988"/>
    </bk>
    <bk>
      <rc t="2" v="5989"/>
    </bk>
    <bk>
      <rc t="2" v="5990"/>
    </bk>
    <bk>
      <rc t="2" v="5991"/>
    </bk>
    <bk>
      <rc t="2" v="5992"/>
    </bk>
    <bk>
      <rc t="2" v="5993"/>
    </bk>
    <bk>
      <rc t="2" v="5994"/>
    </bk>
    <bk>
      <rc t="2" v="5995"/>
    </bk>
    <bk>
      <rc t="2" v="5996"/>
    </bk>
    <bk>
      <rc t="2" v="5997"/>
    </bk>
    <bk>
      <rc t="2" v="5998"/>
    </bk>
    <bk>
      <rc t="2" v="5999"/>
    </bk>
    <bk>
      <rc t="2" v="6000"/>
    </bk>
    <bk>
      <rc t="2" v="6001"/>
    </bk>
    <bk>
      <rc t="2" v="6002"/>
    </bk>
    <bk>
      <rc t="2" v="6003"/>
    </bk>
    <bk>
      <rc t="2" v="6004"/>
    </bk>
    <bk>
      <rc t="2" v="6005"/>
    </bk>
    <bk>
      <rc t="2" v="6006"/>
    </bk>
    <bk>
      <rc t="2" v="6007"/>
    </bk>
    <bk>
      <rc t="2" v="6008"/>
    </bk>
    <bk>
      <rc t="2" v="6009"/>
    </bk>
    <bk>
      <rc t="2" v="6010"/>
    </bk>
    <bk>
      <rc t="2" v="6011"/>
    </bk>
    <bk>
      <rc t="2" v="6012"/>
    </bk>
    <bk>
      <rc t="2" v="6013"/>
    </bk>
    <bk>
      <rc t="2" v="6014"/>
    </bk>
    <bk>
      <rc t="2" v="6015"/>
    </bk>
    <bk>
      <rc t="2" v="6016"/>
    </bk>
    <bk>
      <rc t="2" v="6017"/>
    </bk>
    <bk>
      <rc t="2" v="6018"/>
    </bk>
    <bk>
      <rc t="2" v="6019"/>
    </bk>
    <bk>
      <rc t="2" v="6020"/>
    </bk>
    <bk>
      <rc t="2" v="6021"/>
    </bk>
    <bk>
      <rc t="2" v="6022"/>
    </bk>
    <bk>
      <rc t="2" v="6023"/>
    </bk>
    <bk>
      <rc t="2" v="6024"/>
    </bk>
    <bk>
      <rc t="2" v="6025"/>
    </bk>
    <bk>
      <rc t="2" v="6026"/>
    </bk>
    <bk>
      <rc t="2" v="6027"/>
    </bk>
    <bk>
      <rc t="2" v="6028"/>
    </bk>
    <bk>
      <rc t="2" v="6029"/>
    </bk>
    <bk>
      <rc t="2" v="6030"/>
    </bk>
    <bk>
      <rc t="2" v="6031"/>
    </bk>
    <bk>
      <rc t="2" v="6032"/>
    </bk>
    <bk>
      <rc t="2" v="6033"/>
    </bk>
    <bk>
      <rc t="2" v="6034"/>
    </bk>
    <bk>
      <rc t="2" v="6035"/>
    </bk>
    <bk>
      <rc t="2" v="6036"/>
    </bk>
    <bk>
      <rc t="2" v="6037"/>
    </bk>
    <bk>
      <rc t="2" v="6038"/>
    </bk>
    <bk>
      <rc t="2" v="6039"/>
    </bk>
    <bk>
      <rc t="2" v="6040"/>
    </bk>
    <bk>
      <rc t="2" v="6041"/>
    </bk>
    <bk>
      <rc t="2" v="6042"/>
    </bk>
    <bk>
      <rc t="2" v="6043"/>
    </bk>
    <bk>
      <rc t="2" v="6044"/>
    </bk>
    <bk>
      <rc t="2" v="6045"/>
    </bk>
    <bk>
      <rc t="2" v="6046"/>
    </bk>
    <bk>
      <rc t="2" v="6047"/>
    </bk>
    <bk>
      <rc t="2" v="6048"/>
    </bk>
    <bk>
      <rc t="2" v="6049"/>
    </bk>
    <bk>
      <rc t="2" v="6050"/>
    </bk>
    <bk>
      <rc t="2" v="6051"/>
    </bk>
    <bk>
      <rc t="2" v="6052"/>
    </bk>
    <bk>
      <rc t="2" v="6053"/>
    </bk>
    <bk>
      <rc t="2" v="6054"/>
    </bk>
    <bk>
      <rc t="2" v="6055"/>
    </bk>
    <bk>
      <rc t="2" v="6056"/>
    </bk>
    <bk>
      <rc t="2" v="6057"/>
    </bk>
    <bk>
      <rc t="2" v="6058"/>
    </bk>
    <bk>
      <rc t="2" v="6059"/>
    </bk>
    <bk>
      <rc t="2" v="6060"/>
    </bk>
    <bk>
      <rc t="2" v="6061"/>
    </bk>
    <bk>
      <rc t="2" v="6062"/>
    </bk>
    <bk>
      <rc t="2" v="6063"/>
    </bk>
    <bk>
      <rc t="2" v="6064"/>
    </bk>
    <bk>
      <rc t="2" v="6065"/>
    </bk>
    <bk>
      <rc t="2" v="6066"/>
    </bk>
    <bk>
      <rc t="2" v="6067"/>
    </bk>
    <bk>
      <rc t="2" v="6068"/>
    </bk>
    <bk>
      <rc t="2" v="6069"/>
    </bk>
    <bk>
      <rc t="2" v="6070"/>
    </bk>
    <bk>
      <rc t="2" v="6071"/>
    </bk>
    <bk>
      <rc t="2" v="6072"/>
    </bk>
    <bk>
      <rc t="2" v="6073"/>
    </bk>
    <bk>
      <rc t="2" v="6074"/>
    </bk>
    <bk>
      <rc t="2" v="6075"/>
    </bk>
    <bk>
      <rc t="2" v="6076"/>
    </bk>
    <bk>
      <rc t="2" v="6077"/>
    </bk>
    <bk>
      <rc t="2" v="6078"/>
    </bk>
    <bk>
      <rc t="2" v="6079"/>
    </bk>
    <bk>
      <rc t="2" v="6080"/>
    </bk>
    <bk>
      <rc t="2" v="6081"/>
    </bk>
    <bk>
      <rc t="2" v="6082"/>
    </bk>
    <bk>
      <rc t="2" v="6083"/>
    </bk>
    <bk>
      <rc t="2" v="6084"/>
    </bk>
    <bk>
      <rc t="2" v="6085"/>
    </bk>
    <bk>
      <rc t="2" v="6086"/>
    </bk>
    <bk>
      <rc t="2" v="6087"/>
    </bk>
    <bk>
      <rc t="2" v="6088"/>
    </bk>
    <bk>
      <rc t="2" v="6089"/>
    </bk>
    <bk>
      <rc t="2" v="6090"/>
    </bk>
    <bk>
      <rc t="2" v="6091"/>
    </bk>
    <bk>
      <rc t="2" v="6092"/>
    </bk>
    <bk>
      <rc t="2" v="6093"/>
    </bk>
    <bk>
      <rc t="2" v="6094"/>
    </bk>
    <bk>
      <rc t="2" v="6095"/>
    </bk>
    <bk>
      <rc t="2" v="6096"/>
    </bk>
    <bk>
      <rc t="2" v="6097"/>
    </bk>
    <bk>
      <rc t="2" v="6098"/>
    </bk>
    <bk>
      <rc t="2" v="6099"/>
    </bk>
    <bk>
      <rc t="2" v="6100"/>
    </bk>
    <bk>
      <rc t="2" v="6101"/>
    </bk>
    <bk>
      <rc t="2" v="6102"/>
    </bk>
    <bk>
      <rc t="2" v="6103"/>
    </bk>
    <bk>
      <rc t="2" v="6104"/>
    </bk>
    <bk>
      <rc t="2" v="6105"/>
    </bk>
    <bk>
      <rc t="2" v="6106"/>
    </bk>
    <bk>
      <rc t="2" v="6107"/>
    </bk>
    <bk>
      <rc t="2" v="6108"/>
    </bk>
    <bk>
      <rc t="2" v="6109"/>
    </bk>
    <bk>
      <rc t="2" v="6110"/>
    </bk>
    <bk>
      <rc t="2" v="6111"/>
    </bk>
    <bk>
      <rc t="2" v="6112"/>
    </bk>
    <bk>
      <rc t="2" v="6113"/>
    </bk>
    <bk>
      <rc t="2" v="6114"/>
    </bk>
    <bk>
      <rc t="2" v="6115"/>
    </bk>
    <bk>
      <rc t="2" v="6116"/>
    </bk>
    <bk>
      <rc t="2" v="6117"/>
    </bk>
    <bk>
      <rc t="2" v="6118"/>
    </bk>
    <bk>
      <rc t="2" v="6119"/>
    </bk>
    <bk>
      <rc t="2" v="6120"/>
    </bk>
    <bk>
      <rc t="2" v="6121"/>
    </bk>
    <bk>
      <rc t="2" v="6122"/>
    </bk>
    <bk>
      <rc t="2" v="6123"/>
    </bk>
    <bk>
      <rc t="2" v="6124"/>
    </bk>
    <bk>
      <rc t="2" v="6125"/>
    </bk>
    <bk>
      <rc t="2" v="6126"/>
    </bk>
    <bk>
      <rc t="2" v="6127"/>
    </bk>
    <bk>
      <rc t="2" v="6128"/>
    </bk>
    <bk>
      <rc t="2" v="6129"/>
    </bk>
    <bk>
      <rc t="2" v="6130"/>
    </bk>
    <bk>
      <rc t="2" v="6131"/>
    </bk>
    <bk>
      <rc t="2" v="6132"/>
    </bk>
    <bk>
      <rc t="2" v="6133"/>
    </bk>
    <bk>
      <rc t="2" v="6134"/>
    </bk>
    <bk>
      <rc t="2" v="6135"/>
    </bk>
    <bk>
      <rc t="2" v="6136"/>
    </bk>
    <bk>
      <rc t="2" v="6137"/>
    </bk>
    <bk>
      <rc t="2" v="6138"/>
    </bk>
    <bk>
      <rc t="2" v="6139"/>
    </bk>
    <bk>
      <rc t="2" v="6140"/>
    </bk>
    <bk>
      <rc t="2" v="6141"/>
    </bk>
    <bk>
      <rc t="2" v="6142"/>
    </bk>
    <bk>
      <rc t="2" v="6143"/>
    </bk>
    <bk>
      <rc t="2" v="6144"/>
    </bk>
    <bk>
      <rc t="2" v="6145"/>
    </bk>
    <bk>
      <rc t="2" v="6146"/>
    </bk>
    <bk>
      <rc t="2" v="6147"/>
    </bk>
    <bk>
      <rc t="2" v="6148"/>
    </bk>
    <bk>
      <rc t="2" v="6149"/>
    </bk>
    <bk>
      <rc t="2" v="6150"/>
    </bk>
    <bk>
      <rc t="2" v="6151"/>
    </bk>
    <bk>
      <rc t="2" v="6152"/>
    </bk>
    <bk>
      <rc t="2" v="6153"/>
    </bk>
    <bk>
      <rc t="2" v="6154"/>
    </bk>
    <bk>
      <rc t="2" v="6155"/>
    </bk>
    <bk>
      <rc t="2" v="6156"/>
    </bk>
    <bk>
      <rc t="2" v="6157"/>
    </bk>
    <bk>
      <rc t="2" v="6158"/>
    </bk>
    <bk>
      <rc t="2" v="6159"/>
    </bk>
    <bk>
      <rc t="2" v="6160"/>
    </bk>
    <bk>
      <rc t="2" v="6161"/>
    </bk>
    <bk>
      <rc t="2" v="6162"/>
    </bk>
    <bk>
      <rc t="2" v="6163"/>
    </bk>
    <bk>
      <rc t="2" v="6164"/>
    </bk>
    <bk>
      <rc t="2" v="6165"/>
    </bk>
    <bk>
      <rc t="2" v="6166"/>
    </bk>
    <bk>
      <rc t="2" v="6167"/>
    </bk>
    <bk>
      <rc t="2" v="6168"/>
    </bk>
    <bk>
      <rc t="2" v="6169"/>
    </bk>
    <bk>
      <rc t="2" v="6170"/>
    </bk>
    <bk>
      <rc t="2" v="6171"/>
    </bk>
    <bk>
      <rc t="2" v="6172"/>
    </bk>
    <bk>
      <rc t="2" v="6173"/>
    </bk>
    <bk>
      <rc t="2" v="6174"/>
    </bk>
    <bk>
      <rc t="2" v="6175"/>
    </bk>
    <bk>
      <rc t="2" v="6176"/>
    </bk>
    <bk>
      <rc t="2" v="6177"/>
    </bk>
    <bk>
      <rc t="2" v="6178"/>
    </bk>
    <bk>
      <rc t="2" v="6179"/>
    </bk>
    <bk>
      <rc t="2" v="6180"/>
    </bk>
    <bk>
      <rc t="2" v="6181"/>
    </bk>
    <bk>
      <rc t="2" v="6182"/>
    </bk>
    <bk>
      <rc t="2" v="6183"/>
    </bk>
    <bk>
      <rc t="2" v="6184"/>
    </bk>
    <bk>
      <rc t="2" v="6185"/>
    </bk>
    <bk>
      <rc t="2" v="6186"/>
    </bk>
    <bk>
      <rc t="2" v="6187"/>
    </bk>
    <bk>
      <rc t="2" v="6188"/>
    </bk>
    <bk>
      <rc t="2" v="6189"/>
    </bk>
    <bk>
      <rc t="2" v="6190"/>
    </bk>
    <bk>
      <rc t="2" v="6191"/>
    </bk>
    <bk>
      <rc t="2" v="6192"/>
    </bk>
    <bk>
      <rc t="2" v="6193"/>
    </bk>
    <bk>
      <rc t="2" v="6194"/>
    </bk>
    <bk>
      <rc t="2" v="6195"/>
    </bk>
    <bk>
      <rc t="2" v="6196"/>
    </bk>
    <bk>
      <rc t="2" v="6197"/>
    </bk>
    <bk>
      <rc t="2" v="6198"/>
    </bk>
    <bk>
      <rc t="2" v="6199"/>
    </bk>
    <bk>
      <rc t="2" v="6200"/>
    </bk>
    <bk>
      <rc t="2" v="6201"/>
    </bk>
    <bk>
      <rc t="2" v="6202"/>
    </bk>
    <bk>
      <rc t="2" v="6203"/>
    </bk>
    <bk>
      <rc t="2" v="6204"/>
    </bk>
    <bk>
      <rc t="2" v="6205"/>
    </bk>
    <bk>
      <rc t="2" v="6206"/>
    </bk>
    <bk>
      <rc t="2" v="6207"/>
    </bk>
    <bk>
      <rc t="2" v="6208"/>
    </bk>
    <bk>
      <rc t="2" v="6209"/>
    </bk>
    <bk>
      <rc t="2" v="6210"/>
    </bk>
    <bk>
      <rc t="2" v="6211"/>
    </bk>
    <bk>
      <rc t="2" v="6212"/>
    </bk>
    <bk>
      <rc t="2" v="6213"/>
    </bk>
    <bk>
      <rc t="2" v="6214"/>
    </bk>
    <bk>
      <rc t="2" v="6215"/>
    </bk>
    <bk>
      <rc t="2" v="6216"/>
    </bk>
    <bk>
      <rc t="2" v="6217"/>
    </bk>
    <bk>
      <rc t="2" v="6218"/>
    </bk>
    <bk>
      <rc t="2" v="6219"/>
    </bk>
    <bk>
      <rc t="2" v="6220"/>
    </bk>
    <bk>
      <rc t="2" v="6221"/>
    </bk>
    <bk>
      <rc t="2" v="6222"/>
    </bk>
    <bk>
      <rc t="2" v="6223"/>
    </bk>
    <bk>
      <rc t="2" v="6224"/>
    </bk>
    <bk>
      <rc t="2" v="6225"/>
    </bk>
    <bk>
      <rc t="2" v="6226"/>
    </bk>
    <bk>
      <rc t="2" v="6227"/>
    </bk>
    <bk>
      <rc t="2" v="6228"/>
    </bk>
    <bk>
      <rc t="2" v="6229"/>
    </bk>
    <bk>
      <rc t="2" v="6230"/>
    </bk>
    <bk>
      <rc t="2" v="6231"/>
    </bk>
    <bk>
      <rc t="2" v="6232"/>
    </bk>
    <bk>
      <rc t="2" v="6233"/>
    </bk>
    <bk>
      <rc t="2" v="6234"/>
    </bk>
    <bk>
      <rc t="2" v="6235"/>
    </bk>
    <bk>
      <rc t="2" v="6236"/>
    </bk>
    <bk>
      <rc t="2" v="6237"/>
    </bk>
    <bk>
      <rc t="2" v="6238"/>
    </bk>
    <bk>
      <rc t="2" v="6239"/>
    </bk>
    <bk>
      <rc t="2" v="6240"/>
    </bk>
    <bk>
      <rc t="2" v="6241"/>
    </bk>
    <bk>
      <rc t="2" v="6242"/>
    </bk>
    <bk>
      <rc t="2" v="6243"/>
    </bk>
    <bk>
      <rc t="2" v="6244"/>
    </bk>
    <bk>
      <rc t="2" v="6245"/>
    </bk>
    <bk>
      <rc t="2" v="6246"/>
    </bk>
    <bk>
      <rc t="2" v="6247"/>
    </bk>
    <bk>
      <rc t="2" v="6248"/>
    </bk>
    <bk>
      <rc t="2" v="6249"/>
    </bk>
    <bk>
      <rc t="2" v="6250"/>
    </bk>
    <bk>
      <rc t="2" v="6251"/>
    </bk>
    <bk>
      <rc t="2" v="6252"/>
    </bk>
    <bk>
      <rc t="2" v="6253"/>
    </bk>
    <bk>
      <rc t="2" v="6254"/>
    </bk>
    <bk>
      <rc t="2" v="6255"/>
    </bk>
    <bk>
      <rc t="2" v="6256"/>
    </bk>
    <bk>
      <rc t="2" v="6257"/>
    </bk>
    <bk>
      <rc t="2" v="6258"/>
    </bk>
    <bk>
      <rc t="2" v="6259"/>
    </bk>
    <bk>
      <rc t="2" v="6260"/>
    </bk>
    <bk>
      <rc t="2" v="6261"/>
    </bk>
    <bk>
      <rc t="2" v="6262"/>
    </bk>
    <bk>
      <rc t="2" v="6263"/>
    </bk>
    <bk>
      <rc t="2" v="6264"/>
    </bk>
    <bk>
      <rc t="2" v="6265"/>
    </bk>
    <bk>
      <rc t="2" v="6266"/>
    </bk>
    <bk>
      <rc t="2" v="6267"/>
    </bk>
    <bk>
      <rc t="2" v="6268"/>
    </bk>
    <bk>
      <rc t="2" v="6269"/>
    </bk>
    <bk>
      <rc t="2" v="6270"/>
    </bk>
    <bk>
      <rc t="2" v="6271"/>
    </bk>
    <bk>
      <rc t="2" v="6272"/>
    </bk>
    <bk>
      <rc t="2" v="6273"/>
    </bk>
    <bk>
      <rc t="2" v="6274"/>
    </bk>
    <bk>
      <rc t="2" v="6275"/>
    </bk>
    <bk>
      <rc t="2" v="6276"/>
    </bk>
    <bk>
      <rc t="2" v="6277"/>
    </bk>
    <bk>
      <rc t="2" v="6278"/>
    </bk>
    <bk>
      <rc t="2" v="6279"/>
    </bk>
    <bk>
      <rc t="2" v="6280"/>
    </bk>
    <bk>
      <rc t="2" v="6281"/>
    </bk>
    <bk>
      <rc t="2" v="6282"/>
    </bk>
    <bk>
      <rc t="2" v="6283"/>
    </bk>
    <bk>
      <rc t="2" v="6284"/>
    </bk>
    <bk>
      <rc t="2" v="6285"/>
    </bk>
    <bk>
      <rc t="2" v="6286"/>
    </bk>
    <bk>
      <rc t="2" v="6287"/>
    </bk>
    <bk>
      <rc t="2" v="6288"/>
    </bk>
    <bk>
      <rc t="2" v="6289"/>
    </bk>
    <bk>
      <rc t="2" v="6290"/>
    </bk>
    <bk>
      <rc t="2" v="6291"/>
    </bk>
    <bk>
      <rc t="2" v="6292"/>
    </bk>
    <bk>
      <rc t="2" v="6293"/>
    </bk>
    <bk>
      <rc t="2" v="6294"/>
    </bk>
    <bk>
      <rc t="2" v="6295"/>
    </bk>
    <bk>
      <rc t="2" v="6296"/>
    </bk>
    <bk>
      <rc t="2" v="6297"/>
    </bk>
    <bk>
      <rc t="2" v="6298"/>
    </bk>
    <bk>
      <rc t="2" v="6299"/>
    </bk>
    <bk>
      <rc t="2" v="6300"/>
    </bk>
    <bk>
      <rc t="2" v="6301"/>
    </bk>
    <bk>
      <rc t="2" v="6302"/>
    </bk>
    <bk>
      <rc t="2" v="6303"/>
    </bk>
    <bk>
      <rc t="2" v="6304"/>
    </bk>
    <bk>
      <rc t="2" v="6305"/>
    </bk>
    <bk>
      <rc t="2" v="6306"/>
    </bk>
    <bk>
      <rc t="2" v="6307"/>
    </bk>
    <bk>
      <rc t="2" v="6308"/>
    </bk>
    <bk>
      <rc t="2" v="6309"/>
    </bk>
    <bk>
      <rc t="2" v="6310"/>
    </bk>
    <bk>
      <rc t="2" v="6311"/>
    </bk>
    <bk>
      <rc t="2" v="6312"/>
    </bk>
    <bk>
      <rc t="2" v="6313"/>
    </bk>
    <bk>
      <rc t="2" v="6314"/>
    </bk>
    <bk>
      <rc t="2" v="6315"/>
    </bk>
    <bk>
      <rc t="2" v="6316"/>
    </bk>
    <bk>
      <rc t="2" v="6317"/>
    </bk>
    <bk>
      <rc t="2" v="6318"/>
    </bk>
    <bk>
      <rc t="2" v="6319"/>
    </bk>
    <bk>
      <rc t="2" v="6320"/>
    </bk>
    <bk>
      <rc t="2" v="6321"/>
    </bk>
    <bk>
      <rc t="2" v="6322"/>
    </bk>
    <bk>
      <rc t="2" v="6323"/>
    </bk>
    <bk>
      <rc t="2" v="6324"/>
    </bk>
    <bk>
      <rc t="2" v="6325"/>
    </bk>
    <bk>
      <rc t="2" v="6326"/>
    </bk>
    <bk>
      <rc t="2" v="6327"/>
    </bk>
    <bk>
      <rc t="2" v="6328"/>
    </bk>
    <bk>
      <rc t="2" v="6329"/>
    </bk>
    <bk>
      <rc t="2" v="6330"/>
    </bk>
    <bk>
      <rc t="2" v="6331"/>
    </bk>
    <bk>
      <rc t="2" v="6332"/>
    </bk>
    <bk>
      <rc t="2" v="6333"/>
    </bk>
    <bk>
      <rc t="2" v="6334"/>
    </bk>
    <bk>
      <rc t="2" v="6335"/>
    </bk>
    <bk>
      <rc t="2" v="6336"/>
    </bk>
    <bk>
      <rc t="2" v="6337"/>
    </bk>
    <bk>
      <rc t="2" v="6338"/>
    </bk>
    <bk>
      <rc t="2" v="6339"/>
    </bk>
    <bk>
      <rc t="2" v="6340"/>
    </bk>
    <bk>
      <rc t="2" v="6341"/>
    </bk>
    <bk>
      <rc t="2" v="6342"/>
    </bk>
    <bk>
      <rc t="2" v="6343"/>
    </bk>
    <bk>
      <rc t="2" v="6344"/>
    </bk>
    <bk>
      <rc t="2" v="6345"/>
    </bk>
    <bk>
      <rc t="2" v="6346"/>
    </bk>
    <bk>
      <rc t="2" v="6347"/>
    </bk>
    <bk>
      <rc t="2" v="6348"/>
    </bk>
    <bk>
      <rc t="2" v="6349"/>
    </bk>
    <bk>
      <rc t="2" v="6350"/>
    </bk>
    <bk>
      <rc t="2" v="6351"/>
    </bk>
    <bk>
      <rc t="2" v="6352"/>
    </bk>
    <bk>
      <rc t="2" v="6353"/>
    </bk>
    <bk>
      <rc t="2" v="6354"/>
    </bk>
    <bk>
      <rc t="2" v="6355"/>
    </bk>
    <bk>
      <rc t="2" v="6356"/>
    </bk>
    <bk>
      <rc t="2" v="6357"/>
    </bk>
    <bk>
      <rc t="2" v="6358"/>
    </bk>
    <bk>
      <rc t="2" v="6359"/>
    </bk>
    <bk>
      <rc t="2" v="6360"/>
    </bk>
    <bk>
      <rc t="2" v="6361"/>
    </bk>
    <bk>
      <rc t="2" v="6362"/>
    </bk>
    <bk>
      <rc t="2" v="6363"/>
    </bk>
    <bk>
      <rc t="2" v="6364"/>
    </bk>
    <bk>
      <rc t="2" v="6365"/>
    </bk>
    <bk>
      <rc t="2" v="6366"/>
    </bk>
    <bk>
      <rc t="2" v="6367"/>
    </bk>
    <bk>
      <rc t="2" v="6368"/>
    </bk>
    <bk>
      <rc t="2" v="6369"/>
    </bk>
    <bk>
      <rc t="2" v="6370"/>
    </bk>
    <bk>
      <rc t="2" v="6371"/>
    </bk>
    <bk>
      <rc t="2" v="6372"/>
    </bk>
    <bk>
      <rc t="2" v="6373"/>
    </bk>
    <bk>
      <rc t="2" v="6374"/>
    </bk>
    <bk>
      <rc t="2" v="6375"/>
    </bk>
    <bk>
      <rc t="2" v="6376"/>
    </bk>
    <bk>
      <rc t="2" v="6377"/>
    </bk>
    <bk>
      <rc t="2" v="6378"/>
    </bk>
    <bk>
      <rc t="2" v="6379"/>
    </bk>
    <bk>
      <rc t="2" v="6380"/>
    </bk>
    <bk>
      <rc t="2" v="6381"/>
    </bk>
    <bk>
      <rc t="2" v="6382"/>
    </bk>
    <bk>
      <rc t="2" v="6383"/>
    </bk>
    <bk>
      <rc t="2" v="6384"/>
    </bk>
    <bk>
      <rc t="2" v="6385"/>
    </bk>
    <bk>
      <rc t="2" v="6386"/>
    </bk>
    <bk>
      <rc t="2" v="6387"/>
    </bk>
    <bk>
      <rc t="2" v="6388"/>
    </bk>
    <bk>
      <rc t="2" v="6389"/>
    </bk>
    <bk>
      <rc t="2" v="6390"/>
    </bk>
    <bk>
      <rc t="2" v="6391"/>
    </bk>
    <bk>
      <rc t="2" v="6392"/>
    </bk>
    <bk>
      <rc t="2" v="6393"/>
    </bk>
    <bk>
      <rc t="2" v="6394"/>
    </bk>
    <bk>
      <rc t="2" v="6395"/>
    </bk>
    <bk>
      <rc t="2" v="6396"/>
    </bk>
    <bk>
      <rc t="2" v="6397"/>
    </bk>
    <bk>
      <rc t="2" v="6398"/>
    </bk>
    <bk>
      <rc t="2" v="6399"/>
    </bk>
    <bk>
      <rc t="2" v="6400"/>
    </bk>
    <bk>
      <rc t="2" v="6401"/>
    </bk>
    <bk>
      <rc t="2" v="6402"/>
    </bk>
    <bk>
      <rc t="2" v="6403"/>
    </bk>
    <bk>
      <rc t="2" v="6404"/>
    </bk>
    <bk>
      <rc t="2" v="6405"/>
    </bk>
    <bk>
      <rc t="2" v="6406"/>
    </bk>
    <bk>
      <rc t="2" v="6407"/>
    </bk>
    <bk>
      <rc t="2" v="6408"/>
    </bk>
    <bk>
      <rc t="2" v="6409"/>
    </bk>
    <bk>
      <rc t="2" v="6410"/>
    </bk>
    <bk>
      <rc t="2" v="6411"/>
    </bk>
    <bk>
      <rc t="2" v="6412"/>
    </bk>
    <bk>
      <rc t="2" v="6413"/>
    </bk>
    <bk>
      <rc t="2" v="6414"/>
    </bk>
    <bk>
      <rc t="2" v="6415"/>
    </bk>
    <bk>
      <rc t="2" v="6416"/>
    </bk>
    <bk>
      <rc t="2" v="6417"/>
    </bk>
    <bk>
      <rc t="2" v="6418"/>
    </bk>
    <bk>
      <rc t="2" v="6419"/>
    </bk>
    <bk>
      <rc t="2" v="6420"/>
    </bk>
    <bk>
      <rc t="2" v="6421"/>
    </bk>
    <bk>
      <rc t="2" v="6422"/>
    </bk>
    <bk>
      <rc t="2" v="6423"/>
    </bk>
    <bk>
      <rc t="2" v="6424"/>
    </bk>
    <bk>
      <rc t="2" v="6425"/>
    </bk>
    <bk>
      <rc t="2" v="6426"/>
    </bk>
    <bk>
      <rc t="2" v="6427"/>
    </bk>
    <bk>
      <rc t="2" v="6428"/>
    </bk>
    <bk>
      <rc t="2" v="6429"/>
    </bk>
    <bk>
      <rc t="2" v="6430"/>
    </bk>
    <bk>
      <rc t="2" v="6431"/>
    </bk>
    <bk>
      <rc t="2" v="6432"/>
    </bk>
    <bk>
      <rc t="2" v="6433"/>
    </bk>
    <bk>
      <rc t="2" v="6434"/>
    </bk>
    <bk>
      <rc t="2" v="6435"/>
    </bk>
    <bk>
      <rc t="2" v="6436"/>
    </bk>
    <bk>
      <rc t="2" v="6437"/>
    </bk>
    <bk>
      <rc t="2" v="6438"/>
    </bk>
    <bk>
      <rc t="2" v="6439"/>
    </bk>
    <bk>
      <rc t="2" v="6440"/>
    </bk>
    <bk>
      <rc t="2" v="6441"/>
    </bk>
    <bk>
      <rc t="2" v="6442"/>
    </bk>
    <bk>
      <rc t="2" v="6443"/>
    </bk>
    <bk>
      <rc t="2" v="6444"/>
    </bk>
    <bk>
      <rc t="2" v="6445"/>
    </bk>
    <bk>
      <rc t="2" v="6446"/>
    </bk>
    <bk>
      <rc t="2" v="6447"/>
    </bk>
    <bk>
      <rc t="2" v="6448"/>
    </bk>
    <bk>
      <rc t="2" v="6449"/>
    </bk>
    <bk>
      <rc t="2" v="6450"/>
    </bk>
    <bk>
      <rc t="2" v="6451"/>
    </bk>
    <bk>
      <rc t="2" v="6452"/>
    </bk>
    <bk>
      <rc t="2" v="6453"/>
    </bk>
    <bk>
      <rc t="2" v="6454"/>
    </bk>
    <bk>
      <rc t="2" v="6455"/>
    </bk>
    <bk>
      <rc t="2" v="6456"/>
    </bk>
    <bk>
      <rc t="2" v="6457"/>
    </bk>
    <bk>
      <rc t="2" v="6458"/>
    </bk>
    <bk>
      <rc t="2" v="6459"/>
    </bk>
    <bk>
      <rc t="2" v="6460"/>
    </bk>
    <bk>
      <rc t="2" v="6461"/>
    </bk>
    <bk>
      <rc t="2" v="6462"/>
    </bk>
    <bk>
      <rc t="2" v="6463"/>
    </bk>
    <bk>
      <rc t="2" v="6464"/>
    </bk>
    <bk>
      <rc t="2" v="6465"/>
    </bk>
    <bk>
      <rc t="2" v="6466"/>
    </bk>
    <bk>
      <rc t="2" v="6467"/>
    </bk>
    <bk>
      <rc t="2" v="6468"/>
    </bk>
    <bk>
      <rc t="2" v="6469"/>
    </bk>
    <bk>
      <rc t="2" v="6470"/>
    </bk>
    <bk>
      <rc t="2" v="6471"/>
    </bk>
    <bk>
      <rc t="2" v="6472"/>
    </bk>
    <bk>
      <rc t="2" v="6473"/>
    </bk>
    <bk>
      <rc t="2" v="6474"/>
    </bk>
    <bk>
      <rc t="2" v="6475"/>
    </bk>
    <bk>
      <rc t="2" v="6476"/>
    </bk>
    <bk>
      <rc t="2" v="6477"/>
    </bk>
    <bk>
      <rc t="2" v="6478"/>
    </bk>
    <bk>
      <rc t="2" v="6479"/>
    </bk>
    <bk>
      <rc t="2" v="6480"/>
    </bk>
    <bk>
      <rc t="2" v="6481"/>
    </bk>
    <bk>
      <rc t="2" v="6482"/>
    </bk>
    <bk>
      <rc t="2" v="6483"/>
    </bk>
    <bk>
      <rc t="2" v="6484"/>
    </bk>
    <bk>
      <rc t="2" v="6485"/>
    </bk>
    <bk>
      <rc t="2" v="6486"/>
    </bk>
    <bk>
      <rc t="2" v="6487"/>
    </bk>
    <bk>
      <rc t="2" v="6488"/>
    </bk>
    <bk>
      <rc t="2" v="6489"/>
    </bk>
    <bk>
      <rc t="2" v="6490"/>
    </bk>
    <bk>
      <rc t="2" v="6491"/>
    </bk>
    <bk>
      <rc t="2" v="6492"/>
    </bk>
    <bk>
      <rc t="2" v="6493"/>
    </bk>
    <bk>
      <rc t="2" v="6494"/>
    </bk>
    <bk>
      <rc t="2" v="6495"/>
    </bk>
    <bk>
      <rc t="2" v="6496"/>
    </bk>
    <bk>
      <rc t="2" v="6497"/>
    </bk>
    <bk>
      <rc t="2" v="6498"/>
    </bk>
    <bk>
      <rc t="2" v="6499"/>
    </bk>
    <bk>
      <rc t="2" v="6500"/>
    </bk>
    <bk>
      <rc t="2" v="6501"/>
    </bk>
    <bk>
      <rc t="2" v="6502"/>
    </bk>
    <bk>
      <rc t="2" v="6503"/>
    </bk>
    <bk>
      <rc t="2" v="6504"/>
    </bk>
    <bk>
      <rc t="2" v="6505"/>
    </bk>
    <bk>
      <rc t="2" v="6506"/>
    </bk>
    <bk>
      <rc t="2" v="6507"/>
    </bk>
    <bk>
      <rc t="2" v="6508"/>
    </bk>
    <bk>
      <rc t="2" v="6509"/>
    </bk>
    <bk>
      <rc t="2" v="6510"/>
    </bk>
    <bk>
      <rc t="2" v="6511"/>
    </bk>
    <bk>
      <rc t="2" v="6512"/>
    </bk>
    <bk>
      <rc t="2" v="6513"/>
    </bk>
    <bk>
      <rc t="2" v="6514"/>
    </bk>
    <bk>
      <rc t="2" v="6515"/>
    </bk>
    <bk>
      <rc t="2" v="6516"/>
    </bk>
    <bk>
      <rc t="2" v="6517"/>
    </bk>
    <bk>
      <rc t="2" v="6518"/>
    </bk>
    <bk>
      <rc t="2" v="6519"/>
    </bk>
    <bk>
      <rc t="2" v="6520"/>
    </bk>
    <bk>
      <rc t="2" v="6521"/>
    </bk>
    <bk>
      <rc t="2" v="6522"/>
    </bk>
    <bk>
      <rc t="2" v="6523"/>
    </bk>
    <bk>
      <rc t="2" v="6524"/>
    </bk>
    <bk>
      <rc t="2" v="6525"/>
    </bk>
    <bk>
      <rc t="2" v="6526"/>
    </bk>
    <bk>
      <rc t="2" v="6527"/>
    </bk>
    <bk>
      <rc t="2" v="6528"/>
    </bk>
    <bk>
      <rc t="2" v="6529"/>
    </bk>
    <bk>
      <rc t="2" v="6530"/>
    </bk>
    <bk>
      <rc t="2" v="6531"/>
    </bk>
    <bk>
      <rc t="2" v="6532"/>
    </bk>
    <bk>
      <rc t="2" v="6533"/>
    </bk>
    <bk>
      <rc t="2" v="6534"/>
    </bk>
    <bk>
      <rc t="2" v="6535"/>
    </bk>
    <bk>
      <rc t="2" v="6536"/>
    </bk>
    <bk>
      <rc t="2" v="6537"/>
    </bk>
    <bk>
      <rc t="2" v="6538"/>
    </bk>
    <bk>
      <rc t="2" v="6539"/>
    </bk>
    <bk>
      <rc t="2" v="6540"/>
    </bk>
    <bk>
      <rc t="2" v="6541"/>
    </bk>
    <bk>
      <rc t="2" v="6542"/>
    </bk>
    <bk>
      <rc t="2" v="6543"/>
    </bk>
    <bk>
      <rc t="2" v="6544"/>
    </bk>
    <bk>
      <rc t="2" v="6545"/>
    </bk>
    <bk>
      <rc t="2" v="6546"/>
    </bk>
    <bk>
      <rc t="2" v="6547"/>
    </bk>
    <bk>
      <rc t="2" v="6548"/>
    </bk>
    <bk>
      <rc t="2" v="6549"/>
    </bk>
    <bk>
      <rc t="2" v="6550"/>
    </bk>
    <bk>
      <rc t="2" v="6551"/>
    </bk>
    <bk>
      <rc t="2" v="6552"/>
    </bk>
    <bk>
      <rc t="2" v="6553"/>
    </bk>
    <bk>
      <rc t="2" v="6554"/>
    </bk>
    <bk>
      <rc t="2" v="6555"/>
    </bk>
    <bk>
      <rc t="2" v="6556"/>
    </bk>
    <bk>
      <rc t="2" v="6557"/>
    </bk>
    <bk>
      <rc t="2" v="6558"/>
    </bk>
    <bk>
      <rc t="2" v="6559"/>
    </bk>
    <bk>
      <rc t="2" v="6560"/>
    </bk>
    <bk>
      <rc t="2" v="6561"/>
    </bk>
    <bk>
      <rc t="2" v="6562"/>
    </bk>
    <bk>
      <rc t="2" v="6563"/>
    </bk>
    <bk>
      <rc t="2" v="6564"/>
    </bk>
    <bk>
      <rc t="2" v="6565"/>
    </bk>
    <bk>
      <rc t="2" v="6566"/>
    </bk>
    <bk>
      <rc t="2" v="6567"/>
    </bk>
    <bk>
      <rc t="2" v="6568"/>
    </bk>
    <bk>
      <rc t="2" v="6569"/>
    </bk>
    <bk>
      <rc t="2" v="6570"/>
    </bk>
    <bk>
      <rc t="2" v="6571"/>
    </bk>
    <bk>
      <rc t="2" v="6572"/>
    </bk>
    <bk>
      <rc t="2" v="6573"/>
    </bk>
    <bk>
      <rc t="2" v="6574"/>
    </bk>
    <bk>
      <rc t="2" v="6575"/>
    </bk>
    <bk>
      <rc t="2" v="6576"/>
    </bk>
    <bk>
      <rc t="2" v="6577"/>
    </bk>
    <bk>
      <rc t="2" v="6578"/>
    </bk>
    <bk>
      <rc t="2" v="6579"/>
    </bk>
    <bk>
      <rc t="2" v="6580"/>
    </bk>
    <bk>
      <rc t="2" v="6581"/>
    </bk>
    <bk>
      <rc t="2" v="6582"/>
    </bk>
    <bk>
      <rc t="2" v="6583"/>
    </bk>
    <bk>
      <rc t="2" v="6584"/>
    </bk>
    <bk>
      <rc t="2" v="6585"/>
    </bk>
    <bk>
      <rc t="2" v="6586"/>
    </bk>
    <bk>
      <rc t="2" v="6587"/>
    </bk>
    <bk>
      <rc t="2" v="6588"/>
    </bk>
    <bk>
      <rc t="2" v="6589"/>
    </bk>
    <bk>
      <rc t="2" v="6590"/>
    </bk>
    <bk>
      <rc t="2" v="6591"/>
    </bk>
    <bk>
      <rc t="2" v="6592"/>
    </bk>
    <bk>
      <rc t="2" v="6593"/>
    </bk>
    <bk>
      <rc t="2" v="6594"/>
    </bk>
    <bk>
      <rc t="2" v="6595"/>
    </bk>
    <bk>
      <rc t="2" v="6596"/>
    </bk>
    <bk>
      <rc t="2" v="6597"/>
    </bk>
    <bk>
      <rc t="2" v="6598"/>
    </bk>
    <bk>
      <rc t="2" v="6599"/>
    </bk>
    <bk>
      <rc t="2" v="6600"/>
    </bk>
    <bk>
      <rc t="2" v="6601"/>
    </bk>
    <bk>
      <rc t="2" v="6602"/>
    </bk>
    <bk>
      <rc t="2" v="6603"/>
    </bk>
    <bk>
      <rc t="2" v="6604"/>
    </bk>
    <bk>
      <rc t="2" v="6605"/>
    </bk>
    <bk>
      <rc t="2" v="6606"/>
    </bk>
    <bk>
      <rc t="2" v="6607"/>
    </bk>
    <bk>
      <rc t="2" v="6608"/>
    </bk>
    <bk>
      <rc t="2" v="6609"/>
    </bk>
    <bk>
      <rc t="2" v="6610"/>
    </bk>
    <bk>
      <rc t="2" v="6611"/>
    </bk>
    <bk>
      <rc t="2" v="6612"/>
    </bk>
    <bk>
      <rc t="2" v="6613"/>
    </bk>
    <bk>
      <rc t="2" v="6614"/>
    </bk>
    <bk>
      <rc t="2" v="6615"/>
    </bk>
    <bk>
      <rc t="2" v="6616"/>
    </bk>
    <bk>
      <rc t="2" v="6617"/>
    </bk>
    <bk>
      <rc t="2" v="6618"/>
    </bk>
    <bk>
      <rc t="2" v="6619"/>
    </bk>
    <bk>
      <rc t="2" v="6620"/>
    </bk>
    <bk>
      <rc t="2" v="6621"/>
    </bk>
    <bk>
      <rc t="2" v="6622"/>
    </bk>
    <bk>
      <rc t="2" v="6623"/>
    </bk>
    <bk>
      <rc t="2" v="6624"/>
    </bk>
    <bk>
      <rc t="2" v="6625"/>
    </bk>
    <bk>
      <rc t="2" v="6626"/>
    </bk>
    <bk>
      <rc t="2" v="6627"/>
    </bk>
    <bk>
      <rc t="2" v="6628"/>
    </bk>
    <bk>
      <rc t="2" v="6629"/>
    </bk>
    <bk>
      <rc t="2" v="6630"/>
    </bk>
    <bk>
      <rc t="2" v="6631"/>
    </bk>
    <bk>
      <rc t="2" v="6632"/>
    </bk>
    <bk>
      <rc t="2" v="6633"/>
    </bk>
    <bk>
      <rc t="2" v="6634"/>
    </bk>
    <bk>
      <rc t="2" v="6635"/>
    </bk>
    <bk>
      <rc t="2" v="6636"/>
    </bk>
    <bk>
      <rc t="2" v="6637"/>
    </bk>
    <bk>
      <rc t="2" v="6638"/>
    </bk>
    <bk>
      <rc t="2" v="6639"/>
    </bk>
    <bk>
      <rc t="2" v="6640"/>
    </bk>
    <bk>
      <rc t="2" v="6641"/>
    </bk>
    <bk>
      <rc t="2" v="6642"/>
    </bk>
    <bk>
      <rc t="2" v="6643"/>
    </bk>
    <bk>
      <rc t="2" v="6644"/>
    </bk>
    <bk>
      <rc t="2" v="6645"/>
    </bk>
    <bk>
      <rc t="2" v="6646"/>
    </bk>
    <bk>
      <rc t="2" v="6647"/>
    </bk>
    <bk>
      <rc t="2" v="6648"/>
    </bk>
    <bk>
      <rc t="2" v="6649"/>
    </bk>
    <bk>
      <rc t="2" v="6650"/>
    </bk>
    <bk>
      <rc t="2" v="6651"/>
    </bk>
    <bk>
      <rc t="2" v="6652"/>
    </bk>
    <bk>
      <rc t="2" v="6653"/>
    </bk>
    <bk>
      <rc t="2" v="6654"/>
    </bk>
    <bk>
      <rc t="2" v="6655"/>
    </bk>
    <bk>
      <rc t="2" v="6656"/>
    </bk>
    <bk>
      <rc t="2" v="6657"/>
    </bk>
    <bk>
      <rc t="2" v="6658"/>
    </bk>
    <bk>
      <rc t="2" v="6659"/>
    </bk>
    <bk>
      <rc t="2" v="6660"/>
    </bk>
    <bk>
      <rc t="2" v="6661"/>
    </bk>
    <bk>
      <rc t="2" v="6662"/>
    </bk>
    <bk>
      <rc t="2" v="6663"/>
    </bk>
    <bk>
      <rc t="2" v="6664"/>
    </bk>
    <bk>
      <rc t="2" v="6665"/>
    </bk>
    <bk>
      <rc t="2" v="6666"/>
    </bk>
    <bk>
      <rc t="2" v="6667"/>
    </bk>
    <bk>
      <rc t="2" v="6668"/>
    </bk>
    <bk>
      <rc t="2" v="6669"/>
    </bk>
    <bk>
      <rc t="2" v="6670"/>
    </bk>
    <bk>
      <rc t="2" v="6671"/>
    </bk>
    <bk>
      <rc t="2" v="6672"/>
    </bk>
    <bk>
      <rc t="2" v="6673"/>
    </bk>
    <bk>
      <rc t="2" v="6674"/>
    </bk>
    <bk>
      <rc t="2" v="6675"/>
    </bk>
    <bk>
      <rc t="2" v="6676"/>
    </bk>
    <bk>
      <rc t="2" v="6677"/>
    </bk>
    <bk>
      <rc t="2" v="6678"/>
    </bk>
    <bk>
      <rc t="2" v="6679"/>
    </bk>
    <bk>
      <rc t="2" v="6680"/>
    </bk>
    <bk>
      <rc t="2" v="6681"/>
    </bk>
    <bk>
      <rc t="2" v="6682"/>
    </bk>
    <bk>
      <rc t="2" v="6683"/>
    </bk>
    <bk>
      <rc t="2" v="6684"/>
    </bk>
    <bk>
      <rc t="2" v="6685"/>
    </bk>
    <bk>
      <rc t="2" v="6686"/>
    </bk>
    <bk>
      <rc t="2" v="6687"/>
    </bk>
    <bk>
      <rc t="2" v="6688"/>
    </bk>
    <bk>
      <rc t="2" v="6689"/>
    </bk>
    <bk>
      <rc t="2" v="6690"/>
    </bk>
    <bk>
      <rc t="2" v="6691"/>
    </bk>
    <bk>
      <rc t="2" v="6692"/>
    </bk>
    <bk>
      <rc t="2" v="6693"/>
    </bk>
    <bk>
      <rc t="2" v="6694"/>
    </bk>
    <bk>
      <rc t="2" v="6695"/>
    </bk>
    <bk>
      <rc t="2" v="6696"/>
    </bk>
    <bk>
      <rc t="2" v="6697"/>
    </bk>
    <bk>
      <rc t="2" v="6698"/>
    </bk>
    <bk>
      <rc t="2" v="6699"/>
    </bk>
    <bk>
      <rc t="2" v="6700"/>
    </bk>
    <bk>
      <rc t="2" v="6701"/>
    </bk>
    <bk>
      <rc t="2" v="6702"/>
    </bk>
    <bk>
      <rc t="2" v="6703"/>
    </bk>
    <bk>
      <rc t="2" v="6704"/>
    </bk>
    <bk>
      <rc t="2" v="6705"/>
    </bk>
    <bk>
      <rc t="2" v="6706"/>
    </bk>
    <bk>
      <rc t="2" v="6707"/>
    </bk>
    <bk>
      <rc t="2" v="6708"/>
    </bk>
    <bk>
      <rc t="2" v="6709"/>
    </bk>
    <bk>
      <rc t="2" v="6710"/>
    </bk>
    <bk>
      <rc t="2" v="6711"/>
    </bk>
    <bk>
      <rc t="2" v="6712"/>
    </bk>
    <bk>
      <rc t="2" v="6713"/>
    </bk>
    <bk>
      <rc t="2" v="6714"/>
    </bk>
    <bk>
      <rc t="2" v="6715"/>
    </bk>
    <bk>
      <rc t="2" v="6716"/>
    </bk>
    <bk>
      <rc t="2" v="6717"/>
    </bk>
    <bk>
      <rc t="2" v="6718"/>
    </bk>
    <bk>
      <rc t="2" v="6719"/>
    </bk>
    <bk>
      <rc t="2" v="6720"/>
    </bk>
    <bk>
      <rc t="2" v="6721"/>
    </bk>
    <bk>
      <rc t="2" v="6722"/>
    </bk>
    <bk>
      <rc t="2" v="6723"/>
    </bk>
    <bk>
      <rc t="2" v="6724"/>
    </bk>
    <bk>
      <rc t="2" v="6725"/>
    </bk>
    <bk>
      <rc t="2" v="6726"/>
    </bk>
    <bk>
      <rc t="2" v="6727"/>
    </bk>
    <bk>
      <rc t="2" v="6728"/>
    </bk>
    <bk>
      <rc t="2" v="6729"/>
    </bk>
    <bk>
      <rc t="2" v="6730"/>
    </bk>
    <bk>
      <rc t="2" v="6731"/>
    </bk>
    <bk>
      <rc t="2" v="6732"/>
    </bk>
    <bk>
      <rc t="2" v="6733"/>
    </bk>
    <bk>
      <rc t="2" v="6734"/>
    </bk>
    <bk>
      <rc t="2" v="6735"/>
    </bk>
    <bk>
      <rc t="2" v="6736"/>
    </bk>
    <bk>
      <rc t="2" v="6737"/>
    </bk>
    <bk>
      <rc t="2" v="6738"/>
    </bk>
    <bk>
      <rc t="2" v="6739"/>
    </bk>
    <bk>
      <rc t="2" v="6740"/>
    </bk>
    <bk>
      <rc t="2" v="6741"/>
    </bk>
    <bk>
      <rc t="2" v="6742"/>
    </bk>
    <bk>
      <rc t="2" v="6743"/>
    </bk>
    <bk>
      <rc t="2" v="6744"/>
    </bk>
    <bk>
      <rc t="2" v="6745"/>
    </bk>
    <bk>
      <rc t="2" v="6746"/>
    </bk>
    <bk>
      <rc t="2" v="6747"/>
    </bk>
    <bk>
      <rc t="2" v="6748"/>
    </bk>
    <bk>
      <rc t="2" v="6749"/>
    </bk>
    <bk>
      <rc t="2" v="6750"/>
    </bk>
    <bk>
      <rc t="2" v="6751"/>
    </bk>
    <bk>
      <rc t="2" v="6752"/>
    </bk>
    <bk>
      <rc t="2" v="6753"/>
    </bk>
    <bk>
      <rc t="2" v="6754"/>
    </bk>
    <bk>
      <rc t="2" v="6755"/>
    </bk>
    <bk>
      <rc t="2" v="6756"/>
    </bk>
    <bk>
      <rc t="2" v="6757"/>
    </bk>
    <bk>
      <rc t="2" v="6758"/>
    </bk>
    <bk>
      <rc t="2" v="6759"/>
    </bk>
    <bk>
      <rc t="2" v="6760"/>
    </bk>
    <bk>
      <rc t="2" v="6761"/>
    </bk>
    <bk>
      <rc t="2" v="6762"/>
    </bk>
    <bk>
      <rc t="2" v="6763"/>
    </bk>
    <bk>
      <rc t="2" v="6764"/>
    </bk>
    <bk>
      <rc t="2" v="6765"/>
    </bk>
    <bk>
      <rc t="2" v="6766"/>
    </bk>
    <bk>
      <rc t="2" v="6767"/>
    </bk>
    <bk>
      <rc t="2" v="6768"/>
    </bk>
    <bk>
      <rc t="2" v="6769"/>
    </bk>
    <bk>
      <rc t="2" v="6770"/>
    </bk>
    <bk>
      <rc t="2" v="6771"/>
    </bk>
    <bk>
      <rc t="2" v="6772"/>
    </bk>
    <bk>
      <rc t="2" v="6773"/>
    </bk>
    <bk>
      <rc t="2" v="6774"/>
    </bk>
    <bk>
      <rc t="2" v="6775"/>
    </bk>
    <bk>
      <rc t="2" v="6776"/>
    </bk>
    <bk>
      <rc t="2" v="6777"/>
    </bk>
    <bk>
      <rc t="2" v="6778"/>
    </bk>
    <bk>
      <rc t="2" v="6779"/>
    </bk>
    <bk>
      <rc t="2" v="6780"/>
    </bk>
    <bk>
      <rc t="2" v="6781"/>
    </bk>
    <bk>
      <rc t="2" v="6782"/>
    </bk>
    <bk>
      <rc t="2" v="6783"/>
    </bk>
    <bk>
      <rc t="2" v="6784"/>
    </bk>
    <bk>
      <rc t="2" v="6785"/>
    </bk>
    <bk>
      <rc t="2" v="6786"/>
    </bk>
    <bk>
      <rc t="2" v="6787"/>
    </bk>
    <bk>
      <rc t="2" v="6788"/>
    </bk>
    <bk>
      <rc t="2" v="6789"/>
    </bk>
    <bk>
      <rc t="2" v="6790"/>
    </bk>
    <bk>
      <rc t="2" v="6791"/>
    </bk>
    <bk>
      <rc t="2" v="6792"/>
    </bk>
    <bk>
      <rc t="2" v="6793"/>
    </bk>
    <bk>
      <rc t="2" v="6794"/>
    </bk>
    <bk>
      <rc t="2" v="6795"/>
    </bk>
    <bk>
      <rc t="2" v="6796"/>
    </bk>
    <bk>
      <rc t="2" v="6797"/>
    </bk>
    <bk>
      <rc t="2" v="6798"/>
    </bk>
    <bk>
      <rc t="2" v="6799"/>
    </bk>
    <bk>
      <rc t="2" v="6800"/>
    </bk>
    <bk>
      <rc t="2" v="6801"/>
    </bk>
    <bk>
      <rc t="2" v="6802"/>
    </bk>
    <bk>
      <rc t="2" v="6803"/>
    </bk>
    <bk>
      <rc t="2" v="6804"/>
    </bk>
    <bk>
      <rc t="2" v="6805"/>
    </bk>
    <bk>
      <rc t="2" v="6806"/>
    </bk>
    <bk>
      <rc t="2" v="6807"/>
    </bk>
    <bk>
      <rc t="2" v="6808"/>
    </bk>
    <bk>
      <rc t="2" v="6809"/>
    </bk>
    <bk>
      <rc t="2" v="6810"/>
    </bk>
    <bk>
      <rc t="2" v="6811"/>
    </bk>
    <bk>
      <rc t="2" v="6812"/>
    </bk>
    <bk>
      <rc t="2" v="6813"/>
    </bk>
    <bk>
      <rc t="2" v="6814"/>
    </bk>
    <bk>
      <rc t="2" v="6815"/>
    </bk>
    <bk>
      <rc t="2" v="6816"/>
    </bk>
    <bk>
      <rc t="2" v="6817"/>
    </bk>
    <bk>
      <rc t="2" v="6818"/>
    </bk>
    <bk>
      <rc t="2" v="6819"/>
    </bk>
    <bk>
      <rc t="2" v="6820"/>
    </bk>
    <bk>
      <rc t="2" v="6821"/>
    </bk>
    <bk>
      <rc t="2" v="6822"/>
    </bk>
    <bk>
      <rc t="2" v="6823"/>
    </bk>
    <bk>
      <rc t="2" v="6824"/>
    </bk>
    <bk>
      <rc t="2" v="6825"/>
    </bk>
    <bk>
      <rc t="2" v="6826"/>
    </bk>
    <bk>
      <rc t="2" v="6827"/>
    </bk>
    <bk>
      <rc t="2" v="6828"/>
    </bk>
    <bk>
      <rc t="2" v="6829"/>
    </bk>
    <bk>
      <rc t="2" v="6830"/>
    </bk>
    <bk>
      <rc t="2" v="6831"/>
    </bk>
    <bk>
      <rc t="2" v="6832"/>
    </bk>
    <bk>
      <rc t="2" v="6833"/>
    </bk>
    <bk>
      <rc t="2" v="6834"/>
    </bk>
    <bk>
      <rc t="2" v="6835"/>
    </bk>
    <bk>
      <rc t="2" v="6836"/>
    </bk>
    <bk>
      <rc t="2" v="6837"/>
    </bk>
    <bk>
      <rc t="2" v="6838"/>
    </bk>
    <bk>
      <rc t="2" v="6839"/>
    </bk>
    <bk>
      <rc t="2" v="6840"/>
    </bk>
    <bk>
      <rc t="2" v="6841"/>
    </bk>
    <bk>
      <rc t="2" v="6842"/>
    </bk>
    <bk>
      <rc t="2" v="6843"/>
    </bk>
    <bk>
      <rc t="2" v="6844"/>
    </bk>
    <bk>
      <rc t="2" v="6845"/>
    </bk>
    <bk>
      <rc t="2" v="6846"/>
    </bk>
    <bk>
      <rc t="2" v="6847"/>
    </bk>
    <bk>
      <rc t="2" v="6848"/>
    </bk>
    <bk>
      <rc t="2" v="6849"/>
    </bk>
    <bk>
      <rc t="2" v="6850"/>
    </bk>
    <bk>
      <rc t="2" v="6851"/>
    </bk>
    <bk>
      <rc t="2" v="6852"/>
    </bk>
    <bk>
      <rc t="2" v="6853"/>
    </bk>
    <bk>
      <rc t="2" v="6854"/>
    </bk>
    <bk>
      <rc t="2" v="6855"/>
    </bk>
    <bk>
      <rc t="2" v="6856"/>
    </bk>
    <bk>
      <rc t="2" v="6857"/>
    </bk>
    <bk>
      <rc t="2" v="6858"/>
    </bk>
    <bk>
      <rc t="2" v="6859"/>
    </bk>
    <bk>
      <rc t="2" v="6860"/>
    </bk>
    <bk>
      <rc t="2" v="6861"/>
    </bk>
    <bk>
      <rc t="2" v="6862"/>
    </bk>
    <bk>
      <rc t="2" v="6863"/>
    </bk>
    <bk>
      <rc t="2" v="6864"/>
    </bk>
    <bk>
      <rc t="2" v="6865"/>
    </bk>
    <bk>
      <rc t="2" v="6866"/>
    </bk>
    <bk>
      <rc t="2" v="6867"/>
    </bk>
    <bk>
      <rc t="2" v="6868"/>
    </bk>
    <bk>
      <rc t="2" v="6869"/>
    </bk>
    <bk>
      <rc t="2" v="6870"/>
    </bk>
    <bk>
      <rc t="2" v="6871"/>
    </bk>
    <bk>
      <rc t="2" v="6872"/>
    </bk>
    <bk>
      <rc t="2" v="6873"/>
    </bk>
    <bk>
      <rc t="2" v="6874"/>
    </bk>
    <bk>
      <rc t="2" v="6875"/>
    </bk>
    <bk>
      <rc t="2" v="6876"/>
    </bk>
    <bk>
      <rc t="2" v="6877"/>
    </bk>
    <bk>
      <rc t="2" v="6878"/>
    </bk>
    <bk>
      <rc t="2" v="6879"/>
    </bk>
    <bk>
      <rc t="2" v="6880"/>
    </bk>
    <bk>
      <rc t="2" v="6881"/>
    </bk>
    <bk>
      <rc t="2" v="6882"/>
    </bk>
    <bk>
      <rc t="2" v="6883"/>
    </bk>
    <bk>
      <rc t="2" v="6884"/>
    </bk>
    <bk>
      <rc t="2" v="6885"/>
    </bk>
    <bk>
      <rc t="2" v="6886"/>
    </bk>
    <bk>
      <rc t="2" v="6887"/>
    </bk>
    <bk>
      <rc t="2" v="6888"/>
    </bk>
    <bk>
      <rc t="2" v="6889"/>
    </bk>
    <bk>
      <rc t="2" v="6890"/>
    </bk>
    <bk>
      <rc t="2" v="6891"/>
    </bk>
    <bk>
      <rc t="2" v="6892"/>
    </bk>
    <bk>
      <rc t="2" v="6893"/>
    </bk>
    <bk>
      <rc t="2" v="6894"/>
    </bk>
    <bk>
      <rc t="2" v="6895"/>
    </bk>
    <bk>
      <rc t="2" v="6896"/>
    </bk>
    <bk>
      <rc t="2" v="6897"/>
    </bk>
    <bk>
      <rc t="2" v="6898"/>
    </bk>
    <bk>
      <rc t="2" v="6899"/>
    </bk>
    <bk>
      <rc t="2" v="6900"/>
    </bk>
    <bk>
      <rc t="2" v="6901"/>
    </bk>
    <bk>
      <rc t="2" v="6902"/>
    </bk>
    <bk>
      <rc t="2" v="6903"/>
    </bk>
    <bk>
      <rc t="2" v="6904"/>
    </bk>
    <bk>
      <rc t="2" v="6905"/>
    </bk>
    <bk>
      <rc t="2" v="6906"/>
    </bk>
    <bk>
      <rc t="2" v="6907"/>
    </bk>
    <bk>
      <rc t="2" v="6908"/>
    </bk>
    <bk>
      <rc t="2" v="6909"/>
    </bk>
    <bk>
      <rc t="2" v="6910"/>
    </bk>
    <bk>
      <rc t="2" v="6911"/>
    </bk>
    <bk>
      <rc t="2" v="6912"/>
    </bk>
    <bk>
      <rc t="2" v="6913"/>
    </bk>
    <bk>
      <rc t="2" v="6914"/>
    </bk>
    <bk>
      <rc t="2" v="6915"/>
    </bk>
    <bk>
      <rc t="2" v="6916"/>
    </bk>
    <bk>
      <rc t="2" v="6917"/>
    </bk>
    <bk>
      <rc t="2" v="6918"/>
    </bk>
    <bk>
      <rc t="2" v="6919"/>
    </bk>
    <bk>
      <rc t="2" v="6920"/>
    </bk>
    <bk>
      <rc t="2" v="6921"/>
    </bk>
    <bk>
      <rc t="2" v="6922"/>
    </bk>
    <bk>
      <rc t="2" v="6923"/>
    </bk>
    <bk>
      <rc t="2" v="6924"/>
    </bk>
    <bk>
      <rc t="2" v="6925"/>
    </bk>
    <bk>
      <rc t="2" v="6926"/>
    </bk>
    <bk>
      <rc t="2" v="6927"/>
    </bk>
    <bk>
      <rc t="2" v="6928"/>
    </bk>
    <bk>
      <rc t="2" v="6929"/>
    </bk>
    <bk>
      <rc t="2" v="6930"/>
    </bk>
    <bk>
      <rc t="2" v="6931"/>
    </bk>
    <bk>
      <rc t="2" v="6932"/>
    </bk>
    <bk>
      <rc t="2" v="6933"/>
    </bk>
    <bk>
      <rc t="2" v="6934"/>
    </bk>
    <bk>
      <rc t="2" v="6935"/>
    </bk>
    <bk>
      <rc t="2" v="6936"/>
    </bk>
    <bk>
      <rc t="2" v="6937"/>
    </bk>
    <bk>
      <rc t="2" v="6938"/>
    </bk>
    <bk>
      <rc t="2" v="6939"/>
    </bk>
    <bk>
      <rc t="2" v="6940"/>
    </bk>
    <bk>
      <rc t="2" v="6941"/>
    </bk>
    <bk>
      <rc t="2" v="6942"/>
    </bk>
    <bk>
      <rc t="2" v="6943"/>
    </bk>
    <bk>
      <rc t="2" v="6944"/>
    </bk>
    <bk>
      <rc t="2" v="6945"/>
    </bk>
    <bk>
      <rc t="2" v="6946"/>
    </bk>
    <bk>
      <rc t="2" v="6947"/>
    </bk>
    <bk>
      <rc t="2" v="6948"/>
    </bk>
    <bk>
      <rc t="2" v="6949"/>
    </bk>
    <bk>
      <rc t="2" v="6950"/>
    </bk>
    <bk>
      <rc t="2" v="6951"/>
    </bk>
    <bk>
      <rc t="2" v="6952"/>
    </bk>
    <bk>
      <rc t="2" v="6953"/>
    </bk>
    <bk>
      <rc t="2" v="6954"/>
    </bk>
    <bk>
      <rc t="2" v="6955"/>
    </bk>
    <bk>
      <rc t="2" v="6956"/>
    </bk>
    <bk>
      <rc t="2" v="6957"/>
    </bk>
    <bk>
      <rc t="2" v="6958"/>
    </bk>
    <bk>
      <rc t="2" v="6959"/>
    </bk>
    <bk>
      <rc t="2" v="6960"/>
    </bk>
    <bk>
      <rc t="2" v="6961"/>
    </bk>
    <bk>
      <rc t="2" v="6962"/>
    </bk>
    <bk>
      <rc t="2" v="6963"/>
    </bk>
    <bk>
      <rc t="2" v="6964"/>
    </bk>
    <bk>
      <rc t="2" v="6965"/>
    </bk>
    <bk>
      <rc t="2" v="6966"/>
    </bk>
    <bk>
      <rc t="2" v="6967"/>
    </bk>
    <bk>
      <rc t="2" v="6968"/>
    </bk>
    <bk>
      <rc t="2" v="6969"/>
    </bk>
    <bk>
      <rc t="2" v="6970"/>
    </bk>
    <bk>
      <rc t="2" v="6971"/>
    </bk>
    <bk>
      <rc t="2" v="6972"/>
    </bk>
    <bk>
      <rc t="2" v="6973"/>
    </bk>
    <bk>
      <rc t="2" v="6974"/>
    </bk>
    <bk>
      <rc t="2" v="6975"/>
    </bk>
    <bk>
      <rc t="2" v="6976"/>
    </bk>
    <bk>
      <rc t="2" v="6977"/>
    </bk>
    <bk>
      <rc t="2" v="6978"/>
    </bk>
    <bk>
      <rc t="2" v="6979"/>
    </bk>
    <bk>
      <rc t="2" v="6980"/>
    </bk>
    <bk>
      <rc t="2" v="6981"/>
    </bk>
    <bk>
      <rc t="2" v="6982"/>
    </bk>
    <bk>
      <rc t="2" v="6983"/>
    </bk>
    <bk>
      <rc t="2" v="6984"/>
    </bk>
    <bk>
      <rc t="2" v="6985"/>
    </bk>
    <bk>
      <rc t="2" v="6986"/>
    </bk>
    <bk>
      <rc t="2" v="6987"/>
    </bk>
    <bk>
      <rc t="2" v="6988"/>
    </bk>
    <bk>
      <rc t="2" v="6989"/>
    </bk>
    <bk>
      <rc t="2" v="6990"/>
    </bk>
    <bk>
      <rc t="2" v="6991"/>
    </bk>
    <bk>
      <rc t="2" v="6992"/>
    </bk>
    <bk>
      <rc t="2" v="6993"/>
    </bk>
    <bk>
      <rc t="2" v="6994"/>
    </bk>
    <bk>
      <rc t="2" v="6995"/>
    </bk>
    <bk>
      <rc t="2" v="6996"/>
    </bk>
    <bk>
      <rc t="2" v="6997"/>
    </bk>
    <bk>
      <rc t="2" v="6998"/>
    </bk>
    <bk>
      <rc t="2" v="6999"/>
    </bk>
    <bk>
      <rc t="2" v="7000"/>
    </bk>
    <bk>
      <rc t="2" v="7001"/>
    </bk>
    <bk>
      <rc t="2" v="7002"/>
    </bk>
    <bk>
      <rc t="2" v="7003"/>
    </bk>
    <bk>
      <rc t="2" v="7004"/>
    </bk>
    <bk>
      <rc t="2" v="7005"/>
    </bk>
    <bk>
      <rc t="2" v="7006"/>
    </bk>
    <bk>
      <rc t="2" v="7007"/>
    </bk>
    <bk>
      <rc t="2" v="7008"/>
    </bk>
    <bk>
      <rc t="2" v="7009"/>
    </bk>
    <bk>
      <rc t="2" v="7010"/>
    </bk>
    <bk>
      <rc t="2" v="7011"/>
    </bk>
    <bk>
      <rc t="2" v="7012"/>
    </bk>
    <bk>
      <rc t="2" v="7013"/>
    </bk>
    <bk>
      <rc t="2" v="7014"/>
    </bk>
    <bk>
      <rc t="2" v="7015"/>
    </bk>
    <bk>
      <rc t="2" v="7016"/>
    </bk>
    <bk>
      <rc t="2" v="7017"/>
    </bk>
    <bk>
      <rc t="2" v="7018"/>
    </bk>
    <bk>
      <rc t="2" v="7019"/>
    </bk>
    <bk>
      <rc t="2" v="7020"/>
    </bk>
    <bk>
      <rc t="2" v="7021"/>
    </bk>
    <bk>
      <rc t="2" v="7022"/>
    </bk>
    <bk>
      <rc t="2" v="7023"/>
    </bk>
    <bk>
      <rc t="2" v="7024"/>
    </bk>
    <bk>
      <rc t="2" v="7025"/>
    </bk>
    <bk>
      <rc t="2" v="7026"/>
    </bk>
    <bk>
      <rc t="2" v="7027"/>
    </bk>
    <bk>
      <rc t="2" v="7028"/>
    </bk>
    <bk>
      <rc t="2" v="7029"/>
    </bk>
    <bk>
      <rc t="2" v="7030"/>
    </bk>
    <bk>
      <rc t="2" v="7031"/>
    </bk>
    <bk>
      <rc t="2" v="7032"/>
    </bk>
    <bk>
      <rc t="2" v="7033"/>
    </bk>
    <bk>
      <rc t="2" v="7034"/>
    </bk>
    <bk>
      <rc t="2" v="7035"/>
    </bk>
    <bk>
      <rc t="2" v="7036"/>
    </bk>
    <bk>
      <rc t="2" v="7037"/>
    </bk>
    <bk>
      <rc t="2" v="7038"/>
    </bk>
    <bk>
      <rc t="2" v="7039"/>
    </bk>
    <bk>
      <rc t="2" v="7040"/>
    </bk>
    <bk>
      <rc t="2" v="7041"/>
    </bk>
    <bk>
      <rc t="2" v="7042"/>
    </bk>
    <bk>
      <rc t="2" v="7043"/>
    </bk>
    <bk>
      <rc t="2" v="7044"/>
    </bk>
    <bk>
      <rc t="2" v="7045"/>
    </bk>
    <bk>
      <rc t="2" v="7046"/>
    </bk>
    <bk>
      <rc t="2" v="7047"/>
    </bk>
    <bk>
      <rc t="2" v="7048"/>
    </bk>
    <bk>
      <rc t="2" v="7049"/>
    </bk>
    <bk>
      <rc t="2" v="7050"/>
    </bk>
    <bk>
      <rc t="2" v="7051"/>
    </bk>
    <bk>
      <rc t="2" v="7052"/>
    </bk>
    <bk>
      <rc t="2" v="7053"/>
    </bk>
    <bk>
      <rc t="2" v="7054"/>
    </bk>
    <bk>
      <rc t="2" v="7055"/>
    </bk>
    <bk>
      <rc t="2" v="7056"/>
    </bk>
    <bk>
      <rc t="2" v="7057"/>
    </bk>
    <bk>
      <rc t="2" v="7058"/>
    </bk>
    <bk>
      <rc t="2" v="7059"/>
    </bk>
    <bk>
      <rc t="2" v="7060"/>
    </bk>
    <bk>
      <rc t="2" v="7061"/>
    </bk>
    <bk>
      <rc t="2" v="7062"/>
    </bk>
    <bk>
      <rc t="2" v="7063"/>
    </bk>
    <bk>
      <rc t="2" v="7064"/>
    </bk>
    <bk>
      <rc t="2" v="7065"/>
    </bk>
    <bk>
      <rc t="2" v="7066"/>
    </bk>
    <bk>
      <rc t="2" v="7067"/>
    </bk>
    <bk>
      <rc t="2" v="7068"/>
    </bk>
    <bk>
      <rc t="2" v="7069"/>
    </bk>
    <bk>
      <rc t="2" v="7070"/>
    </bk>
    <bk>
      <rc t="2" v="7071"/>
    </bk>
    <bk>
      <rc t="2" v="7072"/>
    </bk>
    <bk>
      <rc t="2" v="7073"/>
    </bk>
    <bk>
      <rc t="2" v="7074"/>
    </bk>
    <bk>
      <rc t="2" v="7075"/>
    </bk>
    <bk>
      <rc t="2" v="7076"/>
    </bk>
    <bk>
      <rc t="2" v="7077"/>
    </bk>
    <bk>
      <rc t="2" v="7078"/>
    </bk>
    <bk>
      <rc t="2" v="7079"/>
    </bk>
    <bk>
      <rc t="2" v="7080"/>
    </bk>
    <bk>
      <rc t="2" v="7081"/>
    </bk>
    <bk>
      <rc t="2" v="7082"/>
    </bk>
    <bk>
      <rc t="2" v="7083"/>
    </bk>
    <bk>
      <rc t="2" v="7084"/>
    </bk>
    <bk>
      <rc t="2" v="7085"/>
    </bk>
    <bk>
      <rc t="2" v="7086"/>
    </bk>
    <bk>
      <rc t="2" v="7087"/>
    </bk>
    <bk>
      <rc t="2" v="7088"/>
    </bk>
    <bk>
      <rc t="2" v="7089"/>
    </bk>
    <bk>
      <rc t="2" v="7090"/>
    </bk>
    <bk>
      <rc t="2" v="7091"/>
    </bk>
    <bk>
      <rc t="2" v="7092"/>
    </bk>
    <bk>
      <rc t="2" v="7093"/>
    </bk>
    <bk>
      <rc t="2" v="7094"/>
    </bk>
    <bk>
      <rc t="2" v="7095"/>
    </bk>
    <bk>
      <rc t="2" v="7096"/>
    </bk>
    <bk>
      <rc t="2" v="7097"/>
    </bk>
    <bk>
      <rc t="2" v="7098"/>
    </bk>
    <bk>
      <rc t="2" v="7099"/>
    </bk>
    <bk>
      <rc t="2" v="7100"/>
    </bk>
    <bk>
      <rc t="2" v="7101"/>
    </bk>
    <bk>
      <rc t="2" v="7102"/>
    </bk>
    <bk>
      <rc t="2" v="7103"/>
    </bk>
    <bk>
      <rc t="2" v="7104"/>
    </bk>
    <bk>
      <rc t="2" v="7105"/>
    </bk>
    <bk>
      <rc t="2" v="7106"/>
    </bk>
    <bk>
      <rc t="2" v="7107"/>
    </bk>
    <bk>
      <rc t="2" v="7108"/>
    </bk>
    <bk>
      <rc t="2" v="7109"/>
    </bk>
    <bk>
      <rc t="2" v="7110"/>
    </bk>
    <bk>
      <rc t="2" v="7111"/>
    </bk>
    <bk>
      <rc t="2" v="7112"/>
    </bk>
    <bk>
      <rc t="2" v="7113"/>
    </bk>
    <bk>
      <rc t="2" v="7114"/>
    </bk>
    <bk>
      <rc t="2" v="7115"/>
    </bk>
    <bk>
      <rc t="2" v="7116"/>
    </bk>
    <bk>
      <rc t="2" v="7117"/>
    </bk>
    <bk>
      <rc t="2" v="7118"/>
    </bk>
    <bk>
      <rc t="2" v="7119"/>
    </bk>
    <bk>
      <rc t="2" v="7120"/>
    </bk>
    <bk>
      <rc t="2" v="7121"/>
    </bk>
    <bk>
      <rc t="2" v="7122"/>
    </bk>
    <bk>
      <rc t="2" v="7123"/>
    </bk>
    <bk>
      <rc t="2" v="7124"/>
    </bk>
    <bk>
      <rc t="2" v="7125"/>
    </bk>
    <bk>
      <rc t="2" v="7126"/>
    </bk>
    <bk>
      <rc t="2" v="7127"/>
    </bk>
    <bk>
      <rc t="2" v="7128"/>
    </bk>
    <bk>
      <rc t="2" v="7129"/>
    </bk>
    <bk>
      <rc t="2" v="7130"/>
    </bk>
    <bk>
      <rc t="2" v="7131"/>
    </bk>
    <bk>
      <rc t="2" v="7132"/>
    </bk>
    <bk>
      <rc t="2" v="7133"/>
    </bk>
    <bk>
      <rc t="2" v="7134"/>
    </bk>
    <bk>
      <rc t="2" v="7135"/>
    </bk>
    <bk>
      <rc t="2" v="7136"/>
    </bk>
    <bk>
      <rc t="2" v="7137"/>
    </bk>
    <bk>
      <rc t="2" v="7138"/>
    </bk>
    <bk>
      <rc t="2" v="7139"/>
    </bk>
    <bk>
      <rc t="2" v="7140"/>
    </bk>
    <bk>
      <rc t="2" v="7141"/>
    </bk>
    <bk>
      <rc t="2" v="7142"/>
    </bk>
    <bk>
      <rc t="2" v="7143"/>
    </bk>
    <bk>
      <rc t="2" v="7144"/>
    </bk>
    <bk>
      <rc t="2" v="7145"/>
    </bk>
    <bk>
      <rc t="2" v="7146"/>
    </bk>
    <bk>
      <rc t="2" v="7147"/>
    </bk>
    <bk>
      <rc t="2" v="7148"/>
    </bk>
    <bk>
      <rc t="2" v="7149"/>
    </bk>
    <bk>
      <rc t="2" v="7150"/>
    </bk>
    <bk>
      <rc t="2" v="7151"/>
    </bk>
    <bk>
      <rc t="2" v="7152"/>
    </bk>
    <bk>
      <rc t="2" v="7153"/>
    </bk>
    <bk>
      <rc t="2" v="7154"/>
    </bk>
    <bk>
      <rc t="2" v="7155"/>
    </bk>
    <bk>
      <rc t="2" v="7156"/>
    </bk>
    <bk>
      <rc t="2" v="7157"/>
    </bk>
    <bk>
      <rc t="2" v="7158"/>
    </bk>
    <bk>
      <rc t="2" v="7159"/>
    </bk>
    <bk>
      <rc t="2" v="7160"/>
    </bk>
    <bk>
      <rc t="2" v="7161"/>
    </bk>
    <bk>
      <rc t="2" v="7162"/>
    </bk>
    <bk>
      <rc t="2" v="7163"/>
    </bk>
    <bk>
      <rc t="2" v="7164"/>
    </bk>
    <bk>
      <rc t="2" v="7165"/>
    </bk>
    <bk>
      <rc t="2" v="7166"/>
    </bk>
    <bk>
      <rc t="2" v="7167"/>
    </bk>
    <bk>
      <rc t="2" v="7168"/>
    </bk>
    <bk>
      <rc t="2" v="7169"/>
    </bk>
    <bk>
      <rc t="2" v="7170"/>
    </bk>
    <bk>
      <rc t="2" v="7171"/>
    </bk>
    <bk>
      <rc t="2" v="7172"/>
    </bk>
    <bk>
      <rc t="2" v="7173"/>
    </bk>
    <bk>
      <rc t="2" v="7174"/>
    </bk>
    <bk>
      <rc t="2" v="7175"/>
    </bk>
    <bk>
      <rc t="2" v="7176"/>
    </bk>
    <bk>
      <rc t="2" v="7177"/>
    </bk>
    <bk>
      <rc t="2" v="7178"/>
    </bk>
    <bk>
      <rc t="2" v="7179"/>
    </bk>
    <bk>
      <rc t="2" v="7180"/>
    </bk>
    <bk>
      <rc t="2" v="7181"/>
    </bk>
    <bk>
      <rc t="2" v="7182"/>
    </bk>
    <bk>
      <rc t="2" v="7183"/>
    </bk>
    <bk>
      <rc t="2" v="7184"/>
    </bk>
    <bk>
      <rc t="2" v="7185"/>
    </bk>
    <bk>
      <rc t="2" v="7186"/>
    </bk>
    <bk>
      <rc t="2" v="7187"/>
    </bk>
    <bk>
      <rc t="2" v="7188"/>
    </bk>
    <bk>
      <rc t="2" v="7189"/>
    </bk>
    <bk>
      <rc t="2" v="7190"/>
    </bk>
    <bk>
      <rc t="2" v="7191"/>
    </bk>
    <bk>
      <rc t="2" v="7192"/>
    </bk>
    <bk>
      <rc t="2" v="7193"/>
    </bk>
    <bk>
      <rc t="2" v="7194"/>
    </bk>
    <bk>
      <rc t="2" v="7195"/>
    </bk>
    <bk>
      <rc t="2" v="7196"/>
    </bk>
    <bk>
      <rc t="2" v="7197"/>
    </bk>
    <bk>
      <rc t="2" v="7198"/>
    </bk>
    <bk>
      <rc t="2" v="7199"/>
    </bk>
    <bk>
      <rc t="2" v="7200"/>
    </bk>
    <bk>
      <rc t="2" v="7201"/>
    </bk>
    <bk>
      <rc t="2" v="7202"/>
    </bk>
    <bk>
      <rc t="2" v="7203"/>
    </bk>
    <bk>
      <rc t="2" v="7204"/>
    </bk>
    <bk>
      <rc t="2" v="7205"/>
    </bk>
    <bk>
      <rc t="2" v="7206"/>
    </bk>
    <bk>
      <rc t="2" v="7207"/>
    </bk>
    <bk>
      <rc t="2" v="7208"/>
    </bk>
    <bk>
      <rc t="2" v="7209"/>
    </bk>
    <bk>
      <rc t="2" v="7210"/>
    </bk>
    <bk>
      <rc t="2" v="7211"/>
    </bk>
    <bk>
      <rc t="2" v="7212"/>
    </bk>
    <bk>
      <rc t="2" v="7213"/>
    </bk>
    <bk>
      <rc t="2" v="7214"/>
    </bk>
    <bk>
      <rc t="2" v="7215"/>
    </bk>
    <bk>
      <rc t="2" v="7216"/>
    </bk>
    <bk>
      <rc t="2" v="7217"/>
    </bk>
    <bk>
      <rc t="2" v="7218"/>
    </bk>
    <bk>
      <rc t="2" v="7219"/>
    </bk>
    <bk>
      <rc t="2" v="7220"/>
    </bk>
    <bk>
      <rc t="2" v="7221"/>
    </bk>
    <bk>
      <rc t="2" v="7222"/>
    </bk>
    <bk>
      <rc t="2" v="7223"/>
    </bk>
    <bk>
      <rc t="2" v="7224"/>
    </bk>
    <bk>
      <rc t="2" v="7225"/>
    </bk>
    <bk>
      <rc t="2" v="7226"/>
    </bk>
    <bk>
      <rc t="2" v="7227"/>
    </bk>
    <bk>
      <rc t="2" v="7228"/>
    </bk>
    <bk>
      <rc t="2" v="7229"/>
    </bk>
    <bk>
      <rc t="2" v="7230"/>
    </bk>
    <bk>
      <rc t="2" v="7231"/>
    </bk>
    <bk>
      <rc t="2" v="7232"/>
    </bk>
    <bk>
      <rc t="2" v="7233"/>
    </bk>
    <bk>
      <rc t="2" v="7234"/>
    </bk>
    <bk>
      <rc t="2" v="7235"/>
    </bk>
    <bk>
      <rc t="2" v="7236"/>
    </bk>
    <bk>
      <rc t="2" v="7237"/>
    </bk>
    <bk>
      <rc t="2" v="7238"/>
    </bk>
    <bk>
      <rc t="2" v="7239"/>
    </bk>
    <bk>
      <rc t="2" v="7240"/>
    </bk>
    <bk>
      <rc t="2" v="7241"/>
    </bk>
    <bk>
      <rc t="2" v="7242"/>
    </bk>
    <bk>
      <rc t="2" v="7243"/>
    </bk>
    <bk>
      <rc t="2" v="7244"/>
    </bk>
    <bk>
      <rc t="2" v="7245"/>
    </bk>
    <bk>
      <rc t="2" v="7246"/>
    </bk>
    <bk>
      <rc t="2" v="7247"/>
    </bk>
    <bk>
      <rc t="2" v="7248"/>
    </bk>
    <bk>
      <rc t="2" v="7249"/>
    </bk>
    <bk>
      <rc t="2" v="7250"/>
    </bk>
    <bk>
      <rc t="2" v="7251"/>
    </bk>
    <bk>
      <rc t="2" v="7252"/>
    </bk>
    <bk>
      <rc t="2" v="7253"/>
    </bk>
    <bk>
      <rc t="2" v="7254"/>
    </bk>
    <bk>
      <rc t="2" v="7255"/>
    </bk>
    <bk>
      <rc t="2" v="7256"/>
    </bk>
    <bk>
      <rc t="2" v="7257"/>
    </bk>
    <bk>
      <rc t="2" v="7258"/>
    </bk>
    <bk>
      <rc t="2" v="7259"/>
    </bk>
    <bk>
      <rc t="2" v="7260"/>
    </bk>
    <bk>
      <rc t="2" v="7261"/>
    </bk>
    <bk>
      <rc t="2" v="7262"/>
    </bk>
    <bk>
      <rc t="2" v="7263"/>
    </bk>
    <bk>
      <rc t="2" v="7264"/>
    </bk>
    <bk>
      <rc t="2" v="7265"/>
    </bk>
    <bk>
      <rc t="2" v="7266"/>
    </bk>
    <bk>
      <rc t="2" v="7267"/>
    </bk>
    <bk>
      <rc t="2" v="7268"/>
    </bk>
    <bk>
      <rc t="2" v="7269"/>
    </bk>
    <bk>
      <rc t="2" v="7270"/>
    </bk>
    <bk>
      <rc t="2" v="7271"/>
    </bk>
    <bk>
      <rc t="2" v="7272"/>
    </bk>
    <bk>
      <rc t="2" v="7273"/>
    </bk>
    <bk>
      <rc t="2" v="7274"/>
    </bk>
    <bk>
      <rc t="2" v="7275"/>
    </bk>
    <bk>
      <rc t="2" v="7276"/>
    </bk>
    <bk>
      <rc t="2" v="7277"/>
    </bk>
    <bk>
      <rc t="2" v="7278"/>
    </bk>
    <bk>
      <rc t="2" v="7279"/>
    </bk>
    <bk>
      <rc t="2" v="7280"/>
    </bk>
    <bk>
      <rc t="2" v="7281"/>
    </bk>
    <bk>
      <rc t="2" v="7282"/>
    </bk>
    <bk>
      <rc t="2" v="7283"/>
    </bk>
    <bk>
      <rc t="2" v="7284"/>
    </bk>
    <bk>
      <rc t="2" v="7285"/>
    </bk>
    <bk>
      <rc t="2" v="7286"/>
    </bk>
    <bk>
      <rc t="2" v="7287"/>
    </bk>
    <bk>
      <rc t="2" v="7288"/>
    </bk>
    <bk>
      <rc t="2" v="7289"/>
    </bk>
    <bk>
      <rc t="2" v="7290"/>
    </bk>
    <bk>
      <rc t="2" v="7291"/>
    </bk>
    <bk>
      <rc t="2" v="7292"/>
    </bk>
    <bk>
      <rc t="2" v="7293"/>
    </bk>
    <bk>
      <rc t="2" v="7294"/>
    </bk>
    <bk>
      <rc t="2" v="7295"/>
    </bk>
    <bk>
      <rc t="2" v="7296"/>
    </bk>
    <bk>
      <rc t="2" v="7297"/>
    </bk>
    <bk>
      <rc t="2" v="7298"/>
    </bk>
    <bk>
      <rc t="2" v="7299"/>
    </bk>
    <bk>
      <rc t="2" v="7300"/>
    </bk>
    <bk>
      <rc t="2" v="7301"/>
    </bk>
    <bk>
      <rc t="2" v="7302"/>
    </bk>
    <bk>
      <rc t="2" v="7303"/>
    </bk>
    <bk>
      <rc t="2" v="7304"/>
    </bk>
    <bk>
      <rc t="2" v="7305"/>
    </bk>
    <bk>
      <rc t="2" v="7306"/>
    </bk>
    <bk>
      <rc t="2" v="7307"/>
    </bk>
    <bk>
      <rc t="2" v="7308"/>
    </bk>
    <bk>
      <rc t="2" v="7309"/>
    </bk>
    <bk>
      <rc t="2" v="7310"/>
    </bk>
    <bk>
      <rc t="2" v="7311"/>
    </bk>
    <bk>
      <rc t="2" v="7312"/>
    </bk>
    <bk>
      <rc t="2" v="7313"/>
    </bk>
    <bk>
      <rc t="2" v="7314"/>
    </bk>
    <bk>
      <rc t="2" v="7315"/>
    </bk>
    <bk>
      <rc t="2" v="7316"/>
    </bk>
    <bk>
      <rc t="2" v="7317"/>
    </bk>
    <bk>
      <rc t="2" v="7318"/>
    </bk>
    <bk>
      <rc t="2" v="7319"/>
    </bk>
    <bk>
      <rc t="2" v="7320"/>
    </bk>
    <bk>
      <rc t="2" v="7321"/>
    </bk>
    <bk>
      <rc t="2" v="7322"/>
    </bk>
    <bk>
      <rc t="2" v="7323"/>
    </bk>
    <bk>
      <rc t="2" v="7324"/>
    </bk>
    <bk>
      <rc t="2" v="7325"/>
    </bk>
    <bk>
      <rc t="2" v="7326"/>
    </bk>
    <bk>
      <rc t="2" v="7327"/>
    </bk>
    <bk>
      <rc t="2" v="7328"/>
    </bk>
    <bk>
      <rc t="2" v="7329"/>
    </bk>
    <bk>
      <rc t="2" v="7330"/>
    </bk>
    <bk>
      <rc t="2" v="7331"/>
    </bk>
    <bk>
      <rc t="2" v="7332"/>
    </bk>
    <bk>
      <rc t="2" v="7333"/>
    </bk>
    <bk>
      <rc t="2" v="7334"/>
    </bk>
    <bk>
      <rc t="2" v="7335"/>
    </bk>
    <bk>
      <rc t="2" v="7336"/>
    </bk>
    <bk>
      <rc t="2" v="7337"/>
    </bk>
    <bk>
      <rc t="2" v="7338"/>
    </bk>
    <bk>
      <rc t="2" v="7339"/>
    </bk>
    <bk>
      <rc t="2" v="7340"/>
    </bk>
    <bk>
      <rc t="2" v="7341"/>
    </bk>
    <bk>
      <rc t="2" v="7342"/>
    </bk>
    <bk>
      <rc t="2" v="7343"/>
    </bk>
    <bk>
      <rc t="2" v="7344"/>
    </bk>
    <bk>
      <rc t="2" v="7345"/>
    </bk>
    <bk>
      <rc t="2" v="7346"/>
    </bk>
    <bk>
      <rc t="2" v="7347"/>
    </bk>
    <bk>
      <rc t="2" v="7348"/>
    </bk>
    <bk>
      <rc t="2" v="7349"/>
    </bk>
    <bk>
      <rc t="2" v="7350"/>
    </bk>
    <bk>
      <rc t="2" v="7351"/>
    </bk>
    <bk>
      <rc t="2" v="7352"/>
    </bk>
    <bk>
      <rc t="2" v="7353"/>
    </bk>
    <bk>
      <rc t="2" v="7354"/>
    </bk>
    <bk>
      <rc t="2" v="7355"/>
    </bk>
    <bk>
      <rc t="2" v="7356"/>
    </bk>
    <bk>
      <rc t="2" v="7357"/>
    </bk>
    <bk>
      <rc t="2" v="7358"/>
    </bk>
    <bk>
      <rc t="2" v="7359"/>
    </bk>
    <bk>
      <rc t="2" v="7360"/>
    </bk>
    <bk>
      <rc t="2" v="7361"/>
    </bk>
    <bk>
      <rc t="2" v="7362"/>
    </bk>
    <bk>
      <rc t="2" v="7363"/>
    </bk>
    <bk>
      <rc t="2" v="7364"/>
    </bk>
    <bk>
      <rc t="2" v="7365"/>
    </bk>
    <bk>
      <rc t="2" v="7366"/>
    </bk>
    <bk>
      <rc t="2" v="7367"/>
    </bk>
    <bk>
      <rc t="2" v="7368"/>
    </bk>
    <bk>
      <rc t="2" v="7369"/>
    </bk>
    <bk>
      <rc t="2" v="7370"/>
    </bk>
    <bk>
      <rc t="2" v="7371"/>
    </bk>
    <bk>
      <rc t="2" v="7372"/>
    </bk>
    <bk>
      <rc t="2" v="7373"/>
    </bk>
    <bk>
      <rc t="2" v="7374"/>
    </bk>
    <bk>
      <rc t="2" v="7375"/>
    </bk>
    <bk>
      <rc t="2" v="7376"/>
    </bk>
    <bk>
      <rc t="2" v="7377"/>
    </bk>
    <bk>
      <rc t="2" v="7378"/>
    </bk>
    <bk>
      <rc t="2" v="7379"/>
    </bk>
    <bk>
      <rc t="2" v="7380"/>
    </bk>
    <bk>
      <rc t="2" v="7381"/>
    </bk>
    <bk>
      <rc t="2" v="7382"/>
    </bk>
    <bk>
      <rc t="2" v="7383"/>
    </bk>
    <bk>
      <rc t="2" v="7384"/>
    </bk>
    <bk>
      <rc t="2" v="7385"/>
    </bk>
    <bk>
      <rc t="2" v="7386"/>
    </bk>
    <bk>
      <rc t="2" v="7387"/>
    </bk>
    <bk>
      <rc t="2" v="7388"/>
    </bk>
    <bk>
      <rc t="2" v="7389"/>
    </bk>
    <bk>
      <rc t="2" v="7390"/>
    </bk>
    <bk>
      <rc t="2" v="7391"/>
    </bk>
    <bk>
      <rc t="2" v="7392"/>
    </bk>
    <bk>
      <rc t="2" v="7393"/>
    </bk>
    <bk>
      <rc t="2" v="7394"/>
    </bk>
    <bk>
      <rc t="2" v="7395"/>
    </bk>
    <bk>
      <rc t="2" v="7396"/>
    </bk>
    <bk>
      <rc t="2" v="7397"/>
    </bk>
    <bk>
      <rc t="2" v="7398"/>
    </bk>
    <bk>
      <rc t="2" v="7399"/>
    </bk>
    <bk>
      <rc t="2" v="7400"/>
    </bk>
    <bk>
      <rc t="2" v="7401"/>
    </bk>
    <bk>
      <rc t="2" v="7402"/>
    </bk>
    <bk>
      <rc t="2" v="7403"/>
    </bk>
    <bk>
      <rc t="2" v="7404"/>
    </bk>
    <bk>
      <rc t="2" v="7405"/>
    </bk>
    <bk>
      <rc t="2" v="7406"/>
    </bk>
    <bk>
      <rc t="2" v="7407"/>
    </bk>
    <bk>
      <rc t="2" v="7408"/>
    </bk>
    <bk>
      <rc t="2" v="7409"/>
    </bk>
    <bk>
      <rc t="2" v="7410"/>
    </bk>
    <bk>
      <rc t="2" v="7411"/>
    </bk>
    <bk>
      <rc t="2" v="7412"/>
    </bk>
    <bk>
      <rc t="2" v="7413"/>
    </bk>
    <bk>
      <rc t="2" v="7414"/>
    </bk>
    <bk>
      <rc t="2" v="7415"/>
    </bk>
    <bk>
      <rc t="2" v="7416"/>
    </bk>
    <bk>
      <rc t="2" v="7417"/>
    </bk>
    <bk>
      <rc t="2" v="7418"/>
    </bk>
    <bk>
      <rc t="2" v="7419"/>
    </bk>
    <bk>
      <rc t="2" v="7420"/>
    </bk>
    <bk>
      <rc t="2" v="7421"/>
    </bk>
    <bk>
      <rc t="2" v="7422"/>
    </bk>
    <bk>
      <rc t="2" v="7423"/>
    </bk>
    <bk>
      <rc t="2" v="7424"/>
    </bk>
    <bk>
      <rc t="2" v="7425"/>
    </bk>
    <bk>
      <rc t="2" v="7426"/>
    </bk>
    <bk>
      <rc t="2" v="7427"/>
    </bk>
    <bk>
      <rc t="2" v="7428"/>
    </bk>
    <bk>
      <rc t="2" v="7429"/>
    </bk>
    <bk>
      <rc t="2" v="7430"/>
    </bk>
    <bk>
      <rc t="2" v="7431"/>
    </bk>
    <bk>
      <rc t="2" v="7432"/>
    </bk>
    <bk>
      <rc t="2" v="7433"/>
    </bk>
    <bk>
      <rc t="2" v="7434"/>
    </bk>
    <bk>
      <rc t="2" v="7435"/>
    </bk>
    <bk>
      <rc t="2" v="7436"/>
    </bk>
    <bk>
      <rc t="2" v="7437"/>
    </bk>
    <bk>
      <rc t="2" v="7438"/>
    </bk>
    <bk>
      <rc t="2" v="7439"/>
    </bk>
    <bk>
      <rc t="2" v="7440"/>
    </bk>
    <bk>
      <rc t="2" v="7441"/>
    </bk>
    <bk>
      <rc t="2" v="7442"/>
    </bk>
    <bk>
      <rc t="2" v="7443"/>
    </bk>
    <bk>
      <rc t="2" v="7444"/>
    </bk>
    <bk>
      <rc t="2" v="7445"/>
    </bk>
    <bk>
      <rc t="2" v="7446"/>
    </bk>
    <bk>
      <rc t="2" v="7447"/>
    </bk>
    <bk>
      <rc t="2" v="7448"/>
    </bk>
    <bk>
      <rc t="2" v="7449"/>
    </bk>
    <bk>
      <rc t="2" v="7450"/>
    </bk>
    <bk>
      <rc t="2" v="7451"/>
    </bk>
    <bk>
      <rc t="2" v="7452"/>
    </bk>
    <bk>
      <rc t="2" v="7453"/>
    </bk>
    <bk>
      <rc t="2" v="7454"/>
    </bk>
    <bk>
      <rc t="2" v="7455"/>
    </bk>
    <bk>
      <rc t="2" v="7456"/>
    </bk>
    <bk>
      <rc t="2" v="7457"/>
    </bk>
    <bk>
      <rc t="2" v="7458"/>
    </bk>
    <bk>
      <rc t="2" v="7459"/>
    </bk>
    <bk>
      <rc t="2" v="7460"/>
    </bk>
    <bk>
      <rc t="2" v="7461"/>
    </bk>
    <bk>
      <rc t="2" v="7462"/>
    </bk>
    <bk>
      <rc t="2" v="7463"/>
    </bk>
    <bk>
      <rc t="2" v="7464"/>
    </bk>
    <bk>
      <rc t="2" v="7465"/>
    </bk>
    <bk>
      <rc t="2" v="7466"/>
    </bk>
    <bk>
      <rc t="2" v="7467"/>
    </bk>
    <bk>
      <rc t="2" v="7468"/>
    </bk>
    <bk>
      <rc t="2" v="7469"/>
    </bk>
    <bk>
      <rc t="2" v="7470"/>
    </bk>
    <bk>
      <rc t="2" v="7471"/>
    </bk>
    <bk>
      <rc t="2" v="7472"/>
    </bk>
    <bk>
      <rc t="2" v="7473"/>
    </bk>
    <bk>
      <rc t="2" v="7474"/>
    </bk>
    <bk>
      <rc t="2" v="7475"/>
    </bk>
    <bk>
      <rc t="2" v="7476"/>
    </bk>
    <bk>
      <rc t="2" v="7477"/>
    </bk>
    <bk>
      <rc t="2" v="7478"/>
    </bk>
    <bk>
      <rc t="2" v="7479"/>
    </bk>
    <bk>
      <rc t="2" v="7480"/>
    </bk>
    <bk>
      <rc t="2" v="7481"/>
    </bk>
    <bk>
      <rc t="2" v="7482"/>
    </bk>
    <bk>
      <rc t="2" v="7483"/>
    </bk>
    <bk>
      <rc t="2" v="7484"/>
    </bk>
    <bk>
      <rc t="2" v="7485"/>
    </bk>
    <bk>
      <rc t="2" v="7486"/>
    </bk>
    <bk>
      <rc t="2" v="7487"/>
    </bk>
    <bk>
      <rc t="2" v="7488"/>
    </bk>
    <bk>
      <rc t="2" v="7489"/>
    </bk>
    <bk>
      <rc t="2" v="7490"/>
    </bk>
    <bk>
      <rc t="2" v="7491"/>
    </bk>
    <bk>
      <rc t="2" v="7492"/>
    </bk>
    <bk>
      <rc t="2" v="7493"/>
    </bk>
    <bk>
      <rc t="2" v="7494"/>
    </bk>
    <bk>
      <rc t="2" v="7495"/>
    </bk>
    <bk>
      <rc t="2" v="7496"/>
    </bk>
    <bk>
      <rc t="2" v="7497"/>
    </bk>
    <bk>
      <rc t="2" v="7498"/>
    </bk>
    <bk>
      <rc t="2" v="7499"/>
    </bk>
    <bk>
      <rc t="2" v="7500"/>
    </bk>
    <bk>
      <rc t="2" v="7501"/>
    </bk>
    <bk>
      <rc t="2" v="7502"/>
    </bk>
    <bk>
      <rc t="2" v="7503"/>
    </bk>
    <bk>
      <rc t="2" v="7504"/>
    </bk>
    <bk>
      <rc t="2" v="7505"/>
    </bk>
    <bk>
      <rc t="2" v="7506"/>
    </bk>
    <bk>
      <rc t="2" v="7507"/>
    </bk>
    <bk>
      <rc t="2" v="7508"/>
    </bk>
    <bk>
      <rc t="2" v="7509"/>
    </bk>
    <bk>
      <rc t="2" v="7510"/>
    </bk>
    <bk>
      <rc t="2" v="7511"/>
    </bk>
    <bk>
      <rc t="2" v="7512"/>
    </bk>
    <bk>
      <rc t="2" v="7513"/>
    </bk>
    <bk>
      <rc t="2" v="7514"/>
    </bk>
    <bk>
      <rc t="2" v="7515"/>
    </bk>
    <bk>
      <rc t="2" v="7516"/>
    </bk>
    <bk>
      <rc t="2" v="7517"/>
    </bk>
    <bk>
      <rc t="2" v="7518"/>
    </bk>
    <bk>
      <rc t="2" v="7519"/>
    </bk>
    <bk>
      <rc t="2" v="7520"/>
    </bk>
    <bk>
      <rc t="2" v="7521"/>
    </bk>
    <bk>
      <rc t="2" v="7522"/>
    </bk>
    <bk>
      <rc t="2" v="7523"/>
    </bk>
    <bk>
      <rc t="2" v="7524"/>
    </bk>
    <bk>
      <rc t="2" v="7525"/>
    </bk>
    <bk>
      <rc t="2" v="7526"/>
    </bk>
    <bk>
      <rc t="2" v="7527"/>
    </bk>
    <bk>
      <rc t="2" v="7528"/>
    </bk>
    <bk>
      <rc t="2" v="7529"/>
    </bk>
    <bk>
      <rc t="2" v="7530"/>
    </bk>
    <bk>
      <rc t="2" v="7531"/>
    </bk>
    <bk>
      <rc t="2" v="7532"/>
    </bk>
    <bk>
      <rc t="2" v="7533"/>
    </bk>
    <bk>
      <rc t="2" v="7534"/>
    </bk>
    <bk>
      <rc t="2" v="7535"/>
    </bk>
    <bk>
      <rc t="2" v="7536"/>
    </bk>
    <bk>
      <rc t="2" v="7537"/>
    </bk>
    <bk>
      <rc t="2" v="7538"/>
    </bk>
    <bk>
      <rc t="2" v="7539"/>
    </bk>
    <bk>
      <rc t="2" v="7540"/>
    </bk>
    <bk>
      <rc t="2" v="7541"/>
    </bk>
    <bk>
      <rc t="2" v="7542"/>
    </bk>
    <bk>
      <rc t="2" v="7543"/>
    </bk>
    <bk>
      <rc t="2" v="7544"/>
    </bk>
    <bk>
      <rc t="2" v="7545"/>
    </bk>
    <bk>
      <rc t="2" v="7546"/>
    </bk>
    <bk>
      <rc t="2" v="7547"/>
    </bk>
    <bk>
      <rc t="2" v="7548"/>
    </bk>
    <bk>
      <rc t="2" v="7549"/>
    </bk>
    <bk>
      <rc t="2" v="7550"/>
    </bk>
    <bk>
      <rc t="2" v="7551"/>
    </bk>
    <bk>
      <rc t="2" v="7552"/>
    </bk>
    <bk>
      <rc t="2" v="7553"/>
    </bk>
    <bk>
      <rc t="2" v="7554"/>
    </bk>
    <bk>
      <rc t="2" v="7555"/>
    </bk>
    <bk>
      <rc t="2" v="7556"/>
    </bk>
    <bk>
      <rc t="2" v="7557"/>
    </bk>
    <bk>
      <rc t="2" v="7558"/>
    </bk>
    <bk>
      <rc t="2" v="7559"/>
    </bk>
    <bk>
      <rc t="2" v="7560"/>
    </bk>
    <bk>
      <rc t="2" v="7561"/>
    </bk>
    <bk>
      <rc t="2" v="7562"/>
    </bk>
    <bk>
      <rc t="2" v="7563"/>
    </bk>
    <bk>
      <rc t="2" v="7564"/>
    </bk>
    <bk>
      <rc t="2" v="7565"/>
    </bk>
    <bk>
      <rc t="2" v="7566"/>
    </bk>
    <bk>
      <rc t="2" v="7567"/>
    </bk>
    <bk>
      <rc t="2" v="7568"/>
    </bk>
    <bk>
      <rc t="2" v="7569"/>
    </bk>
    <bk>
      <rc t="2" v="7570"/>
    </bk>
    <bk>
      <rc t="2" v="7571"/>
    </bk>
    <bk>
      <rc t="2" v="7572"/>
    </bk>
    <bk>
      <rc t="2" v="7573"/>
    </bk>
    <bk>
      <rc t="2" v="7574"/>
    </bk>
    <bk>
      <rc t="2" v="7575"/>
    </bk>
    <bk>
      <rc t="2" v="7576"/>
    </bk>
    <bk>
      <rc t="2" v="7577"/>
    </bk>
    <bk>
      <rc t="2" v="7578"/>
    </bk>
    <bk>
      <rc t="2" v="7579"/>
    </bk>
    <bk>
      <rc t="2" v="7580"/>
    </bk>
    <bk>
      <rc t="2" v="7581"/>
    </bk>
    <bk>
      <rc t="2" v="7582"/>
    </bk>
    <bk>
      <rc t="2" v="7583"/>
    </bk>
    <bk>
      <rc t="2" v="7584"/>
    </bk>
    <bk>
      <rc t="2" v="7585"/>
    </bk>
    <bk>
      <rc t="2" v="7586"/>
    </bk>
    <bk>
      <rc t="2" v="7587"/>
    </bk>
    <bk>
      <rc t="2" v="7588"/>
    </bk>
    <bk>
      <rc t="2" v="7589"/>
    </bk>
    <bk>
      <rc t="2" v="7590"/>
    </bk>
    <bk>
      <rc t="2" v="7591"/>
    </bk>
    <bk>
      <rc t="2" v="7592"/>
    </bk>
    <bk>
      <rc t="2" v="7593"/>
    </bk>
    <bk>
      <rc t="2" v="7594"/>
    </bk>
    <bk>
      <rc t="2" v="7595"/>
    </bk>
    <bk>
      <rc t="2" v="7596"/>
    </bk>
    <bk>
      <rc t="2" v="7597"/>
    </bk>
    <bk>
      <rc t="2" v="7598"/>
    </bk>
    <bk>
      <rc t="2" v="7599"/>
    </bk>
    <bk>
      <rc t="2" v="7600"/>
    </bk>
    <bk>
      <rc t="2" v="7601"/>
    </bk>
    <bk>
      <rc t="2" v="7602"/>
    </bk>
    <bk>
      <rc t="2" v="7603"/>
    </bk>
    <bk>
      <rc t="2" v="7604"/>
    </bk>
    <bk>
      <rc t="2" v="7605"/>
    </bk>
    <bk>
      <rc t="2" v="7606"/>
    </bk>
    <bk>
      <rc t="2" v="7607"/>
    </bk>
    <bk>
      <rc t="2" v="7608"/>
    </bk>
    <bk>
      <rc t="2" v="7609"/>
    </bk>
    <bk>
      <rc t="2" v="7610"/>
    </bk>
    <bk>
      <rc t="2" v="7611"/>
    </bk>
    <bk>
      <rc t="2" v="7612"/>
    </bk>
    <bk>
      <rc t="2" v="7613"/>
    </bk>
    <bk>
      <rc t="2" v="7614"/>
    </bk>
    <bk>
      <rc t="2" v="7615"/>
    </bk>
    <bk>
      <rc t="2" v="7616"/>
    </bk>
    <bk>
      <rc t="2" v="7617"/>
    </bk>
    <bk>
      <rc t="2" v="7618"/>
    </bk>
    <bk>
      <rc t="2" v="7619"/>
    </bk>
    <bk>
      <rc t="2" v="7620"/>
    </bk>
    <bk>
      <rc t="2" v="7621"/>
    </bk>
    <bk>
      <rc t="2" v="7622"/>
    </bk>
    <bk>
      <rc t="2" v="7623"/>
    </bk>
    <bk>
      <rc t="2" v="7624"/>
    </bk>
    <bk>
      <rc t="2" v="7625"/>
    </bk>
    <bk>
      <rc t="2" v="7626"/>
    </bk>
    <bk>
      <rc t="2" v="7627"/>
    </bk>
    <bk>
      <rc t="2" v="7628"/>
    </bk>
    <bk>
      <rc t="2" v="7629"/>
    </bk>
    <bk>
      <rc t="2" v="7630"/>
    </bk>
    <bk>
      <rc t="2" v="7631"/>
    </bk>
    <bk>
      <rc t="2" v="7632"/>
    </bk>
    <bk>
      <rc t="2" v="7633"/>
    </bk>
    <bk>
      <rc t="2" v="7634"/>
    </bk>
    <bk>
      <rc t="2" v="7635"/>
    </bk>
    <bk>
      <rc t="2" v="7636"/>
    </bk>
    <bk>
      <rc t="2" v="7637"/>
    </bk>
    <bk>
      <rc t="2" v="7638"/>
    </bk>
    <bk>
      <rc t="2" v="7639"/>
    </bk>
    <bk>
      <rc t="2" v="7640"/>
    </bk>
    <bk>
      <rc t="2" v="7641"/>
    </bk>
    <bk>
      <rc t="2" v="7642"/>
    </bk>
    <bk>
      <rc t="2" v="7643"/>
    </bk>
    <bk>
      <rc t="2" v="7644"/>
    </bk>
    <bk>
      <rc t="2" v="7645"/>
    </bk>
    <bk>
      <rc t="2" v="7646"/>
    </bk>
    <bk>
      <rc t="2" v="7647"/>
    </bk>
    <bk>
      <rc t="2" v="7648"/>
    </bk>
    <bk>
      <rc t="2" v="7649"/>
    </bk>
    <bk>
      <rc t="2" v="7650"/>
    </bk>
    <bk>
      <rc t="2" v="7651"/>
    </bk>
    <bk>
      <rc t="2" v="7652"/>
    </bk>
    <bk>
      <rc t="2" v="7653"/>
    </bk>
    <bk>
      <rc t="2" v="7654"/>
    </bk>
    <bk>
      <rc t="2" v="7655"/>
    </bk>
    <bk>
      <rc t="2" v="7656"/>
    </bk>
    <bk>
      <rc t="2" v="7657"/>
    </bk>
    <bk>
      <rc t="2" v="7658"/>
    </bk>
    <bk>
      <rc t="2" v="7659"/>
    </bk>
    <bk>
      <rc t="2" v="7660"/>
    </bk>
    <bk>
      <rc t="2" v="7661"/>
    </bk>
    <bk>
      <rc t="2" v="7662"/>
    </bk>
    <bk>
      <rc t="2" v="7663"/>
    </bk>
    <bk>
      <rc t="2" v="7664"/>
    </bk>
    <bk>
      <rc t="2" v="7665"/>
    </bk>
    <bk>
      <rc t="2" v="7666"/>
    </bk>
    <bk>
      <rc t="2" v="7667"/>
    </bk>
    <bk>
      <rc t="2" v="7668"/>
    </bk>
    <bk>
      <rc t="2" v="7669"/>
    </bk>
    <bk>
      <rc t="2" v="7670"/>
    </bk>
    <bk>
      <rc t="2" v="7671"/>
    </bk>
    <bk>
      <rc t="2" v="7672"/>
    </bk>
    <bk>
      <rc t="2" v="7673"/>
    </bk>
    <bk>
      <rc t="2" v="7674"/>
    </bk>
    <bk>
      <rc t="2" v="7675"/>
    </bk>
    <bk>
      <rc t="2" v="7676"/>
    </bk>
    <bk>
      <rc t="2" v="7677"/>
    </bk>
    <bk>
      <rc t="2" v="7678"/>
    </bk>
    <bk>
      <rc t="2" v="7679"/>
    </bk>
    <bk>
      <rc t="2" v="7680"/>
    </bk>
    <bk>
      <rc t="2" v="7681"/>
    </bk>
    <bk>
      <rc t="2" v="7682"/>
    </bk>
    <bk>
      <rc t="2" v="7683"/>
    </bk>
    <bk>
      <rc t="2" v="7684"/>
    </bk>
    <bk>
      <rc t="2" v="7685"/>
    </bk>
    <bk>
      <rc t="2" v="7686"/>
    </bk>
    <bk>
      <rc t="2" v="7687"/>
    </bk>
    <bk>
      <rc t="2" v="7688"/>
    </bk>
    <bk>
      <rc t="2" v="7689"/>
    </bk>
    <bk>
      <rc t="2" v="7690"/>
    </bk>
    <bk>
      <rc t="2" v="7691"/>
    </bk>
    <bk>
      <rc t="2" v="7692"/>
    </bk>
    <bk>
      <rc t="2" v="7693"/>
    </bk>
    <bk>
      <rc t="2" v="7694"/>
    </bk>
    <bk>
      <rc t="2" v="7695"/>
    </bk>
    <bk>
      <rc t="2" v="7696"/>
    </bk>
    <bk>
      <rc t="2" v="7697"/>
    </bk>
    <bk>
      <rc t="2" v="7698"/>
    </bk>
    <bk>
      <rc t="2" v="7699"/>
    </bk>
    <bk>
      <rc t="2" v="7700"/>
    </bk>
    <bk>
      <rc t="2" v="7701"/>
    </bk>
    <bk>
      <rc t="2" v="7702"/>
    </bk>
    <bk>
      <rc t="2" v="7703"/>
    </bk>
    <bk>
      <rc t="2" v="7704"/>
    </bk>
    <bk>
      <rc t="2" v="7705"/>
    </bk>
    <bk>
      <rc t="2" v="7706"/>
    </bk>
    <bk>
      <rc t="2" v="7707"/>
    </bk>
    <bk>
      <rc t="2" v="7708"/>
    </bk>
    <bk>
      <rc t="2" v="7709"/>
    </bk>
    <bk>
      <rc t="2" v="7710"/>
    </bk>
    <bk>
      <rc t="2" v="7711"/>
    </bk>
    <bk>
      <rc t="2" v="7712"/>
    </bk>
    <bk>
      <rc t="2" v="7713"/>
    </bk>
    <bk>
      <rc t="2" v="7714"/>
    </bk>
    <bk>
      <rc t="2" v="7715"/>
    </bk>
    <bk>
      <rc t="2" v="7716"/>
    </bk>
    <bk>
      <rc t="2" v="7717"/>
    </bk>
    <bk>
      <rc t="2" v="7718"/>
    </bk>
    <bk>
      <rc t="2" v="7719"/>
    </bk>
    <bk>
      <rc t="2" v="7720"/>
    </bk>
    <bk>
      <rc t="2" v="7721"/>
    </bk>
    <bk>
      <rc t="2" v="7722"/>
    </bk>
    <bk>
      <rc t="2" v="7723"/>
    </bk>
    <bk>
      <rc t="2" v="7724"/>
    </bk>
    <bk>
      <rc t="2" v="7725"/>
    </bk>
    <bk>
      <rc t="2" v="7726"/>
    </bk>
    <bk>
      <rc t="2" v="7727"/>
    </bk>
    <bk>
      <rc t="2" v="7728"/>
    </bk>
    <bk>
      <rc t="2" v="7729"/>
    </bk>
    <bk>
      <rc t="2" v="7730"/>
    </bk>
    <bk>
      <rc t="2" v="7731"/>
    </bk>
    <bk>
      <rc t="2" v="7732"/>
    </bk>
    <bk>
      <rc t="2" v="7733"/>
    </bk>
    <bk>
      <rc t="2" v="7734"/>
    </bk>
    <bk>
      <rc t="2" v="7735"/>
    </bk>
    <bk>
      <rc t="2" v="7736"/>
    </bk>
    <bk>
      <rc t="2" v="7737"/>
    </bk>
    <bk>
      <rc t="2" v="7738"/>
    </bk>
    <bk>
      <rc t="2" v="7739"/>
    </bk>
    <bk>
      <rc t="2" v="7740"/>
    </bk>
    <bk>
      <rc t="2" v="7741"/>
    </bk>
    <bk>
      <rc t="2" v="7742"/>
    </bk>
    <bk>
      <rc t="2" v="7743"/>
    </bk>
    <bk>
      <rc t="2" v="7744"/>
    </bk>
    <bk>
      <rc t="2" v="7745"/>
    </bk>
    <bk>
      <rc t="2" v="7746"/>
    </bk>
    <bk>
      <rc t="2" v="7747"/>
    </bk>
    <bk>
      <rc t="2" v="7748"/>
    </bk>
    <bk>
      <rc t="2" v="7749"/>
    </bk>
    <bk>
      <rc t="2" v="7750"/>
    </bk>
    <bk>
      <rc t="2" v="7751"/>
    </bk>
    <bk>
      <rc t="2" v="7752"/>
    </bk>
    <bk>
      <rc t="2" v="7753"/>
    </bk>
    <bk>
      <rc t="2" v="7754"/>
    </bk>
    <bk>
      <rc t="2" v="7755"/>
    </bk>
    <bk>
      <rc t="2" v="7756"/>
    </bk>
    <bk>
      <rc t="2" v="7757"/>
    </bk>
    <bk>
      <rc t="2" v="7758"/>
    </bk>
    <bk>
      <rc t="2" v="7759"/>
    </bk>
    <bk>
      <rc t="2" v="7760"/>
    </bk>
    <bk>
      <rc t="2" v="7761"/>
    </bk>
    <bk>
      <rc t="2" v="7762"/>
    </bk>
    <bk>
      <rc t="2" v="7763"/>
    </bk>
    <bk>
      <rc t="2" v="7764"/>
    </bk>
    <bk>
      <rc t="2" v="7765"/>
    </bk>
    <bk>
      <rc t="2" v="7766"/>
    </bk>
    <bk>
      <rc t="2" v="7767"/>
    </bk>
    <bk>
      <rc t="2" v="7768"/>
    </bk>
    <bk>
      <rc t="2" v="7769"/>
    </bk>
    <bk>
      <rc t="2" v="7770"/>
    </bk>
    <bk>
      <rc t="2" v="7771"/>
    </bk>
    <bk>
      <rc t="2" v="7772"/>
    </bk>
    <bk>
      <rc t="2" v="7773"/>
    </bk>
    <bk>
      <rc t="2" v="7774"/>
    </bk>
    <bk>
      <rc t="2" v="7775"/>
    </bk>
    <bk>
      <rc t="2" v="7776"/>
    </bk>
    <bk>
      <rc t="2" v="7777"/>
    </bk>
    <bk>
      <rc t="2" v="7778"/>
    </bk>
    <bk>
      <rc t="2" v="7779"/>
    </bk>
    <bk>
      <rc t="2" v="7780"/>
    </bk>
    <bk>
      <rc t="2" v="7781"/>
    </bk>
    <bk>
      <rc t="2" v="7782"/>
    </bk>
    <bk>
      <rc t="2" v="7783"/>
    </bk>
    <bk>
      <rc t="2" v="7784"/>
    </bk>
    <bk>
      <rc t="2" v="7785"/>
    </bk>
    <bk>
      <rc t="2" v="7786"/>
    </bk>
    <bk>
      <rc t="2" v="7787"/>
    </bk>
    <bk>
      <rc t="2" v="7788"/>
    </bk>
    <bk>
      <rc t="2" v="7789"/>
    </bk>
    <bk>
      <rc t="2" v="7790"/>
    </bk>
    <bk>
      <rc t="2" v="7791"/>
    </bk>
    <bk>
      <rc t="2" v="7792"/>
    </bk>
    <bk>
      <rc t="2" v="7793"/>
    </bk>
    <bk>
      <rc t="2" v="7794"/>
    </bk>
    <bk>
      <rc t="2" v="7795"/>
    </bk>
    <bk>
      <rc t="2" v="7796"/>
    </bk>
    <bk>
      <rc t="2" v="7797"/>
    </bk>
    <bk>
      <rc t="2" v="7798"/>
    </bk>
    <bk>
      <rc t="2" v="7799"/>
    </bk>
    <bk>
      <rc t="2" v="7800"/>
    </bk>
    <bk>
      <rc t="2" v="7801"/>
    </bk>
    <bk>
      <rc t="2" v="7802"/>
    </bk>
    <bk>
      <rc t="2" v="7803"/>
    </bk>
    <bk>
      <rc t="2" v="7804"/>
    </bk>
    <bk>
      <rc t="2" v="7805"/>
    </bk>
    <bk>
      <rc t="2" v="7806"/>
    </bk>
    <bk>
      <rc t="2" v="7807"/>
    </bk>
    <bk>
      <rc t="2" v="7808"/>
    </bk>
    <bk>
      <rc t="2" v="7809"/>
    </bk>
    <bk>
      <rc t="2" v="7810"/>
    </bk>
    <bk>
      <rc t="2" v="7811"/>
    </bk>
    <bk>
      <rc t="2" v="7812"/>
    </bk>
    <bk>
      <rc t="2" v="7813"/>
    </bk>
    <bk>
      <rc t="2" v="7814"/>
    </bk>
    <bk>
      <rc t="2" v="7815"/>
    </bk>
    <bk>
      <rc t="2" v="7816"/>
    </bk>
    <bk>
      <rc t="2" v="7817"/>
    </bk>
    <bk>
      <rc t="2" v="7818"/>
    </bk>
    <bk>
      <rc t="2" v="7819"/>
    </bk>
    <bk>
      <rc t="2" v="7820"/>
    </bk>
    <bk>
      <rc t="2" v="7821"/>
    </bk>
    <bk>
      <rc t="2" v="7822"/>
    </bk>
    <bk>
      <rc t="2" v="7823"/>
    </bk>
    <bk>
      <rc t="2" v="7824"/>
    </bk>
    <bk>
      <rc t="2" v="7825"/>
    </bk>
    <bk>
      <rc t="2" v="7826"/>
    </bk>
    <bk>
      <rc t="2" v="7827"/>
    </bk>
    <bk>
      <rc t="2" v="7828"/>
    </bk>
    <bk>
      <rc t="2" v="7829"/>
    </bk>
    <bk>
      <rc t="2" v="7830"/>
    </bk>
    <bk>
      <rc t="2" v="7831"/>
    </bk>
    <bk>
      <rc t="2" v="7832"/>
    </bk>
    <bk>
      <rc t="2" v="7833"/>
    </bk>
    <bk>
      <rc t="2" v="7834"/>
    </bk>
    <bk>
      <rc t="2" v="7835"/>
    </bk>
    <bk>
      <rc t="2" v="7836"/>
    </bk>
    <bk>
      <rc t="2" v="7837"/>
    </bk>
    <bk>
      <rc t="2" v="7838"/>
    </bk>
    <bk>
      <rc t="2" v="7839"/>
    </bk>
    <bk>
      <rc t="2" v="7840"/>
    </bk>
    <bk>
      <rc t="2" v="7841"/>
    </bk>
    <bk>
      <rc t="2" v="7842"/>
    </bk>
    <bk>
      <rc t="2" v="7843"/>
    </bk>
    <bk>
      <rc t="2" v="7844"/>
    </bk>
    <bk>
      <rc t="2" v="7845"/>
    </bk>
    <bk>
      <rc t="2" v="7846"/>
    </bk>
    <bk>
      <rc t="2" v="7847"/>
    </bk>
    <bk>
      <rc t="2" v="7848"/>
    </bk>
    <bk>
      <rc t="2" v="7849"/>
    </bk>
    <bk>
      <rc t="2" v="7850"/>
    </bk>
    <bk>
      <rc t="2" v="7851"/>
    </bk>
    <bk>
      <rc t="2" v="7852"/>
    </bk>
    <bk>
      <rc t="2" v="7853"/>
    </bk>
    <bk>
      <rc t="2" v="7854"/>
    </bk>
    <bk>
      <rc t="2" v="7855"/>
    </bk>
    <bk>
      <rc t="2" v="7856"/>
    </bk>
    <bk>
      <rc t="2" v="7857"/>
    </bk>
    <bk>
      <rc t="2" v="7858"/>
    </bk>
    <bk>
      <rc t="2" v="7859"/>
    </bk>
    <bk>
      <rc t="2" v="7860"/>
    </bk>
    <bk>
      <rc t="2" v="7861"/>
    </bk>
    <bk>
      <rc t="2" v="7862"/>
    </bk>
    <bk>
      <rc t="2" v="7863"/>
    </bk>
    <bk>
      <rc t="2" v="7864"/>
    </bk>
    <bk>
      <rc t="2" v="7865"/>
    </bk>
    <bk>
      <rc t="2" v="7866"/>
    </bk>
    <bk>
      <rc t="2" v="7867"/>
    </bk>
    <bk>
      <rc t="2" v="7868"/>
    </bk>
    <bk>
      <rc t="2" v="7869"/>
    </bk>
    <bk>
      <rc t="2" v="7870"/>
    </bk>
    <bk>
      <rc t="2" v="7871"/>
    </bk>
    <bk>
      <rc t="2" v="7872"/>
    </bk>
    <bk>
      <rc t="2" v="7873"/>
    </bk>
    <bk>
      <rc t="2" v="7874"/>
    </bk>
    <bk>
      <rc t="2" v="7875"/>
    </bk>
    <bk>
      <rc t="2" v="7876"/>
    </bk>
    <bk>
      <rc t="2" v="7877"/>
    </bk>
    <bk>
      <rc t="2" v="7878"/>
    </bk>
    <bk>
      <rc t="2" v="7879"/>
    </bk>
    <bk>
      <rc t="2" v="7880"/>
    </bk>
    <bk>
      <rc t="2" v="7881"/>
    </bk>
    <bk>
      <rc t="2" v="7882"/>
    </bk>
    <bk>
      <rc t="2" v="7883"/>
    </bk>
    <bk>
      <rc t="2" v="7884"/>
    </bk>
    <bk>
      <rc t="2" v="7885"/>
    </bk>
    <bk>
      <rc t="2" v="7886"/>
    </bk>
    <bk>
      <rc t="2" v="7887"/>
    </bk>
    <bk>
      <rc t="2" v="7888"/>
    </bk>
    <bk>
      <rc t="2" v="7889"/>
    </bk>
    <bk>
      <rc t="2" v="7890"/>
    </bk>
    <bk>
      <rc t="2" v="7891"/>
    </bk>
    <bk>
      <rc t="2" v="7892"/>
    </bk>
    <bk>
      <rc t="2" v="7893"/>
    </bk>
    <bk>
      <rc t="2" v="7894"/>
    </bk>
    <bk>
      <rc t="2" v="7895"/>
    </bk>
    <bk>
      <rc t="2" v="7896"/>
    </bk>
    <bk>
      <rc t="2" v="7897"/>
    </bk>
    <bk>
      <rc t="2" v="7898"/>
    </bk>
    <bk>
      <rc t="2" v="7899"/>
    </bk>
    <bk>
      <rc t="2" v="7900"/>
    </bk>
    <bk>
      <rc t="2" v="7901"/>
    </bk>
    <bk>
      <rc t="2" v="7902"/>
    </bk>
    <bk>
      <rc t="2" v="7903"/>
    </bk>
    <bk>
      <rc t="2" v="7904"/>
    </bk>
    <bk>
      <rc t="2" v="7905"/>
    </bk>
    <bk>
      <rc t="2" v="7906"/>
    </bk>
    <bk>
      <rc t="2" v="7907"/>
    </bk>
    <bk>
      <rc t="2" v="7908"/>
    </bk>
    <bk>
      <rc t="2" v="7909"/>
    </bk>
    <bk>
      <rc t="2" v="7910"/>
    </bk>
    <bk>
      <rc t="2" v="7911"/>
    </bk>
    <bk>
      <rc t="2" v="7912"/>
    </bk>
    <bk>
      <rc t="2" v="7913"/>
    </bk>
    <bk>
      <rc t="2" v="7914"/>
    </bk>
    <bk>
      <rc t="2" v="7915"/>
    </bk>
    <bk>
      <rc t="2" v="7916"/>
    </bk>
    <bk>
      <rc t="2" v="7917"/>
    </bk>
    <bk>
      <rc t="2" v="7918"/>
    </bk>
    <bk>
      <rc t="2" v="7919"/>
    </bk>
    <bk>
      <rc t="2" v="7920"/>
    </bk>
    <bk>
      <rc t="2" v="7921"/>
    </bk>
    <bk>
      <rc t="2" v="7922"/>
    </bk>
    <bk>
      <rc t="2" v="7923"/>
    </bk>
    <bk>
      <rc t="2" v="7924"/>
    </bk>
    <bk>
      <rc t="2" v="7925"/>
    </bk>
    <bk>
      <rc t="2" v="7926"/>
    </bk>
    <bk>
      <rc t="2" v="7927"/>
    </bk>
    <bk>
      <rc t="2" v="7928"/>
    </bk>
    <bk>
      <rc t="2" v="7929"/>
    </bk>
    <bk>
      <rc t="2" v="7930"/>
    </bk>
    <bk>
      <rc t="2" v="7931"/>
    </bk>
    <bk>
      <rc t="2" v="7932"/>
    </bk>
    <bk>
      <rc t="2" v="7933"/>
    </bk>
    <bk>
      <rc t="2" v="7934"/>
    </bk>
    <bk>
      <rc t="2" v="7935"/>
    </bk>
    <bk>
      <rc t="2" v="7936"/>
    </bk>
    <bk>
      <rc t="2" v="7937"/>
    </bk>
    <bk>
      <rc t="2" v="7938"/>
    </bk>
    <bk>
      <rc t="2" v="7939"/>
    </bk>
    <bk>
      <rc t="2" v="7940"/>
    </bk>
    <bk>
      <rc t="2" v="7941"/>
    </bk>
    <bk>
      <rc t="2" v="7942"/>
    </bk>
    <bk>
      <rc t="2" v="7943"/>
    </bk>
    <bk>
      <rc t="2" v="7944"/>
    </bk>
    <bk>
      <rc t="2" v="7945"/>
    </bk>
    <bk>
      <rc t="2" v="7946"/>
    </bk>
    <bk>
      <rc t="2" v="7947"/>
    </bk>
    <bk>
      <rc t="2" v="7948"/>
    </bk>
    <bk>
      <rc t="2" v="7949"/>
    </bk>
    <bk>
      <rc t="2" v="7950"/>
    </bk>
    <bk>
      <rc t="2" v="7951"/>
    </bk>
    <bk>
      <rc t="2" v="7952"/>
    </bk>
    <bk>
      <rc t="2" v="7953"/>
    </bk>
    <bk>
      <rc t="2" v="7954"/>
    </bk>
    <bk>
      <rc t="2" v="7955"/>
    </bk>
    <bk>
      <rc t="2" v="7956"/>
    </bk>
    <bk>
      <rc t="2" v="7957"/>
    </bk>
    <bk>
      <rc t="2" v="7958"/>
    </bk>
    <bk>
      <rc t="2" v="7959"/>
    </bk>
    <bk>
      <rc t="2" v="7960"/>
    </bk>
    <bk>
      <rc t="2" v="7961"/>
    </bk>
    <bk>
      <rc t="2" v="7962"/>
    </bk>
    <bk>
      <rc t="2" v="7963"/>
    </bk>
    <bk>
      <rc t="2" v="7964"/>
    </bk>
    <bk>
      <rc t="2" v="7965"/>
    </bk>
    <bk>
      <rc t="2" v="7966"/>
    </bk>
    <bk>
      <rc t="2" v="7967"/>
    </bk>
    <bk>
      <rc t="2" v="7968"/>
    </bk>
    <bk>
      <rc t="2" v="7969"/>
    </bk>
    <bk>
      <rc t="2" v="7970"/>
    </bk>
    <bk>
      <rc t="2" v="7971"/>
    </bk>
    <bk>
      <rc t="2" v="7972"/>
    </bk>
    <bk>
      <rc t="2" v="7973"/>
    </bk>
    <bk>
      <rc t="2" v="7974"/>
    </bk>
    <bk>
      <rc t="2" v="7975"/>
    </bk>
    <bk>
      <rc t="2" v="7976"/>
    </bk>
    <bk>
      <rc t="2" v="7977"/>
    </bk>
    <bk>
      <rc t="2" v="7978"/>
    </bk>
    <bk>
      <rc t="2" v="7979"/>
    </bk>
    <bk>
      <rc t="2" v="7980"/>
    </bk>
    <bk>
      <rc t="2" v="7981"/>
    </bk>
    <bk>
      <rc t="2" v="7982"/>
    </bk>
    <bk>
      <rc t="2" v="7983"/>
    </bk>
    <bk>
      <rc t="2" v="7984"/>
    </bk>
    <bk>
      <rc t="2" v="7985"/>
    </bk>
    <bk>
      <rc t="2" v="7986"/>
    </bk>
    <bk>
      <rc t="2" v="7987"/>
    </bk>
    <bk>
      <rc t="2" v="7988"/>
    </bk>
    <bk>
      <rc t="2" v="7989"/>
    </bk>
    <bk>
      <rc t="2" v="7990"/>
    </bk>
    <bk>
      <rc t="2" v="7991"/>
    </bk>
    <bk>
      <rc t="2" v="7992"/>
    </bk>
    <bk>
      <rc t="2" v="7993"/>
    </bk>
    <bk>
      <rc t="2" v="7994"/>
    </bk>
    <bk>
      <rc t="2" v="7995"/>
    </bk>
    <bk>
      <rc t="2" v="7996"/>
    </bk>
    <bk>
      <rc t="2" v="7997"/>
    </bk>
    <bk>
      <rc t="2" v="7998"/>
    </bk>
    <bk>
      <rc t="2" v="7999"/>
    </bk>
    <bk>
      <rc t="2" v="8000"/>
    </bk>
    <bk>
      <rc t="2" v="8001"/>
    </bk>
    <bk>
      <rc t="2" v="8002"/>
    </bk>
    <bk>
      <rc t="2" v="8003"/>
    </bk>
    <bk>
      <rc t="2" v="8004"/>
    </bk>
    <bk>
      <rc t="2" v="8005"/>
    </bk>
    <bk>
      <rc t="2" v="8006"/>
    </bk>
    <bk>
      <rc t="2" v="8007"/>
    </bk>
    <bk>
      <rc t="2" v="8008"/>
    </bk>
    <bk>
      <rc t="2" v="8009"/>
    </bk>
    <bk>
      <rc t="2" v="8010"/>
    </bk>
    <bk>
      <rc t="2" v="8011"/>
    </bk>
    <bk>
      <rc t="2" v="8012"/>
    </bk>
    <bk>
      <rc t="2" v="8013"/>
    </bk>
    <bk>
      <rc t="2" v="8014"/>
    </bk>
    <bk>
      <rc t="2" v="8015"/>
    </bk>
    <bk>
      <rc t="2" v="8016"/>
    </bk>
    <bk>
      <rc t="2" v="8017"/>
    </bk>
    <bk>
      <rc t="2" v="8018"/>
    </bk>
    <bk>
      <rc t="2" v="8019"/>
    </bk>
    <bk>
      <rc t="2" v="8020"/>
    </bk>
    <bk>
      <rc t="2" v="8021"/>
    </bk>
    <bk>
      <rc t="2" v="8022"/>
    </bk>
    <bk>
      <rc t="2" v="8023"/>
    </bk>
    <bk>
      <rc t="2" v="8024"/>
    </bk>
    <bk>
      <rc t="2" v="8025"/>
    </bk>
    <bk>
      <rc t="2" v="8026"/>
    </bk>
    <bk>
      <rc t="2" v="8027"/>
    </bk>
    <bk>
      <rc t="2" v="8028"/>
    </bk>
    <bk>
      <rc t="2" v="8029"/>
    </bk>
    <bk>
      <rc t="2" v="8030"/>
    </bk>
    <bk>
      <rc t="2" v="8031"/>
    </bk>
    <bk>
      <rc t="2" v="8032"/>
    </bk>
    <bk>
      <rc t="2" v="8033"/>
    </bk>
    <bk>
      <rc t="2" v="8034"/>
    </bk>
    <bk>
      <rc t="2" v="8035"/>
    </bk>
    <bk>
      <rc t="2" v="8036"/>
    </bk>
    <bk>
      <rc t="2" v="8037"/>
    </bk>
    <bk>
      <rc t="2" v="8038"/>
    </bk>
    <bk>
      <rc t="2" v="8039"/>
    </bk>
    <bk>
      <rc t="2" v="8040"/>
    </bk>
    <bk>
      <rc t="2" v="8041"/>
    </bk>
    <bk>
      <rc t="2" v="8042"/>
    </bk>
    <bk>
      <rc t="2" v="8043"/>
    </bk>
    <bk>
      <rc t="2" v="8044"/>
    </bk>
    <bk>
      <rc t="2" v="8045"/>
    </bk>
    <bk>
      <rc t="2" v="8046"/>
    </bk>
    <bk>
      <rc t="2" v="8047"/>
    </bk>
    <bk>
      <rc t="2" v="8048"/>
    </bk>
    <bk>
      <rc t="2" v="8049"/>
    </bk>
    <bk>
      <rc t="2" v="8050"/>
    </bk>
    <bk>
      <rc t="2" v="8051"/>
    </bk>
    <bk>
      <rc t="2" v="8052"/>
    </bk>
    <bk>
      <rc t="2" v="8053"/>
    </bk>
    <bk>
      <rc t="2" v="8054"/>
    </bk>
    <bk>
      <rc t="2" v="8055"/>
    </bk>
    <bk>
      <rc t="2" v="8056"/>
    </bk>
    <bk>
      <rc t="2" v="8057"/>
    </bk>
    <bk>
      <rc t="2" v="8058"/>
    </bk>
    <bk>
      <rc t="2" v="8059"/>
    </bk>
    <bk>
      <rc t="2" v="8060"/>
    </bk>
    <bk>
      <rc t="2" v="8061"/>
    </bk>
    <bk>
      <rc t="2" v="8062"/>
    </bk>
    <bk>
      <rc t="2" v="8063"/>
    </bk>
    <bk>
      <rc t="2" v="8064"/>
    </bk>
    <bk>
      <rc t="2" v="8065"/>
    </bk>
    <bk>
      <rc t="2" v="8066"/>
    </bk>
    <bk>
      <rc t="2" v="8067"/>
    </bk>
    <bk>
      <rc t="2" v="8068"/>
    </bk>
    <bk>
      <rc t="2" v="8069"/>
    </bk>
    <bk>
      <rc t="2" v="8070"/>
    </bk>
    <bk>
      <rc t="2" v="8071"/>
    </bk>
    <bk>
      <rc t="2" v="8072"/>
    </bk>
    <bk>
      <rc t="2" v="8073"/>
    </bk>
    <bk>
      <rc t="2" v="8074"/>
    </bk>
    <bk>
      <rc t="2" v="8075"/>
    </bk>
    <bk>
      <rc t="2" v="8076"/>
    </bk>
    <bk>
      <rc t="2" v="8077"/>
    </bk>
    <bk>
      <rc t="2" v="8078"/>
    </bk>
    <bk>
      <rc t="2" v="8079"/>
    </bk>
    <bk>
      <rc t="2" v="8080"/>
    </bk>
    <bk>
      <rc t="2" v="8081"/>
    </bk>
    <bk>
      <rc t="2" v="8082"/>
    </bk>
    <bk>
      <rc t="2" v="8083"/>
    </bk>
    <bk>
      <rc t="2" v="8084"/>
    </bk>
    <bk>
      <rc t="2" v="8085"/>
    </bk>
    <bk>
      <rc t="2" v="8086"/>
    </bk>
    <bk>
      <rc t="2" v="8087"/>
    </bk>
    <bk>
      <rc t="2" v="8088"/>
    </bk>
    <bk>
      <rc t="2" v="8089"/>
    </bk>
    <bk>
      <rc t="2" v="8090"/>
    </bk>
    <bk>
      <rc t="2" v="8091"/>
    </bk>
    <bk>
      <rc t="2" v="8092"/>
    </bk>
    <bk>
      <rc t="2" v="8093"/>
    </bk>
    <bk>
      <rc t="2" v="8094"/>
    </bk>
    <bk>
      <rc t="2" v="8095"/>
    </bk>
    <bk>
      <rc t="2" v="8096"/>
    </bk>
    <bk>
      <rc t="2" v="8097"/>
    </bk>
    <bk>
      <rc t="2" v="8098"/>
    </bk>
    <bk>
      <rc t="2" v="8099"/>
    </bk>
    <bk>
      <rc t="2" v="8100"/>
    </bk>
    <bk>
      <rc t="2" v="8101"/>
    </bk>
    <bk>
      <rc t="2" v="8102"/>
    </bk>
    <bk>
      <rc t="2" v="8103"/>
    </bk>
    <bk>
      <rc t="2" v="8104"/>
    </bk>
    <bk>
      <rc t="2" v="8105"/>
    </bk>
    <bk>
      <rc t="2" v="8106"/>
    </bk>
    <bk>
      <rc t="2" v="8107"/>
    </bk>
    <bk>
      <rc t="2" v="8108"/>
    </bk>
    <bk>
      <rc t="2" v="8109"/>
    </bk>
    <bk>
      <rc t="2" v="8110"/>
    </bk>
    <bk>
      <rc t="2" v="8111"/>
    </bk>
    <bk>
      <rc t="2" v="8112"/>
    </bk>
    <bk>
      <rc t="2" v="8113"/>
    </bk>
    <bk>
      <rc t="2" v="8114"/>
    </bk>
    <bk>
      <rc t="2" v="8115"/>
    </bk>
    <bk>
      <rc t="2" v="8116"/>
    </bk>
    <bk>
      <rc t="2" v="8117"/>
    </bk>
    <bk>
      <rc t="2" v="8118"/>
    </bk>
    <bk>
      <rc t="2" v="8119"/>
    </bk>
    <bk>
      <rc t="2" v="8120"/>
    </bk>
    <bk>
      <rc t="2" v="8121"/>
    </bk>
    <bk>
      <rc t="2" v="8122"/>
    </bk>
    <bk>
      <rc t="2" v="8123"/>
    </bk>
    <bk>
      <rc t="2" v="8124"/>
    </bk>
    <bk>
      <rc t="2" v="8125"/>
    </bk>
    <bk>
      <rc t="2" v="8126"/>
    </bk>
    <bk>
      <rc t="2" v="8127"/>
    </bk>
    <bk>
      <rc t="2" v="8128"/>
    </bk>
    <bk>
      <rc t="2" v="8129"/>
    </bk>
    <bk>
      <rc t="2" v="8130"/>
    </bk>
    <bk>
      <rc t="2" v="8131"/>
    </bk>
    <bk>
      <rc t="2" v="8132"/>
    </bk>
    <bk>
      <rc t="2" v="8133"/>
    </bk>
    <bk>
      <rc t="2" v="8134"/>
    </bk>
    <bk>
      <rc t="2" v="8135"/>
    </bk>
    <bk>
      <rc t="2" v="8136"/>
    </bk>
    <bk>
      <rc t="2" v="8137"/>
    </bk>
    <bk>
      <rc t="2" v="8138"/>
    </bk>
    <bk>
      <rc t="2" v="8139"/>
    </bk>
    <bk>
      <rc t="2" v="8140"/>
    </bk>
    <bk>
      <rc t="2" v="8141"/>
    </bk>
    <bk>
      <rc t="2" v="8142"/>
    </bk>
    <bk>
      <rc t="2" v="8143"/>
    </bk>
    <bk>
      <rc t="2" v="8144"/>
    </bk>
    <bk>
      <rc t="2" v="8145"/>
    </bk>
    <bk>
      <rc t="2" v="8146"/>
    </bk>
    <bk>
      <rc t="2" v="8147"/>
    </bk>
    <bk>
      <rc t="2" v="8148"/>
    </bk>
    <bk>
      <rc t="2" v="8149"/>
    </bk>
    <bk>
      <rc t="2" v="8150"/>
    </bk>
    <bk>
      <rc t="2" v="8151"/>
    </bk>
    <bk>
      <rc t="2" v="8152"/>
    </bk>
    <bk>
      <rc t="2" v="8153"/>
    </bk>
    <bk>
      <rc t="2" v="8154"/>
    </bk>
    <bk>
      <rc t="2" v="8155"/>
    </bk>
    <bk>
      <rc t="2" v="8156"/>
    </bk>
    <bk>
      <rc t="2" v="8157"/>
    </bk>
    <bk>
      <rc t="2" v="8158"/>
    </bk>
    <bk>
      <rc t="2" v="8159"/>
    </bk>
    <bk>
      <rc t="2" v="8160"/>
    </bk>
    <bk>
      <rc t="2" v="8161"/>
    </bk>
    <bk>
      <rc t="2" v="8162"/>
    </bk>
    <bk>
      <rc t="2" v="8163"/>
    </bk>
    <bk>
      <rc t="2" v="8164"/>
    </bk>
    <bk>
      <rc t="2" v="8165"/>
    </bk>
    <bk>
      <rc t="2" v="8166"/>
    </bk>
    <bk>
      <rc t="2" v="8167"/>
    </bk>
    <bk>
      <rc t="2" v="8168"/>
    </bk>
    <bk>
      <rc t="2" v="8169"/>
    </bk>
    <bk>
      <rc t="2" v="8170"/>
    </bk>
    <bk>
      <rc t="2" v="8171"/>
    </bk>
    <bk>
      <rc t="2" v="8172"/>
    </bk>
    <bk>
      <rc t="2" v="8173"/>
    </bk>
    <bk>
      <rc t="2" v="8174"/>
    </bk>
    <bk>
      <rc t="2" v="8175"/>
    </bk>
    <bk>
      <rc t="2" v="8176"/>
    </bk>
    <bk>
      <rc t="2" v="8177"/>
    </bk>
    <bk>
      <rc t="2" v="8178"/>
    </bk>
    <bk>
      <rc t="2" v="8179"/>
    </bk>
    <bk>
      <rc t="2" v="8180"/>
    </bk>
    <bk>
      <rc t="2" v="8181"/>
    </bk>
    <bk>
      <rc t="2" v="8182"/>
    </bk>
    <bk>
      <rc t="2" v="8183"/>
    </bk>
    <bk>
      <rc t="2" v="8184"/>
    </bk>
    <bk>
      <rc t="2" v="8185"/>
    </bk>
    <bk>
      <rc t="2" v="8186"/>
    </bk>
    <bk>
      <rc t="2" v="8187"/>
    </bk>
    <bk>
      <rc t="2" v="8188"/>
    </bk>
    <bk>
      <rc t="2" v="8189"/>
    </bk>
    <bk>
      <rc t="2" v="8190"/>
    </bk>
    <bk>
      <rc t="2" v="8191"/>
    </bk>
    <bk>
      <rc t="2" v="8192"/>
    </bk>
    <bk>
      <rc t="2" v="8193"/>
    </bk>
    <bk>
      <rc t="2" v="8194"/>
    </bk>
    <bk>
      <rc t="2" v="8195"/>
    </bk>
    <bk>
      <rc t="2" v="8196"/>
    </bk>
    <bk>
      <rc t="2" v="8197"/>
    </bk>
    <bk>
      <rc t="2" v="8198"/>
    </bk>
    <bk>
      <rc t="2" v="8199"/>
    </bk>
    <bk>
      <rc t="2" v="8200"/>
    </bk>
    <bk>
      <rc t="2" v="8201"/>
    </bk>
    <bk>
      <rc t="2" v="8202"/>
    </bk>
    <bk>
      <rc t="2" v="8203"/>
    </bk>
    <bk>
      <rc t="2" v="8204"/>
    </bk>
    <bk>
      <rc t="2" v="8205"/>
    </bk>
    <bk>
      <rc t="2" v="8206"/>
    </bk>
    <bk>
      <rc t="2" v="8207"/>
    </bk>
    <bk>
      <rc t="2" v="8208"/>
    </bk>
    <bk>
      <rc t="2" v="8209"/>
    </bk>
    <bk>
      <rc t="2" v="8210"/>
    </bk>
    <bk>
      <rc t="2" v="8211"/>
    </bk>
    <bk>
      <rc t="2" v="8212"/>
    </bk>
    <bk>
      <rc t="2" v="8213"/>
    </bk>
    <bk>
      <rc t="2" v="8214"/>
    </bk>
    <bk>
      <rc t="2" v="8215"/>
    </bk>
    <bk>
      <rc t="2" v="8216"/>
    </bk>
    <bk>
      <rc t="2" v="8217"/>
    </bk>
    <bk>
      <rc t="2" v="8218"/>
    </bk>
    <bk>
      <rc t="2" v="8219"/>
    </bk>
    <bk>
      <rc t="2" v="8220"/>
    </bk>
    <bk>
      <rc t="2" v="8221"/>
    </bk>
    <bk>
      <rc t="2" v="8222"/>
    </bk>
    <bk>
      <rc t="2" v="8223"/>
    </bk>
    <bk>
      <rc t="2" v="8224"/>
    </bk>
    <bk>
      <rc t="2" v="8225"/>
    </bk>
    <bk>
      <rc t="2" v="8226"/>
    </bk>
    <bk>
      <rc t="2" v="8227"/>
    </bk>
    <bk>
      <rc t="2" v="8228"/>
    </bk>
    <bk>
      <rc t="2" v="8229"/>
    </bk>
    <bk>
      <rc t="2" v="8230"/>
    </bk>
    <bk>
      <rc t="2" v="8231"/>
    </bk>
    <bk>
      <rc t="2" v="8232"/>
    </bk>
    <bk>
      <rc t="2" v="8233"/>
    </bk>
    <bk>
      <rc t="2" v="8234"/>
    </bk>
    <bk>
      <rc t="2" v="8235"/>
    </bk>
    <bk>
      <rc t="2" v="8236"/>
    </bk>
    <bk>
      <rc t="2" v="8237"/>
    </bk>
    <bk>
      <rc t="2" v="8238"/>
    </bk>
    <bk>
      <rc t="2" v="8239"/>
    </bk>
    <bk>
      <rc t="2" v="8240"/>
    </bk>
    <bk>
      <rc t="2" v="8241"/>
    </bk>
    <bk>
      <rc t="2" v="8242"/>
    </bk>
    <bk>
      <rc t="2" v="8243"/>
    </bk>
    <bk>
      <rc t="2" v="8244"/>
    </bk>
    <bk>
      <rc t="2" v="8245"/>
    </bk>
    <bk>
      <rc t="2" v="8246"/>
    </bk>
    <bk>
      <rc t="2" v="8247"/>
    </bk>
    <bk>
      <rc t="2" v="8248"/>
    </bk>
    <bk>
      <rc t="2" v="8249"/>
    </bk>
    <bk>
      <rc t="2" v="8250"/>
    </bk>
    <bk>
      <rc t="2" v="8251"/>
    </bk>
    <bk>
      <rc t="2" v="8252"/>
    </bk>
    <bk>
      <rc t="2" v="8253"/>
    </bk>
    <bk>
      <rc t="2" v="8254"/>
    </bk>
    <bk>
      <rc t="2" v="8255"/>
    </bk>
    <bk>
      <rc t="2" v="8256"/>
    </bk>
    <bk>
      <rc t="2" v="8257"/>
    </bk>
    <bk>
      <rc t="2" v="8258"/>
    </bk>
    <bk>
      <rc t="2" v="8259"/>
    </bk>
    <bk>
      <rc t="2" v="8260"/>
    </bk>
    <bk>
      <rc t="2" v="8261"/>
    </bk>
    <bk>
      <rc t="2" v="8262"/>
    </bk>
    <bk>
      <rc t="2" v="8263"/>
    </bk>
    <bk>
      <rc t="2" v="8264"/>
    </bk>
    <bk>
      <rc t="2" v="8265"/>
    </bk>
    <bk>
      <rc t="2" v="8266"/>
    </bk>
    <bk>
      <rc t="2" v="8267"/>
    </bk>
    <bk>
      <rc t="2" v="8268"/>
    </bk>
    <bk>
      <rc t="2" v="8269"/>
    </bk>
    <bk>
      <rc t="2" v="8270"/>
    </bk>
    <bk>
      <rc t="2" v="8271"/>
    </bk>
    <bk>
      <rc t="2" v="8272"/>
    </bk>
    <bk>
      <rc t="2" v="8273"/>
    </bk>
    <bk>
      <rc t="2" v="8274"/>
    </bk>
    <bk>
      <rc t="2" v="8275"/>
    </bk>
    <bk>
      <rc t="2" v="8276"/>
    </bk>
    <bk>
      <rc t="2" v="8277"/>
    </bk>
    <bk>
      <rc t="2" v="8278"/>
    </bk>
    <bk>
      <rc t="2" v="8279"/>
    </bk>
    <bk>
      <rc t="2" v="8280"/>
    </bk>
    <bk>
      <rc t="2" v="8281"/>
    </bk>
    <bk>
      <rc t="2" v="8282"/>
    </bk>
    <bk>
      <rc t="2" v="8283"/>
    </bk>
    <bk>
      <rc t="2" v="8284"/>
    </bk>
    <bk>
      <rc t="2" v="8285"/>
    </bk>
    <bk>
      <rc t="2" v="8286"/>
    </bk>
    <bk>
      <rc t="2" v="8287"/>
    </bk>
    <bk>
      <rc t="2" v="8288"/>
    </bk>
    <bk>
      <rc t="2" v="8289"/>
    </bk>
    <bk>
      <rc t="2" v="8290"/>
    </bk>
    <bk>
      <rc t="2" v="8291"/>
    </bk>
    <bk>
      <rc t="2" v="8292"/>
    </bk>
    <bk>
      <rc t="2" v="8293"/>
    </bk>
    <bk>
      <rc t="2" v="8294"/>
    </bk>
    <bk>
      <rc t="2" v="8295"/>
    </bk>
    <bk>
      <rc t="2" v="8296"/>
    </bk>
    <bk>
      <rc t="2" v="8297"/>
    </bk>
    <bk>
      <rc t="2" v="8298"/>
    </bk>
    <bk>
      <rc t="2" v="8299"/>
    </bk>
    <bk>
      <rc t="2" v="8300"/>
    </bk>
    <bk>
      <rc t="2" v="8301"/>
    </bk>
    <bk>
      <rc t="2" v="8302"/>
    </bk>
    <bk>
      <rc t="2" v="8303"/>
    </bk>
    <bk>
      <rc t="2" v="8304"/>
    </bk>
    <bk>
      <rc t="2" v="8305"/>
    </bk>
    <bk>
      <rc t="2" v="8306"/>
    </bk>
    <bk>
      <rc t="2" v="8307"/>
    </bk>
    <bk>
      <rc t="2" v="8308"/>
    </bk>
    <bk>
      <rc t="2" v="8309"/>
    </bk>
    <bk>
      <rc t="2" v="8310"/>
    </bk>
    <bk>
      <rc t="2" v="8311"/>
    </bk>
    <bk>
      <rc t="2" v="8312"/>
    </bk>
    <bk>
      <rc t="2" v="8313"/>
    </bk>
    <bk>
      <rc t="2" v="8314"/>
    </bk>
    <bk>
      <rc t="2" v="8315"/>
    </bk>
    <bk>
      <rc t="2" v="8316"/>
    </bk>
    <bk>
      <rc t="2" v="8317"/>
    </bk>
    <bk>
      <rc t="2" v="8318"/>
    </bk>
    <bk>
      <rc t="2" v="8319"/>
    </bk>
    <bk>
      <rc t="2" v="8320"/>
    </bk>
    <bk>
      <rc t="2" v="8321"/>
    </bk>
    <bk>
      <rc t="2" v="8322"/>
    </bk>
    <bk>
      <rc t="2" v="8323"/>
    </bk>
    <bk>
      <rc t="2" v="8324"/>
    </bk>
    <bk>
      <rc t="2" v="8325"/>
    </bk>
    <bk>
      <rc t="2" v="8326"/>
    </bk>
    <bk>
      <rc t="2" v="8327"/>
    </bk>
    <bk>
      <rc t="2" v="8328"/>
    </bk>
    <bk>
      <rc t="2" v="8329"/>
    </bk>
    <bk>
      <rc t="2" v="8330"/>
    </bk>
    <bk>
      <rc t="2" v="8331"/>
    </bk>
    <bk>
      <rc t="2" v="8332"/>
    </bk>
    <bk>
      <rc t="2" v="8333"/>
    </bk>
    <bk>
      <rc t="2" v="8334"/>
    </bk>
    <bk>
      <rc t="2" v="8335"/>
    </bk>
    <bk>
      <rc t="2" v="8336"/>
    </bk>
    <bk>
      <rc t="2" v="8337"/>
    </bk>
    <bk>
      <rc t="2" v="8338"/>
    </bk>
    <bk>
      <rc t="2" v="8339"/>
    </bk>
    <bk>
      <rc t="2" v="8340"/>
    </bk>
    <bk>
      <rc t="2" v="8341"/>
    </bk>
    <bk>
      <rc t="2" v="8342"/>
    </bk>
    <bk>
      <rc t="2" v="8343"/>
    </bk>
    <bk>
      <rc t="2" v="8344"/>
    </bk>
    <bk>
      <rc t="2" v="8345"/>
    </bk>
    <bk>
      <rc t="2" v="8346"/>
    </bk>
    <bk>
      <rc t="2" v="8347"/>
    </bk>
    <bk>
      <rc t="2" v="8348"/>
    </bk>
    <bk>
      <rc t="2" v="8349"/>
    </bk>
    <bk>
      <rc t="2" v="8350"/>
    </bk>
    <bk>
      <rc t="2" v="8351"/>
    </bk>
    <bk>
      <rc t="2" v="8352"/>
    </bk>
    <bk>
      <rc t="2" v="8353"/>
    </bk>
    <bk>
      <rc t="2" v="8354"/>
    </bk>
    <bk>
      <rc t="2" v="8355"/>
    </bk>
    <bk>
      <rc t="2" v="8356"/>
    </bk>
    <bk>
      <rc t="2" v="8357"/>
    </bk>
    <bk>
      <rc t="2" v="8358"/>
    </bk>
    <bk>
      <rc t="2" v="8359"/>
    </bk>
    <bk>
      <rc t="2" v="8360"/>
    </bk>
    <bk>
      <rc t="2" v="8361"/>
    </bk>
    <bk>
      <rc t="2" v="8362"/>
    </bk>
    <bk>
      <rc t="2" v="8363"/>
    </bk>
    <bk>
      <rc t="2" v="8364"/>
    </bk>
    <bk>
      <rc t="2" v="8365"/>
    </bk>
    <bk>
      <rc t="2" v="8366"/>
    </bk>
    <bk>
      <rc t="2" v="8367"/>
    </bk>
    <bk>
      <rc t="2" v="8368"/>
    </bk>
    <bk>
      <rc t="2" v="8369"/>
    </bk>
    <bk>
      <rc t="2" v="8370"/>
    </bk>
    <bk>
      <rc t="2" v="8371"/>
    </bk>
    <bk>
      <rc t="2" v="8372"/>
    </bk>
    <bk>
      <rc t="2" v="8373"/>
    </bk>
    <bk>
      <rc t="2" v="8374"/>
    </bk>
    <bk>
      <rc t="2" v="8375"/>
    </bk>
    <bk>
      <rc t="2" v="8376"/>
    </bk>
    <bk>
      <rc t="2" v="8377"/>
    </bk>
    <bk>
      <rc t="2" v="8378"/>
    </bk>
    <bk>
      <rc t="2" v="8379"/>
    </bk>
    <bk>
      <rc t="2" v="8380"/>
    </bk>
    <bk>
      <rc t="2" v="8381"/>
    </bk>
    <bk>
      <rc t="2" v="8382"/>
    </bk>
    <bk>
      <rc t="2" v="8383"/>
    </bk>
    <bk>
      <rc t="2" v="8384"/>
    </bk>
    <bk>
      <rc t="2" v="8385"/>
    </bk>
    <bk>
      <rc t="2" v="8386"/>
    </bk>
    <bk>
      <rc t="2" v="8387"/>
    </bk>
    <bk>
      <rc t="2" v="8388"/>
    </bk>
    <bk>
      <rc t="2" v="8389"/>
    </bk>
    <bk>
      <rc t="2" v="8390"/>
    </bk>
    <bk>
      <rc t="2" v="8391"/>
    </bk>
    <bk>
      <rc t="2" v="8392"/>
    </bk>
    <bk>
      <rc t="2" v="8393"/>
    </bk>
    <bk>
      <rc t="2" v="8394"/>
    </bk>
    <bk>
      <rc t="2" v="8395"/>
    </bk>
    <bk>
      <rc t="2" v="8396"/>
    </bk>
    <bk>
      <rc t="2" v="8397"/>
    </bk>
    <bk>
      <rc t="2" v="8398"/>
    </bk>
    <bk>
      <rc t="2" v="8399"/>
    </bk>
    <bk>
      <rc t="2" v="8400"/>
    </bk>
    <bk>
      <rc t="2" v="8401"/>
    </bk>
    <bk>
      <rc t="2" v="8402"/>
    </bk>
    <bk>
      <rc t="2" v="8403"/>
    </bk>
    <bk>
      <rc t="2" v="8404"/>
    </bk>
    <bk>
      <rc t="2" v="8405"/>
    </bk>
    <bk>
      <rc t="2" v="8406"/>
    </bk>
    <bk>
      <rc t="2" v="8407"/>
    </bk>
    <bk>
      <rc t="2" v="8408"/>
    </bk>
    <bk>
      <rc t="2" v="8409"/>
    </bk>
    <bk>
      <rc t="2" v="8410"/>
    </bk>
    <bk>
      <rc t="2" v="8411"/>
    </bk>
    <bk>
      <rc t="2" v="8412"/>
    </bk>
    <bk>
      <rc t="2" v="8413"/>
    </bk>
    <bk>
      <rc t="2" v="8414"/>
    </bk>
    <bk>
      <rc t="2" v="8415"/>
    </bk>
    <bk>
      <rc t="2" v="8416"/>
    </bk>
    <bk>
      <rc t="2" v="8417"/>
    </bk>
    <bk>
      <rc t="2" v="8418"/>
    </bk>
    <bk>
      <rc t="2" v="8419"/>
    </bk>
    <bk>
      <rc t="2" v="8420"/>
    </bk>
    <bk>
      <rc t="2" v="8421"/>
    </bk>
    <bk>
      <rc t="2" v="8422"/>
    </bk>
    <bk>
      <rc t="2" v="8423"/>
    </bk>
    <bk>
      <rc t="2" v="8424"/>
    </bk>
    <bk>
      <rc t="2" v="8425"/>
    </bk>
    <bk>
      <rc t="2" v="8426"/>
    </bk>
    <bk>
      <rc t="2" v="8427"/>
    </bk>
    <bk>
      <rc t="2" v="8428"/>
    </bk>
    <bk>
      <rc t="2" v="8429"/>
    </bk>
    <bk>
      <rc t="2" v="8430"/>
    </bk>
    <bk>
      <rc t="2" v="8431"/>
    </bk>
    <bk>
      <rc t="2" v="8432"/>
    </bk>
    <bk>
      <rc t="2" v="8433"/>
    </bk>
    <bk>
      <rc t="2" v="8434"/>
    </bk>
    <bk>
      <rc t="2" v="8435"/>
    </bk>
    <bk>
      <rc t="2" v="8436"/>
    </bk>
    <bk>
      <rc t="2" v="8437"/>
    </bk>
    <bk>
      <rc t="2" v="8438"/>
    </bk>
    <bk>
      <rc t="2" v="8439"/>
    </bk>
    <bk>
      <rc t="2" v="8440"/>
    </bk>
    <bk>
      <rc t="2" v="8441"/>
    </bk>
    <bk>
      <rc t="2" v="8442"/>
    </bk>
    <bk>
      <rc t="2" v="8443"/>
    </bk>
    <bk>
      <rc t="2" v="8444"/>
    </bk>
    <bk>
      <rc t="2" v="8445"/>
    </bk>
    <bk>
      <rc t="2" v="8446"/>
    </bk>
    <bk>
      <rc t="2" v="8447"/>
    </bk>
    <bk>
      <rc t="2" v="8448"/>
    </bk>
    <bk>
      <rc t="2" v="8449"/>
    </bk>
    <bk>
      <rc t="2" v="8450"/>
    </bk>
    <bk>
      <rc t="2" v="8451"/>
    </bk>
    <bk>
      <rc t="2" v="8452"/>
    </bk>
    <bk>
      <rc t="2" v="8453"/>
    </bk>
    <bk>
      <rc t="2" v="8454"/>
    </bk>
    <bk>
      <rc t="2" v="8455"/>
    </bk>
    <bk>
      <rc t="2" v="8456"/>
    </bk>
    <bk>
      <rc t="2" v="8457"/>
    </bk>
    <bk>
      <rc t="2" v="8458"/>
    </bk>
    <bk>
      <rc t="2" v="8459"/>
    </bk>
    <bk>
      <rc t="2" v="8460"/>
    </bk>
    <bk>
      <rc t="2" v="8461"/>
    </bk>
    <bk>
      <rc t="2" v="8462"/>
    </bk>
    <bk>
      <rc t="2" v="8463"/>
    </bk>
    <bk>
      <rc t="2" v="8464"/>
    </bk>
    <bk>
      <rc t="2" v="8465"/>
    </bk>
    <bk>
      <rc t="2" v="8466"/>
    </bk>
    <bk>
      <rc t="2" v="8467"/>
    </bk>
    <bk>
      <rc t="2" v="8468"/>
    </bk>
    <bk>
      <rc t="2" v="8469"/>
    </bk>
    <bk>
      <rc t="2" v="8470"/>
    </bk>
    <bk>
      <rc t="2" v="8471"/>
    </bk>
    <bk>
      <rc t="2" v="8472"/>
    </bk>
    <bk>
      <rc t="2" v="8473"/>
    </bk>
    <bk>
      <rc t="2" v="8474"/>
    </bk>
    <bk>
      <rc t="2" v="8475"/>
    </bk>
    <bk>
      <rc t="2" v="8476"/>
    </bk>
    <bk>
      <rc t="2" v="8477"/>
    </bk>
    <bk>
      <rc t="2" v="8478"/>
    </bk>
    <bk>
      <rc t="2" v="8479"/>
    </bk>
    <bk>
      <rc t="2" v="8480"/>
    </bk>
    <bk>
      <rc t="2" v="8481"/>
    </bk>
    <bk>
      <rc t="2" v="8482"/>
    </bk>
    <bk>
      <rc t="2" v="8483"/>
    </bk>
    <bk>
      <rc t="2" v="8484"/>
    </bk>
    <bk>
      <rc t="2" v="8485"/>
    </bk>
    <bk>
      <rc t="2" v="8486"/>
    </bk>
    <bk>
      <rc t="2" v="8487"/>
    </bk>
    <bk>
      <rc t="2" v="8488"/>
    </bk>
    <bk>
      <rc t="2" v="8489"/>
    </bk>
    <bk>
      <rc t="2" v="8490"/>
    </bk>
    <bk>
      <rc t="2" v="8491"/>
    </bk>
    <bk>
      <rc t="2" v="8492"/>
    </bk>
    <bk>
      <rc t="2" v="8493"/>
    </bk>
    <bk>
      <rc t="2" v="8494"/>
    </bk>
    <bk>
      <rc t="2" v="8495"/>
    </bk>
    <bk>
      <rc t="2" v="8496"/>
    </bk>
    <bk>
      <rc t="2" v="8497"/>
    </bk>
    <bk>
      <rc t="2" v="8498"/>
    </bk>
    <bk>
      <rc t="2" v="8499"/>
    </bk>
    <bk>
      <rc t="2" v="8500"/>
    </bk>
    <bk>
      <rc t="2" v="8501"/>
    </bk>
    <bk>
      <rc t="2" v="8502"/>
    </bk>
    <bk>
      <rc t="2" v="8503"/>
    </bk>
    <bk>
      <rc t="2" v="8504"/>
    </bk>
    <bk>
      <rc t="2" v="8505"/>
    </bk>
    <bk>
      <rc t="2" v="8506"/>
    </bk>
    <bk>
      <rc t="2" v="8507"/>
    </bk>
    <bk>
      <rc t="2" v="8508"/>
    </bk>
    <bk>
      <rc t="2" v="8509"/>
    </bk>
    <bk>
      <rc t="2" v="8510"/>
    </bk>
    <bk>
      <rc t="2" v="8511"/>
    </bk>
    <bk>
      <rc t="2" v="8512"/>
    </bk>
    <bk>
      <rc t="2" v="8513"/>
    </bk>
    <bk>
      <rc t="2" v="8514"/>
    </bk>
    <bk>
      <rc t="2" v="8515"/>
    </bk>
    <bk>
      <rc t="2" v="8516"/>
    </bk>
    <bk>
      <rc t="2" v="8517"/>
    </bk>
    <bk>
      <rc t="2" v="8518"/>
    </bk>
    <bk>
      <rc t="2" v="8519"/>
    </bk>
    <bk>
      <rc t="2" v="8520"/>
    </bk>
    <bk>
      <rc t="2" v="8521"/>
    </bk>
    <bk>
      <rc t="2" v="8522"/>
    </bk>
    <bk>
      <rc t="2" v="8523"/>
    </bk>
    <bk>
      <rc t="2" v="8524"/>
    </bk>
    <bk>
      <rc t="2" v="8525"/>
    </bk>
    <bk>
      <rc t="2" v="8526"/>
    </bk>
    <bk>
      <rc t="2" v="8527"/>
    </bk>
    <bk>
      <rc t="2" v="8528"/>
    </bk>
    <bk>
      <rc t="2" v="8529"/>
    </bk>
    <bk>
      <rc t="2" v="8530"/>
    </bk>
    <bk>
      <rc t="2" v="8531"/>
    </bk>
    <bk>
      <rc t="2" v="8532"/>
    </bk>
    <bk>
      <rc t="2" v="8533"/>
    </bk>
    <bk>
      <rc t="2" v="8534"/>
    </bk>
    <bk>
      <rc t="2" v="8535"/>
    </bk>
    <bk>
      <rc t="2" v="8536"/>
    </bk>
    <bk>
      <rc t="2" v="8537"/>
    </bk>
    <bk>
      <rc t="2" v="8538"/>
    </bk>
    <bk>
      <rc t="2" v="8539"/>
    </bk>
    <bk>
      <rc t="2" v="8540"/>
    </bk>
    <bk>
      <rc t="2" v="8541"/>
    </bk>
    <bk>
      <rc t="2" v="8542"/>
    </bk>
    <bk>
      <rc t="2" v="8543"/>
    </bk>
    <bk>
      <rc t="2" v="8544"/>
    </bk>
    <bk>
      <rc t="2" v="8545"/>
    </bk>
    <bk>
      <rc t="2" v="8546"/>
    </bk>
    <bk>
      <rc t="2" v="8547"/>
    </bk>
    <bk>
      <rc t="2" v="8548"/>
    </bk>
    <bk>
      <rc t="2" v="8549"/>
    </bk>
    <bk>
      <rc t="2" v="8550"/>
    </bk>
    <bk>
      <rc t="2" v="8551"/>
    </bk>
    <bk>
      <rc t="2" v="8552"/>
    </bk>
    <bk>
      <rc t="2" v="8553"/>
    </bk>
    <bk>
      <rc t="2" v="8554"/>
    </bk>
    <bk>
      <rc t="2" v="8555"/>
    </bk>
    <bk>
      <rc t="2" v="8556"/>
    </bk>
    <bk>
      <rc t="2" v="8557"/>
    </bk>
    <bk>
      <rc t="2" v="8558"/>
    </bk>
    <bk>
      <rc t="2" v="8559"/>
    </bk>
    <bk>
      <rc t="2" v="8560"/>
    </bk>
    <bk>
      <rc t="2" v="8561"/>
    </bk>
    <bk>
      <rc t="2" v="8562"/>
    </bk>
    <bk>
      <rc t="2" v="8563"/>
    </bk>
    <bk>
      <rc t="2" v="8564"/>
    </bk>
    <bk>
      <rc t="2" v="8565"/>
    </bk>
    <bk>
      <rc t="2" v="8566"/>
    </bk>
    <bk>
      <rc t="2" v="8567"/>
    </bk>
    <bk>
      <rc t="2" v="8568"/>
    </bk>
    <bk>
      <rc t="2" v="8569"/>
    </bk>
    <bk>
      <rc t="2" v="8570"/>
    </bk>
    <bk>
      <rc t="2" v="8571"/>
    </bk>
    <bk>
      <rc t="2" v="8572"/>
    </bk>
    <bk>
      <rc t="2" v="8573"/>
    </bk>
    <bk>
      <rc t="2" v="8574"/>
    </bk>
    <bk>
      <rc t="2" v="8575"/>
    </bk>
    <bk>
      <rc t="2" v="8576"/>
    </bk>
    <bk>
      <rc t="2" v="8577"/>
    </bk>
    <bk>
      <rc t="2" v="8578"/>
    </bk>
    <bk>
      <rc t="2" v="8579"/>
    </bk>
    <bk>
      <rc t="2" v="8580"/>
    </bk>
    <bk>
      <rc t="2" v="8581"/>
    </bk>
    <bk>
      <rc t="2" v="8582"/>
    </bk>
    <bk>
      <rc t="2" v="8583"/>
    </bk>
    <bk>
      <rc t="2" v="8584"/>
    </bk>
    <bk>
      <rc t="2" v="8585"/>
    </bk>
    <bk>
      <rc t="2" v="8586"/>
    </bk>
    <bk>
      <rc t="2" v="8587"/>
    </bk>
    <bk>
      <rc t="2" v="8588"/>
    </bk>
    <bk>
      <rc t="2" v="8589"/>
    </bk>
    <bk>
      <rc t="2" v="8590"/>
    </bk>
    <bk>
      <rc t="2" v="8591"/>
    </bk>
    <bk>
      <rc t="2" v="8592"/>
    </bk>
    <bk>
      <rc t="2" v="8593"/>
    </bk>
    <bk>
      <rc t="2" v="8594"/>
    </bk>
    <bk>
      <rc t="2" v="8595"/>
    </bk>
    <bk>
      <rc t="2" v="8596"/>
    </bk>
    <bk>
      <rc t="2" v="8597"/>
    </bk>
    <bk>
      <rc t="2" v="8598"/>
    </bk>
    <bk>
      <rc t="2" v="8599"/>
    </bk>
    <bk>
      <rc t="2" v="8600"/>
    </bk>
    <bk>
      <rc t="2" v="8601"/>
    </bk>
    <bk>
      <rc t="2" v="8602"/>
    </bk>
    <bk>
      <rc t="2" v="8603"/>
    </bk>
    <bk>
      <rc t="2" v="8604"/>
    </bk>
    <bk>
      <rc t="2" v="8605"/>
    </bk>
    <bk>
      <rc t="2" v="8606"/>
    </bk>
    <bk>
      <rc t="2" v="8607"/>
    </bk>
    <bk>
      <rc t="2" v="8608"/>
    </bk>
    <bk>
      <rc t="2" v="8609"/>
    </bk>
    <bk>
      <rc t="2" v="8610"/>
    </bk>
    <bk>
      <rc t="2" v="8611"/>
    </bk>
    <bk>
      <rc t="2" v="8612"/>
    </bk>
    <bk>
      <rc t="2" v="8613"/>
    </bk>
    <bk>
      <rc t="2" v="8614"/>
    </bk>
    <bk>
      <rc t="2" v="8615"/>
    </bk>
    <bk>
      <rc t="2" v="8616"/>
    </bk>
    <bk>
      <rc t="2" v="8617"/>
    </bk>
    <bk>
      <rc t="2" v="8618"/>
    </bk>
    <bk>
      <rc t="2" v="8619"/>
    </bk>
    <bk>
      <rc t="2" v="8620"/>
    </bk>
    <bk>
      <rc t="2" v="8621"/>
    </bk>
    <bk>
      <rc t="2" v="8622"/>
    </bk>
    <bk>
      <rc t="2" v="8623"/>
    </bk>
    <bk>
      <rc t="2" v="8624"/>
    </bk>
    <bk>
      <rc t="2" v="8625"/>
    </bk>
    <bk>
      <rc t="2" v="8626"/>
    </bk>
    <bk>
      <rc t="2" v="8627"/>
    </bk>
    <bk>
      <rc t="2" v="8628"/>
    </bk>
    <bk>
      <rc t="2" v="8629"/>
    </bk>
    <bk>
      <rc t="2" v="8630"/>
    </bk>
    <bk>
      <rc t="2" v="8631"/>
    </bk>
    <bk>
      <rc t="2" v="8632"/>
    </bk>
    <bk>
      <rc t="2" v="8633"/>
    </bk>
    <bk>
      <rc t="2" v="8634"/>
    </bk>
    <bk>
      <rc t="2" v="8635"/>
    </bk>
    <bk>
      <rc t="2" v="8636"/>
    </bk>
    <bk>
      <rc t="2" v="8637"/>
    </bk>
    <bk>
      <rc t="2" v="8638"/>
    </bk>
    <bk>
      <rc t="2" v="8639"/>
    </bk>
    <bk>
      <rc t="2" v="8640"/>
    </bk>
    <bk>
      <rc t="2" v="8641"/>
    </bk>
    <bk>
      <rc t="2" v="8642"/>
    </bk>
    <bk>
      <rc t="2" v="8643"/>
    </bk>
    <bk>
      <rc t="2" v="8644"/>
    </bk>
    <bk>
      <rc t="2" v="8645"/>
    </bk>
    <bk>
      <rc t="2" v="8646"/>
    </bk>
    <bk>
      <rc t="2" v="8647"/>
    </bk>
    <bk>
      <rc t="2" v="8648"/>
    </bk>
    <bk>
      <rc t="2" v="8649"/>
    </bk>
    <bk>
      <rc t="2" v="8650"/>
    </bk>
    <bk>
      <rc t="2" v="8651"/>
    </bk>
    <bk>
      <rc t="2" v="8652"/>
    </bk>
    <bk>
      <rc t="2" v="8653"/>
    </bk>
    <bk>
      <rc t="2" v="8654"/>
    </bk>
    <bk>
      <rc t="2" v="8655"/>
    </bk>
    <bk>
      <rc t="2" v="8656"/>
    </bk>
    <bk>
      <rc t="2" v="8657"/>
    </bk>
    <bk>
      <rc t="2" v="8658"/>
    </bk>
    <bk>
      <rc t="2" v="8659"/>
    </bk>
    <bk>
      <rc t="2" v="8660"/>
    </bk>
    <bk>
      <rc t="2" v="8661"/>
    </bk>
    <bk>
      <rc t="2" v="8662"/>
    </bk>
    <bk>
      <rc t="2" v="8663"/>
    </bk>
    <bk>
      <rc t="2" v="8664"/>
    </bk>
    <bk>
      <rc t="2" v="8665"/>
    </bk>
    <bk>
      <rc t="2" v="8666"/>
    </bk>
    <bk>
      <rc t="2" v="8667"/>
    </bk>
    <bk>
      <rc t="2" v="8668"/>
    </bk>
    <bk>
      <rc t="2" v="8669"/>
    </bk>
    <bk>
      <rc t="2" v="8670"/>
    </bk>
    <bk>
      <rc t="2" v="8671"/>
    </bk>
    <bk>
      <rc t="2" v="8672"/>
    </bk>
    <bk>
      <rc t="2" v="8673"/>
    </bk>
    <bk>
      <rc t="2" v="8674"/>
    </bk>
    <bk>
      <rc t="2" v="8675"/>
    </bk>
    <bk>
      <rc t="2" v="8676"/>
    </bk>
    <bk>
      <rc t="2" v="8677"/>
    </bk>
    <bk>
      <rc t="2" v="8678"/>
    </bk>
    <bk>
      <rc t="2" v="8679"/>
    </bk>
    <bk>
      <rc t="2" v="8680"/>
    </bk>
    <bk>
      <rc t="2" v="8681"/>
    </bk>
    <bk>
      <rc t="2" v="8682"/>
    </bk>
    <bk>
      <rc t="2" v="8683"/>
    </bk>
    <bk>
      <rc t="2" v="8684"/>
    </bk>
    <bk>
      <rc t="2" v="8685"/>
    </bk>
    <bk>
      <rc t="2" v="8686"/>
    </bk>
    <bk>
      <rc t="2" v="8687"/>
    </bk>
    <bk>
      <rc t="2" v="8688"/>
    </bk>
    <bk>
      <rc t="2" v="8689"/>
    </bk>
    <bk>
      <rc t="2" v="8690"/>
    </bk>
    <bk>
      <rc t="2" v="8691"/>
    </bk>
    <bk>
      <rc t="2" v="8692"/>
    </bk>
    <bk>
      <rc t="2" v="8693"/>
    </bk>
    <bk>
      <rc t="2" v="8694"/>
    </bk>
    <bk>
      <rc t="2" v="8695"/>
    </bk>
    <bk>
      <rc t="2" v="8696"/>
    </bk>
    <bk>
      <rc t="2" v="8697"/>
    </bk>
    <bk>
      <rc t="2" v="8698"/>
    </bk>
    <bk>
      <rc t="2" v="8699"/>
    </bk>
    <bk>
      <rc t="2" v="8700"/>
    </bk>
    <bk>
      <rc t="2" v="8701"/>
    </bk>
    <bk>
      <rc t="2" v="8702"/>
    </bk>
    <bk>
      <rc t="2" v="8703"/>
    </bk>
    <bk>
      <rc t="2" v="8704"/>
    </bk>
    <bk>
      <rc t="2" v="8705"/>
    </bk>
    <bk>
      <rc t="2" v="8706"/>
    </bk>
    <bk>
      <rc t="2" v="8707"/>
    </bk>
    <bk>
      <rc t="2" v="8708"/>
    </bk>
    <bk>
      <rc t="2" v="8709"/>
    </bk>
    <bk>
      <rc t="2" v="8710"/>
    </bk>
    <bk>
      <rc t="2" v="8711"/>
    </bk>
    <bk>
      <rc t="2" v="8712"/>
    </bk>
    <bk>
      <rc t="2" v="8713"/>
    </bk>
    <bk>
      <rc t="2" v="8714"/>
    </bk>
    <bk>
      <rc t="2" v="8715"/>
    </bk>
    <bk>
      <rc t="2" v="8716"/>
    </bk>
    <bk>
      <rc t="2" v="8717"/>
    </bk>
    <bk>
      <rc t="2" v="8718"/>
    </bk>
    <bk>
      <rc t="2" v="8719"/>
    </bk>
    <bk>
      <rc t="2" v="8720"/>
    </bk>
    <bk>
      <rc t="2" v="8721"/>
    </bk>
    <bk>
      <rc t="2" v="8722"/>
    </bk>
    <bk>
      <rc t="2" v="8723"/>
    </bk>
    <bk>
      <rc t="2" v="8724"/>
    </bk>
    <bk>
      <rc t="2" v="8725"/>
    </bk>
    <bk>
      <rc t="2" v="8726"/>
    </bk>
    <bk>
      <rc t="2" v="8727"/>
    </bk>
    <bk>
      <rc t="2" v="8728"/>
    </bk>
    <bk>
      <rc t="2" v="8729"/>
    </bk>
    <bk>
      <rc t="2" v="8730"/>
    </bk>
    <bk>
      <rc t="2" v="8731"/>
    </bk>
    <bk>
      <rc t="2" v="8732"/>
    </bk>
    <bk>
      <rc t="2" v="8733"/>
    </bk>
    <bk>
      <rc t="2" v="8734"/>
    </bk>
    <bk>
      <rc t="2" v="8735"/>
    </bk>
    <bk>
      <rc t="2" v="8736"/>
    </bk>
    <bk>
      <rc t="2" v="8737"/>
    </bk>
    <bk>
      <rc t="2" v="8738"/>
    </bk>
    <bk>
      <rc t="2" v="8739"/>
    </bk>
    <bk>
      <rc t="2" v="8740"/>
    </bk>
    <bk>
      <rc t="2" v="8741"/>
    </bk>
    <bk>
      <rc t="2" v="8742"/>
    </bk>
    <bk>
      <rc t="2" v="8743"/>
    </bk>
    <bk>
      <rc t="2" v="8744"/>
    </bk>
    <bk>
      <rc t="2" v="8745"/>
    </bk>
    <bk>
      <rc t="2" v="8746"/>
    </bk>
    <bk>
      <rc t="2" v="8747"/>
    </bk>
    <bk>
      <rc t="2" v="8748"/>
    </bk>
    <bk>
      <rc t="2" v="8749"/>
    </bk>
    <bk>
      <rc t="2" v="8750"/>
    </bk>
    <bk>
      <rc t="2" v="8751"/>
    </bk>
    <bk>
      <rc t="2" v="8752"/>
    </bk>
    <bk>
      <rc t="2" v="8753"/>
    </bk>
    <bk>
      <rc t="2" v="8754"/>
    </bk>
    <bk>
      <rc t="2" v="8755"/>
    </bk>
    <bk>
      <rc t="2" v="8756"/>
    </bk>
    <bk>
      <rc t="2" v="8757"/>
    </bk>
    <bk>
      <rc t="2" v="8758"/>
    </bk>
    <bk>
      <rc t="2" v="8759"/>
    </bk>
    <bk>
      <rc t="2" v="8760"/>
    </bk>
    <bk>
      <rc t="2" v="8761"/>
    </bk>
    <bk>
      <rc t="2" v="8762"/>
    </bk>
    <bk>
      <rc t="2" v="8763"/>
    </bk>
    <bk>
      <rc t="2" v="8764"/>
    </bk>
    <bk>
      <rc t="2" v="8765"/>
    </bk>
    <bk>
      <rc t="2" v="8766"/>
    </bk>
    <bk>
      <rc t="2" v="8767"/>
    </bk>
    <bk>
      <rc t="2" v="8768"/>
    </bk>
    <bk>
      <rc t="2" v="8769"/>
    </bk>
    <bk>
      <rc t="2" v="8770"/>
    </bk>
    <bk>
      <rc t="2" v="8771"/>
    </bk>
    <bk>
      <rc t="2" v="8772"/>
    </bk>
    <bk>
      <rc t="2" v="8773"/>
    </bk>
    <bk>
      <rc t="2" v="8774"/>
    </bk>
    <bk>
      <rc t="2" v="8775"/>
    </bk>
    <bk>
      <rc t="2" v="8776"/>
    </bk>
    <bk>
      <rc t="2" v="8777"/>
    </bk>
    <bk>
      <rc t="2" v="8778"/>
    </bk>
    <bk>
      <rc t="2" v="8779"/>
    </bk>
    <bk>
      <rc t="2" v="8780"/>
    </bk>
    <bk>
      <rc t="2" v="8781"/>
    </bk>
    <bk>
      <rc t="2" v="8782"/>
    </bk>
    <bk>
      <rc t="2" v="8783"/>
    </bk>
    <bk>
      <rc t="2" v="8784"/>
    </bk>
    <bk>
      <rc t="2" v="8785"/>
    </bk>
    <bk>
      <rc t="2" v="8786"/>
    </bk>
    <bk>
      <rc t="2" v="8787"/>
    </bk>
    <bk>
      <rc t="2" v="8788"/>
    </bk>
    <bk>
      <rc t="2" v="8789"/>
    </bk>
    <bk>
      <rc t="2" v="8790"/>
    </bk>
    <bk>
      <rc t="2" v="8791"/>
    </bk>
    <bk>
      <rc t="2" v="8792"/>
    </bk>
    <bk>
      <rc t="2" v="8793"/>
    </bk>
    <bk>
      <rc t="2" v="8794"/>
    </bk>
    <bk>
      <rc t="2" v="8795"/>
    </bk>
    <bk>
      <rc t="2" v="8796"/>
    </bk>
    <bk>
      <rc t="2" v="8797"/>
    </bk>
    <bk>
      <rc t="2" v="8798"/>
    </bk>
    <bk>
      <rc t="2" v="8799"/>
    </bk>
    <bk>
      <rc t="2" v="8800"/>
    </bk>
    <bk>
      <rc t="2" v="8801"/>
    </bk>
    <bk>
      <rc t="2" v="8802"/>
    </bk>
    <bk>
      <rc t="2" v="8803"/>
    </bk>
    <bk>
      <rc t="2" v="8804"/>
    </bk>
    <bk>
      <rc t="2" v="8805"/>
    </bk>
    <bk>
      <rc t="2" v="8806"/>
    </bk>
    <bk>
      <rc t="2" v="8807"/>
    </bk>
    <bk>
      <rc t="2" v="8808"/>
    </bk>
    <bk>
      <rc t="2" v="8809"/>
    </bk>
    <bk>
      <rc t="2" v="8810"/>
    </bk>
    <bk>
      <rc t="2" v="8811"/>
    </bk>
    <bk>
      <rc t="2" v="8812"/>
    </bk>
    <bk>
      <rc t="2" v="8813"/>
    </bk>
    <bk>
      <rc t="2" v="8814"/>
    </bk>
    <bk>
      <rc t="2" v="8815"/>
    </bk>
    <bk>
      <rc t="2" v="8816"/>
    </bk>
    <bk>
      <rc t="2" v="8817"/>
    </bk>
    <bk>
      <rc t="2" v="8818"/>
    </bk>
    <bk>
      <rc t="2" v="8819"/>
    </bk>
    <bk>
      <rc t="2" v="8820"/>
    </bk>
    <bk>
      <rc t="2" v="8821"/>
    </bk>
    <bk>
      <rc t="2" v="8822"/>
    </bk>
    <bk>
      <rc t="2" v="8823"/>
    </bk>
    <bk>
      <rc t="2" v="8824"/>
    </bk>
    <bk>
      <rc t="2" v="8825"/>
    </bk>
    <bk>
      <rc t="2" v="8826"/>
    </bk>
    <bk>
      <rc t="2" v="8827"/>
    </bk>
    <bk>
      <rc t="2" v="8828"/>
    </bk>
    <bk>
      <rc t="2" v="8829"/>
    </bk>
    <bk>
      <rc t="2" v="8830"/>
    </bk>
    <bk>
      <rc t="2" v="8831"/>
    </bk>
    <bk>
      <rc t="2" v="8832"/>
    </bk>
    <bk>
      <rc t="2" v="8833"/>
    </bk>
    <bk>
      <rc t="2" v="8834"/>
    </bk>
    <bk>
      <rc t="2" v="8835"/>
    </bk>
    <bk>
      <rc t="2" v="8836"/>
    </bk>
    <bk>
      <rc t="2" v="8837"/>
    </bk>
    <bk>
      <rc t="2" v="8838"/>
    </bk>
    <bk>
      <rc t="2" v="8839"/>
    </bk>
    <bk>
      <rc t="2" v="8840"/>
    </bk>
    <bk>
      <rc t="2" v="8841"/>
    </bk>
    <bk>
      <rc t="2" v="8842"/>
    </bk>
    <bk>
      <rc t="2" v="8843"/>
    </bk>
    <bk>
      <rc t="2" v="8844"/>
    </bk>
    <bk>
      <rc t="2" v="8845"/>
    </bk>
    <bk>
      <rc t="2" v="8846"/>
    </bk>
    <bk>
      <rc t="2" v="8847"/>
    </bk>
    <bk>
      <rc t="2" v="8848"/>
    </bk>
    <bk>
      <rc t="2" v="8849"/>
    </bk>
    <bk>
      <rc t="2" v="8850"/>
    </bk>
    <bk>
      <rc t="2" v="8851"/>
    </bk>
  </valueMetadata>
</metadata>
</file>

<file path=xl/sharedStrings.xml><?xml version="1.0" encoding="utf-8"?>
<sst xmlns="http://schemas.openxmlformats.org/spreadsheetml/2006/main" count="1326" uniqueCount="176">
  <si>
    <t>Total</t>
  </si>
  <si>
    <t>Hey</t>
  </si>
  <si>
    <t>Transações:</t>
  </si>
  <si>
    <t>Tipo</t>
  </si>
  <si>
    <t>Data</t>
  </si>
  <si>
    <t>Ativo</t>
  </si>
  <si>
    <t>Qtd</t>
  </si>
  <si>
    <t>Preço</t>
  </si>
  <si>
    <t>Valor Total</t>
  </si>
  <si>
    <t>Comissão</t>
  </si>
  <si>
    <t>Câmbio</t>
  </si>
  <si>
    <t>Comissão BRL</t>
  </si>
  <si>
    <t>V. Total BRL</t>
  </si>
  <si>
    <t>compra</t>
  </si>
  <si>
    <t>CSPX</t>
  </si>
  <si>
    <t>EIMI</t>
  </si>
  <si>
    <t>IWDA</t>
  </si>
  <si>
    <t>venda</t>
  </si>
  <si>
    <t>SUAS</t>
  </si>
  <si>
    <t>SWRD</t>
  </si>
  <si>
    <t>ETFs Irlandesas Acumuladoras:</t>
  </si>
  <si>
    <t>Fav</t>
  </si>
  <si>
    <t>Ticker</t>
  </si>
  <si>
    <t>Índice</t>
  </si>
  <si>
    <t>Descrição</t>
  </si>
  <si>
    <t>Beta</t>
  </si>
  <si>
    <t>Valor de mercado</t>
  </si>
  <si>
    <t>Possível</t>
  </si>
  <si>
    <t>Troco</t>
  </si>
  <si>
    <t>TER</t>
  </si>
  <si>
    <t>% Portfólio</t>
  </si>
  <si>
    <t>Geografía</t>
  </si>
  <si>
    <t>Var. dia</t>
  </si>
  <si>
    <t>Volume do ETF</t>
  </si>
  <si>
    <t>Tamanho do ETF</t>
  </si>
  <si>
    <t>x</t>
  </si>
  <si>
    <t>US</t>
  </si>
  <si>
    <t>S&amp;P 500</t>
  </si>
  <si>
    <t>500 das maiores empresas americanas, o índice mais popular</t>
  </si>
  <si>
    <t>Global</t>
  </si>
  <si>
    <t>MSCI World</t>
  </si>
  <si>
    <t>Grandes e médias, países desenvolvidos</t>
  </si>
  <si>
    <t>Emerg.</t>
  </si>
  <si>
    <t>MSCI EM IMI</t>
  </si>
  <si>
    <t>Todos os tamannhos, países emergentes</t>
  </si>
  <si>
    <t>500 das maiores empresas americanas</t>
  </si>
  <si>
    <t>Nasdaq 100</t>
  </si>
  <si>
    <t>100 grandes empresas negociadas na Nasdaq (exclui setor financeiro)</t>
  </si>
  <si>
    <t>MSCI USA SRI</t>
  </si>
  <si>
    <t>Grandes e médias americanas, filtro SRI (socialmente responsável)</t>
  </si>
  <si>
    <t>MSCI USA</t>
  </si>
  <si>
    <t>Grandes e médias americanas</t>
  </si>
  <si>
    <t>MSCI EM</t>
  </si>
  <si>
    <t>Grandes e médias, países emergentes</t>
  </si>
  <si>
    <t>MSCI World Value</t>
  </si>
  <si>
    <t>Grandes e médias, países desenvolvidos, fator valor</t>
  </si>
  <si>
    <t>S&amp;P 500 Equal W.</t>
  </si>
  <si>
    <t>MSCI USA ESG</t>
  </si>
  <si>
    <t>Grandes e médias americanas, filtro ESG (sustentável)</t>
  </si>
  <si>
    <t>Grandes e médias americanas, filtro ESG</t>
  </si>
  <si>
    <t>MSCI ACWI</t>
  </si>
  <si>
    <t>Grandes e médias, todas as geografias</t>
  </si>
  <si>
    <t>FTSE All-World</t>
  </si>
  <si>
    <t>VT and chill</t>
  </si>
  <si>
    <t>S&amp;P 500 IT</t>
  </si>
  <si>
    <t>75 empresas de tecnologia que fazem parte do S&amp;P 500</t>
  </si>
  <si>
    <t>MSCI World Min Vol</t>
  </si>
  <si>
    <t>Grandes e médias, países desenvolvidos, baixa volatilidade</t>
  </si>
  <si>
    <t>EU</t>
  </si>
  <si>
    <t>MSCI EMU</t>
  </si>
  <si>
    <t>Grandes e médias, zona do euro</t>
  </si>
  <si>
    <t>MSCI EM SRI</t>
  </si>
  <si>
    <t>Grandes e médias, países emergentes, filtro SRI</t>
  </si>
  <si>
    <t>MSCI World ESG</t>
  </si>
  <si>
    <t>Grandes e médias, países desenvolvidos, filtro ESG</t>
  </si>
  <si>
    <t>MSCI World Momentum</t>
  </si>
  <si>
    <t>Grandes e médias, países desenvolvidos, fator momento</t>
  </si>
  <si>
    <t>MSCI USA Value</t>
  </si>
  <si>
    <t>Grandes e médias americanas, fator valor</t>
  </si>
  <si>
    <t>Pacific</t>
  </si>
  <si>
    <t>MSCI Pacific ex Japan</t>
  </si>
  <si>
    <t>Grandes e médias de países desenvolvidos da Asia e Oceania, exclui Japão</t>
  </si>
  <si>
    <t>MSCI World IT</t>
  </si>
  <si>
    <t>Grandes e médias de tecnologia, países desenvolvidos</t>
  </si>
  <si>
    <t>MSCI World Quality</t>
  </si>
  <si>
    <t>Grandes e médias, países desenvolvidos, fator qualidade</t>
  </si>
  <si>
    <t>MSCI World Small Cap</t>
  </si>
  <si>
    <t>Empresas pequenas de países desenvolvidos</t>
  </si>
  <si>
    <t>Russell 2000</t>
  </si>
  <si>
    <t>Empresas pequenas americanas</t>
  </si>
  <si>
    <t>MSCI EM IMI ESG</t>
  </si>
  <si>
    <t>Todos os tamannhos, países emergentes, filtro ESG</t>
  </si>
  <si>
    <t>Foxberry Sustainability Consensus US</t>
  </si>
  <si>
    <t>Grandes e médias americanas, filtro sustentável</t>
  </si>
  <si>
    <t>MSCI EM Asia</t>
  </si>
  <si>
    <t>Grandes e médias, países emergentes da Asia</t>
  </si>
  <si>
    <t xml:space="preserve"> MSCI EM ESG</t>
  </si>
  <si>
    <t>Grandes e médias, países emergentes, filtro ESG</t>
  </si>
  <si>
    <t>MSCI USA Quality</t>
  </si>
  <si>
    <t>Grandes e médias americanas, fator qualidade</t>
  </si>
  <si>
    <t>MSCI USA Small Cap</t>
  </si>
  <si>
    <t xml:space="preserve"> ETF</t>
  </si>
  <si>
    <t xml:space="preserve">Aporte: </t>
  </si>
  <si>
    <t>Var. ano</t>
  </si>
  <si>
    <t>Gráfico ano</t>
  </si>
  <si>
    <t>Parâmetros:</t>
  </si>
  <si>
    <t>Rendimento histórico anual:</t>
  </si>
  <si>
    <t>Rendimento histórico mensal:</t>
  </si>
  <si>
    <t>Taxa segura de saque (SWR):</t>
  </si>
  <si>
    <t>Riqueza hoje:</t>
  </si>
  <si>
    <t>Riqueza hoje em BRL:</t>
  </si>
  <si>
    <t>Taxa de despesa ETFs:</t>
  </si>
  <si>
    <t>Taxa de despesa ETFs mensal:</t>
  </si>
  <si>
    <t>Comissão estimada:</t>
  </si>
  <si>
    <t>Estimativa de dist. de dividendos:</t>
  </si>
  <si>
    <t>Imposto sobre dividendos:</t>
  </si>
  <si>
    <t>Desconto de dividendos anual:</t>
  </si>
  <si>
    <t>Desconto de dividendos mensal:</t>
  </si>
  <si>
    <t>Custo de repatriação:</t>
  </si>
  <si>
    <t>Custo de remessa:</t>
  </si>
  <si>
    <t>Imposto sobre ganho de capital:</t>
  </si>
  <si>
    <t>Data de nascimento:</t>
  </si>
  <si>
    <t>Aportes:</t>
  </si>
  <si>
    <t>Saques:</t>
  </si>
  <si>
    <t>Traduzido para BRL</t>
  </si>
  <si>
    <t>Convsersor de Moedas:</t>
  </si>
  <si>
    <t>USD</t>
  </si>
  <si>
    <t>BRL</t>
  </si>
  <si>
    <t>EUR</t>
  </si>
  <si>
    <t>Um futuro plausível:</t>
  </si>
  <si>
    <t>meses</t>
  </si>
  <si>
    <t>idade</t>
  </si>
  <si>
    <t>data</t>
  </si>
  <si>
    <t>aportes</t>
  </si>
  <si>
    <t>saques</t>
  </si>
  <si>
    <t>riqueza</t>
  </si>
  <si>
    <t>rendimento</t>
  </si>
  <si>
    <t>renda BRL</t>
  </si>
  <si>
    <t>Meses</t>
  </si>
  <si>
    <t>Anos</t>
  </si>
  <si>
    <t>Idade</t>
  </si>
  <si>
    <t>Ativo:</t>
  </si>
  <si>
    <t>Data Limite:</t>
  </si>
  <si>
    <t>Preço médio:</t>
  </si>
  <si>
    <t>Custo:</t>
  </si>
  <si>
    <t>Em Reais:</t>
  </si>
  <si>
    <t>Em Dólares:</t>
  </si>
  <si>
    <t>Câmbio médio:</t>
  </si>
  <si>
    <t>Quantidade:</t>
  </si>
  <si>
    <t>tipo</t>
  </si>
  <si>
    <t>ativo</t>
  </si>
  <si>
    <t>qtd</t>
  </si>
  <si>
    <t>preço</t>
  </si>
  <si>
    <t>Cambio</t>
  </si>
  <si>
    <t>Valor BRL</t>
  </si>
  <si>
    <t>Com. BRL</t>
  </si>
  <si>
    <t>Preço Médio USD</t>
  </si>
  <si>
    <t>Preço médio BRL</t>
  </si>
  <si>
    <t>Custo USD</t>
  </si>
  <si>
    <t>Custo BRL</t>
  </si>
  <si>
    <t>QTd acu.</t>
  </si>
  <si>
    <t>ETF:</t>
  </si>
  <si>
    <t>Uma ajudinha no Imposto de Renda:</t>
  </si>
  <si>
    <t>Estimativa para independência:</t>
  </si>
  <si>
    <t>A</t>
  </si>
  <si>
    <t>Compra</t>
  </si>
  <si>
    <t>Venda</t>
  </si>
  <si>
    <t>Para atualizar esta tabela, acesse:</t>
  </si>
  <si>
    <t>https://www.bcb.gov.br/estabilidadefinanceira/historicocotacoes</t>
  </si>
  <si>
    <t>* Não é recomendação de investimento, yada, yada, yada…</t>
  </si>
  <si>
    <t>Geografia</t>
  </si>
  <si>
    <t>Proporção</t>
  </si>
  <si>
    <t>renda passiva</t>
  </si>
  <si>
    <t>iwda</t>
  </si>
  <si>
    <t>FTSE Developed</t>
  </si>
  <si>
    <t>500 das maiores empresas americanas, com pesos iguais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</si>
</sst>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164" formatCode="_-[$R$-416]\ * #,##0.00_-;\-[$R$-416]\ * #,##0.00_-;_-[$R$-416]\ * &quot;-&quot;??_-;_-@_-"/>
    <numFmt numFmtId="168" formatCode="_-[$$-409]* #,##0.00_ ;_-[$$-409]* \-#,##0.00\ ;_-[$$-409]* &quot;-&quot;??_ ;_-@_ "/>
    <numFmt numFmtId="169" formatCode="_-[$R$-416]\ * #,##0.0000_-;\-[$R$-416]\ * #,##0.0000_-;_-[$R$-416]\ * &quot;-&quot;??_-;_-@_-"/>
    <numFmt numFmtId="170" formatCode="###,###.0,,\ \M"/>
    <numFmt numFmtId="171" formatCode="0.0%"/>
    <numFmt numFmtId="172" formatCode="0.000%"/>
    <numFmt numFmtId="173" formatCode="mm/yy"/>
    <numFmt numFmtId="174" formatCode="mm/yyyy"/>
    <numFmt numFmtId="175" formatCode="_-[$$-409]* #,##0_ ;_-[$$-409]* \-#,##0\ ;_-[$$-409]* &quot;-&quot;??_ ;_-@_ "/>
    <numFmt numFmtId="176" formatCode="mmmm\ yyyy"/>
    <numFmt numFmtId="177" formatCode=";;;"/>
    <numFmt numFmtId="178" formatCode="_-[$€-2]\ * #,##0.00_-;\-[$€-2]\ * #,##0.00_-;_-[$€-2]\ * &quot;-&quot;??_-;_-@_-"/>
    <numFmt numFmtId="179" formatCode="_-[$R$-416]\ * #,##0_-;\-[$R$-416]\ * #,##0_-;_-[$R$-416]\ * &quot;-&quot;??_-;_-@_-"/>
    <numFmt numFmtId="180" formatCode="0.0000"/>
  </numFmts>
  <fonts count="24" x14ac:knownFonts="1">
    <font>
      <sz val="12"/>
      <color theme="1"/>
      <name val="Corbel"/>
      <family val="2"/>
      <scheme val="minor"/>
    </font>
    <font>
      <sz val="11"/>
      <color theme="1"/>
      <name val="Corbel"/>
      <family val="2"/>
      <scheme val="minor"/>
    </font>
    <font>
      <sz val="11"/>
      <color theme="0"/>
      <name val="Corbel"/>
      <family val="2"/>
      <scheme val="minor"/>
    </font>
    <font>
      <sz val="22"/>
      <color theme="3"/>
      <name val="Cambria"/>
      <family val="2"/>
      <scheme val="major"/>
    </font>
    <font>
      <sz val="48"/>
      <color theme="3"/>
      <name val="Cambria"/>
      <family val="2"/>
      <scheme val="major"/>
    </font>
    <font>
      <sz val="12"/>
      <color theme="0"/>
      <name val="Corbel"/>
      <family val="2"/>
      <scheme val="minor"/>
    </font>
    <font>
      <sz val="10"/>
      <color theme="1" tint="0.24994659260841701"/>
      <name val="Comic Sans MS"/>
      <family val="4"/>
    </font>
    <font>
      <sz val="12"/>
      <color theme="1"/>
      <name val="Consolas"/>
      <family val="3"/>
    </font>
    <font>
      <b/>
      <sz val="12"/>
      <color theme="1"/>
      <name val="Consolas"/>
      <family val="3"/>
    </font>
    <font>
      <sz val="12"/>
      <color theme="0"/>
      <name val="Consolas"/>
      <family val="3"/>
    </font>
    <font>
      <b/>
      <sz val="12"/>
      <color theme="0"/>
      <name val="Consolas"/>
      <family val="3"/>
    </font>
    <font>
      <sz val="10"/>
      <color theme="0"/>
      <name val="Comic Sans MS"/>
      <family val="4"/>
    </font>
    <font>
      <sz val="12"/>
      <name val="Consolas"/>
      <family val="3"/>
    </font>
    <font>
      <b/>
      <sz val="12"/>
      <color theme="0"/>
      <name val="Corbel"/>
      <family val="2"/>
      <scheme val="minor"/>
    </font>
    <font>
      <b/>
      <sz val="12"/>
      <color theme="1"/>
      <name val="Corbel"/>
      <family val="2"/>
      <scheme val="minor"/>
    </font>
    <font>
      <sz val="12"/>
      <color theme="1"/>
      <name val="Corbel"/>
      <family val="2"/>
      <scheme val="minor"/>
    </font>
    <font>
      <sz val="12"/>
      <color theme="5" tint="0.79998168889431442"/>
      <name val="Consolas"/>
      <family val="3"/>
    </font>
    <font>
      <u/>
      <sz val="12"/>
      <color theme="10"/>
      <name val="Corbel"/>
      <family val="2"/>
      <scheme val="minor"/>
    </font>
    <font>
      <sz val="12"/>
      <color theme="7" tint="0.59999389629810485"/>
      <name val="Corbel"/>
      <family val="2"/>
      <scheme val="minor"/>
    </font>
    <font>
      <sz val="12"/>
      <color theme="7" tint="0.59999389629810485"/>
      <name val="Consolas"/>
      <family val="3"/>
    </font>
    <font>
      <sz val="9"/>
      <color indexed="81"/>
      <name val="Tahoma"/>
      <family val="2"/>
    </font>
    <font>
      <b/>
      <sz val="9"/>
      <color indexed="81"/>
      <name val="Tahoma"/>
      <family val="2"/>
    </font>
    <font>
      <sz val="9"/>
      <color indexed="81"/>
      <name val="Tahoma"/>
      <charset val="1"/>
    </font>
    <font>
      <b/>
      <sz val="9"/>
      <color indexed="81"/>
      <name val="Tahoma"/>
      <charset val="1"/>
    </font>
  </fonts>
  <fills count="8">
    <fill>
      <patternFill patternType="none"/>
    </fill>
    <fill>
      <patternFill patternType="gray125"/>
    </fill>
    <fill>
      <patternFill patternType="solid">
        <fgColor theme="5" tint="0.79998168889431442"/>
        <bgColor indexed="64"/>
      </patternFill>
    </fill>
    <fill>
      <patternFill patternType="solid">
        <fgColor theme="0" tint="-4.9989318521683403E-2"/>
        <bgColor indexed="64"/>
      </patternFill>
    </fill>
    <fill>
      <patternFill patternType="solid">
        <fgColor theme="3" tint="-0.249977111117893"/>
        <bgColor indexed="64"/>
      </patternFill>
    </fill>
    <fill>
      <patternFill patternType="solid">
        <fgColor theme="0"/>
        <bgColor indexed="64"/>
      </patternFill>
    </fill>
    <fill>
      <patternFill patternType="solid">
        <fgColor rgb="FFD2E1E5"/>
        <bgColor indexed="64"/>
      </patternFill>
    </fill>
    <fill>
      <patternFill patternType="solid">
        <fgColor theme="7" tint="0.59999389629810485"/>
        <bgColor indexed="64"/>
      </patternFill>
    </fill>
  </fills>
  <borders count="26">
    <border>
      <left/>
      <right/>
      <top/>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theme="3" tint="-0.249977111117893"/>
      </left>
      <right style="thin">
        <color theme="3" tint="-0.249977111117893"/>
      </right>
      <top style="thin">
        <color theme="3" tint="-0.249977111117893"/>
      </top>
      <bottom style="thin">
        <color theme="3" tint="-0.249977111117893"/>
      </bottom>
      <diagonal/>
    </border>
    <border>
      <left style="thin">
        <color theme="3" tint="-0.249977111117893"/>
      </left>
      <right style="thin">
        <color theme="3" tint="-0.249977111117893"/>
      </right>
      <top/>
      <bottom/>
      <diagonal/>
    </border>
    <border>
      <left style="thin">
        <color theme="3" tint="-0.249977111117893"/>
      </left>
      <right/>
      <top style="thin">
        <color theme="3" tint="-0.249977111117893"/>
      </top>
      <bottom/>
      <diagonal/>
    </border>
    <border>
      <left/>
      <right/>
      <top style="thin">
        <color theme="3" tint="-0.249977111117893"/>
      </top>
      <bottom/>
      <diagonal/>
    </border>
    <border>
      <left/>
      <right style="thin">
        <color theme="3" tint="-0.249977111117893"/>
      </right>
      <top style="thin">
        <color theme="3" tint="-0.249977111117893"/>
      </top>
      <bottom/>
      <diagonal/>
    </border>
    <border>
      <left style="thin">
        <color theme="3" tint="-0.249977111117893"/>
      </left>
      <right/>
      <top/>
      <bottom/>
      <diagonal/>
    </border>
    <border>
      <left/>
      <right style="thin">
        <color theme="3" tint="-0.249977111117893"/>
      </right>
      <top/>
      <bottom/>
      <diagonal/>
    </border>
    <border>
      <left style="thin">
        <color theme="3" tint="-0.249977111117893"/>
      </left>
      <right/>
      <top/>
      <bottom style="thin">
        <color theme="3" tint="-0.249977111117893"/>
      </bottom>
      <diagonal/>
    </border>
    <border>
      <left/>
      <right style="thin">
        <color theme="3" tint="-0.249977111117893"/>
      </right>
      <top/>
      <bottom style="thin">
        <color theme="3" tint="-0.249977111117893"/>
      </bottom>
      <diagonal/>
    </border>
    <border>
      <left/>
      <right style="thin">
        <color theme="3" tint="-0.249977111117893"/>
      </right>
      <top style="thin">
        <color theme="3" tint="-0.249977111117893"/>
      </top>
      <bottom style="thin">
        <color theme="3" tint="-0.249977111117893"/>
      </bottom>
      <diagonal/>
    </border>
    <border>
      <left style="thin">
        <color theme="3" tint="-0.249977111117893"/>
      </left>
      <right/>
      <top style="thin">
        <color theme="3" tint="-0.249977111117893"/>
      </top>
      <bottom style="thin">
        <color theme="3" tint="-0.249977111117893"/>
      </bottom>
      <diagonal/>
    </border>
    <border>
      <left/>
      <right/>
      <top style="thin">
        <color theme="3" tint="-0.249977111117893"/>
      </top>
      <bottom style="thin">
        <color theme="3" tint="-0.249977111117893"/>
      </bottom>
      <diagonal/>
    </border>
  </borders>
  <cellStyleXfs count="7">
    <xf numFmtId="0" fontId="0" fillId="0" borderId="0"/>
    <xf numFmtId="0" fontId="4" fillId="0" borderId="0" applyNumberFormat="0" applyFill="0" applyBorder="0" applyAlignment="0" applyProtection="0"/>
    <xf numFmtId="9" fontId="1" fillId="0" borderId="0" applyFont="0" applyFill="0" applyBorder="0" applyAlignment="0" applyProtection="0"/>
    <xf numFmtId="10" fontId="6" fillId="3" borderId="0" applyNumberFormat="0" applyAlignment="0" applyProtection="0"/>
    <xf numFmtId="168" fontId="7" fillId="2" borderId="0" applyNumberFormat="0" applyFill="0" applyBorder="0" applyAlignment="0" applyProtection="0"/>
    <xf numFmtId="173" fontId="7" fillId="6" borderId="0" applyNumberFormat="0" applyFill="0" applyBorder="0" applyAlignment="0" applyProtection="0">
      <alignment horizontal="left"/>
    </xf>
    <xf numFmtId="0" fontId="17" fillId="0" borderId="0" applyNumberFormat="0" applyFill="0" applyBorder="0" applyAlignment="0" applyProtection="0"/>
  </cellStyleXfs>
  <cellXfs count="117">
    <xf numFmtId="0" fontId="0" fillId="0" borderId="0" xfId="0"/>
    <xf numFmtId="0" fontId="0" fillId="2" borderId="0" xfId="0" applyFill="1"/>
    <xf numFmtId="0" fontId="4" fillId="2" borderId="0" xfId="1" applyFill="1"/>
    <xf numFmtId="0" fontId="3" fillId="2" borderId="0" xfId="1" applyFont="1" applyFill="1"/>
    <xf numFmtId="0" fontId="0" fillId="2" borderId="0" xfId="0" applyFill="1" applyAlignment="1">
      <alignment wrapText="1"/>
    </xf>
    <xf numFmtId="168" fontId="0" fillId="2" borderId="0" xfId="0" applyNumberFormat="1" applyFill="1"/>
    <xf numFmtId="14" fontId="6" fillId="3" borderId="0" xfId="3" applyNumberFormat="1"/>
    <xf numFmtId="168" fontId="6" fillId="3" borderId="0" xfId="3" applyNumberFormat="1"/>
    <xf numFmtId="0" fontId="6" fillId="3" borderId="0" xfId="3" applyNumberFormat="1"/>
    <xf numFmtId="169" fontId="6" fillId="3" borderId="0" xfId="3" applyNumberFormat="1"/>
    <xf numFmtId="168" fontId="7" fillId="2" borderId="0" xfId="0" applyNumberFormat="1" applyFont="1" applyFill="1"/>
    <xf numFmtId="0" fontId="6" fillId="3" borderId="0" xfId="3" applyNumberFormat="1" applyAlignment="1">
      <alignment horizontal="center"/>
    </xf>
    <xf numFmtId="168" fontId="7" fillId="2" borderId="0" xfId="4" applyNumberFormat="1" applyFill="1"/>
    <xf numFmtId="0" fontId="7" fillId="2" borderId="0" xfId="4" applyNumberFormat="1" applyFill="1"/>
    <xf numFmtId="164" fontId="7" fillId="2" borderId="0" xfId="4" applyNumberFormat="1" applyFill="1"/>
    <xf numFmtId="0" fontId="0" fillId="4" borderId="0" xfId="0" applyFill="1"/>
    <xf numFmtId="0" fontId="9" fillId="4" borderId="0" xfId="0" applyNumberFormat="1" applyFont="1" applyFill="1"/>
    <xf numFmtId="0" fontId="7" fillId="2" borderId="0" xfId="4" applyNumberFormat="1" applyFill="1" applyAlignment="1">
      <alignment horizontal="center"/>
    </xf>
    <xf numFmtId="2" fontId="7" fillId="2" borderId="0" xfId="4" applyNumberFormat="1" applyFill="1"/>
    <xf numFmtId="168" fontId="6" fillId="3" borderId="1" xfId="3" applyNumberFormat="1" applyBorder="1" applyAlignment="1">
      <alignment horizontal="center" vertical="center"/>
    </xf>
    <xf numFmtId="0" fontId="0" fillId="4" borderId="0" xfId="0" applyFill="1" applyAlignment="1">
      <alignment vertical="top"/>
    </xf>
    <xf numFmtId="168" fontId="8" fillId="2" borderId="0" xfId="4" applyNumberFormat="1" applyFont="1" applyFill="1"/>
    <xf numFmtId="0" fontId="11" fillId="4" borderId="0" xfId="0" applyFont="1" applyFill="1" applyBorder="1" applyAlignment="1">
      <alignment horizontal="center"/>
    </xf>
    <xf numFmtId="0" fontId="5" fillId="4" borderId="0" xfId="0" applyFont="1" applyFill="1"/>
    <xf numFmtId="0" fontId="9" fillId="4" borderId="0" xfId="0" applyFont="1" applyFill="1"/>
    <xf numFmtId="0" fontId="10" fillId="4" borderId="0" xfId="0" applyFont="1" applyFill="1"/>
    <xf numFmtId="10" fontId="7" fillId="2" borderId="0" xfId="4" applyNumberFormat="1" applyFill="1"/>
    <xf numFmtId="3" fontId="7" fillId="2" borderId="0" xfId="4" applyNumberFormat="1" applyFill="1"/>
    <xf numFmtId="9" fontId="7" fillId="2" borderId="0" xfId="4" applyNumberFormat="1" applyFill="1"/>
    <xf numFmtId="170" fontId="7" fillId="2" borderId="0" xfId="4" applyNumberFormat="1" applyFill="1"/>
    <xf numFmtId="171" fontId="7" fillId="2" borderId="0" xfId="4" applyNumberFormat="1" applyFill="1"/>
    <xf numFmtId="0" fontId="7" fillId="5" borderId="0" xfId="4" applyNumberFormat="1" applyFill="1"/>
    <xf numFmtId="164" fontId="0" fillId="2" borderId="0" xfId="0" applyNumberFormat="1" applyFill="1"/>
    <xf numFmtId="0" fontId="7" fillId="2" borderId="0" xfId="5" applyNumberFormat="1" applyFill="1" applyAlignment="1"/>
    <xf numFmtId="168" fontId="6" fillId="3" borderId="10" xfId="3" applyNumberFormat="1" applyBorder="1" applyAlignment="1"/>
    <xf numFmtId="168" fontId="6" fillId="3" borderId="1" xfId="3" applyNumberFormat="1" applyBorder="1" applyAlignment="1"/>
    <xf numFmtId="0" fontId="0" fillId="2" borderId="3" xfId="0" applyFill="1" applyBorder="1"/>
    <xf numFmtId="0" fontId="0" fillId="2" borderId="4" xfId="0" applyFill="1" applyBorder="1"/>
    <xf numFmtId="0" fontId="0" fillId="2" borderId="7" xfId="0" applyFill="1" applyBorder="1"/>
    <xf numFmtId="0" fontId="0" fillId="2" borderId="8" xfId="0" applyFill="1" applyBorder="1"/>
    <xf numFmtId="164" fontId="7" fillId="2" borderId="5" xfId="5" applyNumberFormat="1" applyFill="1" applyBorder="1" applyAlignment="1"/>
    <xf numFmtId="164" fontId="7" fillId="2" borderId="9" xfId="5" applyNumberFormat="1" applyFill="1" applyBorder="1" applyAlignment="1"/>
    <xf numFmtId="10" fontId="7" fillId="2" borderId="5" xfId="2" applyNumberFormat="1" applyFont="1" applyFill="1" applyBorder="1" applyAlignment="1"/>
    <xf numFmtId="0" fontId="0" fillId="2" borderId="6" xfId="0" applyFill="1" applyBorder="1"/>
    <xf numFmtId="0" fontId="0" fillId="2" borderId="0" xfId="0" applyFill="1" applyBorder="1"/>
    <xf numFmtId="172" fontId="7" fillId="2" borderId="2" xfId="2" applyNumberFormat="1" applyFont="1" applyFill="1" applyBorder="1" applyAlignment="1"/>
    <xf numFmtId="168" fontId="7" fillId="2" borderId="2" xfId="5" applyNumberFormat="1" applyFill="1" applyBorder="1" applyAlignment="1"/>
    <xf numFmtId="9" fontId="7" fillId="2" borderId="2" xfId="5" applyNumberFormat="1" applyFill="1" applyBorder="1" applyAlignment="1"/>
    <xf numFmtId="10" fontId="7" fillId="2" borderId="2" xfId="5" applyNumberFormat="1" applyFill="1" applyBorder="1" applyAlignment="1"/>
    <xf numFmtId="171" fontId="7" fillId="2" borderId="2" xfId="5" applyNumberFormat="1" applyFill="1" applyBorder="1" applyAlignment="1"/>
    <xf numFmtId="14" fontId="7" fillId="2" borderId="9" xfId="5" applyNumberFormat="1" applyFill="1" applyBorder="1" applyAlignment="1"/>
    <xf numFmtId="168" fontId="7" fillId="2" borderId="5" xfId="5" applyNumberFormat="1" applyFill="1" applyBorder="1" applyAlignment="1"/>
    <xf numFmtId="0" fontId="0" fillId="2" borderId="11" xfId="0" applyFill="1" applyBorder="1"/>
    <xf numFmtId="0" fontId="0" fillId="2" borderId="12" xfId="0" applyFill="1" applyBorder="1"/>
    <xf numFmtId="10" fontId="7" fillId="2" borderId="13" xfId="5" applyNumberFormat="1" applyFill="1" applyBorder="1" applyAlignment="1"/>
    <xf numFmtId="10" fontId="7" fillId="2" borderId="5" xfId="5" applyNumberFormat="1" applyFill="1" applyBorder="1" applyAlignment="1"/>
    <xf numFmtId="172" fontId="7" fillId="2" borderId="9" xfId="5" applyNumberFormat="1" applyFill="1" applyBorder="1" applyAlignment="1"/>
    <xf numFmtId="0" fontId="7" fillId="2" borderId="0" xfId="5" applyNumberFormat="1" applyFill="1" applyAlignment="1">
      <alignment horizontal="left"/>
    </xf>
    <xf numFmtId="174" fontId="7" fillId="2" borderId="0" xfId="5" applyNumberFormat="1" applyFill="1" applyAlignment="1">
      <alignment horizontal="left"/>
    </xf>
    <xf numFmtId="175" fontId="7" fillId="2" borderId="0" xfId="5" applyNumberFormat="1" applyFill="1" applyAlignment="1"/>
    <xf numFmtId="175" fontId="6" fillId="3" borderId="0" xfId="3" applyNumberFormat="1" applyAlignment="1"/>
    <xf numFmtId="175" fontId="12" fillId="2" borderId="0" xfId="5" applyNumberFormat="1" applyFont="1" applyFill="1" applyAlignment="1"/>
    <xf numFmtId="176" fontId="13" fillId="4" borderId="0" xfId="0" applyNumberFormat="1" applyFont="1" applyFill="1"/>
    <xf numFmtId="1" fontId="13" fillId="4" borderId="0" xfId="0" applyNumberFormat="1" applyFont="1" applyFill="1"/>
    <xf numFmtId="0" fontId="5" fillId="4" borderId="17" xfId="0" applyFont="1" applyFill="1" applyBorder="1" applyAlignment="1">
      <alignment horizontal="center" vertical="center"/>
    </xf>
    <xf numFmtId="0" fontId="5" fillId="4" borderId="18" xfId="0" applyFont="1" applyFill="1" applyBorder="1" applyAlignment="1">
      <alignment horizontal="center" vertical="center"/>
    </xf>
    <xf numFmtId="0" fontId="5" fillId="4" borderId="19" xfId="0" applyFont="1" applyFill="1" applyBorder="1" applyAlignment="1">
      <alignment horizontal="center" vertical="center"/>
    </xf>
    <xf numFmtId="0" fontId="5" fillId="4" borderId="21" xfId="0" applyFont="1" applyFill="1" applyBorder="1" applyAlignment="1">
      <alignment horizontal="center" vertical="center"/>
    </xf>
    <xf numFmtId="168" fontId="7" fillId="2" borderId="22" xfId="5" applyNumberFormat="1" applyFill="1" applyBorder="1" applyAlignment="1"/>
    <xf numFmtId="177" fontId="7" fillId="2" borderId="14" xfId="5" applyNumberFormat="1" applyFill="1" applyBorder="1" applyAlignment="1">
      <alignment horizontal="center" vertical="center"/>
    </xf>
    <xf numFmtId="164" fontId="7" fillId="2" borderId="14" xfId="5" applyNumberFormat="1" applyFill="1" applyBorder="1" applyAlignment="1">
      <alignment horizontal="center" vertical="center"/>
    </xf>
    <xf numFmtId="178" fontId="7" fillId="2" borderId="23" xfId="5" applyNumberFormat="1" applyFill="1" applyBorder="1" applyAlignment="1">
      <alignment horizontal="center" vertical="center"/>
    </xf>
    <xf numFmtId="168" fontId="7" fillId="2" borderId="20" xfId="5" applyNumberFormat="1" applyFill="1" applyBorder="1" applyAlignment="1">
      <alignment horizontal="center" vertical="center"/>
    </xf>
    <xf numFmtId="177" fontId="7" fillId="2" borderId="15" xfId="5" applyNumberFormat="1" applyFill="1" applyBorder="1" applyAlignment="1">
      <alignment horizontal="center" vertical="center"/>
    </xf>
    <xf numFmtId="178" fontId="7" fillId="2" borderId="20" xfId="5" applyNumberFormat="1" applyFill="1" applyBorder="1" applyAlignment="1">
      <alignment horizontal="center" vertical="center"/>
    </xf>
    <xf numFmtId="168" fontId="7" fillId="2" borderId="14" xfId="5" applyNumberFormat="1" applyFill="1" applyBorder="1" applyAlignment="1">
      <alignment horizontal="center" vertical="center"/>
    </xf>
    <xf numFmtId="177" fontId="7" fillId="2" borderId="23" xfId="5" applyNumberFormat="1" applyFill="1" applyBorder="1" applyAlignment="1">
      <alignment horizontal="center" vertical="center"/>
    </xf>
    <xf numFmtId="4" fontId="6" fillId="3" borderId="16" xfId="3" applyNumberFormat="1" applyBorder="1" applyAlignment="1">
      <alignment horizontal="center" vertical="center"/>
    </xf>
    <xf numFmtId="14" fontId="6" fillId="3" borderId="22" xfId="3" applyNumberFormat="1" applyBorder="1" applyAlignment="1">
      <alignment horizontal="center"/>
    </xf>
    <xf numFmtId="0" fontId="6" fillId="3" borderId="23" xfId="3" applyNumberFormat="1" applyBorder="1" applyAlignment="1">
      <alignment horizontal="center"/>
    </xf>
    <xf numFmtId="0" fontId="13" fillId="4" borderId="16" xfId="0" applyFont="1" applyFill="1" applyBorder="1"/>
    <xf numFmtId="0" fontId="13" fillId="4" borderId="21" xfId="0" applyFont="1" applyFill="1" applyBorder="1"/>
    <xf numFmtId="0" fontId="0" fillId="2" borderId="24" xfId="0" applyFill="1" applyBorder="1"/>
    <xf numFmtId="0" fontId="7" fillId="2" borderId="23" xfId="5" applyNumberFormat="1" applyFill="1" applyBorder="1" applyAlignment="1"/>
    <xf numFmtId="0" fontId="0" fillId="2" borderId="16" xfId="0" applyFill="1" applyBorder="1"/>
    <xf numFmtId="168" fontId="7" fillId="2" borderId="18" xfId="5" applyNumberFormat="1" applyFill="1" applyBorder="1" applyAlignment="1"/>
    <xf numFmtId="0" fontId="0" fillId="2" borderId="21" xfId="0" applyFill="1" applyBorder="1"/>
    <xf numFmtId="164" fontId="7" fillId="2" borderId="18" xfId="5" applyNumberFormat="1" applyFill="1" applyBorder="1" applyAlignment="1"/>
    <xf numFmtId="164" fontId="7" fillId="2" borderId="22" xfId="5" applyNumberFormat="1" applyFill="1" applyBorder="1" applyAlignment="1"/>
    <xf numFmtId="169" fontId="7" fillId="2" borderId="23" xfId="5" applyNumberFormat="1" applyFill="1" applyBorder="1" applyAlignment="1"/>
    <xf numFmtId="0" fontId="0" fillId="2" borderId="23" xfId="0" applyFill="1" applyBorder="1"/>
    <xf numFmtId="0" fontId="0" fillId="2" borderId="25" xfId="0" applyFill="1" applyBorder="1"/>
    <xf numFmtId="0" fontId="2" fillId="4" borderId="0" xfId="0" applyFont="1" applyFill="1"/>
    <xf numFmtId="0" fontId="7" fillId="4" borderId="0" xfId="0" applyNumberFormat="1" applyFont="1" applyFill="1"/>
    <xf numFmtId="0" fontId="7" fillId="4" borderId="0" xfId="0" applyNumberFormat="1" applyFont="1" applyFill="1" applyAlignment="1">
      <alignment horizontal="center"/>
    </xf>
    <xf numFmtId="0" fontId="9" fillId="4" borderId="0" xfId="0" applyNumberFormat="1" applyFont="1" applyFill="1" applyAlignment="1">
      <alignment horizontal="center"/>
    </xf>
    <xf numFmtId="0" fontId="9" fillId="4" borderId="0" xfId="0" applyNumberFormat="1" applyFont="1" applyFill="1" applyBorder="1"/>
    <xf numFmtId="168" fontId="9" fillId="4" borderId="0" xfId="0" applyNumberFormat="1" applyFont="1" applyFill="1"/>
    <xf numFmtId="175" fontId="12" fillId="7" borderId="0" xfId="5" applyNumberFormat="1" applyFont="1" applyFill="1" applyAlignment="1"/>
    <xf numFmtId="179" fontId="12" fillId="7" borderId="0" xfId="5" applyNumberFormat="1" applyFont="1" applyFill="1" applyAlignment="1"/>
    <xf numFmtId="0" fontId="18" fillId="2" borderId="0" xfId="0" applyFont="1" applyFill="1"/>
    <xf numFmtId="14" fontId="19" fillId="2" borderId="0" xfId="5" applyNumberFormat="1" applyFont="1" applyFill="1" applyAlignment="1"/>
    <xf numFmtId="0" fontId="19" fillId="2" borderId="0" xfId="5" applyNumberFormat="1" applyFont="1" applyFill="1" applyAlignment="1"/>
    <xf numFmtId="168" fontId="19" fillId="2" borderId="0" xfId="5" applyNumberFormat="1" applyFont="1" applyFill="1" applyAlignment="1"/>
    <xf numFmtId="164" fontId="19" fillId="2" borderId="0" xfId="5" applyNumberFormat="1" applyFont="1" applyFill="1" applyAlignment="1"/>
    <xf numFmtId="0" fontId="15" fillId="2" borderId="0" xfId="5" applyNumberFormat="1" applyFont="1" applyFill="1" applyAlignment="1"/>
    <xf numFmtId="0" fontId="17" fillId="2" borderId="0" xfId="6" applyNumberFormat="1" applyFont="1" applyFill="1" applyAlignment="1"/>
    <xf numFmtId="0" fontId="19" fillId="2" borderId="0" xfId="4" applyNumberFormat="1" applyFont="1" applyFill="1"/>
    <xf numFmtId="0" fontId="17" fillId="2" borderId="0" xfId="6" applyFill="1"/>
    <xf numFmtId="0" fontId="16" fillId="2" borderId="0" xfId="5" applyNumberFormat="1" applyFont="1" applyFill="1" applyAlignment="1">
      <alignment horizontal="left"/>
    </xf>
    <xf numFmtId="180" fontId="7" fillId="2" borderId="0" xfId="5" applyNumberFormat="1" applyFill="1" applyAlignment="1">
      <alignment horizontal="left"/>
    </xf>
    <xf numFmtId="14" fontId="7" fillId="2" borderId="0" xfId="5" applyNumberFormat="1" applyFill="1" applyAlignment="1">
      <alignment horizontal="left"/>
    </xf>
    <xf numFmtId="1" fontId="7" fillId="2" borderId="0" xfId="5" applyNumberFormat="1" applyFill="1" applyAlignment="1">
      <alignment horizontal="left"/>
    </xf>
    <xf numFmtId="168" fontId="18" fillId="2" borderId="0" xfId="0" applyNumberFormat="1" applyFont="1" applyFill="1"/>
    <xf numFmtId="10" fontId="18" fillId="2" borderId="0" xfId="2" applyNumberFormat="1" applyFont="1" applyFill="1"/>
    <xf numFmtId="0" fontId="14" fillId="2" borderId="0" xfId="0" applyFont="1" applyFill="1" applyAlignment="1">
      <alignment horizontal="left" vertical="center" wrapText="1"/>
    </xf>
    <xf numFmtId="0" fontId="14" fillId="2" borderId="0" xfId="0" applyFont="1" applyFill="1"/>
  </cellXfs>
  <cellStyles count="7">
    <cellStyle name="Hyperlink" xfId="6" builtinId="8"/>
    <cellStyle name="Lapis" xfId="3" xr:uid="{E50E8FBE-B9A8-4D8F-A8DA-C6DA20AC2F2C}"/>
    <cellStyle name="Mono Número" xfId="5" xr:uid="{22277618-E7D9-4E04-B77E-C91BA66FC2C9}"/>
    <cellStyle name="Normal" xfId="0" builtinId="0" customBuiltin="1"/>
    <cellStyle name="Num. calculados" xfId="4" xr:uid="{45690B65-62C8-4742-B2AE-EFEEB2380EEB}"/>
    <cellStyle name="Percent" xfId="2" builtinId="5"/>
    <cellStyle name="Title" xfId="1" builtinId="15" customBuiltin="1"/>
  </cellStyles>
  <dxfs count="77">
    <dxf>
      <font>
        <color theme="5" tint="0.79998168889431442"/>
      </font>
      <numFmt numFmtId="177" formatCode=";;;"/>
    </dxf>
    <dxf>
      <font>
        <color theme="5" tint="0.79998168889431442"/>
      </font>
    </dxf>
    <dxf>
      <font>
        <color theme="5" tint="0.79998168889431442"/>
      </font>
    </dxf>
    <dxf>
      <font>
        <b val="0"/>
        <i val="0"/>
        <strike val="0"/>
        <condense val="0"/>
        <extend val="0"/>
        <outline val="0"/>
        <shadow val="0"/>
        <u val="none"/>
        <vertAlign val="baseline"/>
        <sz val="12"/>
        <color theme="0"/>
        <name val="Consolas"/>
        <family val="3"/>
        <scheme val="none"/>
      </font>
      <numFmt numFmtId="0" formatCode="General"/>
      <fill>
        <patternFill patternType="solid">
          <fgColor indexed="64"/>
          <bgColor theme="3" tint="-0.249977111117893"/>
        </patternFill>
      </fill>
    </dxf>
    <dxf>
      <font>
        <b val="0"/>
        <i val="0"/>
        <strike val="0"/>
        <condense val="0"/>
        <extend val="0"/>
        <outline val="0"/>
        <shadow val="0"/>
        <u val="none"/>
        <vertAlign val="baseline"/>
        <sz val="12"/>
        <color theme="0"/>
        <name val="Consolas"/>
        <family val="3"/>
        <scheme val="none"/>
      </font>
      <numFmt numFmtId="0" formatCode="General"/>
      <fill>
        <patternFill patternType="solid">
          <fgColor indexed="64"/>
          <bgColor theme="3" tint="-0.249977111117893"/>
        </patternFill>
      </fill>
    </dxf>
    <dxf>
      <font>
        <b val="0"/>
        <i val="0"/>
        <strike val="0"/>
        <condense val="0"/>
        <extend val="0"/>
        <outline val="0"/>
        <shadow val="0"/>
        <u val="none"/>
        <vertAlign val="baseline"/>
        <sz val="12"/>
        <color theme="0"/>
        <name val="Consolas"/>
        <family val="3"/>
        <scheme val="none"/>
      </font>
      <numFmt numFmtId="0" formatCode="General"/>
      <fill>
        <patternFill patternType="solid">
          <fgColor indexed="64"/>
          <bgColor theme="3" tint="-0.249977111117893"/>
        </patternFill>
      </fill>
    </dxf>
    <dxf>
      <font>
        <b val="0"/>
        <i val="0"/>
        <strike val="0"/>
        <condense val="0"/>
        <extend val="0"/>
        <outline val="0"/>
        <shadow val="0"/>
        <u val="none"/>
        <vertAlign val="baseline"/>
        <sz val="12"/>
        <color theme="0"/>
        <name val="Consolas"/>
        <family val="3"/>
        <scheme val="none"/>
      </font>
      <numFmt numFmtId="0" formatCode="General"/>
      <fill>
        <patternFill patternType="solid">
          <fgColor indexed="64"/>
          <bgColor theme="3" tint="-0.249977111117893"/>
        </patternFill>
      </fill>
    </dxf>
    <dxf>
      <font>
        <b val="0"/>
        <i val="0"/>
        <strike val="0"/>
        <condense val="0"/>
        <extend val="0"/>
        <outline val="0"/>
        <shadow val="0"/>
        <u val="none"/>
        <vertAlign val="baseline"/>
        <sz val="12"/>
        <color theme="0"/>
        <name val="Consolas"/>
        <family val="3"/>
        <scheme val="none"/>
      </font>
      <numFmt numFmtId="0" formatCode="General"/>
      <fill>
        <patternFill patternType="solid">
          <fgColor indexed="64"/>
          <bgColor theme="3" tint="-0.249977111117893"/>
        </patternFill>
      </fill>
    </dxf>
    <dxf>
      <font>
        <b val="0"/>
        <i val="0"/>
        <strike val="0"/>
        <condense val="0"/>
        <extend val="0"/>
        <outline val="0"/>
        <shadow val="0"/>
        <u val="none"/>
        <vertAlign val="baseline"/>
        <sz val="12"/>
        <color theme="0"/>
        <name val="Consolas"/>
        <family val="3"/>
        <scheme val="none"/>
      </font>
      <numFmt numFmtId="0" formatCode="General"/>
      <fill>
        <patternFill patternType="solid">
          <fgColor indexed="64"/>
          <bgColor theme="3" tint="-0.249977111117893"/>
        </patternFill>
      </fill>
    </dxf>
    <dxf>
      <font>
        <b val="0"/>
        <i val="0"/>
        <strike val="0"/>
        <condense val="0"/>
        <extend val="0"/>
        <outline val="0"/>
        <shadow val="0"/>
        <u val="none"/>
        <vertAlign val="baseline"/>
        <sz val="12"/>
        <color theme="0"/>
        <name val="Consolas"/>
        <family val="3"/>
        <scheme val="none"/>
      </font>
      <numFmt numFmtId="0" formatCode="General"/>
      <fill>
        <patternFill patternType="solid">
          <fgColor indexed="64"/>
          <bgColor theme="3" tint="-0.249977111117893"/>
        </patternFill>
      </fill>
    </dxf>
    <dxf>
      <font>
        <b val="0"/>
        <i val="0"/>
        <strike val="0"/>
        <condense val="0"/>
        <extend val="0"/>
        <outline val="0"/>
        <shadow val="0"/>
        <u val="none"/>
        <vertAlign val="baseline"/>
        <sz val="12"/>
        <color theme="0"/>
        <name val="Consolas"/>
        <family val="3"/>
        <scheme val="none"/>
      </font>
      <numFmt numFmtId="0" formatCode="General"/>
      <fill>
        <patternFill patternType="solid">
          <fgColor indexed="64"/>
          <bgColor theme="3" tint="-0.249977111117893"/>
        </patternFill>
      </fill>
    </dxf>
    <dxf>
      <font>
        <b val="0"/>
        <i val="0"/>
        <strike val="0"/>
        <condense val="0"/>
        <extend val="0"/>
        <outline val="0"/>
        <shadow val="0"/>
        <u val="none"/>
        <vertAlign val="baseline"/>
        <sz val="12"/>
        <color theme="0"/>
        <name val="Consolas"/>
        <family val="3"/>
        <scheme val="none"/>
      </font>
      <numFmt numFmtId="0" formatCode="General"/>
      <fill>
        <patternFill patternType="solid">
          <fgColor indexed="64"/>
          <bgColor theme="3" tint="-0.249977111117893"/>
        </patternFill>
      </fill>
    </dxf>
    <dxf>
      <font>
        <b val="0"/>
        <i val="0"/>
        <strike val="0"/>
        <condense val="0"/>
        <extend val="0"/>
        <outline val="0"/>
        <shadow val="0"/>
        <u val="none"/>
        <vertAlign val="baseline"/>
        <sz val="12"/>
        <color theme="0"/>
        <name val="Consolas"/>
        <family val="3"/>
        <scheme val="none"/>
      </font>
      <numFmt numFmtId="168" formatCode="_-[$$-409]* #,##0.00_ ;_-[$$-409]* \-#,##0.00\ ;_-[$$-409]* &quot;-&quot;??_ ;_-@_ "/>
      <fill>
        <patternFill patternType="solid">
          <fgColor indexed="64"/>
          <bgColor theme="3" tint="-0.249977111117893"/>
        </patternFill>
      </fill>
    </dxf>
    <dxf>
      <font>
        <b val="0"/>
        <i val="0"/>
        <strike val="0"/>
        <condense val="0"/>
        <extend val="0"/>
        <outline val="0"/>
        <shadow val="0"/>
        <u val="none"/>
        <vertAlign val="baseline"/>
        <sz val="12"/>
        <color theme="0"/>
        <name val="Consolas"/>
        <family val="3"/>
        <scheme val="none"/>
      </font>
      <numFmt numFmtId="0" formatCode="General"/>
      <fill>
        <patternFill patternType="solid">
          <fgColor indexed="64"/>
          <bgColor theme="3" tint="-0.249977111117893"/>
        </patternFill>
      </fill>
      <alignment horizontal="center" vertical="bottom" textRotation="0" wrapText="0" indent="0" justifyLastLine="0" shrinkToFit="0" readingOrder="0"/>
    </dxf>
    <dxf>
      <font>
        <b/>
        <i val="0"/>
        <strike val="0"/>
        <condense val="0"/>
        <extend val="0"/>
        <outline val="0"/>
        <shadow val="0"/>
        <u val="none"/>
        <vertAlign val="baseline"/>
        <sz val="12"/>
        <color theme="0"/>
        <name val="Consolas"/>
        <family val="3"/>
        <scheme val="none"/>
      </font>
      <fill>
        <patternFill patternType="solid">
          <fgColor indexed="64"/>
          <bgColor theme="3" tint="-0.249977111117893"/>
        </patternFill>
      </fill>
    </dxf>
    <dxf>
      <font>
        <b val="0"/>
        <i val="0"/>
        <strike val="0"/>
        <condense val="0"/>
        <extend val="0"/>
        <outline val="0"/>
        <shadow val="0"/>
        <u val="none"/>
        <vertAlign val="baseline"/>
        <sz val="12"/>
        <color theme="0"/>
        <name val="Consolas"/>
        <family val="3"/>
        <scheme val="none"/>
      </font>
      <fill>
        <patternFill patternType="solid">
          <fgColor indexed="64"/>
          <bgColor theme="3" tint="-0.249977111117893"/>
        </patternFill>
      </fill>
    </dxf>
    <dxf>
      <font>
        <b val="0"/>
        <i val="0"/>
        <strike val="0"/>
        <condense val="0"/>
        <extend val="0"/>
        <outline val="0"/>
        <shadow val="0"/>
        <u val="none"/>
        <vertAlign val="baseline"/>
        <sz val="12"/>
        <color theme="0"/>
        <name val="Corbel"/>
        <family val="2"/>
        <scheme val="minor"/>
      </font>
      <fill>
        <patternFill patternType="solid">
          <fgColor indexed="64"/>
          <bgColor theme="3" tint="-0.249977111117893"/>
        </patternFill>
      </fill>
    </dxf>
    <dxf>
      <font>
        <b val="0"/>
        <i val="0"/>
        <strike val="0"/>
        <condense val="0"/>
        <extend val="0"/>
        <outline val="0"/>
        <shadow val="0"/>
        <u val="none"/>
        <vertAlign val="baseline"/>
        <sz val="12"/>
        <color theme="0"/>
        <name val="Corbel"/>
        <family val="2"/>
        <scheme val="minor"/>
      </font>
      <fill>
        <patternFill patternType="solid">
          <fgColor indexed="64"/>
          <bgColor theme="3" tint="-0.249977111117893"/>
        </patternFill>
      </fill>
    </dxf>
    <dxf>
      <font>
        <b val="0"/>
        <i val="0"/>
        <strike val="0"/>
        <condense val="0"/>
        <extend val="0"/>
        <outline val="0"/>
        <shadow val="0"/>
        <u val="none"/>
        <vertAlign val="baseline"/>
        <sz val="12"/>
        <color theme="0"/>
        <name val="Corbel"/>
        <family val="2"/>
        <scheme val="minor"/>
      </font>
      <fill>
        <patternFill patternType="solid">
          <fgColor indexed="64"/>
          <bgColor theme="3" tint="-0.249977111117893"/>
        </patternFill>
      </fill>
    </dxf>
    <dxf>
      <font>
        <b val="0"/>
        <i val="0"/>
        <strike val="0"/>
        <condense val="0"/>
        <extend val="0"/>
        <outline val="0"/>
        <shadow val="0"/>
        <u val="none"/>
        <vertAlign val="baseline"/>
        <sz val="12"/>
        <color theme="0"/>
        <name val="Corbel"/>
        <family val="2"/>
        <scheme val="minor"/>
      </font>
      <fill>
        <patternFill patternType="solid">
          <fgColor indexed="64"/>
          <bgColor theme="3" tint="-0.249977111117893"/>
        </patternFill>
      </fill>
    </dxf>
    <dxf>
      <font>
        <b val="0"/>
        <i val="0"/>
        <strike val="0"/>
        <condense val="0"/>
        <extend val="0"/>
        <outline val="0"/>
        <shadow val="0"/>
        <u val="none"/>
        <vertAlign val="baseline"/>
        <sz val="12"/>
        <color theme="0"/>
        <name val="Corbel"/>
        <family val="2"/>
        <scheme val="minor"/>
      </font>
      <fill>
        <patternFill patternType="solid">
          <fgColor indexed="64"/>
          <bgColor theme="3" tint="-0.249977111117893"/>
        </patternFill>
      </fill>
    </dxf>
    <dxf>
      <font>
        <b val="0"/>
        <i val="0"/>
        <strike val="0"/>
        <condense val="0"/>
        <extend val="0"/>
        <outline val="0"/>
        <shadow val="0"/>
        <u val="none"/>
        <vertAlign val="baseline"/>
        <sz val="10"/>
        <color theme="0"/>
        <name val="Comic Sans MS"/>
        <family val="4"/>
        <scheme val="none"/>
      </font>
      <fill>
        <patternFill patternType="solid">
          <fgColor indexed="64"/>
          <bgColor theme="3" tint="-0.249977111117893"/>
        </patternFill>
      </fill>
      <alignment horizontal="center" vertical="bottom" textRotation="0" wrapText="0" indent="0" justifyLastLine="0" shrinkToFit="0" readingOrder="0"/>
      <border diagonalUp="0" diagonalDown="0" outline="0">
        <left/>
        <right/>
        <top/>
        <bottom/>
      </border>
    </dxf>
    <dxf>
      <numFmt numFmtId="171" formatCode="0.0%"/>
      <fill>
        <patternFill patternType="solid">
          <fgColor indexed="64"/>
          <bgColor theme="5" tint="0.79998168889431442"/>
        </patternFill>
      </fill>
    </dxf>
    <dxf>
      <font>
        <strike val="0"/>
        <outline val="0"/>
        <shadow val="0"/>
        <u val="none"/>
        <vertAlign val="baseline"/>
        <sz val="12"/>
        <color auto="1"/>
        <name val="Consolas"/>
        <family val="3"/>
        <scheme val="none"/>
      </font>
      <numFmt numFmtId="179" formatCode="_-[$R$-416]\ * #,##0_-;\-[$R$-416]\ * #,##0_-;_-[$R$-416]\ * &quot;-&quot;??_-;_-@_-"/>
      <fill>
        <patternFill patternType="solid">
          <fgColor indexed="64"/>
          <bgColor theme="7" tint="0.59999389629810485"/>
        </patternFill>
      </fill>
    </dxf>
    <dxf>
      <font>
        <strike val="0"/>
        <outline val="0"/>
        <shadow val="0"/>
        <u val="none"/>
        <vertAlign val="baseline"/>
        <sz val="12"/>
        <color auto="1"/>
        <name val="Consolas"/>
        <family val="3"/>
        <scheme val="none"/>
      </font>
      <numFmt numFmtId="175" formatCode="_-[$$-409]* #,##0_ ;_-[$$-409]* \-#,##0\ ;_-[$$-409]* &quot;-&quot;??_ ;_-@_ "/>
      <fill>
        <patternFill patternType="solid">
          <fgColor indexed="64"/>
          <bgColor theme="7" tint="0.59999389629810485"/>
        </patternFill>
      </fill>
    </dxf>
    <dxf>
      <numFmt numFmtId="175" formatCode="_-[$$-409]* #,##0_ ;_-[$$-409]* \-#,##0\ ;_-[$$-409]* &quot;-&quot;??_ ;_-@_ "/>
      <fill>
        <patternFill patternType="solid">
          <fgColor indexed="64"/>
          <bgColor theme="5" tint="0.79998168889431442"/>
        </patternFill>
      </fill>
    </dxf>
    <dxf>
      <font>
        <strike val="0"/>
        <outline val="0"/>
        <shadow val="0"/>
        <u val="none"/>
        <vertAlign val="baseline"/>
        <sz val="12"/>
        <color auto="1"/>
        <name val="Consolas"/>
        <family val="3"/>
        <scheme val="none"/>
      </font>
      <numFmt numFmtId="175" formatCode="_-[$$-409]* #,##0_ ;_-[$$-409]* \-#,##0\ ;_-[$$-409]* &quot;-&quot;??_ ;_-@_ "/>
      <fill>
        <patternFill patternType="solid">
          <fgColor indexed="64"/>
          <bgColor theme="5" tint="0.79998168889431442"/>
        </patternFill>
      </fill>
    </dxf>
    <dxf>
      <numFmt numFmtId="175" formatCode="_-[$$-409]* #,##0_ ;_-[$$-409]* \-#,##0\ ;_-[$$-409]* &quot;-&quot;??_ ;_-@_ "/>
    </dxf>
    <dxf>
      <numFmt numFmtId="175" formatCode="_-[$$-409]* #,##0_ ;_-[$$-409]* \-#,##0\ ;_-[$$-409]* &quot;-&quot;??_ ;_-@_ "/>
    </dxf>
    <dxf>
      <fill>
        <patternFill patternType="solid">
          <fgColor indexed="64"/>
          <bgColor theme="5" tint="0.79998168889431442"/>
        </patternFill>
      </fill>
      <alignment horizontal="left" vertical="bottom" textRotation="0" wrapText="0" indent="0" justifyLastLine="0" shrinkToFit="0" readingOrder="0"/>
    </dxf>
    <dxf>
      <numFmt numFmtId="1" formatCode="0"/>
      <fill>
        <patternFill patternType="solid">
          <fgColor indexed="64"/>
          <bgColor theme="5" tint="0.79998168889431442"/>
        </patternFill>
      </fill>
      <alignment horizontal="left" vertical="bottom" textRotation="0" wrapText="0" indent="0" justifyLastLine="0" shrinkToFit="0" readingOrder="0"/>
    </dxf>
    <dxf>
      <fill>
        <patternFill patternType="solid">
          <fgColor indexed="64"/>
          <bgColor theme="5" tint="0.79998168889431442"/>
        </patternFill>
      </fill>
      <alignment horizontal="left" vertical="bottom" textRotation="0" wrapText="0" indent="0" justifyLastLine="0" shrinkToFit="0" readingOrder="0"/>
    </dxf>
    <dxf>
      <fill>
        <patternFill patternType="solid">
          <fgColor indexed="64"/>
          <bgColor theme="5" tint="0.79998168889431442"/>
        </patternFill>
      </fill>
    </dxf>
    <dxf>
      <font>
        <strike val="0"/>
        <outline val="0"/>
        <shadow val="0"/>
        <u val="none"/>
        <vertAlign val="baseline"/>
        <sz val="12"/>
        <color theme="0"/>
        <name val="Corbel"/>
        <family val="2"/>
        <scheme val="minor"/>
      </font>
      <fill>
        <patternFill patternType="solid">
          <fgColor indexed="64"/>
          <bgColor theme="3" tint="-0.249977111117893"/>
        </patternFill>
      </fill>
    </dxf>
    <dxf>
      <fill>
        <patternFill patternType="solid">
          <fgColor indexed="64"/>
          <bgColor theme="5" tint="0.79998168889431442"/>
        </patternFill>
      </fill>
    </dxf>
    <dxf>
      <fill>
        <patternFill patternType="solid">
          <fgColor indexed="64"/>
          <bgColor theme="0"/>
        </patternFill>
      </fill>
    </dxf>
    <dxf>
      <numFmt numFmtId="14" formatCode="0.00%"/>
      <fill>
        <patternFill patternType="solid">
          <fgColor indexed="64"/>
          <bgColor theme="5" tint="0.79998168889431442"/>
        </patternFill>
      </fill>
    </dxf>
    <dxf>
      <numFmt numFmtId="3" formatCode="#,##0"/>
      <fill>
        <patternFill patternType="solid">
          <fgColor indexed="64"/>
          <bgColor theme="5" tint="0.79998168889431442"/>
        </patternFill>
      </fill>
    </dxf>
    <dxf>
      <numFmt numFmtId="166" formatCode="_([$$-409]* #,##0_);_([$$-409]* \(#,##0\);_([$$-409]* &quot;-&quot;_);_(@_)"/>
      <fill>
        <patternFill patternType="solid">
          <fgColor indexed="64"/>
          <bgColor theme="5" tint="0.79998168889431442"/>
        </patternFill>
      </fill>
    </dxf>
    <dxf>
      <numFmt numFmtId="14" formatCode="0.00%"/>
      <fill>
        <patternFill patternType="solid">
          <fgColor indexed="64"/>
          <bgColor theme="5" tint="0.79998168889431442"/>
        </patternFill>
      </fill>
    </dxf>
    <dxf>
      <numFmt numFmtId="168" formatCode="_-[$$-409]* #,##0.00_ ;_-[$$-409]* \-#,##0.00\ ;_-[$$-409]* &quot;-&quot;??_ ;_-@_ "/>
      <fill>
        <patternFill patternType="solid">
          <fgColor indexed="64"/>
          <bgColor theme="5" tint="0.79998168889431442"/>
        </patternFill>
      </fill>
    </dxf>
    <dxf>
      <numFmt numFmtId="0" formatCode="General"/>
      <fill>
        <patternFill patternType="solid">
          <fgColor indexed="64"/>
          <bgColor theme="5" tint="0.79998168889431442"/>
        </patternFill>
      </fill>
    </dxf>
    <dxf>
      <numFmt numFmtId="168" formatCode="_-[$$-409]* #,##0.00_ ;_-[$$-409]* \-#,##0.00\ ;_-[$$-409]* &quot;-&quot;??_ ;_-@_ "/>
      <fill>
        <patternFill patternType="solid">
          <fgColor indexed="64"/>
          <bgColor theme="5" tint="0.79998168889431442"/>
        </patternFill>
      </fill>
    </dxf>
    <dxf>
      <numFmt numFmtId="0" formatCode="General"/>
      <fill>
        <patternFill patternType="solid">
          <fgColor indexed="64"/>
          <bgColor theme="5" tint="0.79998168889431442"/>
        </patternFill>
      </fill>
      <alignment horizontal="center" vertical="bottom" textRotation="0" wrapText="0" indent="0" justifyLastLine="0" shrinkToFit="0" readingOrder="0"/>
    </dxf>
    <dxf>
      <font>
        <b/>
      </font>
      <numFmt numFmtId="168" formatCode="_-[$$-409]* #,##0.00_ ;_-[$$-409]* \-#,##0.00\ ;_-[$$-409]* &quot;-&quot;??_ ;_-@_ "/>
      <fill>
        <patternFill patternType="solid">
          <fgColor indexed="64"/>
          <bgColor theme="5" tint="0.79998168889431442"/>
        </patternFill>
      </fill>
    </dxf>
    <dxf>
      <numFmt numFmtId="2" formatCode="0.00"/>
      <fill>
        <patternFill patternType="solid">
          <fgColor indexed="64"/>
          <bgColor theme="5" tint="0.79998168889431442"/>
        </patternFill>
      </fill>
    </dxf>
    <dxf>
      <fill>
        <patternFill patternType="solid">
          <fgColor indexed="64"/>
          <bgColor theme="5" tint="0.79998168889431442"/>
        </patternFill>
      </fill>
    </dxf>
    <dxf>
      <fill>
        <patternFill patternType="solid">
          <fgColor indexed="64"/>
          <bgColor theme="5" tint="0.79998168889431442"/>
        </patternFill>
      </fill>
    </dxf>
    <dxf>
      <fill>
        <patternFill patternType="solid">
          <fgColor indexed="64"/>
          <bgColor theme="5" tint="0.79998168889431442"/>
        </patternFill>
      </fill>
    </dxf>
    <dxf>
      <numFmt numFmtId="0" formatCode="General"/>
      <fill>
        <patternFill patternType="solid">
          <fgColor indexed="64"/>
          <bgColor theme="5" tint="0.79998168889431442"/>
        </patternFill>
      </fill>
    </dxf>
    <dxf>
      <fill>
        <patternFill patternType="solid">
          <fgColor indexed="64"/>
          <bgColor theme="5" tint="0.79998168889431442"/>
        </patternFill>
      </fill>
    </dxf>
    <dxf>
      <alignment horizontal="center" vertical="bottom" textRotation="0" wrapText="0" indent="0" justifyLastLine="0" shrinkToFit="0" readingOrder="0"/>
    </dxf>
    <dxf>
      <font>
        <strike val="0"/>
        <outline val="0"/>
        <shadow val="0"/>
        <u val="none"/>
        <vertAlign val="baseline"/>
        <color theme="0"/>
      </font>
      <fill>
        <patternFill patternType="solid">
          <fgColor indexed="64"/>
          <bgColor theme="3" tint="-0.249977111117893"/>
        </patternFill>
      </fill>
    </dxf>
    <dxf>
      <fill>
        <patternFill patternType="solid">
          <fgColor indexed="64"/>
          <bgColor theme="5" tint="0.79998168889431442"/>
        </patternFill>
      </fill>
    </dxf>
    <dxf>
      <fill>
        <patternFill patternType="solid">
          <fgColor indexed="64"/>
          <bgColor theme="3" tint="-0.249977111117893"/>
        </patternFill>
      </fill>
      <alignment horizontal="general" vertical="top" textRotation="0" wrapText="0" indent="0" justifyLastLine="0" shrinkToFit="0" readingOrder="0"/>
    </dxf>
    <dxf>
      <font>
        <b val="0"/>
        <i val="0"/>
        <strike val="0"/>
        <condense val="0"/>
        <extend val="0"/>
        <outline val="0"/>
        <shadow val="0"/>
        <u val="none"/>
        <vertAlign val="baseline"/>
        <sz val="12"/>
        <color theme="0"/>
        <name val="Consolas"/>
        <family val="3"/>
        <scheme val="none"/>
      </font>
      <numFmt numFmtId="0" formatCode="General"/>
      <fill>
        <patternFill patternType="solid">
          <fgColor indexed="64"/>
          <bgColor theme="3" tint="-0.249977111117893"/>
        </patternFill>
      </fill>
    </dxf>
    <dxf>
      <numFmt numFmtId="164" formatCode="_-[$R$-416]\ * #,##0.00_-;\-[$R$-416]\ * #,##0.00_-;_-[$R$-416]\ * &quot;-&quot;??_-;_-@_-"/>
      <fill>
        <patternFill patternType="solid">
          <fgColor indexed="64"/>
          <bgColor theme="5" tint="0.79998168889431442"/>
        </patternFill>
      </fill>
    </dxf>
    <dxf>
      <font>
        <b val="0"/>
        <i val="0"/>
        <strike val="0"/>
        <condense val="0"/>
        <extend val="0"/>
        <outline val="0"/>
        <shadow val="0"/>
        <u val="none"/>
        <vertAlign val="baseline"/>
        <sz val="12"/>
        <color theme="0"/>
        <name val="Consolas"/>
        <family val="3"/>
        <scheme val="none"/>
      </font>
      <numFmt numFmtId="0" formatCode="General"/>
      <fill>
        <patternFill patternType="solid">
          <fgColor indexed="64"/>
          <bgColor theme="3" tint="-0.249977111117893"/>
        </patternFill>
      </fill>
    </dxf>
    <dxf>
      <numFmt numFmtId="164" formatCode="_-[$R$-416]\ * #,##0.00_-;\-[$R$-416]\ * #,##0.00_-;_-[$R$-416]\ * &quot;-&quot;??_-;_-@_-"/>
      <fill>
        <patternFill patternType="solid">
          <fgColor indexed="64"/>
          <bgColor theme="5" tint="0.79998168889431442"/>
        </patternFill>
      </fill>
    </dxf>
    <dxf>
      <font>
        <b val="0"/>
        <i val="0"/>
        <strike val="0"/>
        <condense val="0"/>
        <extend val="0"/>
        <outline val="0"/>
        <shadow val="0"/>
        <u val="none"/>
        <vertAlign val="baseline"/>
        <sz val="12"/>
        <color theme="0"/>
        <name val="Consolas"/>
        <family val="3"/>
        <scheme val="none"/>
      </font>
      <numFmt numFmtId="0" formatCode="General"/>
      <fill>
        <patternFill patternType="solid">
          <fgColor indexed="64"/>
          <bgColor theme="3" tint="-0.249977111117893"/>
        </patternFill>
      </fill>
      <border diagonalUp="0" diagonalDown="0" outline="0">
        <left/>
        <right/>
        <top/>
        <bottom/>
      </border>
    </dxf>
    <dxf>
      <numFmt numFmtId="169" formatCode="_-[$R$-416]\ * #,##0.0000_-;\-[$R$-416]\ * #,##0.0000_-;_-[$R$-416]\ * &quot;-&quot;??_-;_-@_-"/>
    </dxf>
    <dxf>
      <font>
        <b val="0"/>
        <i val="0"/>
        <strike val="0"/>
        <condense val="0"/>
        <extend val="0"/>
        <outline val="0"/>
        <shadow val="0"/>
        <u val="none"/>
        <vertAlign val="baseline"/>
        <sz val="12"/>
        <color theme="0"/>
        <name val="Consolas"/>
        <family val="3"/>
        <scheme val="none"/>
      </font>
      <numFmt numFmtId="0" formatCode="General"/>
      <fill>
        <patternFill patternType="solid">
          <fgColor indexed="64"/>
          <bgColor theme="3" tint="-0.249977111117893"/>
        </patternFill>
      </fill>
      <border diagonalUp="0" diagonalDown="0" outline="0">
        <left/>
        <right/>
        <top/>
        <bottom/>
      </border>
    </dxf>
    <dxf>
      <numFmt numFmtId="168" formatCode="_-[$$-409]* #,##0.00_ ;_-[$$-409]* \-#,##0.00\ ;_-[$$-409]* &quot;-&quot;??_ ;_-@_ "/>
    </dxf>
    <dxf>
      <font>
        <b val="0"/>
        <i val="0"/>
        <strike val="0"/>
        <condense val="0"/>
        <extend val="0"/>
        <outline val="0"/>
        <shadow val="0"/>
        <u val="none"/>
        <vertAlign val="baseline"/>
        <sz val="12"/>
        <color theme="0"/>
        <name val="Consolas"/>
        <family val="3"/>
        <scheme val="none"/>
      </font>
      <numFmt numFmtId="168" formatCode="_-[$$-409]* #,##0.00_ ;_-[$$-409]* \-#,##0.00\ ;_-[$$-409]* &quot;-&quot;??_ ;_-@_ "/>
      <fill>
        <patternFill patternType="solid">
          <fgColor indexed="64"/>
          <bgColor theme="3" tint="-0.249977111117893"/>
        </patternFill>
      </fill>
    </dxf>
    <dxf>
      <font>
        <strike val="0"/>
        <outline val="0"/>
        <shadow val="0"/>
        <u val="none"/>
        <vertAlign val="baseline"/>
        <sz val="12"/>
        <color theme="1"/>
        <name val="Consolas"/>
        <family val="3"/>
        <scheme val="none"/>
      </font>
      <numFmt numFmtId="168" formatCode="_-[$$-409]* #,##0.00_ ;_-[$$-409]* \-#,##0.00\ ;_-[$$-409]* &quot;-&quot;??_ ;_-@_ "/>
      <fill>
        <patternFill patternType="solid">
          <fgColor indexed="64"/>
          <bgColor theme="5" tint="0.79998168889431442"/>
        </patternFill>
      </fill>
    </dxf>
    <dxf>
      <font>
        <b val="0"/>
        <i val="0"/>
        <strike val="0"/>
        <condense val="0"/>
        <extend val="0"/>
        <outline val="0"/>
        <shadow val="0"/>
        <u val="none"/>
        <vertAlign val="baseline"/>
        <sz val="12"/>
        <color theme="0"/>
        <name val="Consolas"/>
        <family val="3"/>
        <scheme val="none"/>
      </font>
      <numFmt numFmtId="0" formatCode="General"/>
      <fill>
        <patternFill patternType="solid">
          <fgColor indexed="64"/>
          <bgColor theme="3" tint="-0.249977111117893"/>
        </patternFill>
      </fill>
      <border diagonalUp="0" diagonalDown="0" outline="0">
        <left/>
        <right/>
        <top/>
        <bottom/>
      </border>
    </dxf>
    <dxf>
      <numFmt numFmtId="168" formatCode="_-[$$-409]* #,##0.00_ ;_-[$$-409]* \-#,##0.00\ ;_-[$$-409]* &quot;-&quot;??_ ;_-@_ "/>
    </dxf>
    <dxf>
      <font>
        <b val="0"/>
        <i val="0"/>
        <strike val="0"/>
        <condense val="0"/>
        <extend val="0"/>
        <outline val="0"/>
        <shadow val="0"/>
        <u val="none"/>
        <vertAlign val="baseline"/>
        <sz val="12"/>
        <color theme="0"/>
        <name val="Consolas"/>
        <family val="3"/>
        <scheme val="none"/>
      </font>
      <numFmt numFmtId="0" formatCode="General"/>
      <fill>
        <patternFill patternType="solid">
          <fgColor indexed="64"/>
          <bgColor theme="3" tint="-0.249977111117893"/>
        </patternFill>
      </fill>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2"/>
        <color theme="1"/>
        <name val="Consolas"/>
        <family val="3"/>
        <scheme val="none"/>
      </font>
      <numFmt numFmtId="0" formatCode="General"/>
      <fill>
        <patternFill patternType="solid">
          <fgColor indexed="64"/>
          <bgColor theme="3" tint="-0.249977111117893"/>
        </patternFill>
      </fill>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2"/>
        <color theme="1"/>
        <name val="Consolas"/>
        <family val="3"/>
        <scheme val="none"/>
      </font>
      <numFmt numFmtId="0" formatCode="General"/>
      <fill>
        <patternFill patternType="solid">
          <fgColor indexed="64"/>
          <bgColor theme="3" tint="-0.249977111117893"/>
        </patternFill>
      </fill>
    </dxf>
    <dxf>
      <numFmt numFmtId="19" formatCode="dd/mm/yyyy"/>
    </dxf>
    <dxf>
      <font>
        <b val="0"/>
        <i val="0"/>
        <strike val="0"/>
        <condense val="0"/>
        <extend val="0"/>
        <outline val="0"/>
        <shadow val="0"/>
        <u val="none"/>
        <vertAlign val="baseline"/>
        <sz val="11"/>
        <color theme="0"/>
        <name val="Corbel"/>
        <family val="2"/>
        <scheme val="minor"/>
      </font>
      <fill>
        <patternFill patternType="solid">
          <fgColor indexed="64"/>
          <bgColor theme="3" tint="-0.249977111117893"/>
        </patternFill>
      </fill>
    </dxf>
    <dxf>
      <fill>
        <patternFill patternType="solid">
          <fgColor indexed="64"/>
          <bgColor theme="3" tint="-0.249977111117893"/>
        </patternFill>
      </fill>
    </dxf>
    <dxf>
      <fill>
        <patternFill patternType="solid">
          <fgColor indexed="64"/>
          <bgColor theme="5" tint="0.79998168889431442"/>
        </patternFill>
      </fill>
    </dxf>
    <dxf>
      <fill>
        <patternFill patternType="solid">
          <fgColor indexed="64"/>
          <bgColor theme="3" tint="-0.249977111117893"/>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Structure" Target="richData/rdrichvaluestructure.xml"/><Relationship Id="rId18" Type="http://schemas.microsoft.com/office/2017/06/relationships/rdRichValueTypes" Target="richData/rdRichValueType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17/06/relationships/rdRichValue" Target="richData/rdrichvalue.xml"/><Relationship Id="rId17" Type="http://schemas.microsoft.com/office/2017/06/relationships/rdSupportingPropertyBag" Target="richData/rdsupportingpropertybag.xml"/><Relationship Id="rId2" Type="http://schemas.openxmlformats.org/officeDocument/2006/relationships/worksheet" Target="worksheets/sheet2.xml"/><Relationship Id="rId16" Type="http://schemas.microsoft.com/office/2017/06/relationships/rdSupportingPropertyBagStructure" Target="richData/rdsupportingpropertybagstructure.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microsoft.com/office/2017/06/relationships/richStyles" Target="richData/richStyles.xml"/><Relationship Id="rId10" Type="http://schemas.openxmlformats.org/officeDocument/2006/relationships/sharedStrings" Target="sharedStrings.xml"/><Relationship Id="rId19"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styles" Target="styles.xml"/><Relationship Id="rId14" Type="http://schemas.microsoft.com/office/2017/06/relationships/rdArray" Target="richData/rdarray.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2-B31C-4AF3-BD80-5A063B8994B7}"/>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B31C-4AF3-BD80-5A063B8994B7}"/>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4-B31C-4AF3-BD80-5A063B8994B7}"/>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2-B31C-4AF3-BD80-5A063B8994B7}"/>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3-B31C-4AF3-BD80-5A063B8994B7}"/>
                </c:ext>
              </c:extLst>
            </c:dLbl>
            <c:dLbl>
              <c:idx val="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4-B31C-4AF3-BD80-5A063B8994B7}"/>
                </c:ext>
              </c:extLst>
            </c:dLbl>
            <c:spPr>
              <a:noFill/>
              <a:ln>
                <a:noFill/>
              </a:ln>
              <a:effectLst/>
            </c:sp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extLst>
                <c:ext xmlns:c15="http://schemas.microsoft.com/office/drawing/2012/chart" uri="{02D57815-91ED-43cb-92C2-25804820EDAC}">
                  <c15:fullRef>
                    <c15:sqref>ETFs!$D$88:$D$92</c15:sqref>
                  </c15:fullRef>
                </c:ext>
              </c:extLst>
              <c:f>ETFs!$D$88:$D$90</c:f>
              <c:strCache>
                <c:ptCount val="3"/>
                <c:pt idx="0">
                  <c:v>US</c:v>
                </c:pt>
                <c:pt idx="1">
                  <c:v>Global</c:v>
                </c:pt>
                <c:pt idx="2">
                  <c:v>Emerg.</c:v>
                </c:pt>
              </c:strCache>
            </c:strRef>
          </c:cat>
          <c:val>
            <c:numRef>
              <c:extLst>
                <c:ext xmlns:c15="http://schemas.microsoft.com/office/drawing/2012/chart" uri="{02D57815-91ED-43cb-92C2-25804820EDAC}">
                  <c15:fullRef>
                    <c15:sqref>ETFs!$F$88:$F$92</c15:sqref>
                  </c15:fullRef>
                </c:ext>
              </c:extLst>
              <c:f>ETFs!$F$88:$F$90</c:f>
              <c:numCache>
                <c:formatCode>0.00%</c:formatCode>
                <c:ptCount val="3"/>
                <c:pt idx="0">
                  <c:v>0.50442513031212943</c:v>
                </c:pt>
                <c:pt idx="1">
                  <c:v>0.3950381547982566</c:v>
                </c:pt>
                <c:pt idx="2">
                  <c:v>0.10053671488961408</c:v>
                </c:pt>
              </c:numCache>
            </c:numRef>
          </c:val>
          <c:extLst>
            <c:ext xmlns:c15="http://schemas.microsoft.com/office/drawing/2012/chart" uri="{02D57815-91ED-43cb-92C2-25804820EDAC}">
              <c15:categoryFilterExceptions/>
            </c:ext>
            <c:ext xmlns:c16="http://schemas.microsoft.com/office/drawing/2014/chart" uri="{C3380CC4-5D6E-409C-BE32-E72D297353CC}">
              <c16:uniqueId val="{00000000-B31C-4AF3-BD80-5A063B8994B7}"/>
            </c:ext>
          </c:extLst>
        </c:ser>
        <c:dLbls>
          <c:dLblPos val="outEnd"/>
          <c:showLegendKey val="0"/>
          <c:showVal val="0"/>
          <c:showCatName val="1"/>
          <c:showSerName val="0"/>
          <c:showPercent val="1"/>
          <c:showBubbleSize val="0"/>
          <c:showLeaderLines val="1"/>
        </c:dLbls>
        <c:firstSliceAng val="0"/>
      </c:pieChart>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19050" cap="rnd">
              <a:solidFill>
                <a:schemeClr val="accent1">
                  <a:lumMod val="75000"/>
                  <a:alpha val="80000"/>
                </a:schemeClr>
              </a:solidFill>
              <a:round/>
            </a:ln>
            <a:effectLst/>
          </c:spPr>
          <c:marker>
            <c:symbol val="none"/>
          </c:marker>
          <c:cat>
            <c:numRef>
              <c:f>Futuro!$H$4:$H$745</c:f>
              <c:numCache>
                <c:formatCode>0</c:formatCode>
                <c:ptCount val="742"/>
                <c:pt idx="0">
                  <c:v>25.083333333333332</c:v>
                </c:pt>
                <c:pt idx="1">
                  <c:v>25.166666666666668</c:v>
                </c:pt>
                <c:pt idx="2">
                  <c:v>25.25</c:v>
                </c:pt>
                <c:pt idx="3">
                  <c:v>25.333333333333332</c:v>
                </c:pt>
                <c:pt idx="4">
                  <c:v>25.416666666666668</c:v>
                </c:pt>
                <c:pt idx="5">
                  <c:v>25.5</c:v>
                </c:pt>
                <c:pt idx="6">
                  <c:v>25.583333333333332</c:v>
                </c:pt>
                <c:pt idx="7">
                  <c:v>25.666666666666668</c:v>
                </c:pt>
                <c:pt idx="8">
                  <c:v>25.75</c:v>
                </c:pt>
                <c:pt idx="9">
                  <c:v>25.833333333333332</c:v>
                </c:pt>
                <c:pt idx="10">
                  <c:v>25.916666666666668</c:v>
                </c:pt>
                <c:pt idx="11">
                  <c:v>26</c:v>
                </c:pt>
                <c:pt idx="12">
                  <c:v>26.083333333333332</c:v>
                </c:pt>
                <c:pt idx="13">
                  <c:v>26.166666666666668</c:v>
                </c:pt>
                <c:pt idx="14">
                  <c:v>26.25</c:v>
                </c:pt>
                <c:pt idx="15">
                  <c:v>26.333333333333332</c:v>
                </c:pt>
                <c:pt idx="16">
                  <c:v>26.416666666666668</c:v>
                </c:pt>
                <c:pt idx="17">
                  <c:v>26.5</c:v>
                </c:pt>
                <c:pt idx="18">
                  <c:v>26.583333333333332</c:v>
                </c:pt>
                <c:pt idx="19">
                  <c:v>26.666666666666668</c:v>
                </c:pt>
                <c:pt idx="20">
                  <c:v>26.75</c:v>
                </c:pt>
                <c:pt idx="21">
                  <c:v>26.833333333333332</c:v>
                </c:pt>
                <c:pt idx="22">
                  <c:v>26.916666666666668</c:v>
                </c:pt>
                <c:pt idx="23">
                  <c:v>27</c:v>
                </c:pt>
                <c:pt idx="24">
                  <c:v>27.083333333333332</c:v>
                </c:pt>
                <c:pt idx="25">
                  <c:v>27.166666666666668</c:v>
                </c:pt>
                <c:pt idx="26">
                  <c:v>27.25</c:v>
                </c:pt>
                <c:pt idx="27">
                  <c:v>27.333333333333332</c:v>
                </c:pt>
                <c:pt idx="28">
                  <c:v>27.416666666666668</c:v>
                </c:pt>
                <c:pt idx="29">
                  <c:v>27.5</c:v>
                </c:pt>
                <c:pt idx="30">
                  <c:v>27.583333333333332</c:v>
                </c:pt>
                <c:pt idx="31">
                  <c:v>27.666666666666668</c:v>
                </c:pt>
                <c:pt idx="32">
                  <c:v>27.75</c:v>
                </c:pt>
                <c:pt idx="33">
                  <c:v>27.833333333333332</c:v>
                </c:pt>
                <c:pt idx="34">
                  <c:v>27.916666666666668</c:v>
                </c:pt>
                <c:pt idx="35">
                  <c:v>28</c:v>
                </c:pt>
                <c:pt idx="36">
                  <c:v>28.083333333333332</c:v>
                </c:pt>
                <c:pt idx="37">
                  <c:v>28.166666666666668</c:v>
                </c:pt>
                <c:pt idx="38">
                  <c:v>28.25</c:v>
                </c:pt>
                <c:pt idx="39">
                  <c:v>28.333333333333332</c:v>
                </c:pt>
                <c:pt idx="40">
                  <c:v>28.416666666666668</c:v>
                </c:pt>
                <c:pt idx="41">
                  <c:v>28.5</c:v>
                </c:pt>
                <c:pt idx="42">
                  <c:v>28.583333333333332</c:v>
                </c:pt>
                <c:pt idx="43">
                  <c:v>28.666666666666668</c:v>
                </c:pt>
                <c:pt idx="44">
                  <c:v>28.75</c:v>
                </c:pt>
                <c:pt idx="45">
                  <c:v>28.833333333333332</c:v>
                </c:pt>
                <c:pt idx="46">
                  <c:v>28.916666666666668</c:v>
                </c:pt>
                <c:pt idx="47">
                  <c:v>29</c:v>
                </c:pt>
                <c:pt idx="48">
                  <c:v>29.083333333333332</c:v>
                </c:pt>
                <c:pt idx="49">
                  <c:v>29.166666666666668</c:v>
                </c:pt>
                <c:pt idx="50">
                  <c:v>29.25</c:v>
                </c:pt>
                <c:pt idx="51">
                  <c:v>29.333333333333332</c:v>
                </c:pt>
                <c:pt idx="52">
                  <c:v>29.416666666666668</c:v>
                </c:pt>
                <c:pt idx="53">
                  <c:v>29.5</c:v>
                </c:pt>
                <c:pt idx="54">
                  <c:v>29.583333333333332</c:v>
                </c:pt>
                <c:pt idx="55">
                  <c:v>29.666666666666668</c:v>
                </c:pt>
                <c:pt idx="56">
                  <c:v>29.75</c:v>
                </c:pt>
                <c:pt idx="57">
                  <c:v>29.833333333333332</c:v>
                </c:pt>
                <c:pt idx="58">
                  <c:v>29.916666666666668</c:v>
                </c:pt>
                <c:pt idx="59">
                  <c:v>30</c:v>
                </c:pt>
                <c:pt idx="60">
                  <c:v>30.083333333333332</c:v>
                </c:pt>
                <c:pt idx="61">
                  <c:v>30.166666666666668</c:v>
                </c:pt>
                <c:pt idx="62">
                  <c:v>30.25</c:v>
                </c:pt>
                <c:pt idx="63">
                  <c:v>30.333333333333332</c:v>
                </c:pt>
                <c:pt idx="64">
                  <c:v>30.416666666666668</c:v>
                </c:pt>
                <c:pt idx="65">
                  <c:v>30.5</c:v>
                </c:pt>
                <c:pt idx="66">
                  <c:v>30.583333333333332</c:v>
                </c:pt>
                <c:pt idx="67">
                  <c:v>30.666666666666668</c:v>
                </c:pt>
                <c:pt idx="68">
                  <c:v>30.75</c:v>
                </c:pt>
                <c:pt idx="69">
                  <c:v>30.833333333333332</c:v>
                </c:pt>
                <c:pt idx="70">
                  <c:v>30.916666666666668</c:v>
                </c:pt>
                <c:pt idx="71">
                  <c:v>31</c:v>
                </c:pt>
                <c:pt idx="72">
                  <c:v>31.083333333333332</c:v>
                </c:pt>
                <c:pt idx="73">
                  <c:v>31.166666666666668</c:v>
                </c:pt>
                <c:pt idx="74">
                  <c:v>31.25</c:v>
                </c:pt>
                <c:pt idx="75">
                  <c:v>31.333333333333332</c:v>
                </c:pt>
                <c:pt idx="76">
                  <c:v>31.416666666666668</c:v>
                </c:pt>
                <c:pt idx="77">
                  <c:v>31.5</c:v>
                </c:pt>
                <c:pt idx="78">
                  <c:v>31.583333333333332</c:v>
                </c:pt>
                <c:pt idx="79">
                  <c:v>31.666666666666668</c:v>
                </c:pt>
                <c:pt idx="80">
                  <c:v>31.75</c:v>
                </c:pt>
                <c:pt idx="81">
                  <c:v>31.833333333333332</c:v>
                </c:pt>
                <c:pt idx="82">
                  <c:v>31.916666666666668</c:v>
                </c:pt>
                <c:pt idx="83">
                  <c:v>32</c:v>
                </c:pt>
                <c:pt idx="84">
                  <c:v>32.083333333333336</c:v>
                </c:pt>
                <c:pt idx="85">
                  <c:v>32.166666666666664</c:v>
                </c:pt>
                <c:pt idx="86">
                  <c:v>32.25</c:v>
                </c:pt>
                <c:pt idx="87">
                  <c:v>32.333333333333336</c:v>
                </c:pt>
                <c:pt idx="88">
                  <c:v>32.416666666666664</c:v>
                </c:pt>
                <c:pt idx="89">
                  <c:v>32.5</c:v>
                </c:pt>
                <c:pt idx="90">
                  <c:v>32.583333333333336</c:v>
                </c:pt>
                <c:pt idx="91">
                  <c:v>32.666666666666664</c:v>
                </c:pt>
                <c:pt idx="92">
                  <c:v>32.75</c:v>
                </c:pt>
                <c:pt idx="93">
                  <c:v>32.833333333333336</c:v>
                </c:pt>
                <c:pt idx="94">
                  <c:v>32.916666666666664</c:v>
                </c:pt>
                <c:pt idx="95">
                  <c:v>33</c:v>
                </c:pt>
                <c:pt idx="96">
                  <c:v>33.083333333333336</c:v>
                </c:pt>
                <c:pt idx="97">
                  <c:v>33.166666666666664</c:v>
                </c:pt>
                <c:pt idx="98">
                  <c:v>33.25</c:v>
                </c:pt>
                <c:pt idx="99">
                  <c:v>33.333333333333336</c:v>
                </c:pt>
                <c:pt idx="100">
                  <c:v>33.416666666666664</c:v>
                </c:pt>
                <c:pt idx="101">
                  <c:v>33.5</c:v>
                </c:pt>
                <c:pt idx="102">
                  <c:v>33.583333333333336</c:v>
                </c:pt>
                <c:pt idx="103">
                  <c:v>33.666666666666664</c:v>
                </c:pt>
                <c:pt idx="104">
                  <c:v>33.75</c:v>
                </c:pt>
                <c:pt idx="105">
                  <c:v>33.833333333333336</c:v>
                </c:pt>
                <c:pt idx="106">
                  <c:v>33.916666666666664</c:v>
                </c:pt>
                <c:pt idx="107">
                  <c:v>34</c:v>
                </c:pt>
                <c:pt idx="108">
                  <c:v>34.083333333333336</c:v>
                </c:pt>
                <c:pt idx="109">
                  <c:v>34.166666666666664</c:v>
                </c:pt>
                <c:pt idx="110">
                  <c:v>34.25</c:v>
                </c:pt>
                <c:pt idx="111">
                  <c:v>34.333333333333336</c:v>
                </c:pt>
                <c:pt idx="112">
                  <c:v>34.416666666666664</c:v>
                </c:pt>
                <c:pt idx="113">
                  <c:v>34.5</c:v>
                </c:pt>
                <c:pt idx="114">
                  <c:v>34.583333333333336</c:v>
                </c:pt>
                <c:pt idx="115">
                  <c:v>34.666666666666664</c:v>
                </c:pt>
                <c:pt idx="116">
                  <c:v>34.75</c:v>
                </c:pt>
                <c:pt idx="117">
                  <c:v>34.833333333333336</c:v>
                </c:pt>
                <c:pt idx="118">
                  <c:v>34.916666666666664</c:v>
                </c:pt>
                <c:pt idx="119">
                  <c:v>35</c:v>
                </c:pt>
                <c:pt idx="120">
                  <c:v>35.083333333333336</c:v>
                </c:pt>
                <c:pt idx="121">
                  <c:v>35.166666666666664</c:v>
                </c:pt>
                <c:pt idx="122">
                  <c:v>35.25</c:v>
                </c:pt>
                <c:pt idx="123">
                  <c:v>35.333333333333336</c:v>
                </c:pt>
                <c:pt idx="124">
                  <c:v>35.416666666666664</c:v>
                </c:pt>
                <c:pt idx="125">
                  <c:v>35.5</c:v>
                </c:pt>
                <c:pt idx="126">
                  <c:v>35.583333333333336</c:v>
                </c:pt>
                <c:pt idx="127">
                  <c:v>35.666666666666664</c:v>
                </c:pt>
                <c:pt idx="128">
                  <c:v>35.75</c:v>
                </c:pt>
                <c:pt idx="129">
                  <c:v>35.833333333333336</c:v>
                </c:pt>
                <c:pt idx="130">
                  <c:v>35.916666666666664</c:v>
                </c:pt>
                <c:pt idx="131">
                  <c:v>36</c:v>
                </c:pt>
                <c:pt idx="132">
                  <c:v>36.083333333333336</c:v>
                </c:pt>
                <c:pt idx="133">
                  <c:v>36.166666666666664</c:v>
                </c:pt>
                <c:pt idx="134">
                  <c:v>36.25</c:v>
                </c:pt>
                <c:pt idx="135">
                  <c:v>36.333333333333336</c:v>
                </c:pt>
                <c:pt idx="136">
                  <c:v>36.416666666666664</c:v>
                </c:pt>
                <c:pt idx="137">
                  <c:v>36.5</c:v>
                </c:pt>
                <c:pt idx="138">
                  <c:v>36.583333333333336</c:v>
                </c:pt>
                <c:pt idx="139">
                  <c:v>36.666666666666664</c:v>
                </c:pt>
                <c:pt idx="140">
                  <c:v>36.75</c:v>
                </c:pt>
                <c:pt idx="141">
                  <c:v>36.833333333333336</c:v>
                </c:pt>
                <c:pt idx="142">
                  <c:v>36.916666666666664</c:v>
                </c:pt>
                <c:pt idx="143">
                  <c:v>37</c:v>
                </c:pt>
                <c:pt idx="144">
                  <c:v>37.083333333333336</c:v>
                </c:pt>
                <c:pt idx="145">
                  <c:v>37.166666666666664</c:v>
                </c:pt>
                <c:pt idx="146">
                  <c:v>37.25</c:v>
                </c:pt>
                <c:pt idx="147">
                  <c:v>37.333333333333336</c:v>
                </c:pt>
                <c:pt idx="148">
                  <c:v>37.416666666666664</c:v>
                </c:pt>
                <c:pt idx="149">
                  <c:v>37.5</c:v>
                </c:pt>
                <c:pt idx="150">
                  <c:v>37.583333333333336</c:v>
                </c:pt>
                <c:pt idx="151">
                  <c:v>37.666666666666664</c:v>
                </c:pt>
                <c:pt idx="152">
                  <c:v>37.75</c:v>
                </c:pt>
                <c:pt idx="153">
                  <c:v>37.833333333333336</c:v>
                </c:pt>
                <c:pt idx="154">
                  <c:v>37.916666666666664</c:v>
                </c:pt>
                <c:pt idx="155">
                  <c:v>38</c:v>
                </c:pt>
                <c:pt idx="156">
                  <c:v>38.083333333333336</c:v>
                </c:pt>
                <c:pt idx="157">
                  <c:v>38.166666666666664</c:v>
                </c:pt>
                <c:pt idx="158">
                  <c:v>38.25</c:v>
                </c:pt>
                <c:pt idx="159">
                  <c:v>38.333333333333336</c:v>
                </c:pt>
                <c:pt idx="160">
                  <c:v>38.416666666666664</c:v>
                </c:pt>
                <c:pt idx="161">
                  <c:v>38.5</c:v>
                </c:pt>
                <c:pt idx="162">
                  <c:v>38.583333333333336</c:v>
                </c:pt>
                <c:pt idx="163">
                  <c:v>38.666666666666664</c:v>
                </c:pt>
                <c:pt idx="164">
                  <c:v>38.75</c:v>
                </c:pt>
                <c:pt idx="165">
                  <c:v>38.833333333333336</c:v>
                </c:pt>
                <c:pt idx="166">
                  <c:v>38.916666666666664</c:v>
                </c:pt>
                <c:pt idx="167">
                  <c:v>39</c:v>
                </c:pt>
                <c:pt idx="168">
                  <c:v>39.083333333333336</c:v>
                </c:pt>
                <c:pt idx="169">
                  <c:v>39.166666666666664</c:v>
                </c:pt>
                <c:pt idx="170">
                  <c:v>39.25</c:v>
                </c:pt>
                <c:pt idx="171">
                  <c:v>39.333333333333336</c:v>
                </c:pt>
                <c:pt idx="172">
                  <c:v>39.416666666666664</c:v>
                </c:pt>
                <c:pt idx="173">
                  <c:v>39.5</c:v>
                </c:pt>
                <c:pt idx="174">
                  <c:v>39.583333333333336</c:v>
                </c:pt>
                <c:pt idx="175">
                  <c:v>39.666666666666664</c:v>
                </c:pt>
                <c:pt idx="176">
                  <c:v>39.75</c:v>
                </c:pt>
                <c:pt idx="177">
                  <c:v>39.833333333333336</c:v>
                </c:pt>
                <c:pt idx="178">
                  <c:v>39.916666666666664</c:v>
                </c:pt>
                <c:pt idx="179">
                  <c:v>40</c:v>
                </c:pt>
                <c:pt idx="180">
                  <c:v>40.083333333333336</c:v>
                </c:pt>
                <c:pt idx="181">
                  <c:v>40.166666666666664</c:v>
                </c:pt>
                <c:pt idx="182">
                  <c:v>40.25</c:v>
                </c:pt>
                <c:pt idx="183">
                  <c:v>40.333333333333336</c:v>
                </c:pt>
                <c:pt idx="184">
                  <c:v>40.416666666666664</c:v>
                </c:pt>
                <c:pt idx="185">
                  <c:v>40.5</c:v>
                </c:pt>
                <c:pt idx="186">
                  <c:v>40.583333333333336</c:v>
                </c:pt>
                <c:pt idx="187">
                  <c:v>40.666666666666664</c:v>
                </c:pt>
                <c:pt idx="188">
                  <c:v>40.75</c:v>
                </c:pt>
                <c:pt idx="189">
                  <c:v>40.833333333333336</c:v>
                </c:pt>
                <c:pt idx="190">
                  <c:v>40.916666666666664</c:v>
                </c:pt>
                <c:pt idx="191">
                  <c:v>41</c:v>
                </c:pt>
                <c:pt idx="192">
                  <c:v>41.083333333333329</c:v>
                </c:pt>
                <c:pt idx="193">
                  <c:v>41.166666666666671</c:v>
                </c:pt>
                <c:pt idx="194">
                  <c:v>41.25</c:v>
                </c:pt>
                <c:pt idx="195">
                  <c:v>41.333333333333329</c:v>
                </c:pt>
                <c:pt idx="196">
                  <c:v>41.416666666666671</c:v>
                </c:pt>
                <c:pt idx="197">
                  <c:v>41.5</c:v>
                </c:pt>
                <c:pt idx="198">
                  <c:v>41.583333333333329</c:v>
                </c:pt>
                <c:pt idx="199">
                  <c:v>41.666666666666671</c:v>
                </c:pt>
                <c:pt idx="200">
                  <c:v>41.75</c:v>
                </c:pt>
                <c:pt idx="201">
                  <c:v>41.833333333333329</c:v>
                </c:pt>
                <c:pt idx="202">
                  <c:v>41.916666666666671</c:v>
                </c:pt>
                <c:pt idx="203">
                  <c:v>42</c:v>
                </c:pt>
                <c:pt idx="204">
                  <c:v>42.083333333333329</c:v>
                </c:pt>
                <c:pt idx="205">
                  <c:v>42.166666666666671</c:v>
                </c:pt>
                <c:pt idx="206">
                  <c:v>42.25</c:v>
                </c:pt>
                <c:pt idx="207">
                  <c:v>42.333333333333329</c:v>
                </c:pt>
                <c:pt idx="208">
                  <c:v>42.416666666666671</c:v>
                </c:pt>
                <c:pt idx="209">
                  <c:v>42.5</c:v>
                </c:pt>
                <c:pt idx="210">
                  <c:v>42.583333333333329</c:v>
                </c:pt>
                <c:pt idx="211">
                  <c:v>42.666666666666671</c:v>
                </c:pt>
                <c:pt idx="212">
                  <c:v>42.75</c:v>
                </c:pt>
                <c:pt idx="213">
                  <c:v>42.833333333333329</c:v>
                </c:pt>
                <c:pt idx="214">
                  <c:v>42.916666666666671</c:v>
                </c:pt>
                <c:pt idx="215">
                  <c:v>43</c:v>
                </c:pt>
                <c:pt idx="216">
                  <c:v>43.083333333333329</c:v>
                </c:pt>
                <c:pt idx="217">
                  <c:v>43.166666666666671</c:v>
                </c:pt>
                <c:pt idx="218">
                  <c:v>43.25</c:v>
                </c:pt>
                <c:pt idx="219">
                  <c:v>43.333333333333329</c:v>
                </c:pt>
                <c:pt idx="220">
                  <c:v>43.416666666666671</c:v>
                </c:pt>
                <c:pt idx="221">
                  <c:v>43.5</c:v>
                </c:pt>
                <c:pt idx="222">
                  <c:v>43.583333333333329</c:v>
                </c:pt>
                <c:pt idx="223">
                  <c:v>43.666666666666671</c:v>
                </c:pt>
                <c:pt idx="224">
                  <c:v>43.75</c:v>
                </c:pt>
                <c:pt idx="225">
                  <c:v>43.833333333333329</c:v>
                </c:pt>
                <c:pt idx="226">
                  <c:v>43.916666666666671</c:v>
                </c:pt>
                <c:pt idx="227">
                  <c:v>44</c:v>
                </c:pt>
                <c:pt idx="228">
                  <c:v>44.083333333333329</c:v>
                </c:pt>
                <c:pt idx="229">
                  <c:v>44.166666666666671</c:v>
                </c:pt>
                <c:pt idx="230">
                  <c:v>44.25</c:v>
                </c:pt>
                <c:pt idx="231">
                  <c:v>44.333333333333329</c:v>
                </c:pt>
                <c:pt idx="232">
                  <c:v>44.416666666666671</c:v>
                </c:pt>
                <c:pt idx="233">
                  <c:v>44.5</c:v>
                </c:pt>
                <c:pt idx="234">
                  <c:v>44.583333333333329</c:v>
                </c:pt>
                <c:pt idx="235">
                  <c:v>44.666666666666671</c:v>
                </c:pt>
                <c:pt idx="236">
                  <c:v>44.75</c:v>
                </c:pt>
                <c:pt idx="237">
                  <c:v>44.833333333333329</c:v>
                </c:pt>
                <c:pt idx="238">
                  <c:v>44.916666666666671</c:v>
                </c:pt>
                <c:pt idx="239">
                  <c:v>45</c:v>
                </c:pt>
                <c:pt idx="240">
                  <c:v>45.083333333333329</c:v>
                </c:pt>
                <c:pt idx="241">
                  <c:v>45.166666666666671</c:v>
                </c:pt>
                <c:pt idx="242">
                  <c:v>45.25</c:v>
                </c:pt>
                <c:pt idx="243">
                  <c:v>45.333333333333329</c:v>
                </c:pt>
                <c:pt idx="244">
                  <c:v>45.416666666666671</c:v>
                </c:pt>
                <c:pt idx="245">
                  <c:v>45.5</c:v>
                </c:pt>
                <c:pt idx="246">
                  <c:v>45.583333333333329</c:v>
                </c:pt>
                <c:pt idx="247">
                  <c:v>45.666666666666671</c:v>
                </c:pt>
                <c:pt idx="248">
                  <c:v>45.75</c:v>
                </c:pt>
                <c:pt idx="249">
                  <c:v>45.833333333333329</c:v>
                </c:pt>
                <c:pt idx="250">
                  <c:v>45.916666666666671</c:v>
                </c:pt>
                <c:pt idx="251">
                  <c:v>46</c:v>
                </c:pt>
                <c:pt idx="252">
                  <c:v>46.083333333333329</c:v>
                </c:pt>
                <c:pt idx="253">
                  <c:v>46.166666666666671</c:v>
                </c:pt>
                <c:pt idx="254">
                  <c:v>46.25</c:v>
                </c:pt>
                <c:pt idx="255">
                  <c:v>46.333333333333329</c:v>
                </c:pt>
                <c:pt idx="256">
                  <c:v>46.416666666666671</c:v>
                </c:pt>
                <c:pt idx="257">
                  <c:v>46.5</c:v>
                </c:pt>
                <c:pt idx="258">
                  <c:v>46.583333333333329</c:v>
                </c:pt>
                <c:pt idx="259">
                  <c:v>46.666666666666671</c:v>
                </c:pt>
                <c:pt idx="260">
                  <c:v>46.75</c:v>
                </c:pt>
                <c:pt idx="261">
                  <c:v>46.833333333333329</c:v>
                </c:pt>
                <c:pt idx="262">
                  <c:v>46.916666666666671</c:v>
                </c:pt>
                <c:pt idx="263">
                  <c:v>47</c:v>
                </c:pt>
                <c:pt idx="264">
                  <c:v>47.083333333333329</c:v>
                </c:pt>
                <c:pt idx="265">
                  <c:v>47.166666666666671</c:v>
                </c:pt>
                <c:pt idx="266">
                  <c:v>47.25</c:v>
                </c:pt>
                <c:pt idx="267">
                  <c:v>47.333333333333329</c:v>
                </c:pt>
                <c:pt idx="268">
                  <c:v>47.416666666666671</c:v>
                </c:pt>
                <c:pt idx="269">
                  <c:v>47.5</c:v>
                </c:pt>
                <c:pt idx="270">
                  <c:v>47.583333333333329</c:v>
                </c:pt>
                <c:pt idx="271">
                  <c:v>47.666666666666671</c:v>
                </c:pt>
                <c:pt idx="272">
                  <c:v>47.75</c:v>
                </c:pt>
                <c:pt idx="273">
                  <c:v>47.833333333333329</c:v>
                </c:pt>
                <c:pt idx="274">
                  <c:v>47.916666666666671</c:v>
                </c:pt>
                <c:pt idx="275">
                  <c:v>48</c:v>
                </c:pt>
                <c:pt idx="276">
                  <c:v>48.083333333333329</c:v>
                </c:pt>
                <c:pt idx="277">
                  <c:v>48.166666666666671</c:v>
                </c:pt>
                <c:pt idx="278">
                  <c:v>48.25</c:v>
                </c:pt>
                <c:pt idx="279">
                  <c:v>48.333333333333329</c:v>
                </c:pt>
                <c:pt idx="280">
                  <c:v>48.416666666666671</c:v>
                </c:pt>
                <c:pt idx="281">
                  <c:v>48.5</c:v>
                </c:pt>
                <c:pt idx="282">
                  <c:v>48.583333333333329</c:v>
                </c:pt>
                <c:pt idx="283">
                  <c:v>48.666666666666671</c:v>
                </c:pt>
                <c:pt idx="284">
                  <c:v>48.75</c:v>
                </c:pt>
                <c:pt idx="285">
                  <c:v>48.833333333333329</c:v>
                </c:pt>
                <c:pt idx="286">
                  <c:v>48.916666666666671</c:v>
                </c:pt>
                <c:pt idx="287">
                  <c:v>49</c:v>
                </c:pt>
                <c:pt idx="288">
                  <c:v>49.083333333333329</c:v>
                </c:pt>
                <c:pt idx="289">
                  <c:v>49.166666666666671</c:v>
                </c:pt>
                <c:pt idx="290">
                  <c:v>49.25</c:v>
                </c:pt>
                <c:pt idx="291">
                  <c:v>49.333333333333329</c:v>
                </c:pt>
                <c:pt idx="292">
                  <c:v>49.416666666666671</c:v>
                </c:pt>
                <c:pt idx="293">
                  <c:v>49.5</c:v>
                </c:pt>
                <c:pt idx="294">
                  <c:v>49.583333333333329</c:v>
                </c:pt>
                <c:pt idx="295">
                  <c:v>49.666666666666671</c:v>
                </c:pt>
                <c:pt idx="296">
                  <c:v>49.75</c:v>
                </c:pt>
                <c:pt idx="297">
                  <c:v>49.833333333333329</c:v>
                </c:pt>
                <c:pt idx="298">
                  <c:v>49.916666666666671</c:v>
                </c:pt>
                <c:pt idx="299">
                  <c:v>50</c:v>
                </c:pt>
                <c:pt idx="300">
                  <c:v>50.083333333333329</c:v>
                </c:pt>
                <c:pt idx="301">
                  <c:v>50.166666666666671</c:v>
                </c:pt>
                <c:pt idx="302">
                  <c:v>50.25</c:v>
                </c:pt>
                <c:pt idx="303">
                  <c:v>50.333333333333329</c:v>
                </c:pt>
                <c:pt idx="304">
                  <c:v>50.416666666666671</c:v>
                </c:pt>
                <c:pt idx="305">
                  <c:v>50.5</c:v>
                </c:pt>
                <c:pt idx="306">
                  <c:v>50.583333333333329</c:v>
                </c:pt>
                <c:pt idx="307">
                  <c:v>50.666666666666671</c:v>
                </c:pt>
                <c:pt idx="308">
                  <c:v>50.75</c:v>
                </c:pt>
                <c:pt idx="309">
                  <c:v>50.833333333333329</c:v>
                </c:pt>
                <c:pt idx="310">
                  <c:v>50.916666666666671</c:v>
                </c:pt>
                <c:pt idx="311">
                  <c:v>51</c:v>
                </c:pt>
                <c:pt idx="312">
                  <c:v>51.083333333333329</c:v>
                </c:pt>
                <c:pt idx="313">
                  <c:v>51.166666666666671</c:v>
                </c:pt>
                <c:pt idx="314">
                  <c:v>51.25</c:v>
                </c:pt>
                <c:pt idx="315">
                  <c:v>51.333333333333329</c:v>
                </c:pt>
                <c:pt idx="316">
                  <c:v>51.416666666666671</c:v>
                </c:pt>
                <c:pt idx="317">
                  <c:v>51.5</c:v>
                </c:pt>
                <c:pt idx="318">
                  <c:v>51.583333333333329</c:v>
                </c:pt>
                <c:pt idx="319">
                  <c:v>51.666666666666671</c:v>
                </c:pt>
                <c:pt idx="320">
                  <c:v>51.75</c:v>
                </c:pt>
                <c:pt idx="321">
                  <c:v>51.833333333333329</c:v>
                </c:pt>
                <c:pt idx="322">
                  <c:v>51.916666666666671</c:v>
                </c:pt>
                <c:pt idx="323">
                  <c:v>52</c:v>
                </c:pt>
                <c:pt idx="324">
                  <c:v>52.083333333333329</c:v>
                </c:pt>
                <c:pt idx="325">
                  <c:v>52.166666666666671</c:v>
                </c:pt>
                <c:pt idx="326">
                  <c:v>52.25</c:v>
                </c:pt>
                <c:pt idx="327">
                  <c:v>52.333333333333329</c:v>
                </c:pt>
                <c:pt idx="328">
                  <c:v>52.416666666666671</c:v>
                </c:pt>
                <c:pt idx="329">
                  <c:v>52.5</c:v>
                </c:pt>
                <c:pt idx="330">
                  <c:v>52.583333333333329</c:v>
                </c:pt>
                <c:pt idx="331">
                  <c:v>52.666666666666671</c:v>
                </c:pt>
                <c:pt idx="332">
                  <c:v>52.75</c:v>
                </c:pt>
                <c:pt idx="333">
                  <c:v>52.833333333333329</c:v>
                </c:pt>
                <c:pt idx="334">
                  <c:v>52.916666666666671</c:v>
                </c:pt>
                <c:pt idx="335">
                  <c:v>53</c:v>
                </c:pt>
                <c:pt idx="336">
                  <c:v>53.083333333333329</c:v>
                </c:pt>
                <c:pt idx="337">
                  <c:v>53.166666666666671</c:v>
                </c:pt>
                <c:pt idx="338">
                  <c:v>53.25</c:v>
                </c:pt>
                <c:pt idx="339">
                  <c:v>53.333333333333329</c:v>
                </c:pt>
                <c:pt idx="340">
                  <c:v>53.416666666666671</c:v>
                </c:pt>
                <c:pt idx="341">
                  <c:v>53.5</c:v>
                </c:pt>
                <c:pt idx="342">
                  <c:v>53.583333333333329</c:v>
                </c:pt>
                <c:pt idx="343">
                  <c:v>53.666666666666671</c:v>
                </c:pt>
                <c:pt idx="344">
                  <c:v>53.75</c:v>
                </c:pt>
                <c:pt idx="345">
                  <c:v>53.833333333333329</c:v>
                </c:pt>
                <c:pt idx="346">
                  <c:v>53.916666666666671</c:v>
                </c:pt>
                <c:pt idx="347">
                  <c:v>54</c:v>
                </c:pt>
                <c:pt idx="348">
                  <c:v>54.083333333333329</c:v>
                </c:pt>
                <c:pt idx="349">
                  <c:v>54.166666666666671</c:v>
                </c:pt>
                <c:pt idx="350">
                  <c:v>54.25</c:v>
                </c:pt>
                <c:pt idx="351">
                  <c:v>54.333333333333329</c:v>
                </c:pt>
                <c:pt idx="352">
                  <c:v>54.416666666666671</c:v>
                </c:pt>
                <c:pt idx="353">
                  <c:v>54.5</c:v>
                </c:pt>
                <c:pt idx="354">
                  <c:v>54.583333333333329</c:v>
                </c:pt>
                <c:pt idx="355">
                  <c:v>54.666666666666671</c:v>
                </c:pt>
                <c:pt idx="356">
                  <c:v>54.75</c:v>
                </c:pt>
                <c:pt idx="357">
                  <c:v>54.833333333333329</c:v>
                </c:pt>
                <c:pt idx="358">
                  <c:v>54.916666666666671</c:v>
                </c:pt>
                <c:pt idx="359">
                  <c:v>55</c:v>
                </c:pt>
                <c:pt idx="360">
                  <c:v>55.083333333333329</c:v>
                </c:pt>
                <c:pt idx="361">
                  <c:v>55.166666666666671</c:v>
                </c:pt>
                <c:pt idx="362">
                  <c:v>55.25</c:v>
                </c:pt>
                <c:pt idx="363">
                  <c:v>55.333333333333329</c:v>
                </c:pt>
                <c:pt idx="364">
                  <c:v>55.416666666666671</c:v>
                </c:pt>
                <c:pt idx="365">
                  <c:v>55.5</c:v>
                </c:pt>
                <c:pt idx="366">
                  <c:v>55.583333333333329</c:v>
                </c:pt>
                <c:pt idx="367">
                  <c:v>55.666666666666671</c:v>
                </c:pt>
                <c:pt idx="368">
                  <c:v>55.75</c:v>
                </c:pt>
                <c:pt idx="369">
                  <c:v>55.833333333333329</c:v>
                </c:pt>
                <c:pt idx="370">
                  <c:v>55.916666666666671</c:v>
                </c:pt>
                <c:pt idx="371">
                  <c:v>56</c:v>
                </c:pt>
                <c:pt idx="372">
                  <c:v>56.083333333333329</c:v>
                </c:pt>
                <c:pt idx="373">
                  <c:v>56.166666666666671</c:v>
                </c:pt>
                <c:pt idx="374">
                  <c:v>56.25</c:v>
                </c:pt>
                <c:pt idx="375">
                  <c:v>56.333333333333329</c:v>
                </c:pt>
                <c:pt idx="376">
                  <c:v>56.416666666666671</c:v>
                </c:pt>
                <c:pt idx="377">
                  <c:v>56.5</c:v>
                </c:pt>
                <c:pt idx="378">
                  <c:v>56.583333333333329</c:v>
                </c:pt>
                <c:pt idx="379">
                  <c:v>56.666666666666671</c:v>
                </c:pt>
                <c:pt idx="380">
                  <c:v>56.75</c:v>
                </c:pt>
                <c:pt idx="381">
                  <c:v>56.833333333333329</c:v>
                </c:pt>
                <c:pt idx="382">
                  <c:v>56.916666666666671</c:v>
                </c:pt>
                <c:pt idx="383">
                  <c:v>57</c:v>
                </c:pt>
                <c:pt idx="384">
                  <c:v>57.083333333333336</c:v>
                </c:pt>
                <c:pt idx="385">
                  <c:v>57.166666666666664</c:v>
                </c:pt>
                <c:pt idx="386">
                  <c:v>57.25</c:v>
                </c:pt>
                <c:pt idx="387">
                  <c:v>57.333333333333336</c:v>
                </c:pt>
                <c:pt idx="388">
                  <c:v>57.416666666666664</c:v>
                </c:pt>
                <c:pt idx="389">
                  <c:v>57.5</c:v>
                </c:pt>
                <c:pt idx="390">
                  <c:v>57.583333333333336</c:v>
                </c:pt>
                <c:pt idx="391">
                  <c:v>57.666666666666664</c:v>
                </c:pt>
                <c:pt idx="392">
                  <c:v>57.75</c:v>
                </c:pt>
                <c:pt idx="393">
                  <c:v>57.833333333333336</c:v>
                </c:pt>
                <c:pt idx="394">
                  <c:v>57.916666666666664</c:v>
                </c:pt>
                <c:pt idx="395">
                  <c:v>58</c:v>
                </c:pt>
                <c:pt idx="396">
                  <c:v>58.083333333333336</c:v>
                </c:pt>
                <c:pt idx="397">
                  <c:v>58.166666666666664</c:v>
                </c:pt>
                <c:pt idx="398">
                  <c:v>58.25</c:v>
                </c:pt>
                <c:pt idx="399">
                  <c:v>58.333333333333336</c:v>
                </c:pt>
                <c:pt idx="400">
                  <c:v>58.416666666666664</c:v>
                </c:pt>
                <c:pt idx="401">
                  <c:v>58.5</c:v>
                </c:pt>
                <c:pt idx="402">
                  <c:v>58.583333333333336</c:v>
                </c:pt>
                <c:pt idx="403">
                  <c:v>58.666666666666664</c:v>
                </c:pt>
                <c:pt idx="404">
                  <c:v>58.75</c:v>
                </c:pt>
                <c:pt idx="405">
                  <c:v>58.833333333333336</c:v>
                </c:pt>
                <c:pt idx="406">
                  <c:v>58.916666666666664</c:v>
                </c:pt>
                <c:pt idx="407">
                  <c:v>59</c:v>
                </c:pt>
                <c:pt idx="408">
                  <c:v>59.083333333333336</c:v>
                </c:pt>
                <c:pt idx="409">
                  <c:v>59.166666666666664</c:v>
                </c:pt>
                <c:pt idx="410">
                  <c:v>59.25</c:v>
                </c:pt>
                <c:pt idx="411">
                  <c:v>59.333333333333336</c:v>
                </c:pt>
                <c:pt idx="412">
                  <c:v>59.416666666666664</c:v>
                </c:pt>
                <c:pt idx="413">
                  <c:v>59.5</c:v>
                </c:pt>
                <c:pt idx="414">
                  <c:v>59.583333333333336</c:v>
                </c:pt>
                <c:pt idx="415">
                  <c:v>59.666666666666664</c:v>
                </c:pt>
                <c:pt idx="416">
                  <c:v>59.75</c:v>
                </c:pt>
                <c:pt idx="417">
                  <c:v>59.833333333333336</c:v>
                </c:pt>
                <c:pt idx="418">
                  <c:v>59.916666666666664</c:v>
                </c:pt>
                <c:pt idx="419">
                  <c:v>60</c:v>
                </c:pt>
                <c:pt idx="420">
                  <c:v>60.083333333333336</c:v>
                </c:pt>
                <c:pt idx="421">
                  <c:v>60.166666666666664</c:v>
                </c:pt>
                <c:pt idx="422">
                  <c:v>60.25</c:v>
                </c:pt>
                <c:pt idx="423">
                  <c:v>60.333333333333336</c:v>
                </c:pt>
                <c:pt idx="424">
                  <c:v>60.416666666666664</c:v>
                </c:pt>
                <c:pt idx="425">
                  <c:v>60.5</c:v>
                </c:pt>
                <c:pt idx="426">
                  <c:v>60.583333333333336</c:v>
                </c:pt>
                <c:pt idx="427">
                  <c:v>60.666666666666664</c:v>
                </c:pt>
                <c:pt idx="428">
                  <c:v>60.75</c:v>
                </c:pt>
                <c:pt idx="429">
                  <c:v>60.833333333333336</c:v>
                </c:pt>
                <c:pt idx="430">
                  <c:v>60.916666666666664</c:v>
                </c:pt>
                <c:pt idx="431">
                  <c:v>61</c:v>
                </c:pt>
                <c:pt idx="432">
                  <c:v>61.083333333333336</c:v>
                </c:pt>
                <c:pt idx="433">
                  <c:v>61.166666666666664</c:v>
                </c:pt>
                <c:pt idx="434">
                  <c:v>61.25</c:v>
                </c:pt>
                <c:pt idx="435">
                  <c:v>61.333333333333336</c:v>
                </c:pt>
                <c:pt idx="436">
                  <c:v>61.416666666666664</c:v>
                </c:pt>
                <c:pt idx="437">
                  <c:v>61.5</c:v>
                </c:pt>
                <c:pt idx="438">
                  <c:v>61.583333333333336</c:v>
                </c:pt>
                <c:pt idx="439">
                  <c:v>61.666666666666664</c:v>
                </c:pt>
                <c:pt idx="440">
                  <c:v>61.75</c:v>
                </c:pt>
                <c:pt idx="441">
                  <c:v>61.833333333333336</c:v>
                </c:pt>
                <c:pt idx="442">
                  <c:v>61.916666666666664</c:v>
                </c:pt>
                <c:pt idx="443">
                  <c:v>62</c:v>
                </c:pt>
                <c:pt idx="444">
                  <c:v>62.083333333333336</c:v>
                </c:pt>
                <c:pt idx="445">
                  <c:v>62.166666666666664</c:v>
                </c:pt>
                <c:pt idx="446">
                  <c:v>62.25</c:v>
                </c:pt>
                <c:pt idx="447">
                  <c:v>62.333333333333336</c:v>
                </c:pt>
                <c:pt idx="448">
                  <c:v>62.416666666666664</c:v>
                </c:pt>
                <c:pt idx="449">
                  <c:v>62.5</c:v>
                </c:pt>
                <c:pt idx="450">
                  <c:v>62.583333333333336</c:v>
                </c:pt>
                <c:pt idx="451">
                  <c:v>62.666666666666664</c:v>
                </c:pt>
                <c:pt idx="452">
                  <c:v>62.75</c:v>
                </c:pt>
                <c:pt idx="453">
                  <c:v>62.833333333333336</c:v>
                </c:pt>
                <c:pt idx="454">
                  <c:v>62.916666666666664</c:v>
                </c:pt>
                <c:pt idx="455">
                  <c:v>63</c:v>
                </c:pt>
                <c:pt idx="456">
                  <c:v>63.083333333333336</c:v>
                </c:pt>
                <c:pt idx="457">
                  <c:v>63.166666666666664</c:v>
                </c:pt>
                <c:pt idx="458">
                  <c:v>63.25</c:v>
                </c:pt>
                <c:pt idx="459">
                  <c:v>63.333333333333336</c:v>
                </c:pt>
                <c:pt idx="460">
                  <c:v>63.416666666666664</c:v>
                </c:pt>
                <c:pt idx="461">
                  <c:v>63.5</c:v>
                </c:pt>
                <c:pt idx="462">
                  <c:v>63.583333333333336</c:v>
                </c:pt>
                <c:pt idx="463">
                  <c:v>63.666666666666664</c:v>
                </c:pt>
                <c:pt idx="464">
                  <c:v>63.75</c:v>
                </c:pt>
                <c:pt idx="465">
                  <c:v>63.833333333333336</c:v>
                </c:pt>
                <c:pt idx="466">
                  <c:v>63.916666666666664</c:v>
                </c:pt>
                <c:pt idx="467">
                  <c:v>64</c:v>
                </c:pt>
                <c:pt idx="468">
                  <c:v>64.083333333333343</c:v>
                </c:pt>
                <c:pt idx="469">
                  <c:v>64.166666666666657</c:v>
                </c:pt>
                <c:pt idx="470">
                  <c:v>64.25</c:v>
                </c:pt>
                <c:pt idx="471">
                  <c:v>64.333333333333343</c:v>
                </c:pt>
                <c:pt idx="472">
                  <c:v>64.416666666666657</c:v>
                </c:pt>
                <c:pt idx="473">
                  <c:v>64.5</c:v>
                </c:pt>
                <c:pt idx="474">
                  <c:v>64.583333333333343</c:v>
                </c:pt>
                <c:pt idx="475">
                  <c:v>64.666666666666657</c:v>
                </c:pt>
                <c:pt idx="476">
                  <c:v>64.75</c:v>
                </c:pt>
                <c:pt idx="477">
                  <c:v>64.833333333333343</c:v>
                </c:pt>
                <c:pt idx="478">
                  <c:v>64.916666666666657</c:v>
                </c:pt>
                <c:pt idx="479">
                  <c:v>65</c:v>
                </c:pt>
                <c:pt idx="480">
                  <c:v>65.083333333333343</c:v>
                </c:pt>
                <c:pt idx="481">
                  <c:v>65.166666666666657</c:v>
                </c:pt>
                <c:pt idx="482">
                  <c:v>65.25</c:v>
                </c:pt>
                <c:pt idx="483">
                  <c:v>65.333333333333343</c:v>
                </c:pt>
                <c:pt idx="484">
                  <c:v>65.416666666666657</c:v>
                </c:pt>
                <c:pt idx="485">
                  <c:v>65.5</c:v>
                </c:pt>
                <c:pt idx="486">
                  <c:v>65.583333333333343</c:v>
                </c:pt>
                <c:pt idx="487">
                  <c:v>65.666666666666657</c:v>
                </c:pt>
                <c:pt idx="488">
                  <c:v>65.75</c:v>
                </c:pt>
                <c:pt idx="489">
                  <c:v>65.833333333333343</c:v>
                </c:pt>
                <c:pt idx="490">
                  <c:v>65.916666666666657</c:v>
                </c:pt>
                <c:pt idx="491">
                  <c:v>66</c:v>
                </c:pt>
                <c:pt idx="492">
                  <c:v>66.083333333333343</c:v>
                </c:pt>
                <c:pt idx="493">
                  <c:v>66.166666666666657</c:v>
                </c:pt>
                <c:pt idx="494">
                  <c:v>66.25</c:v>
                </c:pt>
                <c:pt idx="495">
                  <c:v>66.333333333333343</c:v>
                </c:pt>
                <c:pt idx="496">
                  <c:v>66.416666666666657</c:v>
                </c:pt>
                <c:pt idx="497">
                  <c:v>66.5</c:v>
                </c:pt>
                <c:pt idx="498">
                  <c:v>66.583333333333343</c:v>
                </c:pt>
                <c:pt idx="499">
                  <c:v>66.666666666666657</c:v>
                </c:pt>
                <c:pt idx="500">
                  <c:v>66.75</c:v>
                </c:pt>
                <c:pt idx="501">
                  <c:v>66.833333333333343</c:v>
                </c:pt>
                <c:pt idx="502">
                  <c:v>66.916666666666657</c:v>
                </c:pt>
                <c:pt idx="503">
                  <c:v>67</c:v>
                </c:pt>
                <c:pt idx="504">
                  <c:v>67.083333333333343</c:v>
                </c:pt>
                <c:pt idx="505">
                  <c:v>67.166666666666657</c:v>
                </c:pt>
                <c:pt idx="506">
                  <c:v>67.25</c:v>
                </c:pt>
                <c:pt idx="507">
                  <c:v>67.333333333333343</c:v>
                </c:pt>
                <c:pt idx="508">
                  <c:v>67.416666666666657</c:v>
                </c:pt>
                <c:pt idx="509">
                  <c:v>67.5</c:v>
                </c:pt>
                <c:pt idx="510">
                  <c:v>67.583333333333343</c:v>
                </c:pt>
                <c:pt idx="511">
                  <c:v>67.666666666666657</c:v>
                </c:pt>
                <c:pt idx="512">
                  <c:v>67.75</c:v>
                </c:pt>
                <c:pt idx="513">
                  <c:v>67.833333333333343</c:v>
                </c:pt>
                <c:pt idx="514">
                  <c:v>67.916666666666657</c:v>
                </c:pt>
                <c:pt idx="515">
                  <c:v>68</c:v>
                </c:pt>
                <c:pt idx="516">
                  <c:v>68.083333333333343</c:v>
                </c:pt>
                <c:pt idx="517">
                  <c:v>68.166666666666657</c:v>
                </c:pt>
                <c:pt idx="518">
                  <c:v>68.25</c:v>
                </c:pt>
                <c:pt idx="519">
                  <c:v>68.333333333333343</c:v>
                </c:pt>
                <c:pt idx="520">
                  <c:v>68.416666666666657</c:v>
                </c:pt>
                <c:pt idx="521">
                  <c:v>68.5</c:v>
                </c:pt>
                <c:pt idx="522">
                  <c:v>68.583333333333343</c:v>
                </c:pt>
                <c:pt idx="523">
                  <c:v>68.666666666666657</c:v>
                </c:pt>
                <c:pt idx="524">
                  <c:v>68.75</c:v>
                </c:pt>
                <c:pt idx="525">
                  <c:v>68.833333333333343</c:v>
                </c:pt>
                <c:pt idx="526">
                  <c:v>68.916666666666657</c:v>
                </c:pt>
                <c:pt idx="527">
                  <c:v>69</c:v>
                </c:pt>
                <c:pt idx="528">
                  <c:v>69.083333333333343</c:v>
                </c:pt>
                <c:pt idx="529">
                  <c:v>69.166666666666657</c:v>
                </c:pt>
                <c:pt idx="530">
                  <c:v>69.25</c:v>
                </c:pt>
                <c:pt idx="531">
                  <c:v>69.333333333333343</c:v>
                </c:pt>
                <c:pt idx="532">
                  <c:v>69.416666666666657</c:v>
                </c:pt>
                <c:pt idx="533">
                  <c:v>69.5</c:v>
                </c:pt>
                <c:pt idx="534">
                  <c:v>69.583333333333343</c:v>
                </c:pt>
                <c:pt idx="535">
                  <c:v>69.666666666666657</c:v>
                </c:pt>
                <c:pt idx="536">
                  <c:v>69.75</c:v>
                </c:pt>
                <c:pt idx="537">
                  <c:v>69.833333333333343</c:v>
                </c:pt>
                <c:pt idx="538">
                  <c:v>69.916666666666657</c:v>
                </c:pt>
                <c:pt idx="539">
                  <c:v>70</c:v>
                </c:pt>
                <c:pt idx="540">
                  <c:v>70.083333333333343</c:v>
                </c:pt>
                <c:pt idx="541">
                  <c:v>70.166666666666657</c:v>
                </c:pt>
                <c:pt idx="542">
                  <c:v>70.25</c:v>
                </c:pt>
                <c:pt idx="543">
                  <c:v>70.333333333333343</c:v>
                </c:pt>
                <c:pt idx="544">
                  <c:v>70.416666666666657</c:v>
                </c:pt>
                <c:pt idx="545">
                  <c:v>70.5</c:v>
                </c:pt>
                <c:pt idx="546">
                  <c:v>70.583333333333343</c:v>
                </c:pt>
                <c:pt idx="547">
                  <c:v>70.666666666666657</c:v>
                </c:pt>
                <c:pt idx="548">
                  <c:v>70.75</c:v>
                </c:pt>
                <c:pt idx="549">
                  <c:v>70.833333333333343</c:v>
                </c:pt>
                <c:pt idx="550">
                  <c:v>70.916666666666657</c:v>
                </c:pt>
                <c:pt idx="551">
                  <c:v>71</c:v>
                </c:pt>
                <c:pt idx="552">
                  <c:v>71.083333333333343</c:v>
                </c:pt>
                <c:pt idx="553">
                  <c:v>71.166666666666657</c:v>
                </c:pt>
                <c:pt idx="554">
                  <c:v>71.25</c:v>
                </c:pt>
                <c:pt idx="555">
                  <c:v>71.333333333333343</c:v>
                </c:pt>
                <c:pt idx="556">
                  <c:v>71.416666666666657</c:v>
                </c:pt>
                <c:pt idx="557">
                  <c:v>71.5</c:v>
                </c:pt>
                <c:pt idx="558">
                  <c:v>71.583333333333343</c:v>
                </c:pt>
                <c:pt idx="559">
                  <c:v>71.666666666666657</c:v>
                </c:pt>
                <c:pt idx="560">
                  <c:v>71.75</c:v>
                </c:pt>
                <c:pt idx="561">
                  <c:v>71.833333333333343</c:v>
                </c:pt>
                <c:pt idx="562">
                  <c:v>71.916666666666657</c:v>
                </c:pt>
                <c:pt idx="563">
                  <c:v>72</c:v>
                </c:pt>
                <c:pt idx="564">
                  <c:v>72.083333333333343</c:v>
                </c:pt>
                <c:pt idx="565">
                  <c:v>72.166666666666657</c:v>
                </c:pt>
                <c:pt idx="566">
                  <c:v>72.25</c:v>
                </c:pt>
                <c:pt idx="567">
                  <c:v>72.333333333333343</c:v>
                </c:pt>
                <c:pt idx="568">
                  <c:v>72.416666666666657</c:v>
                </c:pt>
                <c:pt idx="569">
                  <c:v>72.5</c:v>
                </c:pt>
                <c:pt idx="570">
                  <c:v>72.583333333333343</c:v>
                </c:pt>
                <c:pt idx="571">
                  <c:v>72.666666666666657</c:v>
                </c:pt>
                <c:pt idx="572">
                  <c:v>72.75</c:v>
                </c:pt>
                <c:pt idx="573">
                  <c:v>72.833333333333343</c:v>
                </c:pt>
                <c:pt idx="574">
                  <c:v>72.916666666666657</c:v>
                </c:pt>
                <c:pt idx="575">
                  <c:v>73</c:v>
                </c:pt>
                <c:pt idx="576">
                  <c:v>73.083333333333343</c:v>
                </c:pt>
                <c:pt idx="577">
                  <c:v>73.166666666666657</c:v>
                </c:pt>
                <c:pt idx="578">
                  <c:v>73.25</c:v>
                </c:pt>
                <c:pt idx="579">
                  <c:v>73.333333333333343</c:v>
                </c:pt>
                <c:pt idx="580">
                  <c:v>73.416666666666657</c:v>
                </c:pt>
                <c:pt idx="581">
                  <c:v>73.5</c:v>
                </c:pt>
                <c:pt idx="582">
                  <c:v>73.583333333333343</c:v>
                </c:pt>
                <c:pt idx="583">
                  <c:v>73.666666666666657</c:v>
                </c:pt>
                <c:pt idx="584">
                  <c:v>73.75</c:v>
                </c:pt>
                <c:pt idx="585">
                  <c:v>73.833333333333343</c:v>
                </c:pt>
                <c:pt idx="586">
                  <c:v>73.916666666666657</c:v>
                </c:pt>
                <c:pt idx="587">
                  <c:v>74</c:v>
                </c:pt>
                <c:pt idx="588">
                  <c:v>74.083333333333343</c:v>
                </c:pt>
                <c:pt idx="589">
                  <c:v>74.166666666666657</c:v>
                </c:pt>
                <c:pt idx="590">
                  <c:v>74.25</c:v>
                </c:pt>
                <c:pt idx="591">
                  <c:v>74.333333333333343</c:v>
                </c:pt>
                <c:pt idx="592">
                  <c:v>74.416666666666657</c:v>
                </c:pt>
                <c:pt idx="593">
                  <c:v>74.5</c:v>
                </c:pt>
                <c:pt idx="594">
                  <c:v>74.583333333333343</c:v>
                </c:pt>
                <c:pt idx="595">
                  <c:v>74.666666666666657</c:v>
                </c:pt>
                <c:pt idx="596">
                  <c:v>74.75</c:v>
                </c:pt>
                <c:pt idx="597">
                  <c:v>74.833333333333343</c:v>
                </c:pt>
                <c:pt idx="598">
                  <c:v>74.916666666666657</c:v>
                </c:pt>
                <c:pt idx="599">
                  <c:v>75</c:v>
                </c:pt>
                <c:pt idx="600">
                  <c:v>75.083333333333343</c:v>
                </c:pt>
                <c:pt idx="601">
                  <c:v>75.166666666666657</c:v>
                </c:pt>
                <c:pt idx="602">
                  <c:v>75.25</c:v>
                </c:pt>
                <c:pt idx="603">
                  <c:v>75.333333333333343</c:v>
                </c:pt>
                <c:pt idx="604">
                  <c:v>75.416666666666657</c:v>
                </c:pt>
                <c:pt idx="605">
                  <c:v>75.5</c:v>
                </c:pt>
                <c:pt idx="606">
                  <c:v>75.583333333333343</c:v>
                </c:pt>
                <c:pt idx="607">
                  <c:v>75.666666666666657</c:v>
                </c:pt>
                <c:pt idx="608">
                  <c:v>75.75</c:v>
                </c:pt>
                <c:pt idx="609">
                  <c:v>75.833333333333343</c:v>
                </c:pt>
                <c:pt idx="610">
                  <c:v>75.916666666666657</c:v>
                </c:pt>
                <c:pt idx="611">
                  <c:v>76</c:v>
                </c:pt>
                <c:pt idx="612">
                  <c:v>76.083333333333343</c:v>
                </c:pt>
                <c:pt idx="613">
                  <c:v>76.166666666666657</c:v>
                </c:pt>
                <c:pt idx="614">
                  <c:v>76.25</c:v>
                </c:pt>
                <c:pt idx="615">
                  <c:v>76.333333333333343</c:v>
                </c:pt>
                <c:pt idx="616">
                  <c:v>76.416666666666657</c:v>
                </c:pt>
                <c:pt idx="617">
                  <c:v>76.5</c:v>
                </c:pt>
                <c:pt idx="618">
                  <c:v>76.583333333333343</c:v>
                </c:pt>
                <c:pt idx="619">
                  <c:v>76.666666666666657</c:v>
                </c:pt>
                <c:pt idx="620">
                  <c:v>76.75</c:v>
                </c:pt>
                <c:pt idx="621">
                  <c:v>76.833333333333343</c:v>
                </c:pt>
                <c:pt idx="622">
                  <c:v>76.916666666666657</c:v>
                </c:pt>
                <c:pt idx="623">
                  <c:v>77</c:v>
                </c:pt>
                <c:pt idx="624">
                  <c:v>77.083333333333343</c:v>
                </c:pt>
                <c:pt idx="625">
                  <c:v>77.166666666666657</c:v>
                </c:pt>
                <c:pt idx="626">
                  <c:v>77.25</c:v>
                </c:pt>
                <c:pt idx="627">
                  <c:v>77.333333333333343</c:v>
                </c:pt>
                <c:pt idx="628">
                  <c:v>77.416666666666657</c:v>
                </c:pt>
                <c:pt idx="629">
                  <c:v>77.5</c:v>
                </c:pt>
                <c:pt idx="630">
                  <c:v>77.583333333333343</c:v>
                </c:pt>
                <c:pt idx="631">
                  <c:v>77.666666666666657</c:v>
                </c:pt>
                <c:pt idx="632">
                  <c:v>77.75</c:v>
                </c:pt>
                <c:pt idx="633">
                  <c:v>77.833333333333343</c:v>
                </c:pt>
                <c:pt idx="634">
                  <c:v>77.916666666666657</c:v>
                </c:pt>
                <c:pt idx="635">
                  <c:v>78</c:v>
                </c:pt>
                <c:pt idx="636">
                  <c:v>78.083333333333343</c:v>
                </c:pt>
                <c:pt idx="637">
                  <c:v>78.166666666666657</c:v>
                </c:pt>
                <c:pt idx="638">
                  <c:v>78.25</c:v>
                </c:pt>
                <c:pt idx="639">
                  <c:v>78.333333333333343</c:v>
                </c:pt>
                <c:pt idx="640">
                  <c:v>78.416666666666657</c:v>
                </c:pt>
                <c:pt idx="641">
                  <c:v>78.5</c:v>
                </c:pt>
                <c:pt idx="642">
                  <c:v>78.583333333333343</c:v>
                </c:pt>
                <c:pt idx="643">
                  <c:v>78.666666666666657</c:v>
                </c:pt>
                <c:pt idx="644">
                  <c:v>78.75</c:v>
                </c:pt>
                <c:pt idx="645">
                  <c:v>78.833333333333343</c:v>
                </c:pt>
                <c:pt idx="646">
                  <c:v>78.916666666666657</c:v>
                </c:pt>
                <c:pt idx="647">
                  <c:v>79</c:v>
                </c:pt>
                <c:pt idx="648">
                  <c:v>79.083333333333343</c:v>
                </c:pt>
                <c:pt idx="649">
                  <c:v>79.166666666666657</c:v>
                </c:pt>
                <c:pt idx="650">
                  <c:v>79.25</c:v>
                </c:pt>
                <c:pt idx="651">
                  <c:v>79.333333333333343</c:v>
                </c:pt>
                <c:pt idx="652">
                  <c:v>79.416666666666657</c:v>
                </c:pt>
                <c:pt idx="653">
                  <c:v>79.5</c:v>
                </c:pt>
                <c:pt idx="654">
                  <c:v>79.583333333333343</c:v>
                </c:pt>
                <c:pt idx="655">
                  <c:v>79.666666666666657</c:v>
                </c:pt>
                <c:pt idx="656">
                  <c:v>79.75</c:v>
                </c:pt>
                <c:pt idx="657">
                  <c:v>79.833333333333343</c:v>
                </c:pt>
                <c:pt idx="658">
                  <c:v>79.916666666666657</c:v>
                </c:pt>
                <c:pt idx="659">
                  <c:v>80</c:v>
                </c:pt>
                <c:pt idx="660">
                  <c:v>80.083333333333343</c:v>
                </c:pt>
                <c:pt idx="661">
                  <c:v>80.166666666666657</c:v>
                </c:pt>
                <c:pt idx="662">
                  <c:v>80.25</c:v>
                </c:pt>
                <c:pt idx="663">
                  <c:v>80.333333333333343</c:v>
                </c:pt>
                <c:pt idx="664">
                  <c:v>80.416666666666657</c:v>
                </c:pt>
                <c:pt idx="665">
                  <c:v>80.5</c:v>
                </c:pt>
                <c:pt idx="666">
                  <c:v>80.583333333333343</c:v>
                </c:pt>
                <c:pt idx="667">
                  <c:v>80.666666666666657</c:v>
                </c:pt>
                <c:pt idx="668">
                  <c:v>80.75</c:v>
                </c:pt>
                <c:pt idx="669">
                  <c:v>80.833333333333343</c:v>
                </c:pt>
                <c:pt idx="670">
                  <c:v>80.916666666666657</c:v>
                </c:pt>
                <c:pt idx="671">
                  <c:v>81</c:v>
                </c:pt>
                <c:pt idx="672">
                  <c:v>81.083333333333343</c:v>
                </c:pt>
                <c:pt idx="673">
                  <c:v>81.166666666666657</c:v>
                </c:pt>
                <c:pt idx="674">
                  <c:v>81.25</c:v>
                </c:pt>
                <c:pt idx="675">
                  <c:v>81.333333333333343</c:v>
                </c:pt>
                <c:pt idx="676">
                  <c:v>81.416666666666657</c:v>
                </c:pt>
                <c:pt idx="677">
                  <c:v>81.5</c:v>
                </c:pt>
                <c:pt idx="678">
                  <c:v>81.583333333333343</c:v>
                </c:pt>
                <c:pt idx="679">
                  <c:v>81.666666666666657</c:v>
                </c:pt>
                <c:pt idx="680">
                  <c:v>81.75</c:v>
                </c:pt>
                <c:pt idx="681">
                  <c:v>81.833333333333343</c:v>
                </c:pt>
                <c:pt idx="682">
                  <c:v>81.916666666666657</c:v>
                </c:pt>
                <c:pt idx="683">
                  <c:v>82</c:v>
                </c:pt>
                <c:pt idx="684">
                  <c:v>82.083333333333343</c:v>
                </c:pt>
                <c:pt idx="685">
                  <c:v>82.166666666666657</c:v>
                </c:pt>
                <c:pt idx="686">
                  <c:v>82.25</c:v>
                </c:pt>
                <c:pt idx="687">
                  <c:v>82.333333333333343</c:v>
                </c:pt>
                <c:pt idx="688">
                  <c:v>82.416666666666657</c:v>
                </c:pt>
                <c:pt idx="689">
                  <c:v>82.5</c:v>
                </c:pt>
                <c:pt idx="690">
                  <c:v>82.583333333333343</c:v>
                </c:pt>
                <c:pt idx="691">
                  <c:v>82.666666666666657</c:v>
                </c:pt>
                <c:pt idx="692">
                  <c:v>82.75</c:v>
                </c:pt>
                <c:pt idx="693">
                  <c:v>82.833333333333343</c:v>
                </c:pt>
                <c:pt idx="694">
                  <c:v>82.916666666666657</c:v>
                </c:pt>
                <c:pt idx="695">
                  <c:v>83</c:v>
                </c:pt>
                <c:pt idx="696">
                  <c:v>83.083333333333343</c:v>
                </c:pt>
                <c:pt idx="697">
                  <c:v>83.166666666666657</c:v>
                </c:pt>
                <c:pt idx="698">
                  <c:v>83.25</c:v>
                </c:pt>
                <c:pt idx="699">
                  <c:v>83.333333333333343</c:v>
                </c:pt>
                <c:pt idx="700">
                  <c:v>83.416666666666657</c:v>
                </c:pt>
                <c:pt idx="701">
                  <c:v>83.5</c:v>
                </c:pt>
                <c:pt idx="702">
                  <c:v>83.583333333333343</c:v>
                </c:pt>
                <c:pt idx="703">
                  <c:v>83.666666666666657</c:v>
                </c:pt>
                <c:pt idx="704">
                  <c:v>83.75</c:v>
                </c:pt>
                <c:pt idx="705">
                  <c:v>83.833333333333343</c:v>
                </c:pt>
                <c:pt idx="706">
                  <c:v>83.916666666666657</c:v>
                </c:pt>
                <c:pt idx="707">
                  <c:v>84</c:v>
                </c:pt>
                <c:pt idx="708">
                  <c:v>84.083333333333343</c:v>
                </c:pt>
                <c:pt idx="709">
                  <c:v>84.166666666666657</c:v>
                </c:pt>
                <c:pt idx="710">
                  <c:v>84.25</c:v>
                </c:pt>
                <c:pt idx="711">
                  <c:v>84.333333333333343</c:v>
                </c:pt>
                <c:pt idx="712">
                  <c:v>84.416666666666657</c:v>
                </c:pt>
                <c:pt idx="713">
                  <c:v>84.5</c:v>
                </c:pt>
                <c:pt idx="714">
                  <c:v>84.583333333333343</c:v>
                </c:pt>
                <c:pt idx="715">
                  <c:v>84.666666666666657</c:v>
                </c:pt>
                <c:pt idx="716">
                  <c:v>84.75</c:v>
                </c:pt>
                <c:pt idx="717">
                  <c:v>84.833333333333343</c:v>
                </c:pt>
                <c:pt idx="718">
                  <c:v>84.916666666666657</c:v>
                </c:pt>
                <c:pt idx="719">
                  <c:v>85</c:v>
                </c:pt>
                <c:pt idx="720">
                  <c:v>85.083333333333343</c:v>
                </c:pt>
                <c:pt idx="721">
                  <c:v>85.166666666666657</c:v>
                </c:pt>
                <c:pt idx="722">
                  <c:v>85.25</c:v>
                </c:pt>
                <c:pt idx="723">
                  <c:v>85.333333333333343</c:v>
                </c:pt>
                <c:pt idx="724">
                  <c:v>85.416666666666657</c:v>
                </c:pt>
                <c:pt idx="725">
                  <c:v>85.5</c:v>
                </c:pt>
                <c:pt idx="726">
                  <c:v>85.583333333333343</c:v>
                </c:pt>
                <c:pt idx="727">
                  <c:v>85.666666666666657</c:v>
                </c:pt>
                <c:pt idx="728">
                  <c:v>85.75</c:v>
                </c:pt>
                <c:pt idx="729">
                  <c:v>85.833333333333343</c:v>
                </c:pt>
                <c:pt idx="730">
                  <c:v>85.916666666666657</c:v>
                </c:pt>
                <c:pt idx="731">
                  <c:v>86</c:v>
                </c:pt>
                <c:pt idx="732">
                  <c:v>86.083333333333343</c:v>
                </c:pt>
                <c:pt idx="733">
                  <c:v>86.166666666666657</c:v>
                </c:pt>
                <c:pt idx="734">
                  <c:v>86.25</c:v>
                </c:pt>
                <c:pt idx="735">
                  <c:v>86.333333333333343</c:v>
                </c:pt>
                <c:pt idx="736">
                  <c:v>86.416666666666657</c:v>
                </c:pt>
                <c:pt idx="737">
                  <c:v>86.5</c:v>
                </c:pt>
                <c:pt idx="738">
                  <c:v>86.583333333333343</c:v>
                </c:pt>
                <c:pt idx="739">
                  <c:v>86.666666666666657</c:v>
                </c:pt>
                <c:pt idx="740">
                  <c:v>86.75</c:v>
                </c:pt>
                <c:pt idx="741">
                  <c:v>86.833333333333343</c:v>
                </c:pt>
              </c:numCache>
            </c:numRef>
          </c:cat>
          <c:val>
            <c:numRef>
              <c:f>Futuro!$N$4:$N$745</c:f>
              <c:numCache>
                <c:formatCode>_-[$$-409]* #,##0_ ;_-[$$-409]* \-#,##0\ ;_-[$$-409]* "-"??_ ;_-@_ </c:formatCode>
                <c:ptCount val="742"/>
                <c:pt idx="0">
                  <c:v>32.609783333333333</c:v>
                </c:pt>
                <c:pt idx="1">
                  <c:v>33.917940638452549</c:v>
                </c:pt>
                <c:pt idx="2">
                  <c:v>35.2326965654674</c:v>
                </c:pt>
                <c:pt idx="3">
                  <c:v>36.554084399221203</c:v>
                </c:pt>
                <c:pt idx="4">
                  <c:v>37.882137592453049</c:v>
                </c:pt>
                <c:pt idx="5">
                  <c:v>39.216889766644705</c:v>
                </c:pt>
                <c:pt idx="6">
                  <c:v>40.558374712871817</c:v>
                </c:pt>
                <c:pt idx="7">
                  <c:v>41.906626392659334</c:v>
                </c:pt>
                <c:pt idx="8">
                  <c:v>43.261678938841335</c:v>
                </c:pt>
                <c:pt idx="9">
                  <c:v>44.623566656425112</c:v>
                </c:pt>
                <c:pt idx="10">
                  <c:v>45.99232402345968</c:v>
                </c:pt>
                <c:pt idx="11">
                  <c:v>47.367985691908594</c:v>
                </c:pt>
                <c:pt idx="12">
                  <c:v>48.750586488527262</c:v>
                </c:pt>
                <c:pt idx="13">
                  <c:v>50.140161415744593</c:v>
                </c:pt>
                <c:pt idx="14">
                  <c:v>51.536745652549151</c:v>
                </c:pt>
                <c:pt idx="15">
                  <c:v>52.940374555379748</c:v>
                </c:pt>
                <c:pt idx="16">
                  <c:v>54.351083659020539</c:v>
                </c:pt>
                <c:pt idx="17">
                  <c:v>55.76890867750064</c:v>
                </c:pt>
                <c:pt idx="18">
                  <c:v>57.193885504998299</c:v>
                </c:pt>
                <c:pt idx="19">
                  <c:v>58.626050216749555</c:v>
                </c:pt>
                <c:pt idx="20">
                  <c:v>60.065439069961599</c:v>
                </c:pt>
                <c:pt idx="21">
                  <c:v>61.512088504730592</c:v>
                </c:pt>
                <c:pt idx="22">
                  <c:v>62.966035144964273</c:v>
                </c:pt>
                <c:pt idx="23">
                  <c:v>64.427315799309099</c:v>
                </c:pt>
                <c:pt idx="24">
                  <c:v>65.895967462082112</c:v>
                </c:pt>
                <c:pt idx="25">
                  <c:v>67.372027314207529</c:v>
                </c:pt>
                <c:pt idx="26">
                  <c:v>68.855532724157982</c:v>
                </c:pt>
                <c:pt idx="27">
                  <c:v>70.346521248900572</c:v>
                </c:pt>
                <c:pt idx="28">
                  <c:v>71.845030634847717</c:v>
                </c:pt>
                <c:pt idx="29">
                  <c:v>73.351098818812702</c:v>
                </c:pt>
                <c:pt idx="30">
                  <c:v>74.864763928970063</c:v>
                </c:pt>
                <c:pt idx="31">
                  <c:v>76.386064285820979</c:v>
                </c:pt>
                <c:pt idx="32">
                  <c:v>77.915038403163294</c:v>
                </c:pt>
                <c:pt idx="33">
                  <c:v>79.451724989066605</c:v>
                </c:pt>
                <c:pt idx="34">
                  <c:v>80.996162946852181</c:v>
                </c:pt>
                <c:pt idx="35">
                  <c:v>82.548391376077873</c:v>
                </c:pt>
                <c:pt idx="36">
                  <c:v>84.108449573527949</c:v>
                </c:pt>
                <c:pt idx="37">
                  <c:v>85.676377034207974</c:v>
                </c:pt>
                <c:pt idx="38">
                  <c:v>87.252213452344662</c:v>
                </c:pt>
                <c:pt idx="39">
                  <c:v>88.835998722390812</c:v>
                </c:pt>
                <c:pt idx="40">
                  <c:v>90.427772940035254</c:v>
                </c:pt>
                <c:pt idx="41">
                  <c:v>92.027576403217935</c:v>
                </c:pt>
                <c:pt idx="42">
                  <c:v>93.635449613150172</c:v>
                </c:pt>
                <c:pt idx="43">
                  <c:v>95.25143327533992</c:v>
                </c:pt>
                <c:pt idx="44">
                  <c:v>96.875568300622305</c:v>
                </c:pt>
                <c:pt idx="45">
                  <c:v>98.507895806195378</c:v>
                </c:pt>
                <c:pt idx="46">
                  <c:v>100.14845711666101</c:v>
                </c:pt>
                <c:pt idx="47">
                  <c:v>101.7972937650711</c:v>
                </c:pt>
                <c:pt idx="48">
                  <c:v>103.45444749397905</c:v>
                </c:pt>
                <c:pt idx="49">
                  <c:v>105.11996025649653</c:v>
                </c:pt>
                <c:pt idx="50">
                  <c:v>106.79387421735549</c:v>
                </c:pt>
                <c:pt idx="51">
                  <c:v>108.47623175397582</c:v>
                </c:pt>
                <c:pt idx="52">
                  <c:v>110.16707545753802</c:v>
                </c:pt>
                <c:pt idx="53">
                  <c:v>111.86644813406146</c:v>
                </c:pt>
                <c:pt idx="54">
                  <c:v>113.57439280548817</c:v>
                </c:pt>
                <c:pt idx="55">
                  <c:v>115.29095271077193</c:v>
                </c:pt>
                <c:pt idx="56">
                  <c:v>117.01617130697296</c:v>
                </c:pt>
                <c:pt idx="57">
                  <c:v>118.75009227035802</c:v>
                </c:pt>
                <c:pt idx="58">
                  <c:v>120.4927594975063</c:v>
                </c:pt>
                <c:pt idx="59">
                  <c:v>122.24421710642048</c:v>
                </c:pt>
                <c:pt idx="60">
                  <c:v>124.00450943764385</c:v>
                </c:pt>
                <c:pt idx="61">
                  <c:v>125.77368105538277</c:v>
                </c:pt>
                <c:pt idx="62">
                  <c:v>127.55177674863484</c:v>
                </c:pt>
                <c:pt idx="63">
                  <c:v>129.33884153232282</c:v>
                </c:pt>
                <c:pt idx="64">
                  <c:v>131.1349206484343</c:v>
                </c:pt>
                <c:pt idx="65">
                  <c:v>132.940059567167</c:v>
                </c:pt>
                <c:pt idx="66">
                  <c:v>134.7543039880799</c:v>
                </c:pt>
                <c:pt idx="67">
                  <c:v>136.57769984125025</c:v>
                </c:pt>
                <c:pt idx="68">
                  <c:v>138.41029328843629</c:v>
                </c:pt>
                <c:pt idx="69">
                  <c:v>140.25213072424597</c:v>
                </c:pt>
                <c:pt idx="70">
                  <c:v>142.10325877731137</c:v>
                </c:pt>
                <c:pt idx="71">
                  <c:v>143.96372431146924</c:v>
                </c:pt>
                <c:pt idx="72">
                  <c:v>145.83357442694754</c:v>
                </c:pt>
                <c:pt idx="73">
                  <c:v>147.71285646155766</c:v>
                </c:pt>
                <c:pt idx="74">
                  <c:v>149.60161799189288</c:v>
                </c:pt>
                <c:pt idx="75">
                  <c:v>151.49990683453294</c:v>
                </c:pt>
                <c:pt idx="76">
                  <c:v>153.40777104725444</c:v>
                </c:pt>
                <c:pt idx="77">
                  <c:v>155.32525893024766</c:v>
                </c:pt>
                <c:pt idx="78">
                  <c:v>157.25241902733916</c:v>
                </c:pt>
                <c:pt idx="79">
                  <c:v>159.18930012722086</c:v>
                </c:pt>
                <c:pt idx="80">
                  <c:v>161.13595126468513</c:v>
                </c:pt>
                <c:pt idx="81">
                  <c:v>163.0924217218662</c:v>
                </c:pt>
                <c:pt idx="82">
                  <c:v>165.05876102948784</c:v>
                </c:pt>
                <c:pt idx="83">
                  <c:v>167.03501896811716</c:v>
                </c:pt>
                <c:pt idx="84">
                  <c:v>169.0212455694251</c:v>
                </c:pt>
                <c:pt idx="85">
                  <c:v>171.01749111745286</c:v>
                </c:pt>
                <c:pt idx="86">
                  <c:v>173.02380614988488</c:v>
                </c:pt>
                <c:pt idx="87">
                  <c:v>175.04024145932848</c:v>
                </c:pt>
                <c:pt idx="88">
                  <c:v>177.06684809459966</c:v>
                </c:pt>
                <c:pt idx="89">
                  <c:v>179.10367736201533</c:v>
                </c:pt>
                <c:pt idx="90">
                  <c:v>181.15078082669234</c:v>
                </c:pt>
                <c:pt idx="91">
                  <c:v>183.20821031385287</c:v>
                </c:pt>
                <c:pt idx="92">
                  <c:v>185.27601791013649</c:v>
                </c:pt>
                <c:pt idx="93">
                  <c:v>187.35425596491882</c:v>
                </c:pt>
                <c:pt idx="94">
                  <c:v>189.44297709163675</c:v>
                </c:pt>
                <c:pt idx="95">
                  <c:v>191.54223416912043</c:v>
                </c:pt>
                <c:pt idx="96">
                  <c:v>193.65208034293212</c:v>
                </c:pt>
                <c:pt idx="97">
                  <c:v>195.77256902671147</c:v>
                </c:pt>
                <c:pt idx="98">
                  <c:v>197.9037539035277</c:v>
                </c:pt>
                <c:pt idx="99">
                  <c:v>200.04568892723898</c:v>
                </c:pt>
                <c:pt idx="100">
                  <c:v>202.198428323858</c:v>
                </c:pt>
                <c:pt idx="101">
                  <c:v>204.36202659292499</c:v>
                </c:pt>
                <c:pt idx="102">
                  <c:v>206.53653850888728</c:v>
                </c:pt>
                <c:pt idx="103">
                  <c:v>208.72201912248624</c:v>
                </c:pt>
                <c:pt idx="104">
                  <c:v>210.9185237621507</c:v>
                </c:pt>
                <c:pt idx="105">
                  <c:v>213.12610803539772</c:v>
                </c:pt>
                <c:pt idx="106">
                  <c:v>215.34482783024063</c:v>
                </c:pt>
                <c:pt idx="107">
                  <c:v>217.57473931660354</c:v>
                </c:pt>
                <c:pt idx="108">
                  <c:v>219.81589894774365</c:v>
                </c:pt>
                <c:pt idx="109">
                  <c:v>222.06836346168018</c:v>
                </c:pt>
                <c:pt idx="110">
                  <c:v>224.33218988263096</c:v>
                </c:pt>
                <c:pt idx="111">
                  <c:v>226.60743552245606</c:v>
                </c:pt>
                <c:pt idx="112">
                  <c:v>228.89415798210871</c:v>
                </c:pt>
                <c:pt idx="113">
                  <c:v>231.19241515309341</c:v>
                </c:pt>
                <c:pt idx="114">
                  <c:v>233.50226521893183</c:v>
                </c:pt>
                <c:pt idx="115">
                  <c:v>235.82376665663537</c:v>
                </c:pt>
                <c:pt idx="116">
                  <c:v>238.15697823818604</c:v>
                </c:pt>
                <c:pt idx="117">
                  <c:v>240.50195903202408</c:v>
                </c:pt>
                <c:pt idx="118">
                  <c:v>242.85876840454333</c:v>
                </c:pt>
                <c:pt idx="119">
                  <c:v>245.22746602159441</c:v>
                </c:pt>
                <c:pt idx="120">
                  <c:v>247.60811184999503</c:v>
                </c:pt>
                <c:pt idx="121">
                  <c:v>250.00076615904825</c:v>
                </c:pt>
                <c:pt idx="122">
                  <c:v>252.40548952206817</c:v>
                </c:pt>
                <c:pt idx="123">
                  <c:v>254.82234281791355</c:v>
                </c:pt>
                <c:pt idx="124">
                  <c:v>257.25138723252888</c:v>
                </c:pt>
                <c:pt idx="125">
                  <c:v>259.69268426049354</c:v>
                </c:pt>
                <c:pt idx="126">
                  <c:v>262.14629570657866</c:v>
                </c:pt>
                <c:pt idx="127">
                  <c:v>264.6122836873115</c:v>
                </c:pt>
                <c:pt idx="128">
                  <c:v>267.09071063254834</c:v>
                </c:pt>
                <c:pt idx="129">
                  <c:v>269.58163928705488</c:v>
                </c:pt>
                <c:pt idx="130">
                  <c:v>272.08513271209455</c:v>
                </c:pt>
                <c:pt idx="131">
                  <c:v>274.60125428702526</c:v>
                </c:pt>
                <c:pt idx="132">
                  <c:v>277.13006771090369</c:v>
                </c:pt>
                <c:pt idx="133">
                  <c:v>279.67163700409805</c:v>
                </c:pt>
                <c:pt idx="134">
                  <c:v>282.22602650990876</c:v>
                </c:pt>
                <c:pt idx="135">
                  <c:v>284.79330089619771</c:v>
                </c:pt>
                <c:pt idx="136">
                  <c:v>287.37352515702474</c:v>
                </c:pt>
                <c:pt idx="137">
                  <c:v>289.96676461429382</c:v>
                </c:pt>
                <c:pt idx="138">
                  <c:v>292.57308491940614</c:v>
                </c:pt>
                <c:pt idx="139">
                  <c:v>295.19255205492266</c:v>
                </c:pt>
                <c:pt idx="140">
                  <c:v>297.82523233623419</c:v>
                </c:pt>
                <c:pt idx="141">
                  <c:v>300.47119241324043</c:v>
                </c:pt>
                <c:pt idx="142">
                  <c:v>303.13049927203713</c:v>
                </c:pt>
                <c:pt idx="143">
                  <c:v>305.80322023661228</c:v>
                </c:pt>
                <c:pt idx="144">
                  <c:v>308.48942297055027</c:v>
                </c:pt>
                <c:pt idx="145">
                  <c:v>311.18917547874452</c:v>
                </c:pt>
                <c:pt idx="146">
                  <c:v>313.90254610912012</c:v>
                </c:pt>
                <c:pt idx="147">
                  <c:v>316.62960355436303</c:v>
                </c:pt>
                <c:pt idx="148">
                  <c:v>319.37041685366</c:v>
                </c:pt>
                <c:pt idx="149">
                  <c:v>322.12505539444567</c:v>
                </c:pt>
                <c:pt idx="150">
                  <c:v>324.89358891415986</c:v>
                </c:pt>
                <c:pt idx="151">
                  <c:v>327.67608750201271</c:v>
                </c:pt>
                <c:pt idx="152">
                  <c:v>330.47262160075906</c:v>
                </c:pt>
                <c:pt idx="153">
                  <c:v>333.28326200848193</c:v>
                </c:pt>
                <c:pt idx="154">
                  <c:v>336.10807988038471</c:v>
                </c:pt>
                <c:pt idx="155">
                  <c:v>338.94714673059303</c:v>
                </c:pt>
                <c:pt idx="156">
                  <c:v>341.80053443396451</c:v>
                </c:pt>
                <c:pt idx="157">
                  <c:v>344.66831522790886</c:v>
                </c:pt>
                <c:pt idx="158">
                  <c:v>347.55056171421671</c:v>
                </c:pt>
                <c:pt idx="159">
                  <c:v>350.4473468608972</c:v>
                </c:pt>
                <c:pt idx="160">
                  <c:v>353.35874400402571</c:v>
                </c:pt>
                <c:pt idx="161">
                  <c:v>356.28482684960022</c:v>
                </c:pt>
                <c:pt idx="162">
                  <c:v>359.22566947540736</c:v>
                </c:pt>
                <c:pt idx="163">
                  <c:v>362.18134633289782</c:v>
                </c:pt>
                <c:pt idx="164">
                  <c:v>365.15193224907102</c:v>
                </c:pt>
                <c:pt idx="165">
                  <c:v>368.1375024283696</c:v>
                </c:pt>
                <c:pt idx="166">
                  <c:v>371.1381324545834</c:v>
                </c:pt>
                <c:pt idx="167">
                  <c:v>374.15389829276273</c:v>
                </c:pt>
                <c:pt idx="168">
                  <c:v>377.18487629114185</c:v>
                </c:pt>
                <c:pt idx="169">
                  <c:v>380.23114318307148</c:v>
                </c:pt>
                <c:pt idx="170">
                  <c:v>383.2927760889616</c:v>
                </c:pt>
                <c:pt idx="171">
                  <c:v>386.36985251823404</c:v>
                </c:pt>
                <c:pt idx="172">
                  <c:v>389.46245037128415</c:v>
                </c:pt>
                <c:pt idx="173">
                  <c:v>392.57064794145373</c:v>
                </c:pt>
                <c:pt idx="174">
                  <c:v>395.69452391701253</c:v>
                </c:pt>
                <c:pt idx="175">
                  <c:v>398.83415738315057</c:v>
                </c:pt>
                <c:pt idx="176">
                  <c:v>401.9896278239803</c:v>
                </c:pt>
                <c:pt idx="177">
                  <c:v>405.16101512454884</c:v>
                </c:pt>
                <c:pt idx="178">
                  <c:v>408.34839957286044</c:v>
                </c:pt>
                <c:pt idx="179">
                  <c:v>411.55186186190889</c:v>
                </c:pt>
                <c:pt idx="180">
                  <c:v>414.77148309172048</c:v>
                </c:pt>
                <c:pt idx="181">
                  <c:v>418.00734477140736</c:v>
                </c:pt>
                <c:pt idx="182">
                  <c:v>421.25952882123056</c:v>
                </c:pt>
                <c:pt idx="183">
                  <c:v>424.5281175746747</c:v>
                </c:pt>
                <c:pt idx="184">
                  <c:v>427.81319378053126</c:v>
                </c:pt>
                <c:pt idx="185">
                  <c:v>431.1148406049947</c:v>
                </c:pt>
                <c:pt idx="186">
                  <c:v>434.43314163376698</c:v>
                </c:pt>
                <c:pt idx="187">
                  <c:v>437.76818087417411</c:v>
                </c:pt>
                <c:pt idx="188">
                  <c:v>441.12004275729282</c:v>
                </c:pt>
                <c:pt idx="189">
                  <c:v>444.48881214008799</c:v>
                </c:pt>
                <c:pt idx="190">
                  <c:v>447.87457430756109</c:v>
                </c:pt>
                <c:pt idx="191">
                  <c:v>451.27741497490905</c:v>
                </c:pt>
                <c:pt idx="192">
                  <c:v>454.69742028969426</c:v>
                </c:pt>
                <c:pt idx="193">
                  <c:v>458.13467683402587</c:v>
                </c:pt>
                <c:pt idx="194">
                  <c:v>461.58927162675144</c:v>
                </c:pt>
                <c:pt idx="195">
                  <c:v>465.06129212565952</c:v>
                </c:pt>
                <c:pt idx="196">
                  <c:v>468.55082622969491</c:v>
                </c:pt>
                <c:pt idx="197">
                  <c:v>472.05796228118305</c:v>
                </c:pt>
                <c:pt idx="198">
                  <c:v>475.58278906806635</c:v>
                </c:pt>
                <c:pt idx="199">
                  <c:v>479.12539582615295</c:v>
                </c:pt>
                <c:pt idx="200">
                  <c:v>482.68587224137485</c:v>
                </c:pt>
                <c:pt idx="201">
                  <c:v>486.26430845205897</c:v>
                </c:pt>
                <c:pt idx="202">
                  <c:v>489.8607950512091</c:v>
                </c:pt>
                <c:pt idx="203">
                  <c:v>493.47542308879923</c:v>
                </c:pt>
                <c:pt idx="204">
                  <c:v>497.10828407407848</c:v>
                </c:pt>
                <c:pt idx="205">
                  <c:v>500.7594699778881</c:v>
                </c:pt>
                <c:pt idx="206">
                  <c:v>504.4290732349898</c:v>
                </c:pt>
                <c:pt idx="207">
                  <c:v>508.11718674640548</c:v>
                </c:pt>
                <c:pt idx="208">
                  <c:v>511.82390388176981</c:v>
                </c:pt>
                <c:pt idx="209">
                  <c:v>515.54931848169338</c:v>
                </c:pt>
                <c:pt idx="210">
                  <c:v>519.29352486013886</c:v>
                </c:pt>
                <c:pt idx="211">
                  <c:v>523.05661780680794</c:v>
                </c:pt>
                <c:pt idx="212">
                  <c:v>526.83869258954223</c:v>
                </c:pt>
                <c:pt idx="213">
                  <c:v>530.63984495673424</c:v>
                </c:pt>
                <c:pt idx="214">
                  <c:v>534.46017113975142</c:v>
                </c:pt>
                <c:pt idx="215">
                  <c:v>538.29976785537292</c:v>
                </c:pt>
                <c:pt idx="216">
                  <c:v>542.1587323082374</c:v>
                </c:pt>
                <c:pt idx="217">
                  <c:v>546.03716219330465</c:v>
                </c:pt>
                <c:pt idx="218">
                  <c:v>549.93515569832789</c:v>
                </c:pt>
                <c:pt idx="219">
                  <c:v>553.8528115063408</c:v>
                </c:pt>
                <c:pt idx="220">
                  <c:v>557.79022879815477</c:v>
                </c:pt>
                <c:pt idx="221">
                  <c:v>561.74750725487024</c:v>
                </c:pt>
                <c:pt idx="222">
                  <c:v>565.7247470604002</c:v>
                </c:pt>
                <c:pt idx="223">
                  <c:v>569.72204890400633</c:v>
                </c:pt>
                <c:pt idx="224">
                  <c:v>573.73951398284828</c:v>
                </c:pt>
                <c:pt idx="225">
                  <c:v>577.77724400454588</c:v>
                </c:pt>
                <c:pt idx="226">
                  <c:v>581.83534118975319</c:v>
                </c:pt>
                <c:pt idx="227">
                  <c:v>585.91390827474709</c:v>
                </c:pt>
                <c:pt idx="228">
                  <c:v>590.01304851402801</c:v>
                </c:pt>
                <c:pt idx="229">
                  <c:v>594.13286568293381</c:v>
                </c:pt>
                <c:pt idx="230">
                  <c:v>598.27346408026699</c:v>
                </c:pt>
                <c:pt idx="231">
                  <c:v>602.43494853093569</c:v>
                </c:pt>
                <c:pt idx="232">
                  <c:v>606.61742438860631</c:v>
                </c:pt>
                <c:pt idx="233">
                  <c:v>610.82099753837213</c:v>
                </c:pt>
                <c:pt idx="234">
                  <c:v>615.04577439943273</c:v>
                </c:pt>
                <c:pt idx="235">
                  <c:v>619.29186192778877</c:v>
                </c:pt>
                <c:pt idx="236">
                  <c:v>623.55936761894975</c:v>
                </c:pt>
                <c:pt idx="237">
                  <c:v>627.84839951065499</c:v>
                </c:pt>
                <c:pt idx="238">
                  <c:v>632.15906618560916</c:v>
                </c:pt>
                <c:pt idx="239">
                  <c:v>636.49147677423093</c:v>
                </c:pt>
                <c:pt idx="240">
                  <c:v>640.84574095741596</c:v>
                </c:pt>
                <c:pt idx="241">
                  <c:v>645.22196896931348</c:v>
                </c:pt>
                <c:pt idx="242">
                  <c:v>649.62027160011689</c:v>
                </c:pt>
                <c:pt idx="243">
                  <c:v>654.04076019886918</c:v>
                </c:pt>
                <c:pt idx="244">
                  <c:v>658.48354667628075</c:v>
                </c:pt>
                <c:pt idx="245">
                  <c:v>662.94874350756425</c:v>
                </c:pt>
                <c:pt idx="246">
                  <c:v>667.43646373527997</c:v>
                </c:pt>
                <c:pt idx="247">
                  <c:v>671.9468209721997</c:v>
                </c:pt>
                <c:pt idx="248">
                  <c:v>676.47992940418146</c:v>
                </c:pt>
                <c:pt idx="249">
                  <c:v>681.03590379306127</c:v>
                </c:pt>
                <c:pt idx="250">
                  <c:v>685.61485947955782</c:v>
                </c:pt>
                <c:pt idx="251">
                  <c:v>690.2169123861928</c:v>
                </c:pt>
                <c:pt idx="252">
                  <c:v>694.84217902022567</c:v>
                </c:pt>
                <c:pt idx="253">
                  <c:v>699.49077647660317</c:v>
                </c:pt>
                <c:pt idx="254">
                  <c:v>704.16282244092361</c:v>
                </c:pt>
                <c:pt idx="255">
                  <c:v>708.8584351924161</c:v>
                </c:pt>
                <c:pt idx="256">
                  <c:v>713.57773360693591</c:v>
                </c:pt>
                <c:pt idx="257">
                  <c:v>718.32083715997248</c:v>
                </c:pt>
                <c:pt idx="258">
                  <c:v>723.08786592967499</c:v>
                </c:pt>
                <c:pt idx="259">
                  <c:v>727.87894059989276</c:v>
                </c:pt>
                <c:pt idx="260">
                  <c:v>732.69418246322914</c:v>
                </c:pt>
                <c:pt idx="261">
                  <c:v>737.53371342411367</c:v>
                </c:pt>
                <c:pt idx="262">
                  <c:v>742.3976560018873</c:v>
                </c:pt>
                <c:pt idx="263">
                  <c:v>747.28613333390422</c:v>
                </c:pt>
                <c:pt idx="264">
                  <c:v>752.19926917864962</c:v>
                </c:pt>
                <c:pt idx="265">
                  <c:v>757.13718791887311</c:v>
                </c:pt>
                <c:pt idx="266">
                  <c:v>762.10001456473663</c:v>
                </c:pt>
                <c:pt idx="267">
                  <c:v>767.08787475697966</c:v>
                </c:pt>
                <c:pt idx="268">
                  <c:v>772.10089477010069</c:v>
                </c:pt>
                <c:pt idx="269">
                  <c:v>777.13920151555305</c:v>
                </c:pt>
                <c:pt idx="270">
                  <c:v>782.2029225449586</c:v>
                </c:pt>
                <c:pt idx="271">
                  <c:v>787.29218605333597</c:v>
                </c:pt>
                <c:pt idx="272">
                  <c:v>792.40712088234693</c:v>
                </c:pt>
                <c:pt idx="273">
                  <c:v>797.54785652355804</c:v>
                </c:pt>
                <c:pt idx="274">
                  <c:v>802.71452312171834</c:v>
                </c:pt>
                <c:pt idx="275">
                  <c:v>807.90725147805472</c:v>
                </c:pt>
                <c:pt idx="276">
                  <c:v>809.30917305358264</c:v>
                </c:pt>
                <c:pt idx="277">
                  <c:v>810.71816621780101</c:v>
                </c:pt>
                <c:pt idx="278">
                  <c:v>812.13426664129781</c:v>
                </c:pt>
                <c:pt idx="279">
                  <c:v>813.55751017459045</c:v>
                </c:pt>
                <c:pt idx="280">
                  <c:v>814.98793284903456</c:v>
                </c:pt>
                <c:pt idx="281">
                  <c:v>816.42557087773503</c:v>
                </c:pt>
                <c:pt idx="282">
                  <c:v>817.87046065646371</c:v>
                </c:pt>
                <c:pt idx="283">
                  <c:v>819.32263876458001</c:v>
                </c:pt>
                <c:pt idx="284">
                  <c:v>820.78214196595775</c:v>
                </c:pt>
                <c:pt idx="285">
                  <c:v>822.24900720991536</c:v>
                </c:pt>
                <c:pt idx="286">
                  <c:v>823.72327163215141</c:v>
                </c:pt>
                <c:pt idx="287">
                  <c:v>825.20497255568455</c:v>
                </c:pt>
                <c:pt idx="288">
                  <c:v>826.69414749179907</c:v>
                </c:pt>
                <c:pt idx="289">
                  <c:v>828.19083414099384</c:v>
                </c:pt>
                <c:pt idx="290">
                  <c:v>829.69507039393704</c:v>
                </c:pt>
                <c:pt idx="291">
                  <c:v>831.20689433242558</c:v>
                </c:pt>
                <c:pt idx="292">
                  <c:v>832.72634423034867</c:v>
                </c:pt>
                <c:pt idx="293">
                  <c:v>834.25345855465696</c:v>
                </c:pt>
                <c:pt idx="294">
                  <c:v>835.78827596633744</c:v>
                </c:pt>
                <c:pt idx="295">
                  <c:v>837.33083532139028</c:v>
                </c:pt>
                <c:pt idx="296">
                  <c:v>838.88117567181416</c:v>
                </c:pt>
                <c:pt idx="297">
                  <c:v>840.43933626659384</c:v>
                </c:pt>
                <c:pt idx="298">
                  <c:v>842.00535655269471</c:v>
                </c:pt>
                <c:pt idx="299">
                  <c:v>843.57927617606049</c:v>
                </c:pt>
                <c:pt idx="300">
                  <c:v>845.16113498261791</c:v>
                </c:pt>
                <c:pt idx="301">
                  <c:v>846.75097301928463</c:v>
                </c:pt>
                <c:pt idx="302">
                  <c:v>848.34883053498345</c:v>
                </c:pt>
                <c:pt idx="303">
                  <c:v>849.95474798166185</c:v>
                </c:pt>
                <c:pt idx="304">
                  <c:v>851.5687660153144</c:v>
                </c:pt>
                <c:pt idx="305">
                  <c:v>853.19092549701372</c:v>
                </c:pt>
                <c:pt idx="306">
                  <c:v>854.82126749394456</c:v>
                </c:pt>
                <c:pt idx="307">
                  <c:v>856.45983328044269</c:v>
                </c:pt>
                <c:pt idx="308">
                  <c:v>858.10666433904089</c:v>
                </c:pt>
                <c:pt idx="309">
                  <c:v>859.76180236151788</c:v>
                </c:pt>
                <c:pt idx="310">
                  <c:v>861.42528924995531</c:v>
                </c:pt>
                <c:pt idx="311">
                  <c:v>863.0971671177972</c:v>
                </c:pt>
                <c:pt idx="312">
                  <c:v>864.77747829091697</c:v>
                </c:pt>
                <c:pt idx="313">
                  <c:v>866.46626530868878</c:v>
                </c:pt>
                <c:pt idx="314">
                  <c:v>868.16357092506394</c:v>
                </c:pt>
                <c:pt idx="315">
                  <c:v>869.8694381096542</c:v>
                </c:pt>
                <c:pt idx="316">
                  <c:v>871.58391004881878</c:v>
                </c:pt>
                <c:pt idx="317">
                  <c:v>873.30703014675839</c:v>
                </c:pt>
                <c:pt idx="318">
                  <c:v>875.03884202661322</c:v>
                </c:pt>
                <c:pt idx="319">
                  <c:v>876.7793895315682</c:v>
                </c:pt>
                <c:pt idx="320">
                  <c:v>878.52871672596257</c:v>
                </c:pt>
                <c:pt idx="321">
                  <c:v>880.28686789640506</c:v>
                </c:pt>
                <c:pt idx="322">
                  <c:v>882.0538875528955</c:v>
                </c:pt>
                <c:pt idx="323">
                  <c:v>883.82982042995184</c:v>
                </c:pt>
                <c:pt idx="324">
                  <c:v>885.61471148774217</c:v>
                </c:pt>
                <c:pt idx="325">
                  <c:v>887.40860591322325</c:v>
                </c:pt>
                <c:pt idx="326">
                  <c:v>889.21154912128429</c:v>
                </c:pt>
                <c:pt idx="327">
                  <c:v>891.02358675589687</c:v>
                </c:pt>
                <c:pt idx="328">
                  <c:v>892.84476469127037</c:v>
                </c:pt>
                <c:pt idx="329">
                  <c:v>894.6751290330136</c:v>
                </c:pt>
                <c:pt idx="330">
                  <c:v>896.51472611930149</c:v>
                </c:pt>
                <c:pt idx="331">
                  <c:v>898.36360252204861</c:v>
                </c:pt>
                <c:pt idx="332">
                  <c:v>900.2218050480883</c:v>
                </c:pt>
                <c:pt idx="333">
                  <c:v>902.08938074035711</c:v>
                </c:pt>
                <c:pt idx="334">
                  <c:v>903.9663768790864</c:v>
                </c:pt>
                <c:pt idx="335">
                  <c:v>905.85284098299906</c:v>
                </c:pt>
                <c:pt idx="336">
                  <c:v>907.74882081051203</c:v>
                </c:pt>
                <c:pt idx="337">
                  <c:v>909.65436436094615</c:v>
                </c:pt>
                <c:pt idx="338">
                  <c:v>911.56951987574132</c:v>
                </c:pt>
                <c:pt idx="339">
                  <c:v>913.49433583967641</c:v>
                </c:pt>
                <c:pt idx="340">
                  <c:v>915.42886098209874</c:v>
                </c:pt>
                <c:pt idx="341">
                  <c:v>917.37314427815636</c:v>
                </c:pt>
                <c:pt idx="342">
                  <c:v>919.32723495003836</c:v>
                </c:pt>
                <c:pt idx="343">
                  <c:v>921.29118246822065</c:v>
                </c:pt>
                <c:pt idx="344">
                  <c:v>923.26503655271972</c:v>
                </c:pt>
                <c:pt idx="345">
                  <c:v>925.24884717434895</c:v>
                </c:pt>
                <c:pt idx="346">
                  <c:v>927.24266455598615</c:v>
                </c:pt>
                <c:pt idx="347">
                  <c:v>929.24653917384296</c:v>
                </c:pt>
                <c:pt idx="348">
                  <c:v>931.26052175874463</c:v>
                </c:pt>
                <c:pt idx="349">
                  <c:v>933.28466329741286</c:v>
                </c:pt>
                <c:pt idx="350">
                  <c:v>935.31901503375764</c:v>
                </c:pt>
                <c:pt idx="351">
                  <c:v>937.36362847017324</c:v>
                </c:pt>
                <c:pt idx="352">
                  <c:v>939.41855536884361</c:v>
                </c:pt>
                <c:pt idx="353">
                  <c:v>941.48384775305192</c:v>
                </c:pt>
                <c:pt idx="354">
                  <c:v>943.55955790849748</c:v>
                </c:pt>
                <c:pt idx="355">
                  <c:v>945.64573838462047</c:v>
                </c:pt>
                <c:pt idx="356">
                  <c:v>947.74244199593056</c:v>
                </c:pt>
                <c:pt idx="357">
                  <c:v>949.8497218233457</c:v>
                </c:pt>
                <c:pt idx="358">
                  <c:v>951.96763121553511</c:v>
                </c:pt>
                <c:pt idx="359">
                  <c:v>954.09622379026939</c:v>
                </c:pt>
                <c:pt idx="360">
                  <c:v>956.23555343577902</c:v>
                </c:pt>
                <c:pt idx="361">
                  <c:v>958.38567431211834</c:v>
                </c:pt>
                <c:pt idx="362">
                  <c:v>960.54664085253614</c:v>
                </c:pt>
                <c:pt idx="363">
                  <c:v>962.71850776485337</c:v>
                </c:pt>
                <c:pt idx="364">
                  <c:v>964.90133003285007</c:v>
                </c:pt>
                <c:pt idx="365">
                  <c:v>967.09516291765522</c:v>
                </c:pt>
                <c:pt idx="366">
                  <c:v>969.300061959147</c:v>
                </c:pt>
                <c:pt idx="367">
                  <c:v>971.51608297735811</c:v>
                </c:pt>
                <c:pt idx="368">
                  <c:v>973.74328207388953</c:v>
                </c:pt>
                <c:pt idx="369">
                  <c:v>975.98171563333062</c:v>
                </c:pt>
                <c:pt idx="370">
                  <c:v>978.23144032468633</c:v>
                </c:pt>
                <c:pt idx="371">
                  <c:v>980.49251310281227</c:v>
                </c:pt>
                <c:pt idx="372">
                  <c:v>982.76499120985625</c:v>
                </c:pt>
                <c:pt idx="373">
                  <c:v>985.04893217670758</c:v>
                </c:pt>
                <c:pt idx="374">
                  <c:v>987.34439382445362</c:v>
                </c:pt>
                <c:pt idx="375">
                  <c:v>989.65143426584325</c:v>
                </c:pt>
                <c:pt idx="376">
                  <c:v>991.97011190675846</c:v>
                </c:pt>
                <c:pt idx="377">
                  <c:v>994.30048544769295</c:v>
                </c:pt>
                <c:pt idx="378">
                  <c:v>996.64261388523812</c:v>
                </c:pt>
                <c:pt idx="379">
                  <c:v>998.99655651357682</c:v>
                </c:pt>
                <c:pt idx="380">
                  <c:v>1001.3623729259839</c:v>
                </c:pt>
                <c:pt idx="381">
                  <c:v>1003.7401230163355</c:v>
                </c:pt>
                <c:pt idx="382">
                  <c:v>1006.1298669806248</c:v>
                </c:pt>
                <c:pt idx="383">
                  <c:v>1008.5316653184869</c:v>
                </c:pt>
                <c:pt idx="384">
                  <c:v>1010.9455788347295</c:v>
                </c:pt>
                <c:pt idx="385">
                  <c:v>1013.3716686408726</c:v>
                </c:pt>
                <c:pt idx="386">
                  <c:v>1015.8099961566954</c:v>
                </c:pt>
                <c:pt idx="387">
                  <c:v>1018.2606231117919</c:v>
                </c:pt>
                <c:pt idx="388">
                  <c:v>1020.7236115471328</c:v>
                </c:pt>
                <c:pt idx="389">
                  <c:v>1023.1990238166369</c:v>
                </c:pt>
                <c:pt idx="390">
                  <c:v>1025.6869225887492</c:v>
                </c:pt>
                <c:pt idx="391">
                  <c:v>1028.1873708480277</c:v>
                </c:pt>
                <c:pt idx="392">
                  <c:v>1030.7004318967372</c:v>
                </c:pt>
                <c:pt idx="393">
                  <c:v>1033.2261693564537</c:v>
                </c:pt>
                <c:pt idx="394">
                  <c:v>1035.7646471696728</c:v>
                </c:pt>
                <c:pt idx="395">
                  <c:v>1038.3159296014298</c:v>
                </c:pt>
                <c:pt idx="396">
                  <c:v>1040.880081240927</c:v>
                </c:pt>
                <c:pt idx="397">
                  <c:v>1043.4571670031673</c:v>
                </c:pt>
                <c:pt idx="398">
                  <c:v>1046.0472521305999</c:v>
                </c:pt>
                <c:pt idx="399">
                  <c:v>1048.6504021947694</c:v>
                </c:pt>
                <c:pt idx="400">
                  <c:v>1051.2666830979776</c:v>
                </c:pt>
                <c:pt idx="401">
                  <c:v>1053.8961610749518</c:v>
                </c:pt>
                <c:pt idx="402">
                  <c:v>1056.5389026945211</c:v>
                </c:pt>
                <c:pt idx="403">
                  <c:v>1059.1949748613013</c:v>
                </c:pt>
                <c:pt idx="404">
                  <c:v>1061.8644448173898</c:v>
                </c:pt>
                <c:pt idx="405">
                  <c:v>1064.5473801440673</c:v>
                </c:pt>
                <c:pt idx="406">
                  <c:v>1067.2438487635084</c:v>
                </c:pt>
                <c:pt idx="407">
                  <c:v>1069.953918940502</c:v>
                </c:pt>
                <c:pt idx="408">
                  <c:v>1072.6776592841786</c:v>
                </c:pt>
                <c:pt idx="409">
                  <c:v>1075.4151387497479</c:v>
                </c:pt>
                <c:pt idx="410">
                  <c:v>1078.1664266402443</c:v>
                </c:pt>
                <c:pt idx="411">
                  <c:v>1080.9315926082807</c:v>
                </c:pt>
                <c:pt idx="412">
                  <c:v>1083.7107066578135</c:v>
                </c:pt>
                <c:pt idx="413">
                  <c:v>1086.5038391459134</c:v>
                </c:pt>
                <c:pt idx="414">
                  <c:v>1089.3110607845467</c:v>
                </c:pt>
                <c:pt idx="415">
                  <c:v>1092.1324426423664</c:v>
                </c:pt>
                <c:pt idx="416">
                  <c:v>1094.9680561465104</c:v>
                </c:pt>
                <c:pt idx="417">
                  <c:v>1097.8179730844101</c:v>
                </c:pt>
                <c:pt idx="418">
                  <c:v>1100.6822656056083</c:v>
                </c:pt>
                <c:pt idx="419">
                  <c:v>1103.5610062235853</c:v>
                </c:pt>
                <c:pt idx="420">
                  <c:v>1106.4542678175942</c:v>
                </c:pt>
                <c:pt idx="421">
                  <c:v>1109.3621236345064</c:v>
                </c:pt>
                <c:pt idx="422">
                  <c:v>1112.284647290667</c:v>
                </c:pt>
                <c:pt idx="423">
                  <c:v>1115.2219127737565</c:v>
                </c:pt>
                <c:pt idx="424">
                  <c:v>1118.1739944446656</c:v>
                </c:pt>
                <c:pt idx="425">
                  <c:v>1121.1409670393766</c:v>
                </c:pt>
                <c:pt idx="426">
                  <c:v>1124.1229056708557</c:v>
                </c:pt>
                <c:pt idx="427">
                  <c:v>1127.1198858309556</c:v>
                </c:pt>
                <c:pt idx="428">
                  <c:v>1130.1319833923251</c:v>
                </c:pt>
                <c:pt idx="429">
                  <c:v>1133.1592746103308</c:v>
                </c:pt>
                <c:pt idx="430">
                  <c:v>1136.2018361249877</c:v>
                </c:pt>
                <c:pt idx="431">
                  <c:v>1139.2597449628993</c:v>
                </c:pt>
                <c:pt idx="432">
                  <c:v>1142.3330785392075</c:v>
                </c:pt>
                <c:pt idx="433">
                  <c:v>1145.4219146595517</c:v>
                </c:pt>
                <c:pt idx="434">
                  <c:v>1148.5263315220409</c:v>
                </c:pt>
                <c:pt idx="435">
                  <c:v>1151.6464077192304</c:v>
                </c:pt>
                <c:pt idx="436">
                  <c:v>1154.7822222401144</c:v>
                </c:pt>
                <c:pt idx="437">
                  <c:v>1157.9338544721229</c:v>
                </c:pt>
                <c:pt idx="438">
                  <c:v>1161.1013842031341</c:v>
                </c:pt>
                <c:pt idx="439">
                  <c:v>1164.2848916234921</c:v>
                </c:pt>
                <c:pt idx="440">
                  <c:v>1167.4844573280386</c:v>
                </c:pt>
                <c:pt idx="441">
                  <c:v>1170.7001623181527</c:v>
                </c:pt>
                <c:pt idx="442">
                  <c:v>1173.9320880038015</c:v>
                </c:pt>
                <c:pt idx="443">
                  <c:v>1177.1803162056008</c:v>
                </c:pt>
                <c:pt idx="444">
                  <c:v>1180.4449291568876</c:v>
                </c:pt>
                <c:pt idx="445">
                  <c:v>1183.7260095058007</c:v>
                </c:pt>
                <c:pt idx="446">
                  <c:v>1187.0236403173733</c:v>
                </c:pt>
                <c:pt idx="447">
                  <c:v>1190.3379050756375</c:v>
                </c:pt>
                <c:pt idx="448">
                  <c:v>1193.6688876857354</c:v>
                </c:pt>
                <c:pt idx="449">
                  <c:v>1197.0166724760438</c:v>
                </c:pt>
                <c:pt idx="450">
                  <c:v>1200.3813442003113</c:v>
                </c:pt>
                <c:pt idx="451">
                  <c:v>1203.762988039801</c:v>
                </c:pt>
                <c:pt idx="452">
                  <c:v>1207.1616896054488</c:v>
                </c:pt>
                <c:pt idx="453">
                  <c:v>1210.5775349400305</c:v>
                </c:pt>
                <c:pt idx="454">
                  <c:v>1214.0106105203392</c:v>
                </c:pt>
                <c:pt idx="455">
                  <c:v>1217.4610032593753</c:v>
                </c:pt>
                <c:pt idx="456">
                  <c:v>1220.9288005085475</c:v>
                </c:pt>
                <c:pt idx="457">
                  <c:v>1224.4140900598829</c:v>
                </c:pt>
                <c:pt idx="458">
                  <c:v>1227.9169601482502</c:v>
                </c:pt>
                <c:pt idx="459">
                  <c:v>1231.4374994535933</c:v>
                </c:pt>
                <c:pt idx="460">
                  <c:v>1234.9757971031765</c:v>
                </c:pt>
                <c:pt idx="461">
                  <c:v>1238.5319426738413</c:v>
                </c:pt>
                <c:pt idx="462">
                  <c:v>1242.1060261942732</c:v>
                </c:pt>
                <c:pt idx="463">
                  <c:v>1245.6981381472815</c:v>
                </c:pt>
                <c:pt idx="464">
                  <c:v>1249.3083694720901</c:v>
                </c:pt>
                <c:pt idx="465">
                  <c:v>1252.9368115666396</c:v>
                </c:pt>
                <c:pt idx="466">
                  <c:v>1256.5835562899003</c:v>
                </c:pt>
                <c:pt idx="467">
                  <c:v>1260.2486959642004</c:v>
                </c:pt>
                <c:pt idx="468">
                  <c:v>1263.9323233775592</c:v>
                </c:pt>
                <c:pt idx="469">
                  <c:v>1267.6345317860403</c:v>
                </c:pt>
                <c:pt idx="470">
                  <c:v>1271.3554149161093</c:v>
                </c:pt>
                <c:pt idx="471">
                  <c:v>1275.0950669670085</c:v>
                </c:pt>
                <c:pt idx="472">
                  <c:v>1278.8535826131408</c:v>
                </c:pt>
                <c:pt idx="473">
                  <c:v>1282.6310570064675</c:v>
                </c:pt>
                <c:pt idx="474">
                  <c:v>1286.427585778915</c:v>
                </c:pt>
                <c:pt idx="475">
                  <c:v>1290.243265044799</c:v>
                </c:pt>
                <c:pt idx="476">
                  <c:v>1294.0781914032552</c:v>
                </c:pt>
                <c:pt idx="477">
                  <c:v>1297.9324619406859</c:v>
                </c:pt>
                <c:pt idx="478">
                  <c:v>1301.8061742332177</c:v>
                </c:pt>
                <c:pt idx="479">
                  <c:v>1305.6994263491722</c:v>
                </c:pt>
                <c:pt idx="480">
                  <c:v>1309.6123168515476</c:v>
                </c:pt>
                <c:pt idx="481">
                  <c:v>1313.5449448005154</c:v>
                </c:pt>
                <c:pt idx="482">
                  <c:v>1317.4974097559273</c:v>
                </c:pt>
                <c:pt idx="483">
                  <c:v>1321.4698117798359</c:v>
                </c:pt>
                <c:pt idx="484">
                  <c:v>1325.4622514390278</c:v>
                </c:pt>
                <c:pt idx="485">
                  <c:v>1329.4748298075699</c:v>
                </c:pt>
                <c:pt idx="486">
                  <c:v>1333.5076484693684</c:v>
                </c:pt>
                <c:pt idx="487">
                  <c:v>1337.5608095207392</c:v>
                </c:pt>
                <c:pt idx="488">
                  <c:v>1341.6344155729942</c:v>
                </c:pt>
                <c:pt idx="489">
                  <c:v>1345.728569755039</c:v>
                </c:pt>
                <c:pt idx="490">
                  <c:v>1349.8433757159821</c:v>
                </c:pt>
                <c:pt idx="491">
                  <c:v>1353.9789376277608</c:v>
                </c:pt>
                <c:pt idx="492">
                  <c:v>1358.1353601877775</c:v>
                </c:pt>
                <c:pt idx="493">
                  <c:v>1362.3127486215499</c:v>
                </c:pt>
                <c:pt idx="494">
                  <c:v>1366.5112086853762</c:v>
                </c:pt>
                <c:pt idx="495">
                  <c:v>1370.7308466690113</c:v>
                </c:pt>
                <c:pt idx="496">
                  <c:v>1374.9717693983584</c:v>
                </c:pt>
                <c:pt idx="497">
                  <c:v>1379.2340842381725</c:v>
                </c:pt>
                <c:pt idx="498">
                  <c:v>1383.5178990947798</c:v>
                </c:pt>
                <c:pt idx="499">
                  <c:v>1387.8233224188086</c:v>
                </c:pt>
                <c:pt idx="500">
                  <c:v>1392.1504632079348</c:v>
                </c:pt>
                <c:pt idx="501">
                  <c:v>1396.4994310096415</c:v>
                </c:pt>
                <c:pt idx="502">
                  <c:v>1400.8703359239935</c:v>
                </c:pt>
                <c:pt idx="503">
                  <c:v>1405.2632886064227</c:v>
                </c:pt>
                <c:pt idx="504">
                  <c:v>1409.6784002705301</c:v>
                </c:pt>
                <c:pt idx="505">
                  <c:v>1414.1157826909027</c:v>
                </c:pt>
                <c:pt idx="506">
                  <c:v>1418.5755482059412</c:v>
                </c:pt>
                <c:pt idx="507">
                  <c:v>1423.0578097207051</c:v>
                </c:pt>
                <c:pt idx="508">
                  <c:v>1427.5626807097713</c:v>
                </c:pt>
                <c:pt idx="509">
                  <c:v>1432.0902752201062</c:v>
                </c:pt>
                <c:pt idx="510">
                  <c:v>1436.6407078739528</c:v>
                </c:pt>
                <c:pt idx="511">
                  <c:v>1441.2140938717337</c:v>
                </c:pt>
                <c:pt idx="512">
                  <c:v>1445.8105489949658</c:v>
                </c:pt>
                <c:pt idx="513">
                  <c:v>1450.4301896091938</c:v>
                </c:pt>
                <c:pt idx="514">
                  <c:v>1455.0731326669331</c:v>
                </c:pt>
                <c:pt idx="515">
                  <c:v>1459.7394957106342</c:v>
                </c:pt>
                <c:pt idx="516">
                  <c:v>1464.4293968756547</c:v>
                </c:pt>
                <c:pt idx="517">
                  <c:v>1469.1429548932531</c:v>
                </c:pt>
                <c:pt idx="518">
                  <c:v>1473.8802890935933</c:v>
                </c:pt>
                <c:pt idx="519">
                  <c:v>1478.6415194087651</c:v>
                </c:pt>
                <c:pt idx="520">
                  <c:v>1483.4267663758221</c:v>
                </c:pt>
                <c:pt idx="521">
                  <c:v>1488.2361511398319</c:v>
                </c:pt>
                <c:pt idx="522">
                  <c:v>1493.0697954569425</c:v>
                </c:pt>
                <c:pt idx="523">
                  <c:v>1497.9278216974672</c:v>
                </c:pt>
                <c:pt idx="524">
                  <c:v>1502.8103528489798</c:v>
                </c:pt>
                <c:pt idx="525">
                  <c:v>1507.7175125194299</c:v>
                </c:pt>
                <c:pt idx="526">
                  <c:v>1512.649424940272</c:v>
                </c:pt>
                <c:pt idx="527">
                  <c:v>1517.6062149696097</c:v>
                </c:pt>
                <c:pt idx="528">
                  <c:v>1522.5880080953575</c:v>
                </c:pt>
                <c:pt idx="529">
                  <c:v>1527.5949304384178</c:v>
                </c:pt>
                <c:pt idx="530">
                  <c:v>1532.6271087558732</c:v>
                </c:pt>
                <c:pt idx="531">
                  <c:v>1537.6846704441953</c:v>
                </c:pt>
                <c:pt idx="532">
                  <c:v>1542.7677435424719</c:v>
                </c:pt>
                <c:pt idx="533">
                  <c:v>1547.876456735645</c:v>
                </c:pt>
                <c:pt idx="534">
                  <c:v>1553.0109393577725</c:v>
                </c:pt>
                <c:pt idx="535">
                  <c:v>1558.1713213952992</c:v>
                </c:pt>
                <c:pt idx="536">
                  <c:v>1563.3577334903503</c:v>
                </c:pt>
                <c:pt idx="537">
                  <c:v>1568.5703069440362</c:v>
                </c:pt>
                <c:pt idx="538">
                  <c:v>1573.809173719779</c:v>
                </c:pt>
                <c:pt idx="539">
                  <c:v>1579.0744664466504</c:v>
                </c:pt>
                <c:pt idx="540">
                  <c:v>1584.3663184227337</c:v>
                </c:pt>
                <c:pt idx="541">
                  <c:v>1589.6848636184948</c:v>
                </c:pt>
                <c:pt idx="542">
                  <c:v>1595.0302366801732</c:v>
                </c:pt>
                <c:pt idx="543">
                  <c:v>1600.4025729331952</c:v>
                </c:pt>
                <c:pt idx="544">
                  <c:v>1605.8020083855961</c:v>
                </c:pt>
                <c:pt idx="545">
                  <c:v>1611.2286797314637</c:v>
                </c:pt>
                <c:pt idx="546">
                  <c:v>1616.682724354401</c:v>
                </c:pt>
                <c:pt idx="547">
                  <c:v>1622.1642803310017</c:v>
                </c:pt>
                <c:pt idx="548">
                  <c:v>1627.6734864343478</c:v>
                </c:pt>
                <c:pt idx="549">
                  <c:v>1633.2104821375217</c:v>
                </c:pt>
                <c:pt idx="550">
                  <c:v>1638.7754076171377</c:v>
                </c:pt>
                <c:pt idx="551">
                  <c:v>1644.3684037568901</c:v>
                </c:pt>
                <c:pt idx="552">
                  <c:v>1649.9896121511213</c:v>
                </c:pt>
                <c:pt idx="553">
                  <c:v>1655.6391751084047</c:v>
                </c:pt>
                <c:pt idx="554">
                  <c:v>1661.3172356551486</c:v>
                </c:pt>
                <c:pt idx="555">
                  <c:v>1667.0239375392159</c:v>
                </c:pt>
                <c:pt idx="556">
                  <c:v>1672.7594252335655</c:v>
                </c:pt>
                <c:pt idx="557">
                  <c:v>1678.523843939907</c:v>
                </c:pt>
                <c:pt idx="558">
                  <c:v>1684.3173395923789</c:v>
                </c:pt>
                <c:pt idx="559">
                  <c:v>1690.1400588612426</c:v>
                </c:pt>
                <c:pt idx="560">
                  <c:v>1695.9921491565947</c:v>
                </c:pt>
                <c:pt idx="561">
                  <c:v>1701.8737586320997</c:v>
                </c:pt>
                <c:pt idx="562">
                  <c:v>1707.7850361887406</c:v>
                </c:pt>
                <c:pt idx="563">
                  <c:v>1713.7261314785885</c:v>
                </c:pt>
                <c:pt idx="564">
                  <c:v>1719.6971949085903</c:v>
                </c:pt>
                <c:pt idx="565">
                  <c:v>1725.6983776443785</c:v>
                </c:pt>
                <c:pt idx="566">
                  <c:v>1731.7298316140966</c:v>
                </c:pt>
                <c:pt idx="567">
                  <c:v>1737.791709512245</c:v>
                </c:pt>
                <c:pt idx="568">
                  <c:v>1743.8841648035489</c:v>
                </c:pt>
                <c:pt idx="569">
                  <c:v>1750.0073517268409</c:v>
                </c:pt>
                <c:pt idx="570">
                  <c:v>1756.1614252989666</c:v>
                </c:pt>
                <c:pt idx="571">
                  <c:v>1762.3465413187107</c:v>
                </c:pt>
                <c:pt idx="572">
                  <c:v>1768.5628563707387</c:v>
                </c:pt>
                <c:pt idx="573">
                  <c:v>1774.8105278295632</c:v>
                </c:pt>
                <c:pt idx="574">
                  <c:v>1781.0897138635262</c:v>
                </c:pt>
                <c:pt idx="575">
                  <c:v>1787.4005734388038</c:v>
                </c:pt>
                <c:pt idx="576">
                  <c:v>1793.7432663234329</c:v>
                </c:pt>
                <c:pt idx="577">
                  <c:v>1800.1179530913523</c:v>
                </c:pt>
                <c:pt idx="578">
                  <c:v>1806.524795126471</c:v>
                </c:pt>
                <c:pt idx="579">
                  <c:v>1812.963954626752</c:v>
                </c:pt>
                <c:pt idx="580">
                  <c:v>1819.4355946083194</c:v>
                </c:pt>
                <c:pt idx="581">
                  <c:v>1825.939878909584</c:v>
                </c:pt>
                <c:pt idx="582">
                  <c:v>1832.4769721953933</c:v>
                </c:pt>
                <c:pt idx="583">
                  <c:v>1839.0470399611986</c:v>
                </c:pt>
                <c:pt idx="584">
                  <c:v>1845.6502485372459</c:v>
                </c:pt>
                <c:pt idx="585">
                  <c:v>1852.2867650927853</c:v>
                </c:pt>
                <c:pt idx="586">
                  <c:v>1858.9567576403042</c:v>
                </c:pt>
                <c:pt idx="587">
                  <c:v>1865.6603950397805</c:v>
                </c:pt>
                <c:pt idx="588">
                  <c:v>1872.3978470029579</c:v>
                </c:pt>
                <c:pt idx="589">
                  <c:v>1879.1692840976411</c:v>
                </c:pt>
                <c:pt idx="590">
                  <c:v>1885.9748777520156</c:v>
                </c:pt>
                <c:pt idx="591">
                  <c:v>1892.8148002589867</c:v>
                </c:pt>
                <c:pt idx="592">
                  <c:v>1899.6892247805415</c:v>
                </c:pt>
                <c:pt idx="593">
                  <c:v>1906.5983253521329</c:v>
                </c:pt>
                <c:pt idx="594">
                  <c:v>1913.5422768870849</c:v>
                </c:pt>
                <c:pt idx="595">
                  <c:v>1920.5212551810221</c:v>
                </c:pt>
                <c:pt idx="596">
                  <c:v>1927.5354369163188</c:v>
                </c:pt>
                <c:pt idx="597">
                  <c:v>1934.5849996665718</c:v>
                </c:pt>
                <c:pt idx="598">
                  <c:v>1941.6701219010986</c:v>
                </c:pt>
                <c:pt idx="599">
                  <c:v>1948.7909829894518</c:v>
                </c:pt>
                <c:pt idx="600">
                  <c:v>1955.9477632059634</c:v>
                </c:pt>
                <c:pt idx="601">
                  <c:v>1963.140643734306</c:v>
                </c:pt>
                <c:pt idx="602">
                  <c:v>1970.3698066720817</c:v>
                </c:pt>
                <c:pt idx="603">
                  <c:v>1977.6354350354311</c:v>
                </c:pt>
                <c:pt idx="604">
                  <c:v>1984.9377127636662</c:v>
                </c:pt>
                <c:pt idx="605">
                  <c:v>1992.2768247239294</c:v>
                </c:pt>
                <c:pt idx="606">
                  <c:v>1999.6529567158711</c:v>
                </c:pt>
                <c:pt idx="607">
                  <c:v>2007.0662954763541</c:v>
                </c:pt>
                <c:pt idx="608">
                  <c:v>2014.5170286841815</c:v>
                </c:pt>
                <c:pt idx="609">
                  <c:v>2022.0053449648483</c:v>
                </c:pt>
                <c:pt idx="610">
                  <c:v>2029.531433895316</c:v>
                </c:pt>
                <c:pt idx="611">
                  <c:v>2037.0954860088129</c:v>
                </c:pt>
                <c:pt idx="612">
                  <c:v>2044.6976927996573</c:v>
                </c:pt>
                <c:pt idx="613">
                  <c:v>2052.338246728104</c:v>
                </c:pt>
                <c:pt idx="614">
                  <c:v>2060.0173412252193</c:v>
                </c:pt>
                <c:pt idx="615">
                  <c:v>2067.7351706977756</c:v>
                </c:pt>
                <c:pt idx="616">
                  <c:v>2075.4919305331755</c:v>
                </c:pt>
                <c:pt idx="617">
                  <c:v>2083.2878171043953</c:v>
                </c:pt>
                <c:pt idx="618">
                  <c:v>2091.1230277749605</c:v>
                </c:pt>
                <c:pt idx="619">
                  <c:v>2098.9977609039374</c:v>
                </c:pt>
                <c:pt idx="620">
                  <c:v>2106.9122158509585</c:v>
                </c:pt>
                <c:pt idx="621">
                  <c:v>2114.8665929812678</c:v>
                </c:pt>
                <c:pt idx="622">
                  <c:v>2122.8610936707951</c:v>
                </c:pt>
                <c:pt idx="623">
                  <c:v>2130.8959203112527</c:v>
                </c:pt>
                <c:pt idx="624">
                  <c:v>2138.9712763152579</c:v>
                </c:pt>
                <c:pt idx="625">
                  <c:v>2147.0873661214864</c:v>
                </c:pt>
                <c:pt idx="626">
                  <c:v>2155.2443951998439</c:v>
                </c:pt>
                <c:pt idx="627">
                  <c:v>2163.4425700566712</c:v>
                </c:pt>
                <c:pt idx="628">
                  <c:v>2171.6820982399699</c:v>
                </c:pt>
                <c:pt idx="629">
                  <c:v>2179.9631883446582</c:v>
                </c:pt>
                <c:pt idx="630">
                  <c:v>2188.2860500178504</c:v>
                </c:pt>
                <c:pt idx="631">
                  <c:v>2196.6508939641649</c:v>
                </c:pt>
                <c:pt idx="632">
                  <c:v>2205.0579319510598</c:v>
                </c:pt>
                <c:pt idx="633">
                  <c:v>2213.5073768141929</c:v>
                </c:pt>
                <c:pt idx="634">
                  <c:v>2221.9994424628089</c:v>
                </c:pt>
                <c:pt idx="635">
                  <c:v>2230.5343438851573</c:v>
                </c:pt>
                <c:pt idx="636">
                  <c:v>2239.112297153933</c:v>
                </c:pt>
                <c:pt idx="637">
                  <c:v>2247.7335194317479</c:v>
                </c:pt>
                <c:pt idx="638">
                  <c:v>2256.3982289766259</c:v>
                </c:pt>
                <c:pt idx="639">
                  <c:v>2265.1066451475335</c:v>
                </c:pt>
                <c:pt idx="640">
                  <c:v>2273.8589884099283</c:v>
                </c:pt>
                <c:pt idx="641">
                  <c:v>2282.6554803413428</c:v>
                </c:pt>
                <c:pt idx="642">
                  <c:v>2291.4963436369931</c:v>
                </c:pt>
                <c:pt idx="643">
                  <c:v>2300.3818021154179</c:v>
                </c:pt>
                <c:pt idx="644">
                  <c:v>2309.3120807241426</c:v>
                </c:pt>
                <c:pt idx="645">
                  <c:v>2318.2874055453767</c:v>
                </c:pt>
                <c:pt idx="646">
                  <c:v>2327.3080038017347</c:v>
                </c:pt>
                <c:pt idx="647">
                  <c:v>2336.3741038619919</c:v>
                </c:pt>
                <c:pt idx="648">
                  <c:v>2345.4859352468625</c:v>
                </c:pt>
                <c:pt idx="649">
                  <c:v>2354.6437286348114</c:v>
                </c:pt>
                <c:pt idx="650">
                  <c:v>2363.8477158678961</c:v>
                </c:pt>
                <c:pt idx="651">
                  <c:v>2373.0981299576329</c:v>
                </c:pt>
                <c:pt idx="652">
                  <c:v>2382.3952050908988</c:v>
                </c:pt>
                <c:pt idx="653">
                  <c:v>2391.7391766358564</c:v>
                </c:pt>
                <c:pt idx="654">
                  <c:v>2401.1302811479186</c:v>
                </c:pt>
                <c:pt idx="655">
                  <c:v>2410.568756375731</c:v>
                </c:pt>
                <c:pt idx="656">
                  <c:v>2420.0548412671947</c:v>
                </c:pt>
                <c:pt idx="657">
                  <c:v>2429.5887759755146</c:v>
                </c:pt>
                <c:pt idx="658">
                  <c:v>2439.1708018652785</c:v>
                </c:pt>
                <c:pt idx="659">
                  <c:v>2448.8011615185683</c:v>
                </c:pt>
                <c:pt idx="660">
                  <c:v>2458.4800987411022</c:v>
                </c:pt>
                <c:pt idx="661">
                  <c:v>2468.2078585684048</c:v>
                </c:pt>
                <c:pt idx="662">
                  <c:v>2477.9846872720118</c:v>
                </c:pt>
                <c:pt idx="663">
                  <c:v>2487.8108323657052</c:v>
                </c:pt>
                <c:pt idx="664">
                  <c:v>2497.6865426117779</c:v>
                </c:pt>
                <c:pt idx="665">
                  <c:v>2507.6120680273339</c:v>
                </c:pt>
                <c:pt idx="666">
                  <c:v>2517.5876598906148</c:v>
                </c:pt>
                <c:pt idx="667">
                  <c:v>2527.6135707473636</c:v>
                </c:pt>
                <c:pt idx="668">
                  <c:v>2537.6900544172167</c:v>
                </c:pt>
                <c:pt idx="669">
                  <c:v>2547.8173660001316</c:v>
                </c:pt>
                <c:pt idx="670">
                  <c:v>2557.9957618828421</c:v>
                </c:pt>
                <c:pt idx="671">
                  <c:v>2568.225499745352</c:v>
                </c:pt>
                <c:pt idx="672">
                  <c:v>2578.5068385674581</c:v>
                </c:pt>
                <c:pt idx="673">
                  <c:v>2588.8400386353046</c:v>
                </c:pt>
                <c:pt idx="674">
                  <c:v>2599.2253615479744</c:v>
                </c:pt>
                <c:pt idx="675">
                  <c:v>2609.6630702241118</c:v>
                </c:pt>
                <c:pt idx="676">
                  <c:v>2620.1534289085789</c:v>
                </c:pt>
                <c:pt idx="677">
                  <c:v>2630.6967031791442</c:v>
                </c:pt>
                <c:pt idx="678">
                  <c:v>2641.2931599532058</c:v>
                </c:pt>
                <c:pt idx="679">
                  <c:v>2651.9430674945502</c:v>
                </c:pt>
                <c:pt idx="680">
                  <c:v>2662.6466954201437</c:v>
                </c:pt>
                <c:pt idx="681">
                  <c:v>2673.4043147069565</c:v>
                </c:pt>
                <c:pt idx="682">
                  <c:v>2684.2161976988245</c:v>
                </c:pt>
                <c:pt idx="683">
                  <c:v>2695.0826181133439</c:v>
                </c:pt>
                <c:pt idx="684">
                  <c:v>2706.0038510487989</c:v>
                </c:pt>
                <c:pt idx="685">
                  <c:v>2716.9801729911292</c:v>
                </c:pt>
                <c:pt idx="686">
                  <c:v>2728.0118618209267</c:v>
                </c:pt>
                <c:pt idx="687">
                  <c:v>2739.0991968204721</c:v>
                </c:pt>
                <c:pt idx="688">
                  <c:v>2750.2424586808061</c:v>
                </c:pt>
                <c:pt idx="689">
                  <c:v>2761.4419295088323</c:v>
                </c:pt>
                <c:pt idx="690">
                  <c:v>2772.6978928344633</c:v>
                </c:pt>
                <c:pt idx="691">
                  <c:v>2784.0106336177946</c:v>
                </c:pt>
                <c:pt idx="692">
                  <c:v>2795.3804382563217</c:v>
                </c:pt>
                <c:pt idx="693">
                  <c:v>2806.8075945921896</c:v>
                </c:pt>
                <c:pt idx="694">
                  <c:v>2818.2923919194786</c:v>
                </c:pt>
                <c:pt idx="695">
                  <c:v>2829.8351209915322</c:v>
                </c:pt>
                <c:pt idx="696">
                  <c:v>2841.4360740283119</c:v>
                </c:pt>
                <c:pt idx="697">
                  <c:v>2853.0955447238007</c:v>
                </c:pt>
                <c:pt idx="698">
                  <c:v>2864.8138282534351</c:v>
                </c:pt>
                <c:pt idx="699">
                  <c:v>2876.5912212815801</c:v>
                </c:pt>
                <c:pt idx="700">
                  <c:v>2888.4280219690372</c:v>
                </c:pt>
                <c:pt idx="701">
                  <c:v>2900.3245299805944</c:v>
                </c:pt>
                <c:pt idx="702">
                  <c:v>2912.2810464926119</c:v>
                </c:pt>
                <c:pt idx="703">
                  <c:v>2924.2978742006485</c:v>
                </c:pt>
                <c:pt idx="704">
                  <c:v>2936.3753173271202</c:v>
                </c:pt>
                <c:pt idx="705">
                  <c:v>2948.5136816290092</c:v>
                </c:pt>
                <c:pt idx="706">
                  <c:v>2960.7132744055984</c:v>
                </c:pt>
                <c:pt idx="707">
                  <c:v>2972.9744045062525</c:v>
                </c:pt>
                <c:pt idx="708">
                  <c:v>2985.2973823382385</c:v>
                </c:pt>
                <c:pt idx="709">
                  <c:v>2997.6825198745846</c:v>
                </c:pt>
                <c:pt idx="710">
                  <c:v>3010.1301306619748</c:v>
                </c:pt>
                <c:pt idx="711">
                  <c:v>3022.6405298286886</c:v>
                </c:pt>
                <c:pt idx="712">
                  <c:v>3035.2140340925816</c:v>
                </c:pt>
                <c:pt idx="713">
                  <c:v>3047.8509617690997</c:v>
                </c:pt>
                <c:pt idx="714">
                  <c:v>3060.5516327793389</c:v>
                </c:pt>
                <c:pt idx="715">
                  <c:v>3073.3163686581447</c:v>
                </c:pt>
                <c:pt idx="716">
                  <c:v>3086.1454925622529</c:v>
                </c:pt>
                <c:pt idx="717">
                  <c:v>3099.0393292784715</c:v>
                </c:pt>
                <c:pt idx="718">
                  <c:v>3111.9982052318978</c:v>
                </c:pt>
                <c:pt idx="719">
                  <c:v>3125.0224484941914</c:v>
                </c:pt>
                <c:pt idx="720">
                  <c:v>3138.1123887918707</c:v>
                </c:pt>
                <c:pt idx="721">
                  <c:v>3151.2683575146657</c:v>
                </c:pt>
                <c:pt idx="722">
                  <c:v>3164.4906877239064</c:v>
                </c:pt>
                <c:pt idx="723">
                  <c:v>3177.779714160954</c:v>
                </c:pt>
                <c:pt idx="724">
                  <c:v>3191.1357732556771</c:v>
                </c:pt>
                <c:pt idx="725">
                  <c:v>3204.5592031349665</c:v>
                </c:pt>
                <c:pt idx="726">
                  <c:v>3218.0503436312961</c:v>
                </c:pt>
                <c:pt idx="727">
                  <c:v>3231.6095362913293</c:v>
                </c:pt>
                <c:pt idx="728">
                  <c:v>3245.2371243845587</c:v>
                </c:pt>
                <c:pt idx="729">
                  <c:v>3258.9334529120042</c:v>
                </c:pt>
                <c:pt idx="730">
                  <c:v>3272.6988686149434</c:v>
                </c:pt>
                <c:pt idx="731">
                  <c:v>3286.5337199836881</c:v>
                </c:pt>
                <c:pt idx="732">
                  <c:v>3300.4383572664101</c:v>
                </c:pt>
                <c:pt idx="733">
                  <c:v>3314.4131324780083</c:v>
                </c:pt>
                <c:pt idx="734">
                  <c:v>3328.4583994090176</c:v>
                </c:pt>
                <c:pt idx="735">
                  <c:v>3342.5745136345672</c:v>
                </c:pt>
                <c:pt idx="736">
                  <c:v>3356.7618325233834</c:v>
                </c:pt>
                <c:pt idx="737">
                  <c:v>3371.0207152468338</c:v>
                </c:pt>
                <c:pt idx="738">
                  <c:v>3385.3515227880252</c:v>
                </c:pt>
                <c:pt idx="739">
                  <c:v>3399.7546179509368</c:v>
                </c:pt>
                <c:pt idx="740">
                  <c:v>3414.2303653696094</c:v>
                </c:pt>
                <c:pt idx="741">
                  <c:v>3428.7791315173745</c:v>
                </c:pt>
              </c:numCache>
            </c:numRef>
          </c:val>
          <c:smooth val="0"/>
          <c:extLst>
            <c:ext xmlns:c16="http://schemas.microsoft.com/office/drawing/2014/chart" uri="{C3380CC4-5D6E-409C-BE32-E72D297353CC}">
              <c16:uniqueId val="{00000000-EC96-41AD-90E9-91E68BE12E5B}"/>
            </c:ext>
          </c:extLst>
        </c:ser>
        <c:dLbls>
          <c:showLegendKey val="0"/>
          <c:showVal val="0"/>
          <c:showCatName val="0"/>
          <c:showSerName val="0"/>
          <c:showPercent val="0"/>
          <c:showBubbleSize val="0"/>
        </c:dLbls>
        <c:smooth val="0"/>
        <c:axId val="368861263"/>
        <c:axId val="368862095"/>
      </c:lineChart>
      <c:catAx>
        <c:axId val="368861263"/>
        <c:scaling>
          <c:orientation val="minMax"/>
        </c:scaling>
        <c:delete val="0"/>
        <c:axPos val="b"/>
        <c:numFmt formatCode="0"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8862095"/>
        <c:crosses val="autoZero"/>
        <c:auto val="1"/>
        <c:lblAlgn val="ctr"/>
        <c:lblOffset val="100"/>
        <c:tickLblSkip val="20"/>
        <c:noMultiLvlLbl val="0"/>
      </c:catAx>
      <c:valAx>
        <c:axId val="368862095"/>
        <c:scaling>
          <c:orientation val="minMax"/>
        </c:scaling>
        <c:delete val="0"/>
        <c:axPos val="l"/>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8861263"/>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3" Type="http://schemas.openxmlformats.org/officeDocument/2006/relationships/image" Target="../media/image4.svg"/><Relationship Id="rId2" Type="http://schemas.openxmlformats.org/officeDocument/2006/relationships/image" Target="../media/image3.png"/><Relationship Id="rId1" Type="http://schemas.openxmlformats.org/officeDocument/2006/relationships/image" Target="../media/image2.jpeg"/><Relationship Id="rId4" Type="http://schemas.openxmlformats.org/officeDocument/2006/relationships/chart" Target="../charts/chart2.xml"/></Relationships>
</file>

<file path=xl/drawings/_rels/drawing4.xml.rels><?xml version="1.0" encoding="UTF-8" standalone="yes"?>
<Relationships xmlns="http://schemas.openxmlformats.org/package/2006/relationships"><Relationship Id="rId2" Type="http://schemas.openxmlformats.org/officeDocument/2006/relationships/image" Target="../media/image6.svg"/><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2</xdr:col>
      <xdr:colOff>495300</xdr:colOff>
      <xdr:row>46</xdr:row>
      <xdr:rowOff>161925</xdr:rowOff>
    </xdr:from>
    <xdr:to>
      <xdr:col>4</xdr:col>
      <xdr:colOff>66675</xdr:colOff>
      <xdr:row>53</xdr:row>
      <xdr:rowOff>17652</xdr:rowOff>
    </xdr:to>
    <xdr:pic>
      <xdr:nvPicPr>
        <xdr:cNvPr id="3" name="Picture 2">
          <a:extLst>
            <a:ext uri="{FF2B5EF4-FFF2-40B4-BE49-F238E27FC236}">
              <a16:creationId xmlns:a16="http://schemas.microsoft.com/office/drawing/2014/main" id="{AAD656BA-A22F-42B9-B73B-B92AC8D4E139}"/>
            </a:ext>
          </a:extLst>
        </xdr:cNvPr>
        <xdr:cNvPicPr>
          <a:picLocks noChangeAspect="1"/>
        </xdr:cNvPicPr>
      </xdr:nvPicPr>
      <xdr:blipFill>
        <a:blip xmlns:r="http://schemas.openxmlformats.org/officeDocument/2006/relationships" r:embed="rId1"/>
        <a:stretch>
          <a:fillRect/>
        </a:stretch>
      </xdr:blipFill>
      <xdr:spPr>
        <a:xfrm>
          <a:off x="2395538" y="12396788"/>
          <a:ext cx="1619250" cy="1622614"/>
        </a:xfrm>
        <a:prstGeom prst="rect">
          <a:avLst/>
        </a:prstGeom>
      </xdr:spPr>
    </xdr:pic>
    <xdr:clientData/>
  </xdr:twoCellAnchor>
  <xdr:twoCellAnchor>
    <xdr:from>
      <xdr:col>1</xdr:col>
      <xdr:colOff>4763</xdr:colOff>
      <xdr:row>1</xdr:row>
      <xdr:rowOff>219075</xdr:rowOff>
    </xdr:from>
    <xdr:to>
      <xdr:col>6</xdr:col>
      <xdr:colOff>0</xdr:colOff>
      <xdr:row>48</xdr:row>
      <xdr:rowOff>33337</xdr:rowOff>
    </xdr:to>
    <xdr:sp macro="" textlink="">
      <xdr:nvSpPr>
        <xdr:cNvPr id="4" name="TextBox 3">
          <a:extLst>
            <a:ext uri="{FF2B5EF4-FFF2-40B4-BE49-F238E27FC236}">
              <a16:creationId xmlns:a16="http://schemas.microsoft.com/office/drawing/2014/main" id="{D249F0B3-025D-4943-8F0C-7EC2CB70113C}"/>
            </a:ext>
          </a:extLst>
        </xdr:cNvPr>
        <xdr:cNvSpPr txBox="1"/>
      </xdr:nvSpPr>
      <xdr:spPr>
        <a:xfrm>
          <a:off x="881063" y="1095375"/>
          <a:ext cx="5114925" cy="1167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t>Seja bem-vindo à Planilha da Capivara!</a:t>
          </a:r>
        </a:p>
        <a:p>
          <a:endParaRPr lang="en-US" sz="1200"/>
        </a:p>
        <a:p>
          <a:r>
            <a:rPr lang="en-US" sz="1200"/>
            <a:t>O objetivo desta ferramenta é auxiliar investidores interessados</a:t>
          </a:r>
          <a:r>
            <a:rPr lang="en-US" sz="1200" baseline="0"/>
            <a:t> na independência fiananceira (FIRE)</a:t>
          </a:r>
          <a:r>
            <a:rPr lang="en-US" sz="1200"/>
            <a:t> a organizarem os seus investimentos em ETFs acumuladoras irlandesas. </a:t>
          </a:r>
        </a:p>
        <a:p>
          <a:endParaRPr lang="en-US" sz="1200"/>
        </a:p>
        <a:p>
          <a:r>
            <a:rPr lang="en-US" sz="1200"/>
            <a:t>A Planilha é dividida em três seções principais: Passado, ETFs e Futuro. É possível navegar pelas seções utilizando as abas abaixo. </a:t>
          </a:r>
        </a:p>
        <a:p>
          <a:endParaRPr lang="en-US" sz="1200"/>
        </a:p>
        <a:p>
          <a:r>
            <a:rPr lang="en-US" sz="1200"/>
            <a:t>No “passado” você anota todas as suas compras e vendas de cotas das suas ETFs favoritas. Assim, você terá um retrato de tudo o que aconteceu até aqui. Preencha com cuidado, pois os dados desta tabela servirão de base para outras fórmulas e tabelas na planilha. </a:t>
          </a:r>
        </a:p>
        <a:p>
          <a:endParaRPr lang="en-US" sz="1200"/>
        </a:p>
        <a:p>
          <a:r>
            <a:rPr lang="en-US" sz="1200"/>
            <a:t>Em “ETFs” você tem um panorama do seu patrimônio atual e uma ferramenta para te ajudar a escolher qual ETF comprar em seguida. Destaco aqui as colunas "possível" e "troco", que irão te informar quantas ETFs podem ser compradas com o aporte do mês e quanto sobrará de troco na conta da corretora. Útil para os investidores com aportes menores que nem sempre conseguem comprar as ETFs mais caras. </a:t>
          </a:r>
        </a:p>
        <a:p>
          <a:endParaRPr lang="en-US" sz="1200"/>
        </a:p>
        <a:p>
          <a:r>
            <a:rPr lang="en-US" sz="1200"/>
            <a:t>Em “Futuro” você tem uma visão do que poderá acontecer caso os rendimentos futuros sejam similares aos rendimentos históricos. Ela também responde, aproximadamente, a pergunta mais importante para aqueles que buscam a independência financeira: “daqui a quanto tempo eu posso mandar o meu chefe pastar e viver de renda?”</a:t>
          </a:r>
        </a:p>
        <a:p>
          <a:endParaRPr lang="en-US" sz="1200"/>
        </a:p>
        <a:p>
          <a:r>
            <a:rPr lang="en-US" sz="1200"/>
            <a:t>Na medida do possível, tentei criar uma ferramenta que fosse útil e intuitiva. Recomendo a você, que está vendo esta planilha pela primeira vez, que leia os textos explicativos no site, aprenda como a planilha foi feita, e tire um tempo para entender todas as fórmulas. Só assim você poderá maximizar a utilidade desta planilha na sua vida.</a:t>
          </a:r>
        </a:p>
        <a:p>
          <a:endParaRPr lang="en-US" sz="1200"/>
        </a:p>
        <a:p>
          <a:r>
            <a:rPr lang="en-US" sz="1200"/>
            <a:t>Críticas e sugestões são muito bem vindas. </a:t>
          </a:r>
        </a:p>
        <a:p>
          <a:endParaRPr lang="en-US" sz="1200"/>
        </a:p>
        <a:p>
          <a:r>
            <a:rPr lang="en-US" sz="1200"/>
            <a:t>É isso.</a:t>
          </a:r>
        </a:p>
        <a:p>
          <a:endParaRPr lang="en-US" sz="1200"/>
        </a:p>
        <a:p>
          <a:r>
            <a:rPr lang="en-US" sz="1200"/>
            <a:t>Investimento longo e próspero, amigos!</a:t>
          </a:r>
        </a:p>
        <a:p>
          <a:endParaRPr lang="en-US" sz="1200"/>
        </a:p>
        <a:p>
          <a:r>
            <a:rPr lang="en-US" sz="1200"/>
            <a:t>– Capivara 💎🖖</a:t>
          </a:r>
        </a:p>
        <a:p>
          <a:endParaRPr lang="en-US" sz="1200"/>
        </a:p>
        <a:p>
          <a:r>
            <a:rPr lang="en-US" sz="1200" b="1"/>
            <a:t>Dica 1:</a:t>
          </a:r>
          <a:r>
            <a:rPr lang="en-US" sz="1200" b="1" baseline="0"/>
            <a:t> </a:t>
          </a:r>
          <a:r>
            <a:rPr lang="en-US" sz="1200" b="0" baseline="0"/>
            <a:t>Toda vez que abrir a planilha, clique em "Data" -&gt; "Refresh All" para atualizar o câmbio e o valor atual dos seus ETFs. Ou use o atalho Ctrl+Alt+F5.</a:t>
          </a:r>
          <a:endParaRPr lang="en-US" sz="1200" b="1"/>
        </a:p>
        <a:p>
          <a:endParaRPr lang="en-US" sz="1200" b="1"/>
        </a:p>
        <a:p>
          <a:r>
            <a:rPr lang="en-US" sz="1200" b="1"/>
            <a:t>Dica 2: </a:t>
          </a:r>
          <a:r>
            <a:rPr lang="en-US" sz="1200"/>
            <a:t>Preencha apenas as colunas com fundo branco. Tome cuidado para não apagar as fórmulas. </a:t>
          </a:r>
        </a:p>
        <a:p>
          <a:endParaRPr lang="en-US" sz="1200"/>
        </a:p>
        <a:p>
          <a:r>
            <a:rPr lang="en-US" sz="1200" b="1"/>
            <a:t>Dica 3: </a:t>
          </a:r>
          <a:r>
            <a:rPr lang="en-US" sz="1200"/>
            <a:t>Personalize a planilha escondendo as colunas menos relevantes para você. </a:t>
          </a:r>
        </a:p>
        <a:p>
          <a:endParaRPr lang="en-US" sz="1200"/>
        </a:p>
        <a:p>
          <a:r>
            <a:rPr lang="en-US" sz="1200" b="1"/>
            <a:t>Dica 4: </a:t>
          </a:r>
          <a:r>
            <a:rPr lang="en-US" sz="1200"/>
            <a:t>Leve o mouse para os pequenos triângulos vermelhos para ler comentários explicativos. </a:t>
          </a:r>
        </a:p>
        <a:p>
          <a:endParaRPr lang="en-US" sz="1200"/>
        </a:p>
        <a:p>
          <a:r>
            <a:rPr lang="en-US" sz="1200" b="1"/>
            <a:t>PS: </a:t>
          </a:r>
          <a:r>
            <a:rPr lang="en-US" sz="1200"/>
            <a:t>Para mais informações sobre independência financeira, como esta planilha foi feita e um guia de como usá-la, procure "a planilha da capivara" no seu buscador favorito.</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73818</xdr:colOff>
      <xdr:row>52</xdr:row>
      <xdr:rowOff>138113</xdr:rowOff>
    </xdr:from>
    <xdr:to>
      <xdr:col>5</xdr:col>
      <xdr:colOff>1807368</xdr:colOff>
      <xdr:row>62</xdr:row>
      <xdr:rowOff>80964</xdr:rowOff>
    </xdr:to>
    <xdr:graphicFrame macro="">
      <xdr:nvGraphicFramePr>
        <xdr:cNvPr id="3" name="Chart 2">
          <a:extLst>
            <a:ext uri="{FF2B5EF4-FFF2-40B4-BE49-F238E27FC236}">
              <a16:creationId xmlns:a16="http://schemas.microsoft.com/office/drawing/2014/main" id="{9430B03D-8A7F-4B5C-9F72-885A6AAE86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absolute">
    <xdr:from>
      <xdr:col>8</xdr:col>
      <xdr:colOff>435768</xdr:colOff>
      <xdr:row>767</xdr:row>
      <xdr:rowOff>57150</xdr:rowOff>
    </xdr:from>
    <xdr:to>
      <xdr:col>13</xdr:col>
      <xdr:colOff>792955</xdr:colOff>
      <xdr:row>781</xdr:row>
      <xdr:rowOff>242888</xdr:rowOff>
    </xdr:to>
    <xdr:sp macro="" textlink="">
      <xdr:nvSpPr>
        <xdr:cNvPr id="2" name="TextBox 1">
          <a:extLst>
            <a:ext uri="{FF2B5EF4-FFF2-40B4-BE49-F238E27FC236}">
              <a16:creationId xmlns:a16="http://schemas.microsoft.com/office/drawing/2014/main" id="{EBB11F23-28D3-4C38-9A2C-B3AE5528ED4A}"/>
            </a:ext>
          </a:extLst>
        </xdr:cNvPr>
        <xdr:cNvSpPr txBox="1"/>
      </xdr:nvSpPr>
      <xdr:spPr>
        <a:xfrm>
          <a:off x="7617618" y="194281425"/>
          <a:ext cx="5081587" cy="37195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Esta linha</a:t>
          </a:r>
          <a:r>
            <a:rPr lang="en-US" sz="1100" baseline="0">
              <a:solidFill>
                <a:schemeClr val="dk1"/>
              </a:solidFill>
              <a:effectLst/>
              <a:latin typeface="+mn-lt"/>
              <a:ea typeface="+mn-ea"/>
              <a:cs typeface="+mn-cs"/>
            </a:rPr>
            <a:t> representa a utilidade do capital ao longo da vida de uma pessoa interessada na independência financeira.</a:t>
          </a:r>
        </a:p>
        <a:p>
          <a:endParaRPr lang="en-US">
            <a:effectLst/>
          </a:endParaRPr>
        </a:p>
        <a:p>
          <a:r>
            <a:rPr lang="en-US" sz="1100" baseline="0">
              <a:solidFill>
                <a:schemeClr val="dk1"/>
              </a:solidFill>
              <a:effectLst/>
              <a:latin typeface="+mn-lt"/>
              <a:ea typeface="+mn-ea"/>
              <a:cs typeface="+mn-cs"/>
            </a:rPr>
            <a:t>Note, ela é apenas um futuro plausível, dentre vários possíveis.</a:t>
          </a:r>
        </a:p>
        <a:p>
          <a:endParaRPr lang="en-US">
            <a:effectLst/>
          </a:endParaRPr>
        </a:p>
        <a:p>
          <a:r>
            <a:rPr lang="en-US" sz="1100" baseline="0">
              <a:solidFill>
                <a:schemeClr val="dk1"/>
              </a:solidFill>
              <a:effectLst/>
              <a:latin typeface="+mn-lt"/>
              <a:ea typeface="+mn-ea"/>
              <a:cs typeface="+mn-cs"/>
            </a:rPr>
            <a:t>Eu penso nela como o eixo central de uma núvem de probabilidades. </a:t>
          </a:r>
        </a:p>
        <a:p>
          <a:endParaRPr lang="en-US">
            <a:effectLst/>
          </a:endParaRPr>
        </a:p>
        <a:p>
          <a:r>
            <a:rPr lang="en-US" sz="1100" baseline="0">
              <a:solidFill>
                <a:schemeClr val="dk1"/>
              </a:solidFill>
              <a:effectLst/>
              <a:latin typeface="+mn-lt"/>
              <a:ea typeface="+mn-ea"/>
              <a:cs typeface="+mn-cs"/>
            </a:rPr>
            <a:t>No futuro um patrimônio poderá ter crescido </a:t>
          </a:r>
          <a:r>
            <a:rPr lang="en-US" sz="1100" b="1" baseline="0">
              <a:solidFill>
                <a:schemeClr val="dk1"/>
              </a:solidFill>
              <a:effectLst/>
              <a:latin typeface="+mn-lt"/>
              <a:ea typeface="+mn-ea"/>
              <a:cs typeface="+mn-cs"/>
            </a:rPr>
            <a:t>além</a:t>
          </a:r>
          <a:r>
            <a:rPr lang="en-US" sz="1100" baseline="0">
              <a:solidFill>
                <a:schemeClr val="dk1"/>
              </a:solidFill>
              <a:effectLst/>
              <a:latin typeface="+mn-lt"/>
              <a:ea typeface="+mn-ea"/>
              <a:cs typeface="+mn-cs"/>
            </a:rPr>
            <a:t> ou </a:t>
          </a:r>
          <a:r>
            <a:rPr lang="en-US" sz="1100" b="1" baseline="0">
              <a:solidFill>
                <a:schemeClr val="dk1"/>
              </a:solidFill>
              <a:effectLst/>
              <a:latin typeface="+mn-lt"/>
              <a:ea typeface="+mn-ea"/>
              <a:cs typeface="+mn-cs"/>
            </a:rPr>
            <a:t>aquém</a:t>
          </a:r>
          <a:r>
            <a:rPr lang="en-US" sz="1100" baseline="0">
              <a:solidFill>
                <a:schemeClr val="dk1"/>
              </a:solidFill>
              <a:effectLst/>
              <a:latin typeface="+mn-lt"/>
              <a:ea typeface="+mn-ea"/>
              <a:cs typeface="+mn-cs"/>
            </a:rPr>
            <a:t> do previsto. Hoje, é impossível saber. Como diria o mestre Yoda "sempre em movimento, o futuro está".</a:t>
          </a:r>
        </a:p>
        <a:p>
          <a:endParaRPr lang="en-US">
            <a:effectLst/>
          </a:endParaRPr>
        </a:p>
        <a:p>
          <a:r>
            <a:rPr lang="en-US" sz="1100" baseline="0">
              <a:solidFill>
                <a:schemeClr val="dk1"/>
              </a:solidFill>
              <a:effectLst/>
              <a:latin typeface="+mn-lt"/>
              <a:ea typeface="+mn-ea"/>
              <a:cs typeface="+mn-cs"/>
            </a:rPr>
            <a:t>A importância da taxa segura de saque (SWR) é que ela impõe um limite inferior a probabilidade mais catastrófica: a de faltar dinheiro antes do fim da vida. </a:t>
          </a:r>
        </a:p>
        <a:p>
          <a:endParaRPr lang="en-US">
            <a:effectLst/>
          </a:endParaRPr>
        </a:p>
        <a:p>
          <a:r>
            <a:rPr lang="en-US" sz="1100" baseline="0">
              <a:solidFill>
                <a:schemeClr val="dk1"/>
              </a:solidFill>
              <a:effectLst/>
              <a:latin typeface="+mn-lt"/>
              <a:ea typeface="+mn-ea"/>
              <a:cs typeface="+mn-cs"/>
            </a:rPr>
            <a:t>Uma estratégia de saque apropriada significa que o seu patrimônio terá gordura o suficiente para suportar as ondas da volatilidade.</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É por este motivo que a renda passiva possível será sempre menor que o rendimento previsto. Tem que sobrar um pouco para que o patrimônio possa suportar as recessões. </a:t>
          </a:r>
        </a:p>
        <a:p>
          <a:endParaRPr lang="en-US" sz="1100" baseline="0">
            <a:solidFill>
              <a:schemeClr val="dk1"/>
            </a:solidFill>
            <a:effectLst/>
            <a:latin typeface="+mn-lt"/>
            <a:ea typeface="+mn-ea"/>
            <a:cs typeface="+mn-cs"/>
          </a:endParaRPr>
        </a:p>
        <a:p>
          <a:r>
            <a:rPr lang="pt-BR" sz="1100" baseline="0">
              <a:solidFill>
                <a:schemeClr val="dk1"/>
              </a:solidFill>
              <a:effectLst/>
              <a:latin typeface="+mn-lt"/>
              <a:ea typeface="+mn-ea"/>
              <a:cs typeface="+mn-cs"/>
            </a:rPr>
            <a:t>– Capivara 🖖💎</a:t>
          </a:r>
          <a:endParaRPr lang="en-US">
            <a:effectLst/>
          </a:endParaRPr>
        </a:p>
      </xdr:txBody>
    </xdr:sp>
    <xdr:clientData/>
  </xdr:twoCellAnchor>
  <xdr:twoCellAnchor editAs="oneCell">
    <xdr:from>
      <xdr:col>9</xdr:col>
      <xdr:colOff>596491</xdr:colOff>
      <xdr:row>786</xdr:row>
      <xdr:rowOff>109537</xdr:rowOff>
    </xdr:from>
    <xdr:to>
      <xdr:col>12</xdr:col>
      <xdr:colOff>889406</xdr:colOff>
      <xdr:row>795</xdr:row>
      <xdr:rowOff>172311</xdr:rowOff>
    </xdr:to>
    <xdr:pic>
      <xdr:nvPicPr>
        <xdr:cNvPr id="7" name="Picture 6">
          <a:extLst>
            <a:ext uri="{FF2B5EF4-FFF2-40B4-BE49-F238E27FC236}">
              <a16:creationId xmlns:a16="http://schemas.microsoft.com/office/drawing/2014/main" id="{443FE877-8F70-4166-8036-78293C64EDF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440329" y="199129650"/>
          <a:ext cx="3436165" cy="2334486"/>
        </a:xfrm>
        <a:prstGeom prst="rect">
          <a:avLst/>
        </a:prstGeom>
      </xdr:spPr>
    </xdr:pic>
    <xdr:clientData/>
  </xdr:twoCellAnchor>
  <xdr:twoCellAnchor editAs="oneCell">
    <xdr:from>
      <xdr:col>16</xdr:col>
      <xdr:colOff>895350</xdr:colOff>
      <xdr:row>8</xdr:row>
      <xdr:rowOff>114300</xdr:rowOff>
    </xdr:from>
    <xdr:to>
      <xdr:col>17</xdr:col>
      <xdr:colOff>538162</xdr:colOff>
      <xdr:row>11</xdr:row>
      <xdr:rowOff>23813</xdr:rowOff>
    </xdr:to>
    <xdr:pic>
      <xdr:nvPicPr>
        <xdr:cNvPr id="11" name="Graphic 10" descr="Bonfire outline">
          <a:extLst>
            <a:ext uri="{FF2B5EF4-FFF2-40B4-BE49-F238E27FC236}">
              <a16:creationId xmlns:a16="http://schemas.microsoft.com/office/drawing/2014/main" id="{6773868B-1A28-424D-B8FB-61089F58FDC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5830550" y="2757488"/>
          <a:ext cx="666750" cy="666750"/>
        </a:xfrm>
        <a:prstGeom prst="rect">
          <a:avLst/>
        </a:prstGeom>
      </xdr:spPr>
    </xdr:pic>
    <xdr:clientData/>
  </xdr:twoCellAnchor>
  <xdr:twoCellAnchor editAs="absolute">
    <xdr:from>
      <xdr:col>6</xdr:col>
      <xdr:colOff>33336</xdr:colOff>
      <xdr:row>746</xdr:row>
      <xdr:rowOff>142874</xdr:rowOff>
    </xdr:from>
    <xdr:to>
      <xdr:col>14</xdr:col>
      <xdr:colOff>1090611</xdr:colOff>
      <xdr:row>764</xdr:row>
      <xdr:rowOff>142874</xdr:rowOff>
    </xdr:to>
    <xdr:graphicFrame macro="">
      <xdr:nvGraphicFramePr>
        <xdr:cNvPr id="5" name="Chart 4">
          <a:extLst>
            <a:ext uri="{FF2B5EF4-FFF2-40B4-BE49-F238E27FC236}">
              <a16:creationId xmlns:a16="http://schemas.microsoft.com/office/drawing/2014/main" id="{4813F855-90C6-4868-AE67-12A0B8CF1D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138113</xdr:colOff>
      <xdr:row>18</xdr:row>
      <xdr:rowOff>157162</xdr:rowOff>
    </xdr:from>
    <xdr:to>
      <xdr:col>0</xdr:col>
      <xdr:colOff>700088</xdr:colOff>
      <xdr:row>20</xdr:row>
      <xdr:rowOff>57150</xdr:rowOff>
    </xdr:to>
    <xdr:pic>
      <xdr:nvPicPr>
        <xdr:cNvPr id="3" name="Graphic 2" descr="Lion outline">
          <a:extLst>
            <a:ext uri="{FF2B5EF4-FFF2-40B4-BE49-F238E27FC236}">
              <a16:creationId xmlns:a16="http://schemas.microsoft.com/office/drawing/2014/main" id="{3835C79A-B564-4150-A7B2-2A39C84CF73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38113" y="5324475"/>
          <a:ext cx="561975" cy="561975"/>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
      <keyFlags>
        <key name="%cvi">
          <flag name="ShowInCardView" value="0"/>
          <flag name="ShowInDotNotation" value="0"/>
          <flag name="ShowInAutoComplete" value="0"/>
          <flag name="ExcludeFromCalcComparison" value="1"/>
        </key>
      </keyFlags>
    </type>
    <type name="_linkedentitycore">
      <keyFlags>
        <key name="%EntityServiceId">
          <flag name="ShowInCardView" value="0"/>
          <flag name="ShowInDotNotation" value="0"/>
          <flag name="ShowInAutoComplete" value="0"/>
        </key>
        <key name="%EntitySubDomain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s>
</rvTypesInfo>
</file>

<file path=xl/richData/rdarray.xml><?xml version="1.0" encoding="utf-8"?>
<arrayData xmlns="http://schemas.microsoft.com/office/spreadsheetml/2017/richdata2" count="46">
  <a r="1" c="257">
    <v t="i">2</v>
    <v t="i">3</v>
    <v t="i">4</v>
    <v t="i">5</v>
    <v t="i">9</v>
    <v t="i">10</v>
    <v t="i">11</v>
    <v t="i">12</v>
    <v t="i">13</v>
    <v t="i">16</v>
    <v t="i">17</v>
    <v t="i">18</v>
    <v t="i">19</v>
    <v t="i">20</v>
    <v t="i">23</v>
    <v t="i">24</v>
    <v t="i">25</v>
    <v t="i">26</v>
    <v t="i">27</v>
    <v t="i">30</v>
    <v t="i">31</v>
    <v t="i">32</v>
    <v t="i">33</v>
    <v t="i">34</v>
    <v t="i">37</v>
    <v t="i">38</v>
    <v t="i">39</v>
    <v t="i">40</v>
    <v t="i">41</v>
    <v t="i">44</v>
    <v t="i">45</v>
    <v t="i">46</v>
    <v t="i">47</v>
    <v t="i">48</v>
    <v t="i">51</v>
    <v t="i">52</v>
    <v t="i">53</v>
    <v t="i">54</v>
    <v t="i">55</v>
    <v t="i">58</v>
    <v t="i">59</v>
    <v t="i">60</v>
    <v t="i">61</v>
    <v t="i">62</v>
    <v t="i">65</v>
    <v t="i">66</v>
    <v t="i">67</v>
    <v t="i">68</v>
    <v t="i">69</v>
    <v t="i">72</v>
    <v t="i">73</v>
    <v t="i">74</v>
    <v t="i">75</v>
    <v t="i">76</v>
    <v t="i">79</v>
    <v t="i">80</v>
    <v t="i">81</v>
    <v t="i">82</v>
    <v t="i">83</v>
    <v t="i">86</v>
    <v t="i">87</v>
    <v t="i">88</v>
    <v t="i">89</v>
    <v t="i">90</v>
    <v t="i">93</v>
    <v t="i">94</v>
    <v t="i">95</v>
    <v t="i">96</v>
    <v t="i">101</v>
    <v t="i">102</v>
    <v t="i">103</v>
    <v t="i">104</v>
    <v t="i">107</v>
    <v t="i">108</v>
    <v t="i">109</v>
    <v t="i">110</v>
    <v t="i">111</v>
    <v t="i">114</v>
    <v t="i">115</v>
    <v t="i">116</v>
    <v t="i">117</v>
    <v t="i">118</v>
    <v t="i">121</v>
    <v t="i">122</v>
    <v t="i">123</v>
    <v t="i">124</v>
    <v t="i">125</v>
    <v t="i">128</v>
    <v t="i">129</v>
    <v t="i">130</v>
    <v t="i">131</v>
    <v t="i">132</v>
    <v t="i">135</v>
    <v t="i">136</v>
    <v t="i">137</v>
    <v t="i">138</v>
    <v t="i">139</v>
    <v t="i">142</v>
    <v t="i">143</v>
    <v t="i">144</v>
    <v t="i">145</v>
    <v t="i">146</v>
    <v t="i">149</v>
    <v t="i">150</v>
    <v t="i">151</v>
    <v t="i">152</v>
    <v t="i">153</v>
    <v t="i">156</v>
    <v t="i">157</v>
    <v t="i">158</v>
    <v t="i">159</v>
    <v t="i">160</v>
    <v t="i">163</v>
    <v t="i">164</v>
    <v t="i">165</v>
    <v t="i">166</v>
    <v t="i">167</v>
    <v t="i">170</v>
    <v t="i">171</v>
    <v t="i">172</v>
    <v t="i">173</v>
    <v t="i">174</v>
    <v t="i">177</v>
    <v t="i">178</v>
    <v t="i">179</v>
    <v t="i">180</v>
    <v t="i">181</v>
    <v t="i">184</v>
    <v t="i">185</v>
    <v t="i">186</v>
    <v t="i">187</v>
    <v t="i">188</v>
    <v t="i">191</v>
    <v t="i">192</v>
    <v t="i">193</v>
    <v t="i">194</v>
    <v t="i">195</v>
    <v t="i">198</v>
    <v t="i">199</v>
    <v t="i">200</v>
    <v t="i">201</v>
    <v t="i">202</v>
    <v t="i">205</v>
    <v t="i">206</v>
    <v t="i">207</v>
    <v t="i">208</v>
    <v t="i">209</v>
    <v t="i">212</v>
    <v t="i">213</v>
    <v t="i">214</v>
    <v t="i">215</v>
    <v t="i">216</v>
    <v t="i">219</v>
    <v t="i">220</v>
    <v t="i">221</v>
    <v t="i">222</v>
    <v t="i">223</v>
    <v t="i">226</v>
    <v t="i">227</v>
    <v t="i">228</v>
    <v t="i">229</v>
    <v t="i">230</v>
    <v t="i">233</v>
    <v t="i">234</v>
    <v t="i">235</v>
    <v t="i">236</v>
    <v t="i">237</v>
    <v t="i">240</v>
    <v t="i">241</v>
    <v t="i">242</v>
    <v t="i">243</v>
    <v t="i">244</v>
    <v t="i">247</v>
    <v t="i">248</v>
    <v t="i">249</v>
    <v t="i">250</v>
    <v t="i">251</v>
    <v t="i">254</v>
    <v t="i">255</v>
    <v t="i">256</v>
    <v t="i">257</v>
    <v t="i">258</v>
    <v t="i">261</v>
    <v t="i">262</v>
    <v t="i">263</v>
    <v t="i">264</v>
    <v t="i">265</v>
    <v t="i">268</v>
    <v t="i">269</v>
    <v t="i">270</v>
    <v t="i">271</v>
    <v t="i">272</v>
    <v t="i">275</v>
    <v t="i">276</v>
    <v t="i">277</v>
    <v t="i">278</v>
    <v t="i">279</v>
    <v t="i">282</v>
    <v t="i">283</v>
    <v t="i">284</v>
    <v t="i">285</v>
    <v t="i">286</v>
    <v t="i">289</v>
    <v t="i">290</v>
    <v t="i">291</v>
    <v t="i">292</v>
    <v t="i">293</v>
    <v t="i">296</v>
    <v t="i">297</v>
    <v t="i">298</v>
    <v t="i">299</v>
    <v t="i">300</v>
    <v t="i">303</v>
    <v t="i">304</v>
    <v t="i">305</v>
    <v t="i">306</v>
    <v t="i">307</v>
    <v t="i">310</v>
    <v t="i">311</v>
    <v t="i">312</v>
    <v t="i">313</v>
    <v t="i">314</v>
    <v t="i">317</v>
    <v t="i">318</v>
    <v t="i">319</v>
    <v t="i">320</v>
    <v t="i">321</v>
    <v t="i">324</v>
    <v t="i">325</v>
    <v t="i">326</v>
    <v t="i">327</v>
    <v t="i">328</v>
    <v t="i">331</v>
    <v t="i">332</v>
    <v t="i">333</v>
    <v t="i">334</v>
    <v t="i">335</v>
    <v t="i">338</v>
    <v t="i">339</v>
    <v t="i">340</v>
    <v t="i">341</v>
    <v t="i">342</v>
    <v t="i">345</v>
    <v t="i">346</v>
    <v t="i">347</v>
    <v t="i">348</v>
    <v t="i">349</v>
    <v t="i">352</v>
    <v t="i">353</v>
    <v t="i">354</v>
    <v t="i">355</v>
    <v t="i">356</v>
    <v t="i">359</v>
    <v t="i">360</v>
    <v t="i">361</v>
    <v t="i">362</v>
    <v t="i">363</v>
  </a>
  <a r="1" c="257">
    <v>-99999901</v>
    <v>42.02</v>
    <v>42.61</v>
    <v>42.76</v>
    <v>42.97</v>
    <v>43.454999999999998</v>
    <v>43.655000000000001</v>
    <v>43.62</v>
    <v>44.795000000000002</v>
    <v>44.52</v>
    <v>44.88</v>
    <v>44.76</v>
    <v>45.515000000000001</v>
    <v>44.844999999999999</v>
    <v>44.96</v>
    <v>45.37</v>
    <v>46.1</v>
    <v>46.36</v>
    <v>45.835000000000001</v>
    <v>46.08</v>
    <v>45.81</v>
    <v>45</v>
    <v>44.86</v>
    <v>44.06</v>
    <v>44.825000000000003</v>
    <v>45.704999999999998</v>
    <v>45.94</v>
    <v>45.71</v>
    <v>46.21</v>
    <v>46.35</v>
    <v>46.73</v>
    <v>47.05</v>
    <v>47.695</v>
    <v>47.685000000000002</v>
    <v>48.18</v>
    <v>47.76</v>
    <v>47.54</v>
    <v>46.81</v>
    <v>47.58</v>
    <v>46.24</v>
    <v>45.94</v>
    <v>45.645000000000003</v>
    <v>45.69</v>
    <v>44.38</v>
    <v>45.44</v>
    <v>44.91</v>
    <v>45.25</v>
    <v>44.73</v>
    <v>43.47</v>
    <v>43.31</v>
    <v>43.975000000000001</v>
    <v>43.73</v>
    <v>45.04</v>
    <v>44.26</v>
    <v>44.32</v>
    <v>44.68</v>
    <v>44.215000000000003</v>
    <v>44.43</v>
    <v>44.284999999999997</v>
    <v>44.36</v>
    <v>43.78</v>
    <v>42.994999999999997</v>
    <v>42.734999999999999</v>
    <v>43.085000000000001</v>
    <v>43.43</v>
    <v>43.66</v>
    <v>43.86</v>
    <v>44.445</v>
    <v>44.77</v>
    <v>44.14</v>
    <v>44.48</v>
    <v>43.93</v>
    <v>43.725000000000001</v>
    <v>44.01</v>
    <v>44.335000000000001</v>
    <v>44.44</v>
    <v>44.645000000000003</v>
    <v>44.51</v>
    <v>44.14</v>
    <v>44.234999999999999</v>
    <v>44.51</v>
    <v>44.854999999999997</v>
    <v>44.92</v>
    <v>45.06</v>
    <v>45.24</v>
    <v>45.05</v>
    <v>44.52</v>
    <v>-99999901</v>
    <v>43.77</v>
    <v>44.21</v>
    <v>44.51</v>
    <v>45.155000000000001</v>
    <v>44.41</v>
    <v>43.924999999999997</v>
    <v>43.14</v>
    <v>42.89</v>
    <v>43.53</v>
    <v>43.454999999999998</v>
    <v>44.22</v>
    <v>43.835000000000001</v>
    <v>44.145000000000003</v>
    <v>43.835000000000001</v>
    <v>44.06</v>
    <v>44.5</v>
    <v>44.8</v>
    <v>44.92</v>
    <v>45.24</v>
    <v>-99999901</v>
    <v>46.12</v>
    <v>46.2</v>
    <v>45.79</v>
    <v>46.075000000000003</v>
    <v>45.83</v>
    <v>45.625</v>
    <v>45.66</v>
    <v>45.88</v>
    <v>45.715000000000003</v>
    <v>45.97</v>
    <v>45.615000000000002</v>
    <v>45.6</v>
    <v>45.34</v>
    <v>44.835000000000001</v>
    <v>44.89</v>
    <v>44.695</v>
    <v>45.25</v>
    <v>45.53</v>
    <v>45.875</v>
    <v>45.87</v>
    <v>45.67</v>
    <v>45.64</v>
    <v>45.215000000000003</v>
    <v>45.125</v>
    <v>45.02</v>
    <v>44.63</v>
    <v>44.48</v>
    <v>43.58</v>
    <v>44.24</v>
    <v>44.31</v>
    <v>44.7</v>
    <v>44.66</v>
    <v>44.854999999999997</v>
    <v>44.505000000000003</v>
    <v>43.564999999999998</v>
    <v>43.664999999999999</v>
    <v>43.814999999999998</v>
    <v>44.1</v>
    <v>43.43</v>
    <v>42.75</v>
    <v>41.52</v>
    <v>42.655000000000001</v>
    <v>43.234999999999999</v>
    <v>42.835000000000001</v>
    <v>43.295000000000002</v>
    <v>43.05</v>
    <v>43.505000000000003</v>
    <v>43.59</v>
    <v>43.06</v>
    <v>43.34</v>
    <v>43.3</v>
    <v>43.32</v>
    <v>43.005000000000003</v>
    <v>42.84</v>
    <v>42.47</v>
    <v>41.86</v>
    <v>42.094999999999999</v>
    <v>41.094999999999999</v>
    <v>40.994999999999997</v>
    <v>41.475000000000001</v>
    <v>42.61</v>
    <v>42.655000000000001</v>
    <v>42.4</v>
    <v>42.73</v>
    <v>42.95</v>
    <v>43.56</v>
    <v>44.08</v>
    <v>44.09</v>
    <v>44.104999999999997</v>
    <v>44.5</v>
    <v>44.44</v>
    <v>43.734999999999999</v>
    <v>43.59</v>
    <v>43.71</v>
    <v>43.72</v>
    <v>43.42</v>
    <v>43.06</v>
    <v>42.765000000000001</v>
    <v>42.64</v>
    <v>41.704999999999998</v>
    <v>41.69</v>
    <v>42.5</v>
    <v>42.58</v>
    <v>42.25</v>
    <v>42.39</v>
    <v>41.854999999999997</v>
    <v>41.76</v>
    <v>42.01</v>
    <v>41.65</v>
    <v>41</v>
    <v>41.65</v>
    <v>41.06</v>
    <v>42.22</v>
    <v>42.234999999999999</v>
    <v>42.52</v>
    <v>42.125</v>
    <v>42.5</v>
    <v>42.615000000000002</v>
    <v>43.25</v>
    <v>43.16</v>
    <v>43.63</v>
    <v>43.68</v>
    <v>43.28</v>
    <v>43.23</v>
    <v>43.51</v>
    <v>43.48</v>
    <v>43.05</v>
    <v>42.88</v>
    <v>42.4</v>
    <v>42.695</v>
    <v>42.36</v>
    <v>42.34</v>
    <v>42.38</v>
    <v>42.44</v>
    <v>42.734999999999999</v>
    <v>42.66</v>
    <v>42.82</v>
    <v>43.28</v>
    <v>43.33</v>
    <v>43.255000000000003</v>
    <v>43.28</v>
    <v>43.1</v>
    <v>42.52</v>
    <v>42.56</v>
    <v>42.28</v>
    <v>41.954999999999998</v>
    <v>41.954999999999998</v>
    <v>42.12</v>
    <v>40.435000000000002</v>
    <v>40.72</v>
    <v>40.57</v>
    <v>41.664999999999999</v>
    <v>41.59</v>
    <v>40.840000000000003</v>
    <v>40.96</v>
    <v>41.67</v>
    <v>41.905000000000001</v>
    <v>41.78</v>
    <v>41.645000000000003</v>
    <v>41.01</v>
    <v>40.844999999999999</v>
    <v>40.380000000000003</v>
    <v>41.08</v>
    <v>40.814999999999998</v>
    <v>39.905000000000001</v>
    <v>40.615000000000002</v>
    <v>40.9</v>
    <v>41.115000000000002</v>
    <v>41.005000000000003</v>
  </a>
  <a r="1" c="255">
    <v t="i">2</v>
    <v t="i">3</v>
    <v t="i">4</v>
    <v t="i">5</v>
    <v t="i">9</v>
    <v t="i">10</v>
    <v t="i">11</v>
    <v t="i">12</v>
    <v t="i">13</v>
    <v t="i">16</v>
    <v t="i">17</v>
    <v t="i">18</v>
    <v t="i">19</v>
    <v t="i">20</v>
    <v t="i">23</v>
    <v t="i">24</v>
    <v t="i">25</v>
    <v t="i">26</v>
    <v t="i">27</v>
    <v t="i">30</v>
    <v t="i">31</v>
    <v t="i">32</v>
    <v t="i">33</v>
    <v t="i">34</v>
    <v t="i">37</v>
    <v t="i">38</v>
    <v t="i">39</v>
    <v t="i">40</v>
    <v t="i">41</v>
    <v t="i">44</v>
    <v t="i">45</v>
    <v t="i">46</v>
    <v t="i">47</v>
    <v t="i">48</v>
    <v t="i">51</v>
    <v t="i">52</v>
    <v t="i">53</v>
    <v t="i">54</v>
    <v t="i">55</v>
    <v t="i">58</v>
    <v t="i">59</v>
    <v t="i">60</v>
    <v t="i">61</v>
    <v t="i">62</v>
    <v t="i">65</v>
    <v t="i">66</v>
    <v t="i">67</v>
    <v t="i">68</v>
    <v t="i">69</v>
    <v t="i">72</v>
    <v t="i">73</v>
    <v t="i">74</v>
    <v t="i">75</v>
    <v t="i">76</v>
    <v t="i">79</v>
    <v t="i">80</v>
    <v t="i">81</v>
    <v t="i">82</v>
    <v t="i">83</v>
    <v t="i">86</v>
    <v t="i">87</v>
    <v t="i">88</v>
    <v t="i">89</v>
    <v t="i">90</v>
    <v t="i">93</v>
    <v t="i">94</v>
    <v t="i">95</v>
    <v t="i">96</v>
    <v t="i">101</v>
    <v t="i">102</v>
    <v t="i">103</v>
    <v t="i">104</v>
    <v t="i">107</v>
    <v t="i">108</v>
    <v t="i">109</v>
    <v t="i">110</v>
    <v t="i">111</v>
    <v t="i">114</v>
    <v t="i">115</v>
    <v t="i">116</v>
    <v t="i">117</v>
    <v t="i">118</v>
    <v t="i">121</v>
    <v t="i">122</v>
    <v t="i">123</v>
    <v t="i">124</v>
    <v t="i">125</v>
    <v t="i">128</v>
    <v t="i">129</v>
    <v t="i">130</v>
    <v t="i">131</v>
    <v t="i">132</v>
    <v t="i">135</v>
    <v t="i">136</v>
    <v t="i">137</v>
    <v t="i">138</v>
    <v t="i">139</v>
    <v t="i">143</v>
    <v t="i">145</v>
    <v t="i">146</v>
    <v t="i">149</v>
    <v t="i">150</v>
    <v t="i">151</v>
    <v t="i">152</v>
    <v t="i">153</v>
    <v t="i">156</v>
    <v t="i">157</v>
    <v t="i">158</v>
    <v t="i">159</v>
    <v t="i">160</v>
    <v t="i">163</v>
    <v t="i">164</v>
    <v t="i">165</v>
    <v t="i">166</v>
    <v t="i">167</v>
    <v t="i">170</v>
    <v t="i">171</v>
    <v t="i">172</v>
    <v t="i">173</v>
    <v t="i">174</v>
    <v t="i">177</v>
    <v t="i">178</v>
    <v t="i">179</v>
    <v t="i">180</v>
    <v t="i">181</v>
    <v t="i">184</v>
    <v t="i">185</v>
    <v t="i">186</v>
    <v t="i">187</v>
    <v t="i">188</v>
    <v t="i">191</v>
    <v t="i">192</v>
    <v t="i">193</v>
    <v t="i">194</v>
    <v t="i">195</v>
    <v t="i">198</v>
    <v t="i">199</v>
    <v t="i">200</v>
    <v t="i">201</v>
    <v t="i">202</v>
    <v t="i">205</v>
    <v t="i">206</v>
    <v t="i">207</v>
    <v t="i">208</v>
    <v t="i">209</v>
    <v t="i">212</v>
    <v t="i">213</v>
    <v t="i">214</v>
    <v t="i">215</v>
    <v t="i">216</v>
    <v t="i">219</v>
    <v t="i">220</v>
    <v t="i">221</v>
    <v t="i">222</v>
    <v t="i">223</v>
    <v t="i">226</v>
    <v t="i">227</v>
    <v t="i">228</v>
    <v t="i">229</v>
    <v t="i">230</v>
    <v t="i">233</v>
    <v t="i">234</v>
    <v t="i">235</v>
    <v t="i">236</v>
    <v t="i">237</v>
    <v t="i">240</v>
    <v t="i">241</v>
    <v t="i">242</v>
    <v t="i">243</v>
    <v t="i">244</v>
    <v t="i">247</v>
    <v t="i">248</v>
    <v t="i">249</v>
    <v t="i">250</v>
    <v t="i">251</v>
    <v t="i">254</v>
    <v t="i">255</v>
    <v t="i">256</v>
    <v t="i">257</v>
    <v t="i">258</v>
    <v t="i">261</v>
    <v t="i">262</v>
    <v t="i">263</v>
    <v t="i">264</v>
    <v t="i">265</v>
    <v t="i">268</v>
    <v t="i">269</v>
    <v t="i">270</v>
    <v t="i">271</v>
    <v t="i">272</v>
    <v t="i">275</v>
    <v t="i">276</v>
    <v t="i">277</v>
    <v t="i">278</v>
    <v t="i">279</v>
    <v t="i">282</v>
    <v t="i">283</v>
    <v t="i">284</v>
    <v t="i">285</v>
    <v t="i">286</v>
    <v t="i">289</v>
    <v t="i">290</v>
    <v t="i">291</v>
    <v t="i">292</v>
    <v t="i">293</v>
    <v t="i">296</v>
    <v t="i">297</v>
    <v t="i">298</v>
    <v t="i">299</v>
    <v t="i">300</v>
    <v t="i">303</v>
    <v t="i">304</v>
    <v t="i">305</v>
    <v t="i">306</v>
    <v t="i">307</v>
    <v t="i">310</v>
    <v t="i">311</v>
    <v t="i">312</v>
    <v t="i">313</v>
    <v t="i">314</v>
    <v t="i">317</v>
    <v t="i">318</v>
    <v t="i">319</v>
    <v t="i">320</v>
    <v t="i">321</v>
    <v t="i">324</v>
    <v t="i">325</v>
    <v t="i">326</v>
    <v t="i">327</v>
    <v t="i">328</v>
    <v t="i">331</v>
    <v t="i">332</v>
    <v t="i">333</v>
    <v t="i">334</v>
    <v t="i">335</v>
    <v t="i">338</v>
    <v t="i">339</v>
    <v t="i">340</v>
    <v t="i">341</v>
    <v t="i">342</v>
    <v t="i">345</v>
    <v t="i">346</v>
    <v t="i">347</v>
    <v t="i">348</v>
    <v t="i">349</v>
    <v t="i">352</v>
    <v t="i">353</v>
    <v t="i">354</v>
    <v t="i">355</v>
    <v t="i">356</v>
    <v t="i">359</v>
    <v t="i">360</v>
    <v t="i">361</v>
    <v t="i">362</v>
    <v t="i">363</v>
  </a>
  <a r="1" c="255">
    <v>-99999901</v>
    <v>54.31</v>
    <v>54.85</v>
    <v>54.72</v>
    <v>53.91</v>
    <v>54.7</v>
    <v>56.98</v>
    <v>57.99</v>
    <v>58.03</v>
    <v>57.79</v>
    <v>58.78</v>
    <v>58.73</v>
    <v>59.71</v>
    <v>58.72</v>
    <v>59.094999999999999</v>
    <v>59.21</v>
    <v>59.81</v>
    <v>59.29</v>
    <v>59.18</v>
    <v>59.46</v>
    <v>59.7</v>
    <v>59.01</v>
    <v>58.36</v>
    <v>58.08</v>
    <v>57.94</v>
    <v>59.51</v>
    <v>59.21</v>
    <v>60.86</v>
    <v>61.79</v>
    <v>62.91</v>
    <v>63.38</v>
    <v>63.55</v>
    <v>63.73</v>
    <v>63.35</v>
    <v>63.94</v>
    <v>63.2</v>
    <v>61.89</v>
    <v>61.6</v>
    <v>63.03</v>
    <v>62.76</v>
    <v>61.134999999999998</v>
    <v>63.14</v>
    <v>62.47</v>
    <v>61.43</v>
    <v>62.86</v>
    <v>62.21</v>
    <v>62.54</v>
    <v>60.69</v>
    <v>58.24</v>
    <v>61.61</v>
    <v>62.6</v>
    <v>63.47</v>
    <v>64.680000000000007</v>
    <v>65.09</v>
    <v>65.260000000000005</v>
    <v>64.52</v>
    <v>63.89</v>
    <v>64.84</v>
    <v>63.75</v>
    <v>62.84</v>
    <v>61.72</v>
    <v>61.14</v>
    <v>60.02</v>
    <v>61.7</v>
    <v>60.43</v>
    <v>60.85</v>
    <v>61.42</v>
    <v>62.34</v>
    <v>63.13</v>
    <v>61.95</v>
    <v>61.86</v>
    <v>62.15</v>
    <v>62.02</v>
    <v>61.56</v>
    <v>62.96</v>
    <v>62.55</v>
    <v>62.85</v>
    <v>61.83</v>
    <v>60.39</v>
    <v>61.46</v>
    <v>62.82</v>
    <v>62.88</v>
    <v>63.87</v>
    <v>64.08</v>
    <v>63.88</v>
    <v>63.68</v>
    <v>63.26</v>
    <v>-99999901</v>
    <v>62.115000000000002</v>
    <v>62.615000000000002</v>
    <v>61.71</v>
    <v>63.07</v>
    <v>62.7</v>
    <v>61.09</v>
    <v>60.4</v>
    <v>59.97</v>
    <v>61.32</v>
    <v>62.11</v>
    <v>61.24</v>
    <v>61.73</v>
    <v>61.93</v>
    <v>61.57</v>
    <v>62.09</v>
    <v>62.98</v>
    <v>63.11</v>
    <v>-99999901</v>
    <v>63.54</v>
    <v>63.63</v>
    <v>63.104999999999997</v>
    <v>63.49</v>
    <v>64.25</v>
    <v>64.55</v>
    <v>65.03</v>
    <v>64.31</v>
    <v>64.52</v>
    <v>64.790000000000006</v>
    <v>64.16</v>
    <v>64.47</v>
    <v>63.79</v>
    <v>62.73</v>
    <v>63.37</v>
    <v>63.49</v>
    <v>64.05</v>
    <v>64.61</v>
    <v>65.28</v>
    <v>64.53</v>
    <v>64.72</v>
    <v>64.319999999999993</v>
    <v>64.709999999999994</v>
    <v>64.31</v>
    <v>64.38</v>
    <v>62.97</v>
    <v>62.76</v>
    <v>62.09</v>
    <v>63.14</v>
    <v>63.23</v>
    <v>62.64</v>
    <v>61.58</v>
    <v>61.08</v>
    <v>61.07</v>
    <v>59.75</v>
    <v>60.76</v>
    <v>61.98</v>
    <v>61.12</v>
    <v>61.33</v>
    <v>61.68</v>
    <v>60.55</v>
    <v>61.44</v>
    <v>62.71</v>
    <v>62.05</v>
    <v>62.2</v>
    <v>61.54</v>
    <v>61.55</v>
    <v>62.23</v>
    <v>62.56</v>
    <v>62.37</v>
    <v>62.41</v>
    <v>62.04</v>
    <v>62.274999999999999</v>
    <v>62.19</v>
    <v>61.64</v>
    <v>60.49</v>
    <v>60.89</v>
    <v>59.25</v>
    <v>60.04</v>
    <v>61.21</v>
    <v>61.81</v>
    <v>62.53</v>
    <v>61.93</v>
    <v>63.19</v>
    <v>-99999901</v>
    <v>63.24</v>
    <v>63.43</v>
    <v>64.19</v>
    <v>63.62</v>
    <v>63.865000000000002</v>
    <v>63.7</v>
    <v>62.63</v>
    <v>63.08</v>
    <v>62.454999999999998</v>
    <v>62.26</v>
    <v>62.07</v>
    <v>61.93</v>
    <v>61.97</v>
    <v>62.02</v>
    <v>60.6</v>
    <v>61.08</v>
    <v>62.02</v>
    <v>62.744999999999997</v>
    <v>62.79</v>
    <v>63.75</v>
    <v>62.49</v>
    <v>62.22</v>
    <v>62.05</v>
    <v>62.02</v>
    <v>61.64</v>
    <v>62.445</v>
    <v>60.96</v>
    <v>63</v>
    <v>62.66</v>
    <v>62.715000000000003</v>
    <v>62.2</v>
    <v>62.29</v>
    <v>63.3</v>
    <v>63.89</v>
    <v>63.13</v>
    <v>63.47</v>
    <v>63.89</v>
    <v>63.73</v>
    <v>63.73</v>
    <v>64.52</v>
    <v>64.489999999999995</v>
    <v>63.42</v>
    <v>63.75</v>
    <v>64.150000000000006</v>
    <v>65.53</v>
    <v>65.63</v>
    <v>66.66</v>
    <v>67.040000000000006</v>
    <v>68.06</v>
    <v>68.61</v>
    <v>67.739999999999995</v>
    <v>67.62</v>
    <v>67.155000000000001</v>
    <v>67.25</v>
    <v>67.13</v>
    <v>66.864999999999995</v>
    <v>66.38</v>
    <v>66.13</v>
    <v>65.709999999999994</v>
    <v>65.84</v>
    <v>64.650000000000006</v>
    <v>64.87</v>
    <v>65.209999999999994</v>
    <v>61.91</v>
    <v>62.35</v>
    <v>61.18</v>
    <v>62.74</v>
    <v>60.84</v>
    <v>60.68</v>
    <v>61.31</v>
    <v>63.38</v>
    <v>63.46</v>
    <v>62.73</v>
    <v>61.61</v>
    <v>60.725000000000001</v>
    <v>60.65</v>
    <v>59.6</v>
    <v>61.29</v>
    <v>60.83</v>
    <v>58.9</v>
    <v>60.99</v>
    <v>61.83</v>
    <v>62.59</v>
    <v>62.515000000000001</v>
  </a>
  <a r="1" c="257">
    <v>-99999901</v>
    <v>195.22</v>
    <v>198.89500000000001</v>
    <v>200.2</v>
    <v>201.5</v>
    <v>204.77500000000001</v>
    <v>205.26</v>
    <v>205.05</v>
    <v>210.80500000000001</v>
    <v>210.32</v>
    <v>211.45</v>
    <v>211.05</v>
    <v>215.15</v>
    <v>211.3</v>
    <v>211.95500000000001</v>
    <v>215.035</v>
    <v>219.1</v>
    <v>220.965</v>
    <v>218.6</v>
    <v>220.81</v>
    <v>218.55</v>
    <v>214.46</v>
    <v>213.36</v>
    <v>209.61500000000001</v>
    <v>213.52</v>
    <v>217.85</v>
    <v>219.29</v>
    <v>217.61</v>
    <v>219.81</v>
    <v>219.95</v>
    <v>221.97499999999999</v>
    <v>223.89</v>
    <v>227.45</v>
    <v>227.155</v>
    <v>229.22499999999999</v>
    <v>227.77</v>
    <v>226.68</v>
    <v>222.82499999999999</v>
    <v>226.55</v>
    <v>220.34</v>
    <v>217.85499999999999</v>
    <v>216.38</v>
    <v>217.01</v>
    <v>210.13499999999999</v>
    <v>216.06</v>
    <v>213.55</v>
    <v>215.51</v>
    <v>211.87</v>
    <v>205.68</v>
    <v>204.64</v>
    <v>207.66</v>
    <v>205.80500000000001</v>
    <v>212.52</v>
    <v>208.3</v>
    <v>208.2</v>
    <v>210.185</v>
    <v>207.785</v>
    <v>208.505</v>
    <v>208.23</v>
    <v>209.02</v>
    <v>206.095</v>
    <v>201.67</v>
    <v>200.65</v>
    <v>202.34</v>
    <v>203.61</v>
    <v>204.7</v>
    <v>205.04</v>
    <v>208.55</v>
    <v>209.77</v>
    <v>206.38499999999999</v>
    <v>208.07</v>
    <v>205.595</v>
    <v>204.48500000000001</v>
    <v>205.745</v>
    <v>207.14500000000001</v>
    <v>207.19</v>
    <v>208.05</v>
    <v>207.10499999999999</v>
    <v>205.76499999999999</v>
    <v>206.13</v>
    <v>207.315</v>
    <v>209.54499999999999</v>
    <v>209.55</v>
    <v>210.10499999999999</v>
    <v>210.75</v>
    <v>209.91</v>
    <v>207.31</v>
    <v>-99999901</v>
    <v>203.505</v>
    <v>205.45500000000001</v>
    <v>206.15</v>
    <v>209.22</v>
    <v>204.92</v>
    <v>202.13499999999999</v>
    <v>198.4</v>
    <v>197.31</v>
    <v>200.405</v>
    <v>199.83</v>
    <v>204.05500000000001</v>
    <v>202.48500000000001</v>
    <v>204.33</v>
    <v>202.55500000000001</v>
    <v>203.84</v>
    <v>206.04499999999999</v>
    <v>207.43</v>
    <v>207.74</v>
    <v>209.01</v>
    <v>-99999901</v>
    <v>212.85</v>
    <v>212.82499999999999</v>
    <v>211.02500000000001</v>
    <v>212.06</v>
    <v>210.255</v>
    <v>209.345</v>
    <v>209.28</v>
    <v>210.595</v>
    <v>210.27</v>
    <v>210.98</v>
    <v>209.85</v>
    <v>209.42</v>
    <v>208.83500000000001</v>
    <v>207.29</v>
    <v>206.85</v>
    <v>205.88</v>
    <v>208.345</v>
    <v>209.72499999999999</v>
    <v>211.45</v>
    <v>212.215</v>
    <v>211.065</v>
    <v>210.82499999999999</v>
    <v>208.94</v>
    <v>208.07</v>
    <v>207.3</v>
    <v>205.99</v>
    <v>205.185</v>
    <v>200.47499999999999</v>
    <v>203.7</v>
    <v>203.685</v>
    <v>205.97499999999999</v>
    <v>205.41</v>
    <v>206.53</v>
    <v>204.595</v>
    <v>201.1</v>
    <v>201.155</v>
    <v>201.69</v>
    <v>203.10499999999999</v>
    <v>199.34</v>
    <v>195.22</v>
    <v>188.465</v>
    <v>194.435</v>
    <v>196.69</v>
    <v>194.74</v>
    <v>196.83</v>
    <v>196.08500000000001</v>
    <v>198.89500000000001</v>
    <v>198.64500000000001</v>
    <v>196.15</v>
    <v>197.82</v>
    <v>197.05</v>
    <v>197.26</v>
    <v>195.47499999999999</v>
    <v>194.45500000000001</v>
    <v>192.16499999999999</v>
    <v>189.52</v>
    <v>190.715</v>
    <v>186.10499999999999</v>
    <v>185.42</v>
    <v>187.72</v>
    <v>193.28</v>
    <v>193.94</v>
    <v>192.26</v>
    <v>193.43</v>
    <v>-99999901</v>
    <v>197.61</v>
    <v>200.61</v>
    <v>200.76</v>
    <v>200.69</v>
    <v>202.6</v>
    <v>202.24</v>
    <v>199.54</v>
    <v>199.30500000000001</v>
    <v>199.69</v>
    <v>198.86500000000001</v>
    <v>197.25</v>
    <v>195.32</v>
    <v>194.02500000000001</v>
    <v>193.95</v>
    <v>189.19</v>
    <v>189.285</v>
    <v>192.57</v>
    <v>193.02</v>
    <v>191.17500000000001</v>
    <v>192.08500000000001</v>
    <v>189.655</v>
    <v>189.64</v>
    <v>191.56</v>
    <v>188.91499999999999</v>
    <v>185.72</v>
    <v>188.18</v>
    <v>185.62</v>
    <v>191.83500000000001</v>
    <v>191.535</v>
    <v>192.69</v>
    <v>190.715</v>
    <v>192.87</v>
    <v>193.31</v>
    <v>196.095</v>
    <v>195.78</v>
    <v>198.76</v>
    <v>198.61</v>
    <v>197.51</v>
    <v>197.48500000000001</v>
    <v>198.23500000000001</v>
    <v>198.21</v>
    <v>196.05500000000001</v>
    <v>195.48</v>
    <v>192.995</v>
    <v>194.57499999999999</v>
    <v>192.67500000000001</v>
    <v>192.22</v>
    <v>192.285</v>
    <v>192.5</v>
    <v>193.83</v>
    <v>193.45500000000001</v>
    <v>194.39</v>
    <v>196.69499999999999</v>
    <v>197.68</v>
    <v>197.33</v>
    <v>197.68</v>
    <v>196.59</v>
    <v>194.13499999999999</v>
    <v>194.81</v>
    <v>194.21</v>
    <v>192.73500000000001</v>
    <v>192.35</v>
    <v>193.065</v>
    <v>185.77500000000001</v>
    <v>186.79499999999999</v>
    <v>185.99</v>
    <v>190.48500000000001</v>
    <v>189.8</v>
    <v>186.11</v>
    <v>186.71</v>
    <v>190.54</v>
    <v>191.67</v>
    <v>191.55500000000001</v>
    <v>190.85499999999999</v>
    <v>187.95500000000001</v>
    <v>187.02500000000001</v>
    <v>184.60499999999999</v>
    <v>187.245</v>
    <v>185.78</v>
    <v>181.65</v>
    <v>185.22</v>
    <v>186.52</v>
    <v>187.7</v>
    <v>186.655</v>
  </a>
  <a r="1" c="257">
    <v>-99999901</v>
    <v>47.39</v>
    <v>47.32</v>
    <v>47.21</v>
    <v>46.92</v>
    <v>47.005000000000003</v>
    <v>47.64</v>
    <v>47.86</v>
    <v>48.08</v>
    <v>47.96</v>
    <v>47.75</v>
    <v>47.84</v>
    <v>47.9</v>
    <v>47.39</v>
    <v>47.39</v>
    <v>47.5</v>
    <v>48.04</v>
    <v>48.18</v>
    <v>48.05</v>
    <v>47.83</v>
    <v>48.15</v>
    <v>47.4</v>
    <v>47.55</v>
    <v>46.45</v>
    <v>46.85</v>
    <v>47.63</v>
    <v>47.58</v>
    <v>47.8</v>
    <v>48.13</v>
    <v>48.23</v>
    <v>48.4</v>
    <v>48.325000000000003</v>
    <v>48.66</v>
    <v>48.74</v>
    <v>49.22</v>
    <v>49</v>
    <v>48.58</v>
    <v>48.56</v>
    <v>48.89</v>
    <v>48.37</v>
    <v>48.28</v>
    <v>48.48</v>
    <v>48.454999999999998</v>
    <v>47.67</v>
    <v>48.37</v>
    <v>48.22</v>
    <v>48.01</v>
    <v>47.5</v>
    <v>46.62</v>
    <v>48.04</v>
    <v>48.29</v>
    <v>48.27</v>
    <v>49.07</v>
    <v>48.634999999999998</v>
    <v>48.81</v>
    <v>49.26</v>
    <v>48.935000000000002</v>
    <v>48.99</v>
    <v>48.68</v>
    <v>48.89</v>
    <v>48.87</v>
    <v>48.82</v>
    <v>48.5</v>
    <v>49.11</v>
    <v>49.33</v>
    <v>49.2</v>
    <v>49.47</v>
    <v>49.86</v>
    <v>50.685000000000002</v>
    <v>50.54</v>
    <v>50.82</v>
    <v>51</v>
    <v>51.04</v>
    <v>51.09</v>
    <v>51.27</v>
    <v>51.55</v>
    <v>51.8</v>
    <v>51.75</v>
    <v>51.25</v>
    <v>51.73</v>
    <v>51.9</v>
    <v>51.99</v>
    <v>52.05</v>
    <v>51.99</v>
    <v>52.03</v>
    <v>52.19</v>
    <v>51.91</v>
    <v>52.150399999999998</v>
    <v>51.55</v>
    <v>52.16</v>
    <v>52.15</v>
    <v>52.82</v>
    <v>52.88</v>
    <v>51.9</v>
    <v>51.27</v>
    <v>51.38</v>
    <v>52.13</v>
    <v>52</v>
    <v>52.13</v>
    <v>51.37</v>
    <v>52.3</v>
    <v>52.51</v>
    <v>52.73</v>
    <v>52.77</v>
    <v>52.76</v>
    <v>52.86</v>
    <v>52.96</v>
    <v>-99999901</v>
    <v>52.94</v>
    <v>52.994999999999997</v>
    <v>52.795000000000002</v>
    <v>53.185000000000002</v>
    <v>53.15</v>
    <v>53.23</v>
    <v>53.3</v>
    <v>53.34</v>
    <v>53.46</v>
    <v>53.51</v>
    <v>53.58</v>
    <v>53.74</v>
    <v>53.25</v>
    <v>52.58</v>
    <v>53.08</v>
    <v>53.34</v>
    <v>53.34</v>
    <v>53.51</v>
    <v>53.88</v>
    <v>53.89</v>
    <v>54.09</v>
    <v>53.87</v>
    <v>54.04</v>
    <v>54.4</v>
    <v>54.625</v>
    <v>54.26</v>
    <v>54.65</v>
    <v>54.15</v>
    <v>54.69</v>
    <v>54.96</v>
    <v>55.11</v>
    <v>54.99</v>
    <v>54.78</v>
    <v>54.68</v>
    <v>53.725000000000001</v>
    <v>54.19</v>
    <v>54.72</v>
    <v>54.86</v>
    <v>55.55</v>
    <v>55.6</v>
    <v>55.12</v>
    <v>55.43</v>
    <v>55.72</v>
    <v>55.52</v>
    <v>55.82</v>
    <v>55.67</v>
    <v>55.89</v>
    <v>56.11</v>
    <v>56.01</v>
    <v>56.02</v>
    <v>56.094999999999999</v>
    <v>56.23</v>
    <v>56.24</v>
    <v>56.49</v>
    <v>56.39</v>
    <v>56.34</v>
    <v>56.15</v>
    <v>55.73</v>
    <v>56.17</v>
    <v>56.82</v>
    <v>56.78</v>
    <v>56.79</v>
    <v>56.52</v>
    <v>56.9</v>
    <v>-99999901</v>
    <v>57.03</v>
    <v>57.07</v>
    <v>57.29</v>
    <v>57.27</v>
    <v>57.53</v>
    <v>56.99</v>
    <v>56.62</v>
    <v>56.7</v>
    <v>56.56</v>
    <v>56.43</v>
    <v>56.36</v>
    <v>56.2</v>
    <v>56.14</v>
    <v>55.71</v>
    <v>54.71</v>
    <v>55.11</v>
    <v>55.34</v>
    <v>55.86</v>
    <v>55.45</v>
    <v>55.27</v>
    <v>53.93</v>
    <v>54.01</v>
    <v>53.78</v>
    <v>53.47</v>
    <v>52.94</v>
    <v>53.79</v>
    <v>53.09</v>
    <v>54.47</v>
    <v>54.22</v>
    <v>54.37</v>
    <v>53.91</v>
    <v>53.97</v>
    <v>55.01</v>
    <v>55.47</v>
    <v>55.62</v>
    <v>56.19</v>
    <v>56.29</v>
    <v>56.35</v>
    <v>56.48</v>
    <v>56.81</v>
    <v>56.94</v>
    <v>56.79</v>
    <v>57.09</v>
    <v>57.2</v>
    <v>57.35</v>
    <v>57.58</v>
    <v>57.54</v>
    <v>58.15</v>
    <v>58.41</v>
    <v>58.23</v>
    <v>58.22</v>
    <v>58.05</v>
    <v>57.865000000000002</v>
    <v>58.39</v>
    <v>58.57</v>
    <v>58.57</v>
    <v>58.24</v>
    <v>58.27</v>
    <v>58.54</v>
    <v>58.38</v>
    <v>57.58</v>
    <v>57.65</v>
    <v>58.03</v>
    <v>56.66</v>
    <v>57.17</v>
    <v>56.49</v>
    <v>57.23</v>
    <v>56.07</v>
    <v>55.89</v>
    <v>56.23</v>
    <v>57.64</v>
    <v>57.7</v>
    <v>57.72</v>
    <v>57.54</v>
    <v>57.43</v>
    <v>56.62</v>
    <v>56.765000000000001</v>
    <v>57.67</v>
    <v>56.87</v>
    <v>55.61</v>
    <v>56.4</v>
    <v>57.26</v>
    <v>57.79</v>
    <v>57.765000000000001</v>
  </a>
  <a r="1" c="257">
    <v>8.2243999999999993</v>
    <v>8.2949999999999999</v>
    <v>8.4275000000000002</v>
    <v>8.4774999999999991</v>
    <v>8.56</v>
    <v>8.5824999999999996</v>
    <v>8.6013000000000002</v>
    <v>8.6511999999999993</v>
    <v>8.9</v>
    <v>8.8475000000000001</v>
    <v>8.8825000000000003</v>
    <v>8.8987999999999996</v>
    <v>9.0325000000000006</v>
    <v>8.8224999999999998</v>
    <v>8.86</v>
    <v>8.9149999999999991</v>
    <v>9.06</v>
    <v>9.09</v>
    <v>9.08</v>
    <v>9.0824999999999996</v>
    <v>9.0374999999999996</v>
    <v>8.8338000000000001</v>
    <v>8.8450000000000006</v>
    <v>8.6649999999999991</v>
    <v>8.8125</v>
    <v>8.9700000000000006</v>
    <v>9.0425000000000004</v>
    <v>8.9700000000000006</v>
    <v>9.0749999999999993</v>
    <v>9.1050000000000004</v>
    <v>9.1824999999999992</v>
    <v>9.2575000000000003</v>
    <v>9.3574999999999999</v>
    <v>9.35</v>
    <v>9.4375</v>
    <v>9.3375000000000004</v>
    <v>9.23</v>
    <v>9.07</v>
    <v>9.1925000000000008</v>
    <v>8.8975000000000009</v>
    <v>8.8375000000000004</v>
    <v>8.8025000000000002</v>
    <v>8.73</v>
    <v>8.4375</v>
    <v>8.7050000000000001</v>
    <v>8.5525000000000002</v>
    <v>8.61</v>
    <v>8.5250000000000004</v>
    <v>8.2899999999999991</v>
    <v>8.2375000000000007</v>
    <v>8.3625000000000007</v>
    <v>8.4024999999999999</v>
    <v>8.68</v>
    <v>8.5388000000000002</v>
    <v>8.5225000000000009</v>
    <v>8.5649999999999995</v>
    <v>8.4774999999999991</v>
    <v>8.5225000000000009</v>
    <v>8.4975000000000005</v>
    <v>8.5150000000000006</v>
    <v>8.375</v>
    <v>8.25</v>
    <v>8.2449999999999992</v>
    <v>8.3450000000000006</v>
    <v>8.34</v>
    <v>8.4175000000000004</v>
    <v>8.42</v>
    <v>8.5449999999999999</v>
    <v>8.5824999999999996</v>
    <v>8.4749999999999996</v>
    <v>8.5449999999999999</v>
    <v>8.4674999999999994</v>
    <v>8.41</v>
    <v>8.4700000000000006</v>
    <v>8.58</v>
    <v>8.6425000000000001</v>
    <v>8.6824999999999992</v>
    <v>8.6624999999999996</v>
    <v>8.5875000000000004</v>
    <v>8.625</v>
    <v>8.6649999999999991</v>
    <v>8.7349999999999994</v>
    <v>8.7725000000000009</v>
    <v>8.7650000000000006</v>
    <v>8.8074999999999992</v>
    <v>8.7650000000000006</v>
    <v>8.6449999999999996</v>
    <v>-99999901</v>
    <v>8.4849999999999994</v>
    <v>8.5850000000000009</v>
    <v>8.6775000000000002</v>
    <v>8.7974999999999994</v>
    <v>8.7100000000000009</v>
    <v>8.6150000000000002</v>
    <v>8.3825000000000003</v>
    <v>8.3699999999999992</v>
    <v>8.4949999999999992</v>
    <v>8.4749999999999996</v>
    <v>8.6174999999999997</v>
    <v>8.5449999999999999</v>
    <v>8.6524999999999999</v>
    <v>8.6125000000000007</v>
    <v>8.6950000000000003</v>
    <v>8.7524999999999995</v>
    <v>8.8175000000000008</v>
    <v>8.81</v>
    <v>8.8674999999999997</v>
    <v>-99999901</v>
    <v>9.1225000000000005</v>
    <v>9.15</v>
    <v>9.06</v>
    <v>9.11</v>
    <v>9.0824999999999996</v>
    <v>9.09</v>
    <v>9.0850000000000009</v>
    <v>9.1524999999999999</v>
    <v>9.1524999999999999</v>
    <v>9.2149999999999999</v>
    <v>9.1349999999999998</v>
    <v>9.1374999999999993</v>
    <v>9.09</v>
    <v>9.0649999999999995</v>
    <v>9.0975000000000001</v>
    <v>9.0124999999999993</v>
    <v>9.1225000000000005</v>
    <v>9.19</v>
    <v>9.2324999999999999</v>
    <v>9.2575000000000003</v>
    <v>9.2349999999999994</v>
    <v>9.27</v>
    <v>9.2025000000000006</v>
    <v>9.1724999999999994</v>
    <v>9.1475000000000009</v>
    <v>9.0399999999999991</v>
    <v>9.02</v>
    <v>8.8625000000000007</v>
    <v>8.9875000000000007</v>
    <v>9.0225000000000009</v>
    <v>9.0274999999999999</v>
    <v>8.9924999999999997</v>
    <v>9.0250000000000004</v>
    <v>9.0024999999999995</v>
    <v>8.8450000000000006</v>
    <v>8.84</v>
    <v>8.89</v>
    <v>8.9324999999999992</v>
    <v>8.8275000000000006</v>
    <v>8.6649999999999991</v>
    <v>8.35</v>
    <v>8.6300000000000008</v>
    <v>8.7799999999999994</v>
    <v>8.6974999999999998</v>
    <v>8.8175000000000008</v>
    <v>8.7750000000000004</v>
    <v>8.8275000000000006</v>
    <v>8.8849999999999998</v>
    <v>8.7424999999999997</v>
    <v>8.8149999999999995</v>
    <v>8.8275000000000006</v>
    <v>8.83</v>
    <v>8.7650000000000006</v>
    <v>8.7524999999999995</v>
    <v>8.65</v>
    <v>8.5425000000000004</v>
    <v>8.5749999999999993</v>
    <v>8.4250000000000007</v>
    <v>8.4124999999999996</v>
    <v>8.4949999999999992</v>
    <v>8.6875</v>
    <v>8.6913</v>
    <v>8.6374999999999993</v>
    <v>8.7624999999999993</v>
    <v>-99999901</v>
    <v>8.9149999999999991</v>
    <v>8.9649999999999999</v>
    <v>8.9250000000000007</v>
    <v>8.9362999999999992</v>
    <v>9.0374999999999996</v>
    <v>9.0150000000000006</v>
    <v>8.8774999999999995</v>
    <v>8.8625000000000007</v>
    <v>8.8874999999999993</v>
    <v>8.875</v>
    <v>8.8574999999999999</v>
    <v>8.7575000000000003</v>
    <v>8.6850000000000005</v>
    <v>8.6575000000000006</v>
    <v>8.4625000000000004</v>
    <v>8.4849999999999994</v>
    <v>8.6374999999999993</v>
    <v>8.6675000000000004</v>
    <v>8.61</v>
    <v>8.6675000000000004</v>
    <v>8.5500000000000007</v>
    <v>8.5274999999999999</v>
    <v>8.5950000000000006</v>
    <v>8.5374999999999996</v>
    <v>8.3574999999999999</v>
    <v>8.4499999999999993</v>
    <v>8.3424999999999994</v>
    <v>8.6</v>
    <v>8.5549999999999997</v>
    <v>8.6150000000000002</v>
    <v>8.56</v>
    <v>8.6524999999999999</v>
    <v>8.6974999999999998</v>
    <v>8.85</v>
    <v>8.85</v>
    <v>8.9275000000000002</v>
    <v>8.94</v>
    <v>8.85</v>
    <v>8.8149999999999995</v>
    <v>8.9224999999999994</v>
    <v>8.9149999999999991</v>
    <v>8.8175000000000008</v>
    <v>8.7675000000000001</v>
    <v>8.69</v>
    <v>8.7249999999999996</v>
    <v>8.6850000000000005</v>
    <v>8.6724999999999994</v>
    <v>8.7249999999999996</v>
    <v>8.7524999999999995</v>
    <v>8.7974999999999994</v>
    <v>8.7899999999999991</v>
    <v>8.7925000000000004</v>
    <v>8.8849999999999998</v>
    <v>8.875</v>
    <v>8.84</v>
    <v>8.8550000000000004</v>
    <v>8.82</v>
    <v>8.77</v>
    <v>8.7750000000000004</v>
    <v>8.74</v>
    <v>8.66</v>
    <v>8.6824999999999992</v>
    <v>8.6850000000000005</v>
    <v>8.3275000000000006</v>
    <v>8.39</v>
    <v>8.3574999999999999</v>
    <v>8.5875000000000004</v>
    <v>8.4949999999999992</v>
    <v>8.3574999999999999</v>
    <v>8.3574999999999999</v>
    <v>8.49</v>
    <v>8.56</v>
    <v>8.5274999999999999</v>
    <v>8.5</v>
    <v>8.39</v>
    <v>8.3049999999999997</v>
    <v>8.1750000000000007</v>
    <v>8.3524999999999991</v>
    <v>8.2825000000000006</v>
    <v>8.0924999999999994</v>
    <v>8.2225000000000001</v>
    <v>8.2774999999999999</v>
    <v>8.3125</v>
    <v>8.2949999999999999</v>
  </a>
  <a r="1" c="255">
    <v>168.3886</v>
    <v>169.18</v>
    <v>169.64</v>
    <v>169.35499999999999</v>
    <v>168.73</v>
    <v>169.22</v>
    <v>171.63</v>
    <v>172.72</v>
    <v>173.87</v>
    <v>173.3</v>
    <v>173.2</v>
    <v>173.58</v>
    <v>174.48500000000001</v>
    <v>172.35</v>
    <v>172.30500000000001</v>
    <v>172.95</v>
    <v>175.18</v>
    <v>175.64</v>
    <v>174.9</v>
    <v>174.5</v>
    <v>175.04</v>
    <v>171.99</v>
    <v>172.81</v>
    <v>169.41</v>
    <v>171.04</v>
    <v>173.84</v>
    <v>173.93</v>
    <v>174.79</v>
    <v>176.18</v>
    <v>176.9</v>
    <v>177.71</v>
    <v>177.98</v>
    <v>178.82</v>
    <v>179.12</v>
    <v>180.9</v>
    <v>180.04</v>
    <v>178.41</v>
    <v>177.74</v>
    <v>179.41</v>
    <v>177.41</v>
    <v>175.55</v>
    <v>177.36</v>
    <v>176.91499999999999</v>
    <v>173.64</v>
    <v>176.47</v>
    <v>176.06</v>
    <v>175.49</v>
    <v>173.73</v>
    <v>169.9</v>
    <v>173.87</v>
    <v>175.76</v>
    <v>175.88499999999999</v>
    <v>178.59</v>
    <v>176.92</v>
    <v>177.42</v>
    <v>179.22</v>
    <v>177.99</v>
    <v>179.09</v>
    <v>176.85</v>
    <v>178.35</v>
    <v>177.41</v>
    <v>176.46</v>
    <v>175.08</v>
    <v>176.96</v>
    <v>177.49</v>
    <v>177.77</v>
    <v>177.73</v>
    <v>179.43</v>
    <v>182.41</v>
    <v>181.43</v>
    <v>182.495</v>
    <v>182.4</v>
    <v>182.72499999999999</v>
    <v>183.26</v>
    <v>184.10499999999999</v>
    <v>184.9</v>
    <v>185.66</v>
    <v>185.92</v>
    <v>183.03</v>
    <v>184.26</v>
    <v>185.14500000000001</v>
    <v>185.6</v>
    <v>186.24</v>
    <v>186.1</v>
    <v>186.46</v>
    <v>186.24</v>
    <v>185.25</v>
    <v>-99999901</v>
    <v>183.11</v>
    <v>185.22</v>
    <v>185.46</v>
    <v>187.935</v>
    <v>187.73</v>
    <v>184.26</v>
    <v>181.88</v>
    <v>181.93</v>
    <v>184.69</v>
    <v>184.72</v>
    <v>186.05</v>
    <v>185.72</v>
    <v>187.16</v>
    <v>186.8</v>
    <v>187.14</v>
    <v>187.53</v>
    <v>188.38</v>
    <v>-99999901</v>
    <v>188.85</v>
    <v>189.25</v>
    <v>188.16</v>
    <v>189.46</v>
    <v>189.86</v>
    <v>189.25</v>
    <v>189.65</v>
    <v>189.95</v>
    <v>190</v>
    <v>190.35</v>
    <v>190.37</v>
    <v>190.58</v>
    <v>189.25</v>
    <v>186.74</v>
    <v>188.18</v>
    <v>188.9</v>
    <v>189.18</v>
    <v>190.245</v>
    <v>190.85499999999999</v>
    <v>190.62</v>
    <v>191.24</v>
    <v>190.44</v>
    <v>190.66499999999999</v>
    <v>191.59</v>
    <v>192.14</v>
    <v>190.84</v>
    <v>191.63</v>
    <v>189.32</v>
    <v>191.9</v>
    <v>192.58</v>
    <v>193.01</v>
    <v>192.47</v>
    <v>191.83</v>
    <v>191.01</v>
    <v>187.12</v>
    <v>188.87</v>
    <v>190.61</v>
    <v>191.26</v>
    <v>192.49</v>
    <v>192.4</v>
    <v>190.45</v>
    <v>191.94</v>
    <v>193.41</v>
    <v>192.09</v>
    <v>193.14</v>
    <v>192.46</v>
    <v>193.09</v>
    <v>193.88</v>
    <v>193.51</v>
    <v>193.61</v>
    <v>193.72</v>
    <v>194.15</v>
    <v>194.2</v>
    <v>194.9</v>
    <v>193.85</v>
    <v>193.24</v>
    <v>193.03</v>
    <v>190.61</v>
    <v>191.92</v>
    <v>193.73</v>
    <v>194.65</v>
    <v>194.99</v>
    <v>194.21</v>
    <v>195.39</v>
    <v>-99999901</v>
    <v>196.46</v>
    <v>197.32</v>
    <v>197.79</v>
    <v>197.84</v>
    <v>198.89</v>
    <v>197.67</v>
    <v>196.35</v>
    <v>196.68</v>
    <v>195.96</v>
    <v>195.62</v>
    <v>195.21</v>
    <v>194.56</v>
    <v>194.26</v>
    <v>193.26499999999999</v>
    <v>189.79</v>
    <v>190.85</v>
    <v>192.16499999999999</v>
    <v>194.01</v>
    <v>193.1</v>
    <v>193.28</v>
    <v>189.7</v>
    <v>189.98500000000001</v>
    <v>189.28</v>
    <v>187.76499999999999</v>
    <v>186.42</v>
    <v>189.44</v>
    <v>186.59</v>
    <v>191.42</v>
    <v>190.91499999999999</v>
    <v>191.42</v>
    <v>189.5</v>
    <v>189.64</v>
    <v>192.67500000000001</v>
    <v>194.62</v>
    <v>194.595</v>
    <v>196.23</v>
    <v>197.07</v>
    <v>196.36</v>
    <v>196.64</v>
    <v>197.56</v>
    <v>198.34</v>
    <v>197.3</v>
    <v>198.18</v>
    <v>197.63</v>
    <v>198.66499999999999</v>
    <v>198.92</v>
    <v>198.96</v>
    <v>200.29</v>
    <v>201.255</v>
    <v>201.54499999999999</v>
    <v>200.75</v>
    <v>200.72</v>
    <v>199.98</v>
    <v>201.03</v>
    <v>201.33</v>
    <v>201.65</v>
    <v>200.93</v>
    <v>200.7</v>
    <v>200.81</v>
    <v>200.71</v>
    <v>198.51</v>
    <v>198.79</v>
    <v>199.62</v>
    <v>194.33</v>
    <v>195.69</v>
    <v>193.77500000000001</v>
    <v>196.7</v>
    <v>193.87</v>
    <v>192.56</v>
    <v>194.035</v>
    <v>198.38</v>
    <v>198.72499999999999</v>
    <v>198.35</v>
    <v>197.85</v>
    <v>196.88</v>
    <v>194.83</v>
    <v>194.59</v>
    <v>198.4</v>
    <v>196</v>
    <v>191.96</v>
    <v>194.715</v>
    <v>197.71</v>
    <v>199.7</v>
    <v>199.61500000000001</v>
  </a>
  <a r="1" c="257">
    <v>31.47</v>
    <v>31.45</v>
    <v>31.66</v>
    <v>31.47</v>
    <v>31.5</v>
    <v>31.695</v>
    <v>32.590000000000003</v>
    <v>32.83</v>
    <v>32.81</v>
    <v>32.67</v>
    <v>32.909999999999997</v>
    <v>33.07</v>
    <v>33.56</v>
    <v>33.130000000000003</v>
    <v>33.024999999999999</v>
    <v>33.159999999999997</v>
    <v>33.369999999999997</v>
    <v>33.369999999999997</v>
    <v>33.07</v>
    <v>32.67</v>
    <v>33</v>
    <v>32.57</v>
    <v>32.61</v>
    <v>32.090000000000003</v>
    <v>32.200000000000003</v>
    <v>32.590000000000003</v>
    <v>32.72</v>
    <v>33.04</v>
    <v>33.380000000000003</v>
    <v>33.58</v>
    <v>33.770000000000003</v>
    <v>33.76</v>
    <v>33.909999999999997</v>
    <v>34.06</v>
    <v>34.58</v>
    <v>34.409999999999997</v>
    <v>34.159999999999997</v>
    <v>33.979999999999997</v>
    <v>34.5</v>
    <v>34.49</v>
    <v>34.43</v>
    <v>34.72</v>
    <v>34.82</v>
    <v>34.020000000000003</v>
    <v>34.67</v>
    <v>34.43</v>
    <v>34.74</v>
    <v>34.51</v>
    <v>34.119999999999997</v>
    <v>35.14</v>
    <v>35.270000000000003</v>
    <v>35.44</v>
    <v>35.82</v>
    <v>35.799999999999997</v>
    <v>35.97</v>
    <v>36.25</v>
    <v>36.22</v>
    <v>36.700000000000003</v>
    <v>36.4</v>
    <v>36.47</v>
    <v>35.93</v>
    <v>35.69</v>
    <v>35.64</v>
    <v>36.08</v>
    <v>35.97</v>
    <v>36.01</v>
    <v>35.909999999999997</v>
    <v>35.97</v>
    <v>36.369999999999997</v>
    <v>36.35</v>
    <v>36.36</v>
    <v>36.35</v>
    <v>36.39</v>
    <v>36.24</v>
    <v>36.43</v>
    <v>36.46</v>
    <v>36.729999999999997</v>
    <v>36.65</v>
    <v>35.86</v>
    <v>36.090000000000003</v>
    <v>36.26</v>
    <v>36.25</v>
    <v>36.51</v>
    <v>36.36</v>
    <v>36.39</v>
    <v>36.36</v>
    <v>36.22</v>
    <v>-99999901</v>
    <v>36.090000000000003</v>
    <v>36.72</v>
    <v>36.94</v>
    <v>37.409999999999997</v>
    <v>37.75</v>
    <v>36.83</v>
    <v>36.549999999999997</v>
    <v>36.479999999999997</v>
    <v>37.04</v>
    <v>37.1</v>
    <v>37.15</v>
    <v>36.630000000000003</v>
    <v>37.049999999999997</v>
    <v>37.28</v>
    <v>37.39</v>
    <v>37.22</v>
    <v>37.19</v>
    <v>37.365000000000002</v>
    <v>37.51</v>
    <v>-99999901</v>
    <v>37.590000000000003</v>
    <v>37.854999999999997</v>
    <v>37.78</v>
    <v>38.01</v>
    <v>38.1</v>
    <v>37.909999999999997</v>
    <v>37.909999999999997</v>
    <v>37.94</v>
    <v>37.880000000000003</v>
    <v>37.71</v>
    <v>37.770000000000003</v>
    <v>37.799999999999997</v>
    <v>37.32</v>
    <v>36.43</v>
    <v>36.71</v>
    <v>36.880000000000003</v>
    <v>36.78</v>
    <v>36.93</v>
    <v>37.200000000000003</v>
    <v>36.979999999999997</v>
    <v>36.979999999999997</v>
    <v>36.68</v>
    <v>36.85</v>
    <v>36.83</v>
    <v>37.03</v>
    <v>36.47</v>
    <v>36.46</v>
    <v>36.1</v>
    <v>36.700000000000003</v>
    <v>36.81</v>
    <v>36.65</v>
    <v>36.65</v>
    <v>36.46</v>
    <v>36.28</v>
    <v>35.31</v>
    <v>35.74</v>
    <v>36.19</v>
    <v>36.200000000000003</v>
    <v>36.409999999999997</v>
    <v>36.56</v>
    <v>36.35</v>
    <v>36.520000000000003</v>
    <v>36.96</v>
    <v>36.6</v>
    <v>36.909999999999997</v>
    <v>36.935000000000002</v>
    <v>36.93</v>
    <v>36.86</v>
    <v>36.99</v>
    <v>36.979999999999997</v>
    <v>36.96</v>
    <v>37.28</v>
    <v>37.229999999999997</v>
    <v>37.36</v>
    <v>37.159999999999997</v>
    <v>36.9</v>
    <v>36.92</v>
    <v>36.14</v>
    <v>36.104999999999997</v>
    <v>36.58</v>
    <v>36.700000000000003</v>
    <v>36.76</v>
    <v>36.67</v>
    <v>36.81</v>
    <v>36.975299999999997</v>
    <v>36.92</v>
    <v>36.97</v>
    <v>37.15</v>
    <v>37.26</v>
    <v>37.61</v>
    <v>37.22</v>
    <v>37.01</v>
    <v>37.119999999999997</v>
    <v>37.01</v>
    <v>37.24</v>
    <v>37.119999999999997</v>
    <v>37.159999999999997</v>
    <v>37.06</v>
    <v>36.78</v>
    <v>36.03</v>
    <v>36.24</v>
    <v>36.549999999999997</v>
    <v>36.9</v>
    <v>36.799999999999997</v>
    <v>37.19</v>
    <v>36.744999999999997</v>
    <v>36.774999999999999</v>
    <v>36.47</v>
    <v>36.22</v>
    <v>36.1</v>
    <v>36.619999999999997</v>
    <v>35.89</v>
    <v>36.685000000000002</v>
    <v>36.630000000000003</v>
    <v>36.869999999999997</v>
    <v>36.49</v>
    <v>36.31</v>
    <v>36.799999999999997</v>
    <v>37.159999999999997</v>
    <v>37.020000000000003</v>
    <v>37.090000000000003</v>
    <v>37.26</v>
    <v>36.97</v>
    <v>36.86</v>
    <v>37.03</v>
    <v>36.96</v>
    <v>36.71</v>
    <v>36.76</v>
    <v>36.630000000000003</v>
    <v>37</v>
    <v>36.99</v>
    <v>37.090000000000003</v>
    <v>37.08</v>
    <v>37.35</v>
    <v>37.46</v>
    <v>37.200000000000003</v>
    <v>37.32</v>
    <v>37.270000000000003</v>
    <v>37.46</v>
    <v>37.44</v>
    <v>37.33</v>
    <v>37.119999999999997</v>
    <v>36.96</v>
    <v>36.83</v>
    <v>37.020000000000003</v>
    <v>36.86</v>
    <v>36.86</v>
    <v>36.880000000000003</v>
    <v>35.765000000000001</v>
    <v>35.92</v>
    <v>35.4</v>
    <v>36.19</v>
    <v>35.79</v>
    <v>35.96</v>
    <v>36.32</v>
    <v>36.97</v>
    <v>36.81</v>
    <v>36.659999999999997</v>
    <v>36.72</v>
    <v>36.6</v>
    <v>36.520000000000003</v>
    <v>36.5</v>
    <v>37.33</v>
    <v>37.04</v>
    <v>36.414999999999999</v>
    <v>36.99</v>
    <v>37.32</v>
    <v>37.72</v>
    <v>37.83</v>
  </a>
  <a r="1" c="255">
    <v>-99999901</v>
    <v>80.185000000000002</v>
    <v>80.260000000000005</v>
    <v>80.045000000000002</v>
    <v>79.69</v>
    <v>79.760000000000005</v>
    <v>81.045000000000002</v>
    <v>81.594999999999999</v>
    <v>81.91</v>
    <v>81.650000000000006</v>
    <v>81.534999999999997</v>
    <v>81.72</v>
    <v>82.084999999999994</v>
    <v>81.06</v>
    <v>81.045000000000002</v>
    <v>81.314999999999998</v>
    <v>82.174999999999997</v>
    <v>82.53</v>
    <v>82.09</v>
    <v>81.594999999999999</v>
    <v>82.334999999999994</v>
    <v>80.97</v>
    <v>81.150000000000006</v>
    <v>79.745000000000005</v>
    <v>80.23</v>
    <v>81.61</v>
    <v>81.61</v>
    <v>82.064999999999998</v>
    <v>82.694999999999993</v>
    <v>83.23</v>
    <v>83.385000000000005</v>
    <v>83.385000000000005</v>
    <v>83.745000000000005</v>
    <v>83.99</v>
    <v>84.875</v>
    <v>84.47</v>
    <v>83.69</v>
    <v>83.46</v>
    <v>84.23</v>
    <v>83.44</v>
    <v>82.814999999999998</v>
    <v>83.454999999999998</v>
    <v>83.355000000000004</v>
    <v>81.575000000000003</v>
    <v>83.075000000000003</v>
    <v>82.98</v>
    <v>82.655000000000001</v>
    <v>81.790000000000006</v>
    <v>79.83</v>
    <v>82.355000000000004</v>
    <v>82.79</v>
    <v>83.06</v>
    <v>84.034999999999997</v>
    <v>83.57</v>
    <v>83.915000000000006</v>
    <v>84.465000000000003</v>
    <v>84.07</v>
    <v>84.575000000000003</v>
    <v>83.71</v>
    <v>84.12</v>
    <v>83.81</v>
    <v>83.57</v>
    <v>82.784999999999997</v>
    <v>83.685000000000002</v>
    <v>83.894999999999996</v>
    <v>83.995000000000005</v>
    <v>84.28</v>
    <v>84.905000000000001</v>
    <v>86.234999999999999</v>
    <v>86.17</v>
    <v>86.584999999999994</v>
    <v>86.78</v>
    <v>87.02</v>
    <v>87.265000000000001</v>
    <v>87.605000000000004</v>
    <v>87.94</v>
    <v>88.325000000000003</v>
    <v>88.245000000000005</v>
    <v>87.05</v>
    <v>87.65</v>
    <v>88.075000000000003</v>
    <v>88.215000000000003</v>
    <v>88.58</v>
    <v>88.39</v>
    <v>88.55</v>
    <v>88.57</v>
    <v>88.075000000000003</v>
    <v>-99999901</v>
    <v>87.155000000000001</v>
    <v>88.19</v>
    <v>88.07</v>
    <v>89.435000000000002</v>
    <v>89.465000000000003</v>
    <v>87.72</v>
    <v>86.87</v>
    <v>86.765000000000001</v>
    <v>88.084999999999994</v>
    <v>88.24</v>
    <v>88.275000000000006</v>
    <v>88.564999999999998</v>
    <v>89.275000000000006</v>
    <v>89.094999999999999</v>
    <v>89.14</v>
    <v>89.27</v>
    <v>89.66</v>
    <v>-99999901</v>
    <v>89.63</v>
    <v>89.814999999999998</v>
    <v>89.42</v>
    <v>89.954999999999998</v>
    <v>90.034999999999997</v>
    <v>89.94</v>
    <v>90.23</v>
    <v>90.27</v>
    <v>90.38</v>
    <v>90.51</v>
    <v>90.635000000000005</v>
    <v>90.734999999999999</v>
    <v>90.045000000000002</v>
    <v>88.715000000000003</v>
    <v>89.61</v>
    <v>90.114999999999995</v>
    <v>90.15</v>
    <v>90.614999999999995</v>
    <v>90.894999999999996</v>
    <v>90.715000000000003</v>
    <v>91.03</v>
    <v>90.665000000000006</v>
    <v>90.91</v>
    <v>91.39</v>
    <v>91.73</v>
    <v>91.13</v>
    <v>91.59</v>
    <v>90.625</v>
    <v>91.765000000000001</v>
    <v>92.21</v>
    <v>92.32</v>
    <v>92.02</v>
    <v>91.65</v>
    <v>91.174999999999997</v>
    <v>89.31</v>
    <v>90.31</v>
    <v>91.24</v>
    <v>91.564999999999998</v>
    <v>92.46</v>
    <v>92.63</v>
    <v>92.045000000000002</v>
    <v>92.375</v>
    <v>93.075000000000003</v>
    <v>92.48</v>
    <v>92.96</v>
    <v>92.64</v>
    <v>92.834999999999994</v>
    <v>93.33</v>
    <v>93.24</v>
    <v>93.215000000000003</v>
    <v>93.32</v>
    <v>93.53</v>
    <v>93.614999999999995</v>
    <v>94.055000000000007</v>
    <v>93.504999999999995</v>
    <v>93.4</v>
    <v>93.27</v>
    <v>92.114999999999995</v>
    <v>92.61</v>
    <v>93.77</v>
    <v>94.02</v>
    <v>94.14</v>
    <v>93.89</v>
    <v>94.4</v>
    <v>-99999901</v>
    <v>94.74</v>
    <v>95.08</v>
    <v>95.37</v>
    <v>95.38</v>
    <v>95.82</v>
    <v>95.135000000000005</v>
    <v>94.69</v>
    <v>94.834999999999994</v>
    <v>94.36</v>
    <v>94.16</v>
    <v>94.13</v>
    <v>93.885000000000005</v>
    <v>93.834999999999994</v>
    <v>93.355000000000004</v>
    <v>91.81</v>
    <v>92.004999999999995</v>
    <v>92.9</v>
    <v>93.754999999999995</v>
    <v>93.35</v>
    <v>93.39</v>
    <v>91.504999999999995</v>
    <v>91.685000000000002</v>
    <v>91.47</v>
    <v>90.584999999999994</v>
    <v>89.88</v>
    <v>91.3</v>
    <v>90.114999999999995</v>
    <v>92.314999999999998</v>
    <v>91.97</v>
    <v>92.16</v>
    <v>91.37</v>
    <v>91.34</v>
    <v>92.924999999999997</v>
    <v>93.78</v>
    <v>93.795000000000002</v>
    <v>94.61</v>
    <v>94.96</v>
    <v>94.754999999999995</v>
    <v>95.01</v>
    <v>95.375</v>
    <v>95.995000000000005</v>
    <v>95.424999999999997</v>
    <v>95.864999999999995</v>
    <v>95.77</v>
    <v>96.254999999999995</v>
    <v>96.48</v>
    <v>96.48</v>
    <v>97.204999999999998</v>
    <v>97.79</v>
    <v>97.805000000000007</v>
    <v>97.314999999999998</v>
    <v>97.23</v>
    <v>96.8</v>
    <v>97.34</v>
    <v>97.525000000000006</v>
    <v>97.72</v>
    <v>97.37</v>
    <v>97.245000000000005</v>
    <v>97.46</v>
    <v>97.47</v>
    <v>96.364999999999995</v>
    <v>96.51</v>
    <v>96.894999999999996</v>
    <v>94.47</v>
    <v>95.09</v>
    <v>94.165000000000006</v>
    <v>95.45</v>
    <v>93.9</v>
    <v>93.155000000000001</v>
    <v>94.15</v>
    <v>96.305000000000007</v>
    <v>96.375</v>
    <v>96.25</v>
    <v>96.06</v>
    <v>95.625</v>
    <v>94.7</v>
    <v>94.63</v>
    <v>96.41</v>
    <v>95.28</v>
    <v>93.344999999999999</v>
    <v>94.62</v>
    <v>96.084999999999994</v>
    <v>97.05</v>
    <v>97.094999999999999</v>
  </a>
  <a r="1" c="256">
    <v t="i">2</v>
    <v t="i">3</v>
    <v t="i">4</v>
    <v t="i">5</v>
    <v t="i">9</v>
    <v t="i">10</v>
    <v t="i">11</v>
    <v t="i">12</v>
    <v t="i">13</v>
    <v t="i">16</v>
    <v t="i">17</v>
    <v t="i">18</v>
    <v t="i">19</v>
    <v t="i">20</v>
    <v t="i">23</v>
    <v t="i">24</v>
    <v t="i">25</v>
    <v t="i">26</v>
    <v t="i">27</v>
    <v t="i">30</v>
    <v t="i">31</v>
    <v t="i">32</v>
    <v t="i">33</v>
    <v t="i">34</v>
    <v t="i">37</v>
    <v t="i">38</v>
    <v t="i">39</v>
    <v t="i">40</v>
    <v t="i">41</v>
    <v t="i">44</v>
    <v t="i">45</v>
    <v t="i">46</v>
    <v t="i">47</v>
    <v t="i">48</v>
    <v t="i">51</v>
    <v t="i">52</v>
    <v t="i">53</v>
    <v t="i">54</v>
    <v t="i">55</v>
    <v t="i">58</v>
    <v t="i">59</v>
    <v t="i">60</v>
    <v t="i">61</v>
    <v t="i">62</v>
    <v t="i">65</v>
    <v t="i">66</v>
    <v t="i">67</v>
    <v t="i">68</v>
    <v t="i">69</v>
    <v t="i">72</v>
    <v t="i">73</v>
    <v t="i">74</v>
    <v t="i">75</v>
    <v t="i">76</v>
    <v t="i">79</v>
    <v t="i">80</v>
    <v t="i">81</v>
    <v t="i">82</v>
    <v t="i">83</v>
    <v t="i">86</v>
    <v t="i">87</v>
    <v t="i">88</v>
    <v t="i">89</v>
    <v t="i">90</v>
    <v t="i">93</v>
    <v t="i">94</v>
    <v t="i">95</v>
    <v t="i">96</v>
    <v t="i">101</v>
    <v t="i">102</v>
    <v t="i">103</v>
    <v t="i">104</v>
    <v t="i">107</v>
    <v t="i">108</v>
    <v t="i">109</v>
    <v t="i">110</v>
    <v t="i">111</v>
    <v t="i">114</v>
    <v t="i">115</v>
    <v t="i">116</v>
    <v t="i">117</v>
    <v t="i">118</v>
    <v t="i">121</v>
    <v t="i">122</v>
    <v t="i">123</v>
    <v t="i">124</v>
    <v t="i">125</v>
    <v t="i">128</v>
    <v t="i">129</v>
    <v t="i">130</v>
    <v t="i">131</v>
    <v t="i">132</v>
    <v t="i">135</v>
    <v t="i">136</v>
    <v t="i">137</v>
    <v t="i">138</v>
    <v t="i">139</v>
    <v t="i">142</v>
    <v t="i">143</v>
    <v t="i">145</v>
    <v t="i">146</v>
    <v t="i">149</v>
    <v t="i">150</v>
    <v t="i">151</v>
    <v t="i">152</v>
    <v t="i">153</v>
    <v t="i">156</v>
    <v t="i">157</v>
    <v t="i">158</v>
    <v t="i">159</v>
    <v t="i">160</v>
    <v t="i">163</v>
    <v t="i">164</v>
    <v t="i">165</v>
    <v t="i">166</v>
    <v t="i">167</v>
    <v t="i">170</v>
    <v t="i">171</v>
    <v t="i">172</v>
    <v t="i">173</v>
    <v t="i">174</v>
    <v t="i">177</v>
    <v t="i">178</v>
    <v t="i">179</v>
    <v t="i">180</v>
    <v t="i">181</v>
    <v t="i">184</v>
    <v t="i">185</v>
    <v t="i">186</v>
    <v t="i">187</v>
    <v t="i">188</v>
    <v t="i">191</v>
    <v t="i">192</v>
    <v t="i">193</v>
    <v t="i">194</v>
    <v t="i">195</v>
    <v t="i">198</v>
    <v t="i">199</v>
    <v t="i">200</v>
    <v t="i">201</v>
    <v t="i">202</v>
    <v t="i">205</v>
    <v t="i">206</v>
    <v t="i">207</v>
    <v t="i">208</v>
    <v t="i">209</v>
    <v t="i">212</v>
    <v t="i">213</v>
    <v t="i">214</v>
    <v t="i">215</v>
    <v t="i">216</v>
    <v t="i">219</v>
    <v t="i">220</v>
    <v t="i">221</v>
    <v t="i">222</v>
    <v t="i">223</v>
    <v t="i">226</v>
    <v t="i">227</v>
    <v t="i">228</v>
    <v t="i">229</v>
    <v t="i">230</v>
    <v t="i">233</v>
    <v t="i">234</v>
    <v t="i">235</v>
    <v t="i">236</v>
    <v t="i">237</v>
    <v t="i">240</v>
    <v t="i">241</v>
    <v t="i">242</v>
    <v t="i">243</v>
    <v t="i">244</v>
    <v t="i">247</v>
    <v t="i">248</v>
    <v t="i">249</v>
    <v t="i">250</v>
    <v t="i">251</v>
    <v t="i">254</v>
    <v t="i">255</v>
    <v t="i">256</v>
    <v t="i">257</v>
    <v t="i">258</v>
    <v t="i">261</v>
    <v t="i">262</v>
    <v t="i">263</v>
    <v t="i">264</v>
    <v t="i">265</v>
    <v t="i">268</v>
    <v t="i">269</v>
    <v t="i">270</v>
    <v t="i">271</v>
    <v t="i">272</v>
    <v t="i">275</v>
    <v t="i">276</v>
    <v t="i">277</v>
    <v t="i">278</v>
    <v t="i">279</v>
    <v t="i">282</v>
    <v t="i">283</v>
    <v t="i">284</v>
    <v t="i">285</v>
    <v t="i">286</v>
    <v t="i">289</v>
    <v t="i">290</v>
    <v t="i">291</v>
    <v t="i">292</v>
    <v t="i">293</v>
    <v t="i">296</v>
    <v t="i">297</v>
    <v t="i">298</v>
    <v t="i">299</v>
    <v t="i">300</v>
    <v t="i">303</v>
    <v t="i">304</v>
    <v t="i">305</v>
    <v t="i">306</v>
    <v t="i">307</v>
    <v t="i">310</v>
    <v t="i">311</v>
    <v t="i">312</v>
    <v t="i">313</v>
    <v t="i">314</v>
    <v t="i">317</v>
    <v t="i">318</v>
    <v t="i">319</v>
    <v t="i">320</v>
    <v t="i">321</v>
    <v t="i">324</v>
    <v t="i">325</v>
    <v t="i">326</v>
    <v t="i">327</v>
    <v t="i">328</v>
    <v t="i">331</v>
    <v t="i">332</v>
    <v t="i">333</v>
    <v t="i">334</v>
    <v t="i">335</v>
    <v t="i">338</v>
    <v t="i">339</v>
    <v t="i">340</v>
    <v t="i">341</v>
    <v t="i">342</v>
    <v t="i">345</v>
    <v t="i">346</v>
    <v t="i">347</v>
    <v t="i">348</v>
    <v t="i">349</v>
    <v t="i">352</v>
    <v t="i">353</v>
    <v t="i">354</v>
    <v t="i">355</v>
    <v t="i">356</v>
    <v t="i">359</v>
    <v t="i">360</v>
    <v t="i">361</v>
    <v t="i">362</v>
    <v t="i">363</v>
  </a>
  <a r="1" c="256">
    <v>-99999901</v>
    <v>61.024999999999999</v>
    <v>61.97</v>
    <v>62.18</v>
    <v>62.54</v>
    <v>63.32</v>
    <v>63.534999999999997</v>
    <v>63.52</v>
    <v>65.180000000000007</v>
    <v>64.825000000000003</v>
    <v>65.27</v>
    <v>65.165000000000006</v>
    <v>66.31</v>
    <v>65.290000000000006</v>
    <v>65.430000000000007</v>
    <v>66.12</v>
    <v>67.099999999999994</v>
    <v>67.45</v>
    <v>66.635000000000005</v>
    <v>67.02</v>
    <v>66.67</v>
    <v>65.42</v>
    <v>65.260000000000005</v>
    <v>64.135000000000005</v>
    <v>65.2</v>
    <v>66.489999999999995</v>
    <v>66.834999999999994</v>
    <v>66.540000000000006</v>
    <v>67.3</v>
    <v>67.45</v>
    <v>67.86</v>
    <v>68.424999999999997</v>
    <v>69.364999999999995</v>
    <v>69.364999999999995</v>
    <v>70.09</v>
    <v>69.53</v>
    <v>69.3</v>
    <v>68.09</v>
    <v>69.224999999999994</v>
    <v>67.22</v>
    <v>66.694999999999993</v>
    <v>66.355000000000004</v>
    <v>66.489999999999995</v>
    <v>64.375</v>
    <v>66.14</v>
    <v>65.435000000000002</v>
    <v>65.844999999999999</v>
    <v>65.155000000000001</v>
    <v>63.365000000000002</v>
    <v>63.07</v>
    <v>63.93</v>
    <v>63.65</v>
    <v>65.594999999999999</v>
    <v>64.489999999999995</v>
    <v>64.47</v>
    <v>65.069999999999993</v>
    <v>64.3</v>
    <v>64.59</v>
    <v>64.5</v>
    <v>64.510000000000005</v>
    <v>63.674999999999997</v>
    <v>62.43</v>
    <v>62.045000000000002</v>
    <v>62.56</v>
    <v>62.89</v>
    <v>63.36</v>
    <v>63.56</v>
    <v>64.47</v>
    <v>64.95</v>
    <v>64.015000000000001</v>
    <v>64.454999999999998</v>
    <v>63.715000000000003</v>
    <v>63.42</v>
    <v>63.76</v>
    <v>64.295000000000002</v>
    <v>64.47</v>
    <v>64.78</v>
    <v>64.62</v>
    <v>64.094999999999999</v>
    <v>64.2</v>
    <v>64.569999999999993</v>
    <v>65.099999999999994</v>
    <v>65.19</v>
    <v>65.36</v>
    <v>65.625</v>
    <v>65.41</v>
    <v>64.555000000000007</v>
    <v>-99999901</v>
    <v>63.585000000000001</v>
    <v>64.260000000000005</v>
    <v>64.605000000000004</v>
    <v>65.655000000000001</v>
    <v>64.59</v>
    <v>63.884999999999998</v>
    <v>62.695</v>
    <v>62.325000000000003</v>
    <v>63.26</v>
    <v>63.215000000000003</v>
    <v>64.400000000000006</v>
    <v>64.44</v>
    <v>63.93</v>
    <v>64.209999999999994</v>
    <v>64.77</v>
    <v>65.22</v>
    <v>65.31</v>
    <v>65.864999999999995</v>
    <v>-99999901</v>
    <v>67.08</v>
    <v>67.254999999999995</v>
    <v>66.69</v>
    <v>67.034999999999997</v>
    <v>66.635000000000005</v>
    <v>66.400000000000006</v>
    <v>66.41</v>
    <v>66.825000000000003</v>
    <v>66.489999999999995</v>
    <v>66.855000000000004</v>
    <v>66.33</v>
    <v>66.33</v>
    <v>65.989999999999995</v>
    <v>65.284999999999997</v>
    <v>65.39</v>
    <v>65.064999999999998</v>
    <v>65.88</v>
    <v>66.284999999999997</v>
    <v>66.760000000000005</v>
    <v>66.790000000000006</v>
    <v>66.510000000000005</v>
    <v>66.39</v>
    <v>65.930000000000007</v>
    <v>65.819999999999993</v>
    <v>65.53</v>
    <v>64.995000000000005</v>
    <v>64.790000000000006</v>
    <v>63.52</v>
    <v>64.38</v>
    <v>64.454999999999998</v>
    <v>65.010000000000005</v>
    <v>64.97</v>
    <v>65.275000000000006</v>
    <v>64.75</v>
    <v>63.424999999999997</v>
    <v>63.57</v>
    <v>63.81</v>
    <v>64.245000000000005</v>
    <v>63.28</v>
    <v>62.19</v>
    <v>60.564999999999998</v>
    <v>62.16</v>
    <v>62.9</v>
    <v>62.395000000000003</v>
    <v>63</v>
    <v>62.63</v>
    <v>63.295000000000002</v>
    <v>63.414999999999999</v>
    <v>62.615000000000002</v>
    <v>63.05</v>
    <v>62.954999999999998</v>
    <v>62.98</v>
    <v>62.545000000000002</v>
    <v>62.32</v>
    <v>61.72</v>
    <v>60.994999999999997</v>
    <v>61.19</v>
    <v>59.765000000000001</v>
    <v>59.65</v>
    <v>60.335000000000001</v>
    <v>61.99</v>
    <v>62.05</v>
    <v>61.664999999999999</v>
    <v>62.115000000000002</v>
    <v>-99999901</v>
    <v>63.28</v>
    <v>64.14</v>
    <v>64.075000000000003</v>
    <v>64.075000000000003</v>
    <v>64.504999999999995</v>
    <v>64.405000000000001</v>
    <v>63.424999999999997</v>
    <v>63.265000000000001</v>
    <v>63.41</v>
    <v>63.36</v>
    <v>63</v>
    <v>62.414999999999999</v>
    <v>62.01</v>
    <v>61.87</v>
    <v>60.5</v>
    <v>60.44</v>
    <v>61.505000000000003</v>
    <v>61.59</v>
    <v>61.08</v>
    <v>61.41</v>
    <v>60.6</v>
    <v>60.435000000000002</v>
    <v>60.965000000000003</v>
    <v>60.255000000000003</v>
    <v>59.41</v>
    <v>60.155000000000001</v>
    <v>59.34</v>
    <v>61.06</v>
    <v>61.05</v>
    <v>61.45</v>
    <v>60.91</v>
    <v>61.43</v>
    <v>61.71</v>
    <v>62.6</v>
    <v>62.58</v>
    <v>63.215000000000003</v>
    <v>63.4</v>
    <v>62.79</v>
    <v>62.725000000000001</v>
    <v>63.145000000000003</v>
    <v>63.104999999999997</v>
    <v>62.47</v>
    <v>62.195</v>
    <v>61.424999999999997</v>
    <v>61.89</v>
    <v>61.39</v>
    <v>61.365000000000002</v>
    <v>61.4</v>
    <v>61.594999999999999</v>
    <v>62.064999999999998</v>
    <v>61.93</v>
    <v>62.19</v>
    <v>62.835000000000001</v>
    <v>62.93</v>
    <v>62.85</v>
    <v>62.77</v>
    <v>62.47</v>
    <v>61.704999999999998</v>
    <v>61.79</v>
    <v>61.4</v>
    <v>60.954999999999998</v>
    <v>60.914999999999999</v>
    <v>61.115000000000002</v>
    <v>58.704999999999998</v>
    <v>59.11</v>
    <v>58.89</v>
    <v>60.524999999999999</v>
    <v>60.39</v>
    <v>59.274999999999999</v>
    <v>59.45</v>
    <v>60.534999999999997</v>
    <v>60.88</v>
    <v>60.75</v>
    <v>60.45</v>
    <v>59.61</v>
    <v>59.354999999999997</v>
    <v>58.704999999999998</v>
    <v>59.725000000000001</v>
    <v>59.295000000000002</v>
    <v>57.984999999999999</v>
    <v>59.045000000000002</v>
    <v>59.494999999999997</v>
    <v>59.82</v>
    <v>59.59</v>
  </a>
  <a r="1" c="255">
    <v>-99999901</v>
    <v>57.41</v>
    <v>58.49</v>
    <v>58.73</v>
    <v>58.67</v>
    <v>59.53</v>
    <v>59.84</v>
    <v>59.05</v>
    <v>61.2</v>
    <v>60.65</v>
    <v>60.94</v>
    <v>61.04</v>
    <v>62.62</v>
    <v>62.07</v>
    <v>62.594999999999999</v>
    <v>63</v>
    <v>64.495000000000005</v>
    <v>64.62</v>
    <v>64.37</v>
    <v>65.265000000000001</v>
    <v>64.849999999999994</v>
    <v>63.51</v>
    <v>63.6</v>
    <v>62.44</v>
    <v>63.81</v>
    <v>64.569999999999993</v>
    <v>65.430000000000007</v>
    <v>65.045000000000002</v>
    <v>65.474999999999994</v>
    <v>65.594999999999999</v>
    <v>66.27</v>
    <v>66.694999999999993</v>
    <v>67.650000000000006</v>
    <v>67.534999999999997</v>
    <v>68.150000000000006</v>
    <v>67.185000000000002</v>
    <v>67</v>
    <v>65.88</v>
    <v>66.69</v>
    <v>64.33</v>
    <v>63.8</v>
    <v>63.27</v>
    <v>63.1</v>
    <v>61.35</v>
    <v>62.85</v>
    <v>62.16</v>
    <v>62.76</v>
    <v>62.024999999999999</v>
    <v>60.16</v>
    <v>59.98</v>
    <v>61.03</v>
    <v>60.75</v>
    <v>62.76</v>
    <v>61.164999999999999</v>
    <v>61.06</v>
    <v>61.42</v>
    <v>60.844999999999999</v>
    <v>61.615000000000002</v>
    <v>61.594999999999999</v>
    <v>61.695</v>
    <v>61.034999999999997</v>
    <v>59.725000000000001</v>
    <v>59.234999999999999</v>
    <v>59.744999999999997</v>
    <v>59.98</v>
    <v>60.295000000000002</v>
    <v>60.66</v>
    <v>61.48</v>
    <v>61.895000000000003</v>
    <v>60.645000000000003</v>
    <v>61.16</v>
    <v>60.51</v>
    <v>60.604999999999997</v>
    <v>60.87</v>
    <v>61.21</v>
    <v>61.49</v>
    <v>61.77</v>
    <v>61.2</v>
    <v>60.66</v>
    <v>60.795000000000002</v>
    <v>61.39</v>
    <v>61.75</v>
    <v>61.524999999999999</v>
    <v>61.984999999999999</v>
    <v>62.255000000000003</v>
    <v>62</v>
    <v>61.25</v>
    <v>-99999901</v>
    <v>60.064999999999998</v>
    <v>60.72</v>
    <v>60.97</v>
    <v>61.88</v>
    <v>60.45</v>
    <v>59.94</v>
    <v>58.884999999999998</v>
    <v>58.33</v>
    <v>59.1</v>
    <v>60.29</v>
    <v>60.325000000000003</v>
    <v>59.61</v>
    <v>60.005000000000003</v>
    <v>60.59</v>
    <v>61.045000000000002</v>
    <v>61.01</v>
    <v>61.185000000000002</v>
    <v>-99999901</v>
    <v>62.534999999999997</v>
    <v>62.704999999999998</v>
    <v>62.005000000000003</v>
    <v>62.32</v>
    <v>61.965000000000003</v>
    <v>61.784999999999997</v>
    <v>61.744999999999997</v>
    <v>61.97</v>
    <v>61.725000000000001</v>
    <v>62.13</v>
    <v>61.6</v>
    <v>61.71</v>
    <v>61.54</v>
    <v>61.005000000000003</v>
    <v>61.07</v>
    <v>60.585000000000001</v>
    <v>61.44</v>
    <v>61.765000000000001</v>
    <v>62.39</v>
    <v>62.524999999999999</v>
    <v>62.25</v>
    <v>62.155000000000001</v>
    <v>61.61</v>
    <v>61.32</v>
    <v>60.515000000000001</v>
    <v>60.28</v>
    <v>60.08</v>
    <v>58.66</v>
    <v>59.674999999999997</v>
    <v>59.555</v>
    <v>60.284999999999997</v>
    <v>60.335000000000001</v>
    <v>60.774999999999999</v>
    <v>60.325000000000003</v>
    <v>58.975000000000001</v>
    <v>59.075000000000003</v>
    <v>59.335000000000001</v>
    <v>59.805</v>
    <v>58.65</v>
    <v>57.22</v>
    <v>55.02</v>
    <v>56.94</v>
    <v>57.825000000000003</v>
    <v>57.26</v>
    <v>57.825000000000003</v>
    <v>56.99</v>
    <v>57.73</v>
    <v>57.79</v>
    <v>56.984999999999999</v>
    <v>57.555</v>
    <v>57.835000000000001</v>
    <v>58.01</v>
    <v>57.52</v>
    <v>57.354999999999997</v>
    <v>56.424999999999997</v>
    <v>55.67</v>
    <v>56.06</v>
    <v>54.46</v>
    <v>54.5</v>
    <v>54.695</v>
    <v>56.685000000000002</v>
    <v>56.47</v>
    <v>56.104999999999997</v>
    <v>56.27</v>
    <v>-99999901</v>
    <v>57.53</v>
    <v>58.38</v>
    <v>58.314999999999998</v>
    <v>58.015000000000001</v>
    <v>58.505000000000003</v>
    <v>58.73</v>
    <v>57.704999999999998</v>
    <v>57.274999999999999</v>
    <v>57.375</v>
    <v>57.145000000000003</v>
    <v>56.695</v>
    <v>55.88</v>
    <v>55.564999999999998</v>
    <v>55.52</v>
    <v>54.145000000000003</v>
    <v>54</v>
    <v>55.1</v>
    <v>55.12</v>
    <v>54.555</v>
    <v>54.825000000000003</v>
    <v>54.23</v>
    <v>54.234999999999999</v>
    <v>54.645000000000003</v>
    <v>53.92</v>
    <v>53.015000000000001</v>
    <v>53.67</v>
    <v>53</v>
    <v>55.1</v>
    <v>55.26</v>
    <v>55.634999999999998</v>
    <v>55.164999999999999</v>
    <v>55.914999999999999</v>
    <v>55.96</v>
    <v>56.92</v>
    <v>56.84</v>
    <v>57.594999999999999</v>
    <v>57.905000000000001</v>
    <v>57.48</v>
    <v>57.32</v>
    <v>57.505000000000003</v>
    <v>57.255000000000003</v>
    <v>56.64</v>
    <v>56.42</v>
    <v>55.634999999999998</v>
    <v>56.21</v>
    <v>55.28</v>
    <v>55.6</v>
    <v>55.83</v>
    <v>55.615000000000002</v>
    <v>56.055</v>
    <v>55.825000000000003</v>
    <v>56.26</v>
    <v>56.96</v>
    <v>57.06</v>
    <v>57.13</v>
    <v>57.195</v>
    <v>56.84</v>
    <v>55.7</v>
    <v>55.625</v>
    <v>55.03</v>
    <v>54.435000000000002</v>
    <v>54.365000000000002</v>
    <v>54.615000000000002</v>
    <v>52.384999999999998</v>
    <v>52.52</v>
    <v>52.25</v>
    <v>53.524999999999999</v>
    <v>53.215000000000003</v>
    <v>51.88</v>
    <v>52.4</v>
    <v>53.37</v>
    <v>53.92</v>
    <v>53.555</v>
    <v>53.36</v>
    <v>52.585000000000001</v>
    <v>52.4</v>
    <v>51.65</v>
    <v>52.284999999999997</v>
    <v>51.984999999999999</v>
    <v>50.64</v>
    <v>51.655000000000001</v>
    <v>51.734999999999999</v>
    <v>52.204999999999998</v>
    <v>52.08</v>
  </a>
  <a r="1" c="257">
    <v>-99999901</v>
    <v>16.425000000000001</v>
    <v>16.385000000000002</v>
    <v>16.34</v>
    <v>16.11</v>
    <v>16.105</v>
    <v>16.155000000000001</v>
    <v>16.295000000000002</v>
    <v>16.355</v>
    <v>16.350000000000001</v>
    <v>16.22</v>
    <v>16.337499999999999</v>
    <v>16.309999999999999</v>
    <v>16.11</v>
    <v>16.024999999999999</v>
    <v>16.085000000000001</v>
    <v>16.535</v>
    <v>16.655000000000001</v>
    <v>16.7</v>
    <v>16.645</v>
    <v>16.844999999999999</v>
    <v>16.614999999999998</v>
    <v>16.695</v>
    <v>16.295000000000002</v>
    <v>16.53</v>
    <v>16.78</v>
    <v>16.795000000000002</v>
    <v>16.885000000000002</v>
    <v>16.975000000000001</v>
    <v>17.07</v>
    <v>17.170000000000002</v>
    <v>17.09</v>
    <v>17.309999999999999</v>
    <v>17.350000000000001</v>
    <v>17.48</v>
    <v>17.36</v>
    <v>17.010000000000002</v>
    <v>16.954999999999998</v>
    <v>17.190000000000001</v>
    <v>16.760000000000002</v>
    <v>16.484999999999999</v>
    <v>16.695</v>
    <v>16.625</v>
    <v>16.515000000000001</v>
    <v>16.824999999999999</v>
    <v>16.695</v>
    <v>16.504999999999999</v>
    <v>16.195</v>
    <v>15.71</v>
    <v>16.085000000000001</v>
    <v>16.3</v>
    <v>16.315000000000001</v>
    <v>16.6325</v>
    <v>16.37</v>
    <v>16.52</v>
    <v>16.824999999999999</v>
    <v>16.579999999999998</v>
    <v>16.515000000000001</v>
    <v>16.335000000000001</v>
    <v>16.61</v>
    <v>16.559999999999999</v>
    <v>16.445</v>
    <v>16.190000000000001</v>
    <v>16.440000000000001</v>
    <v>16.55</v>
    <v>16.422499999999999</v>
    <v>16.690000000000001</v>
    <v>16.965</v>
    <v>17.364999999999998</v>
    <v>17.36</v>
    <v>17.594999999999999</v>
    <v>17.675000000000001</v>
    <v>17.71</v>
    <v>17.8</v>
    <v>17.795000000000002</v>
    <v>17.96</v>
    <v>17.975000000000001</v>
    <v>17.824999999999999</v>
    <v>17.647500000000001</v>
    <v>17.82</v>
    <v>17.895</v>
    <v>17.89</v>
    <v>18.015000000000001</v>
    <v>17.96</v>
    <v>17.815000000000001</v>
    <v>17.704999999999998</v>
    <v>17.614999999999998</v>
    <v>-99999901</v>
    <v>17.059999999999999</v>
    <v>17.3</v>
    <v>17.204999999999998</v>
    <v>17.545000000000002</v>
    <v>17.225000000000001</v>
    <v>16.940000000000001</v>
    <v>16.574999999999999</v>
    <v>16.72</v>
    <v>17.004999999999999</v>
    <v>16.8825</v>
    <v>16.975000000000001</v>
    <v>16.715</v>
    <v>17.184999999999999</v>
    <v>17.164999999999999</v>
    <v>17.414999999999999</v>
    <v>17.399999999999999</v>
    <v>17.385000000000002</v>
    <v>17.41</v>
    <v>17.434999999999999</v>
    <v>-99999901</v>
    <v>17.34</v>
    <v>17.475000000000001</v>
    <v>17.285</v>
    <v>17.559999999999999</v>
    <v>17.54</v>
    <v>17.579999999999998</v>
    <v>17.642499999999998</v>
    <v>17.675000000000001</v>
    <v>17.8</v>
    <v>17.875</v>
    <v>17.93</v>
    <v>17.920000000000002</v>
    <v>18.059999999999999</v>
    <v>17.86</v>
    <v>17.97</v>
    <v>18.11</v>
    <v>18.155000000000001</v>
    <v>18.315000000000001</v>
    <v>18.309999999999999</v>
    <v>18.45</v>
    <v>18.545000000000002</v>
    <v>18.574999999999999</v>
    <v>18.504999999999999</v>
    <v>18.7425</v>
    <v>18.84</v>
    <v>18.89</v>
    <v>18.932500000000001</v>
    <v>18.765000000000001</v>
    <v>18.975000000000001</v>
    <v>19.004999999999999</v>
    <v>19.234999999999999</v>
    <v>19.232500000000002</v>
    <v>19.149999999999999</v>
    <v>18.9925</v>
    <v>18.715</v>
    <v>18.844999999999999</v>
    <v>19.045000000000002</v>
    <v>19.195</v>
    <v>19.399999999999999</v>
    <v>19.392499999999998</v>
    <v>19.085000000000001</v>
    <v>19.260000000000002</v>
    <v>19.315000000000001</v>
    <v>19.22</v>
    <v>19.385000000000002</v>
    <v>19.18</v>
    <v>19.305</v>
    <v>19.465</v>
    <v>19.462499999999999</v>
    <v>19.405000000000001</v>
    <v>19.260000000000002</v>
    <v>19.22</v>
    <v>19.36</v>
    <v>19.434999999999999</v>
    <v>19.355</v>
    <v>19.420000000000002</v>
    <v>19.3325</v>
    <v>19.232500000000002</v>
    <v>19.53</v>
    <v>19.765000000000001</v>
    <v>19.7925</v>
    <v>19.8</v>
    <v>19.695</v>
    <v>19.78</v>
    <v>19.887799999999999</v>
    <v>19.989999999999998</v>
    <v>20.09</v>
    <v>19.989999999999998</v>
    <v>20.065000000000001</v>
    <v>20.114999999999998</v>
    <v>20.010000000000002</v>
    <v>19.89</v>
    <v>19.96</v>
    <v>19.805</v>
    <v>19.64</v>
    <v>19.745000000000001</v>
    <v>19.664999999999999</v>
    <v>19.675000000000001</v>
    <v>19.535</v>
    <v>19.175000000000001</v>
    <v>19.295000000000002</v>
    <v>19.420000000000002</v>
    <v>19.684999999999999</v>
    <v>19.61</v>
    <v>19.52</v>
    <v>19.065000000000001</v>
    <v>18.96</v>
    <v>18.975000000000001</v>
    <v>18.864999999999998</v>
    <v>18.565000000000001</v>
    <v>18.940000000000001</v>
    <v>18.77</v>
    <v>19.305</v>
    <v>19.175000000000001</v>
    <v>19.23</v>
    <v>18.945</v>
    <v>18.899999999999999</v>
    <v>19.350000000000001</v>
    <v>19.555</v>
    <v>19.670000000000002</v>
    <v>19.95</v>
    <v>19.940000000000001</v>
    <v>19.87</v>
    <v>19.914999999999999</v>
    <v>19.984999999999999</v>
    <v>20.14</v>
    <v>20.079999999999998</v>
    <v>20.195</v>
    <v>20.190000000000001</v>
    <v>20.237500000000001</v>
    <v>20.454999999999998</v>
    <v>20.434999999999999</v>
    <v>20.824999999999999</v>
    <v>21.03</v>
    <v>21.11</v>
    <v>21.06</v>
    <v>20.844999999999999</v>
    <v>20.81</v>
    <v>21.035</v>
    <v>21.035</v>
    <v>21.2</v>
    <v>21.23</v>
    <v>21.274999999999999</v>
    <v>21.56</v>
    <v>21.655000000000001</v>
    <v>21.07</v>
    <v>21.245000000000001</v>
    <v>21.44</v>
    <v>20.87</v>
    <v>21.25</v>
    <v>21.09</v>
    <v>21.54</v>
    <v>20.885000000000002</v>
    <v>20.73</v>
    <v>20.73</v>
    <v>21.61</v>
    <v>21.645</v>
    <v>21.684999999999999</v>
    <v>21.695</v>
    <v>21.727499999999999</v>
    <v>21.11</v>
    <v>21.135000000000002</v>
    <v>21.42</v>
    <v>21.085000000000001</v>
    <v>20.66</v>
    <v>20.96</v>
    <v>21.5</v>
    <v>21.79</v>
    <v>21.72</v>
  </a>
  <a r="1" c="257">
    <v>-99999901</v>
    <v>6.8109999999999999</v>
    <v>6.8170000000000002</v>
    <v>6.7969999999999997</v>
    <v>6.7530000000000001</v>
    <v>6.7910000000000004</v>
    <v>6.9119999999999999</v>
    <v>6.9160000000000004</v>
    <v>6.9690000000000003</v>
    <v>6.9424999999999999</v>
    <v>6.9234999999999998</v>
    <v>6.952</v>
    <v>6.9615</v>
    <v>6.8765000000000001</v>
    <v>6.88</v>
    <v>6.89</v>
    <v>6.9820000000000002</v>
    <v>7.0019999999999998</v>
    <v>6.9740000000000002</v>
    <v>6.9059999999999997</v>
    <v>7.0110000000000001</v>
    <v>6.8689999999999998</v>
    <v>6.8929999999999998</v>
    <v>6.78</v>
    <v>6.8159999999999998</v>
    <v>6.9329999999999998</v>
    <v>6.9349999999999996</v>
    <v>6.99</v>
    <v>7.04</v>
    <v>7.0750000000000002</v>
    <v>7.101</v>
    <v>7.1050000000000004</v>
    <v>7.13</v>
    <v>7.1539999999999999</v>
    <v>7.2169999999999996</v>
    <v>7.1840000000000002</v>
    <v>7.1150000000000002</v>
    <v>7.0869999999999997</v>
    <v>7.1609999999999996</v>
    <v>7.0750000000000002</v>
    <v>7.0279999999999996</v>
    <v>7.0865</v>
    <v>7.0780000000000003</v>
    <v>6.9459999999999997</v>
    <v>7.0709999999999997</v>
    <v>7.048</v>
    <v>7.024</v>
    <v>6.9610000000000003</v>
    <v>6.7930000000000001</v>
    <v>6.9779999999999998</v>
    <v>7.0140000000000002</v>
    <v>7.0579999999999998</v>
    <v>7.1509999999999998</v>
    <v>7.0990000000000002</v>
    <v>7.1289999999999996</v>
    <v>7.1749999999999998</v>
    <v>7.1289999999999996</v>
    <v>7.1779999999999999</v>
    <v>7.1340000000000003</v>
    <v>7.15</v>
    <v>7.1180000000000003</v>
    <v>7.0949999999999998</v>
    <v>7.0330000000000004</v>
    <v>7.1109999999999998</v>
    <v>7.1239999999999997</v>
    <v>7.1189999999999998</v>
    <v>7.1849999999999996</v>
    <v>7.2089999999999996</v>
    <v>7.3330000000000002</v>
    <v>7.3179999999999996</v>
    <v>7.3490000000000002</v>
    <v>7.3739999999999997</v>
    <v>7.3940000000000001</v>
    <v>7.415</v>
    <v>7.4409999999999998</v>
    <v>7.4640000000000004</v>
    <v>7.5049999999999999</v>
    <v>7.484</v>
    <v>7.3869999999999996</v>
    <v>7.452</v>
    <v>7.4779999999999998</v>
    <v>7.4950000000000001</v>
    <v>7.5229999999999997</v>
    <v>7.5140000000000002</v>
    <v>7.5270000000000001</v>
    <v>7.5250000000000004</v>
    <v>7.4805000000000001</v>
    <v>-99999901</v>
    <v>7.4</v>
    <v>7.4835000000000003</v>
    <v>7.468</v>
    <v>7.5940000000000003</v>
    <v>7.5839999999999996</v>
    <v>7.4329999999999998</v>
    <v>7.35</v>
    <v>7.3520000000000003</v>
    <v>7.4710000000000001</v>
    <v>7.4465000000000003</v>
    <v>7.4820000000000002</v>
    <v>7.3570000000000002</v>
    <v>7.5</v>
    <v>7.5129999999999999</v>
    <v>7.5750000000000002</v>
    <v>7.5570000000000004</v>
    <v>7.5625</v>
    <v>7.5780000000000003</v>
    <v>7.6109999999999998</v>
    <v>-99999901</v>
    <v>7.6040000000000001</v>
    <v>7.6239999999999997</v>
    <v>7.58</v>
    <v>7.6230000000000002</v>
    <v>7.6420000000000003</v>
    <v>7.64</v>
    <v>7.6520000000000001</v>
    <v>7.6680000000000001</v>
    <v>7.673</v>
    <v>7.68</v>
    <v>7.69</v>
    <v>7.702</v>
    <v>7.649</v>
    <v>7.5529999999999999</v>
    <v>7.609</v>
    <v>7.6559999999999997</v>
    <v>7.6580000000000004</v>
    <v>7.7030000000000003</v>
    <v>7.7290000000000001</v>
    <v>7.7160000000000002</v>
    <v>7.7389999999999999</v>
    <v>7.7080000000000002</v>
    <v>7.7290000000000001</v>
    <v>7.766</v>
    <v>7.8029999999999999</v>
    <v>7.7569999999999997</v>
    <v>7.79</v>
    <v>7.6959999999999997</v>
    <v>7.7960000000000003</v>
    <v>7.8220000000000001</v>
    <v>7.8520000000000003</v>
    <v>7.8224999999999998</v>
    <v>7.7859999999999996</v>
    <v>7.758</v>
    <v>7.5960000000000001</v>
    <v>7.6740000000000004</v>
    <v>7.7610000000000001</v>
    <v>7.7830000000000004</v>
    <v>7.8650000000000002</v>
    <v>7.8789999999999996</v>
    <v>7.8090000000000002</v>
    <v>7.8460000000000001</v>
    <v>7.9130000000000003</v>
    <v>7.8520000000000003</v>
    <v>7.8970000000000002</v>
    <v>7.867</v>
    <v>7.8920000000000003</v>
    <v>7.931</v>
    <v>7.9240000000000004</v>
    <v>7.9240000000000004</v>
    <v>7.9290000000000003</v>
    <v>7.9409999999999998</v>
    <v>7.9610000000000003</v>
    <v>7.9935</v>
    <v>7.9560000000000004</v>
    <v>7.9314999999999998</v>
    <v>7.9314999999999998</v>
    <v>7.8390000000000004</v>
    <v>7.8890000000000002</v>
    <v>7.9770000000000003</v>
    <v>8</v>
    <v>8.0139999999999993</v>
    <v>7.9885000000000002</v>
    <v>8.032</v>
    <v>-99999901</v>
    <v>8.0630000000000006</v>
    <v>8.0920000000000005</v>
    <v>8.1189999999999998</v>
    <v>8.1120000000000001</v>
    <v>8.1539999999999999</v>
    <v>8.1</v>
    <v>8.0530000000000008</v>
    <v>8.077</v>
    <v>8.0419999999999998</v>
    <v>8.0129999999999999</v>
    <v>8.01</v>
    <v>7.992</v>
    <v>7.99</v>
    <v>7.9545000000000003</v>
    <v>7.8</v>
    <v>7.8540000000000001</v>
    <v>7.9059999999999997</v>
    <v>7.9889999999999999</v>
    <v>7.9489999999999998</v>
    <v>7.9509999999999996</v>
    <v>7.782</v>
    <v>7.7910000000000004</v>
    <v>7.7889999999999997</v>
    <v>7.7270000000000003</v>
    <v>7.6529999999999996</v>
    <v>7.7679999999999998</v>
    <v>7.6619999999999999</v>
    <v>7.8579999999999997</v>
    <v>7.8140000000000001</v>
    <v>7.8360000000000003</v>
    <v>7.766</v>
    <v>7.7640000000000002</v>
    <v>7.9</v>
    <v>7.9729999999999999</v>
    <v>7.9770000000000003</v>
    <v>8.0459999999999994</v>
    <v>8.0730000000000004</v>
    <v>8.06</v>
    <v>8.0739999999999998</v>
    <v>8.1080000000000005</v>
    <v>8.1539999999999999</v>
    <v>8.1140000000000008</v>
    <v>8.1679999999999993</v>
    <v>8.1470000000000002</v>
    <v>8.1910000000000007</v>
    <v>8.2219999999999995</v>
    <v>8.2240000000000002</v>
    <v>8.2880000000000003</v>
    <v>8.3339999999999996</v>
    <v>8.3335000000000008</v>
    <v>8.3040000000000003</v>
    <v>8.2880000000000003</v>
    <v>8.2449999999999992</v>
    <v>8.2910000000000004</v>
    <v>8.3119999999999994</v>
    <v>8.327</v>
    <v>8.2959999999999994</v>
    <v>8.3030000000000008</v>
    <v>8.3119999999999994</v>
    <v>8.3149999999999995</v>
    <v>8.2059999999999995</v>
    <v>8.218</v>
    <v>8.2584999999999997</v>
    <v>8.0470000000000006</v>
    <v>8.109</v>
    <v>8.0079999999999991</v>
    <v>8.1404999999999994</v>
    <v>7.98</v>
    <v>7.944</v>
    <v>8.0220000000000002</v>
    <v>8.2170000000000005</v>
    <v>8.2029999999999994</v>
    <v>8.2025000000000006</v>
    <v>8.1850000000000005</v>
    <v>8.1509999999999998</v>
    <v>8.06</v>
    <v>8.0589999999999993</v>
    <v>8.2059999999999995</v>
    <v>8.11</v>
    <v>7.95</v>
    <v>8.0649999999999995</v>
    <v>8.1950000000000003</v>
    <v>8.2650000000000006</v>
    <v>8.2910000000000004</v>
  </a>
  <a r="1" c="257">
    <v>-99999901</v>
    <v>10.68</v>
    <v>10.695</v>
    <v>10.715</v>
    <v>10.68</v>
    <v>10.71</v>
    <v>10.935</v>
    <v>11.03</v>
    <v>11.13</v>
    <v>11.12</v>
    <v>11.14</v>
    <v>11.115</v>
    <v>11.09</v>
    <v>10.98</v>
    <v>10.99</v>
    <v>11.015000000000001</v>
    <v>11.11</v>
    <v>11.135</v>
    <v>11.1</v>
    <v>11.08</v>
    <v>11.125</v>
    <v>10.935</v>
    <v>11.02</v>
    <v>10.83</v>
    <v>10.865</v>
    <v>11.12</v>
    <v>11.035</v>
    <v>11.095000000000001</v>
    <v>11.18</v>
    <v>11.237500000000001</v>
    <v>11.24</v>
    <v>11.217499999999999</v>
    <v>11.265000000000001</v>
    <v>11.23</v>
    <v>11.31</v>
    <v>11.244999999999999</v>
    <v>11.154999999999999</v>
    <v>11.18</v>
    <v>11.265000000000001</v>
    <v>11.12</v>
    <v>11.02</v>
    <v>11.11</v>
    <v>11.045</v>
    <v>10.835000000000001</v>
    <v>11.02</v>
    <v>10.93</v>
    <v>10.9</v>
    <v>10.725</v>
    <v>10.494999999999999</v>
    <v>10.925000000000001</v>
    <v>11</v>
    <v>11.055</v>
    <v>11.164999999999999</v>
    <v>11.12</v>
    <v>11.21</v>
    <v>11.244999999999999</v>
    <v>11.215</v>
    <v>11.234999999999999</v>
    <v>11.1425</v>
    <v>11.22</v>
    <v>11.21</v>
    <v>11.205</v>
    <v>11.09</v>
    <v>11.25</v>
    <v>11.31</v>
    <v>11.335000000000001</v>
    <v>11.38</v>
    <v>11.432499999999999</v>
    <v>11.625</v>
    <v>11.57</v>
    <v>11.5725</v>
    <v>11.61</v>
    <v>11.695</v>
    <v>11.7425</v>
    <v>11.8</v>
    <v>11.86</v>
    <v>11.925000000000001</v>
    <v>11.87</v>
    <v>11.8</v>
    <v>11.92</v>
    <v>11.96</v>
    <v>11.95</v>
    <v>11.965</v>
    <v>11.935</v>
    <v>11.885</v>
    <v>11.87</v>
    <v>11.865</v>
    <v>-99999901</v>
    <v>11.855</v>
    <v>11.945</v>
    <v>11.92</v>
    <v>12.105</v>
    <v>12.195</v>
    <v>11.92</v>
    <v>11.785</v>
    <v>11.78</v>
    <v>11.904999999999999</v>
    <v>11.83</v>
    <v>11.815</v>
    <v>11.6</v>
    <v>11.835000000000001</v>
    <v>11.885</v>
    <v>11.96</v>
    <v>11.92</v>
    <v>11.93</v>
    <v>11.955</v>
    <v>12.005000000000001</v>
    <v>11.994400000000001</v>
    <v>11.994999999999999</v>
    <v>12.015000000000001</v>
    <v>11.98</v>
    <v>12.04</v>
    <v>12.03</v>
    <v>12.035</v>
    <v>12.085000000000001</v>
    <v>12.074999999999999</v>
    <v>12.085000000000001</v>
    <v>12.06</v>
    <v>12.055</v>
    <v>12.074999999999999</v>
    <v>12.005000000000001</v>
    <v>11.875</v>
    <v>11.95</v>
    <v>12.04</v>
    <v>12.06</v>
    <v>12.13</v>
    <v>12.18</v>
    <v>12.205</v>
    <v>12.244999999999999</v>
    <v>12.234999999999999</v>
    <v>12.3</v>
    <v>12.355</v>
    <v>12.395</v>
    <v>12.27</v>
    <v>12.324999999999999</v>
    <v>12.2</v>
    <v>12.345000000000001</v>
    <v>12.42</v>
    <v>12.445</v>
    <v>12.3575</v>
    <v>12.35</v>
    <v>12.324999999999999</v>
    <v>12.105</v>
    <v>12.25</v>
    <v>12.35</v>
    <v>12.335000000000001</v>
    <v>12.44</v>
    <v>12.4575</v>
    <v>12.375</v>
    <v>12.41</v>
    <v>12.525</v>
    <v>12.475</v>
    <v>12.55</v>
    <v>12.515000000000001</v>
    <v>12.51</v>
    <v>12.525</v>
    <v>12.56</v>
    <v>12.525</v>
    <v>12.555</v>
    <v>12.605</v>
    <v>12.615</v>
    <v>12.68</v>
    <v>12.625</v>
    <v>12.55</v>
    <v>12.574999999999999</v>
    <v>12.484999999999999</v>
    <v>12.615</v>
    <v>12.75</v>
    <v>12.74</v>
    <v>12.795</v>
    <v>12.72</v>
    <v>12.81</v>
    <v>-99999901</v>
    <v>12.87</v>
    <v>12.835000000000001</v>
    <v>12.895</v>
    <v>12.8925</v>
    <v>12.945</v>
    <v>12.82</v>
    <v>12.795</v>
    <v>12.83</v>
    <v>12.765000000000001</v>
    <v>12.725</v>
    <v>12.725</v>
    <v>12.725</v>
    <v>12.69</v>
    <v>12.664999999999999</v>
    <v>12.42</v>
    <v>12.465</v>
    <v>12.54</v>
    <v>12.664999999999999</v>
    <v>12.63</v>
    <v>12.664999999999999</v>
    <v>12.45</v>
    <v>12.445</v>
    <v>12.43</v>
    <v>12.3</v>
    <v>12.225</v>
    <v>12.42</v>
    <v>12.24</v>
    <v>12.615</v>
    <v>12.53</v>
    <v>12.59</v>
    <v>12.515000000000001</v>
    <v>12.455</v>
    <v>12.715</v>
    <v>12.83</v>
    <v>12.855</v>
    <v>12.93</v>
    <v>13.02</v>
    <v>13.045</v>
    <v>13.15</v>
    <v>13.265000000000001</v>
    <v>13.4</v>
    <v>13.39</v>
    <v>13.42</v>
    <v>13.484999999999999</v>
    <v>13.53</v>
    <v>13.58</v>
    <v>13.565</v>
    <v>13.76</v>
    <v>13.85</v>
    <v>13.805</v>
    <v>13.71</v>
    <v>13.71</v>
    <v>13.585000000000001</v>
    <v>13.63</v>
    <v>13.605</v>
    <v>13.744999999999999</v>
    <v>13.68</v>
    <v>13.705</v>
    <v>13.73</v>
    <v>13.914999999999999</v>
    <v>13.654999999999999</v>
    <v>13.72</v>
    <v>13.765000000000001</v>
    <v>13.44</v>
    <v>13.595000000000001</v>
    <v>13.41</v>
    <v>13.63</v>
    <v>13.395</v>
    <v>13.37</v>
    <v>13.48</v>
    <v>13.76</v>
    <v>13.69</v>
    <v>13.725</v>
    <v>13.7</v>
    <v>13.654999999999999</v>
    <v>13.535</v>
    <v>13.54</v>
    <v>13.75</v>
    <v>13.65</v>
    <v>13.28</v>
    <v>13.48</v>
    <v>13.7</v>
    <v>13.87</v>
    <v>13.865</v>
  </a>
  <a r="1" c="255">
    <v>-99999901</v>
    <v>52.38</v>
    <v>52.28</v>
    <v>52.23</v>
    <v>51.575000000000003</v>
    <v>51.585000000000001</v>
    <v>51.65</v>
    <v>52.06</v>
    <v>52.515000000000001</v>
    <v>52.354999999999997</v>
    <v>52.11</v>
    <v>52.42</v>
    <v>52.54</v>
    <v>51.865000000000002</v>
    <v>51.65</v>
    <v>51.83</v>
    <v>53.155000000000001</v>
    <v>53.585000000000001</v>
    <v>53.575000000000003</v>
    <v>53.405000000000001</v>
    <v>53.914999999999999</v>
    <v>53.295000000000002</v>
    <v>53.23</v>
    <v>52.155000000000001</v>
    <v>52.84</v>
    <v>53.744999999999997</v>
    <v>53.704999999999998</v>
    <v>54.02</v>
    <v>54.314999999999998</v>
    <v>54.84</v>
    <v>55.164999999999999</v>
    <v>54.92</v>
    <v>55.7</v>
    <v>55.865000000000002</v>
    <v>56.314999999999998</v>
    <v>55.945</v>
    <v>54.76</v>
    <v>54.585000000000001</v>
    <v>55.414999999999999</v>
    <v>54.11</v>
    <v>53.005000000000003</v>
    <v>53.45</v>
    <v>53.335000000000001</v>
    <v>52.575000000000003</v>
    <v>53.76</v>
    <v>53.555</v>
    <v>52.814999999999998</v>
    <v>51.484999999999999</v>
    <v>49.645000000000003</v>
    <v>51.164999999999999</v>
    <v>51.64</v>
    <v>51.86</v>
    <v>52.765000000000001</v>
    <v>51.99</v>
    <v>52.445</v>
    <v>53.335000000000001</v>
    <v>52.664999999999999</v>
    <v>52.61</v>
    <v>51.9</v>
    <v>52.78</v>
    <v>52.65</v>
    <v>52.305</v>
    <v>51.52</v>
    <v>52.13</v>
    <v>52.3</v>
    <v>52.075000000000003</v>
    <v>52.895000000000003</v>
    <v>53.86</v>
    <v>55.015000000000001</v>
    <v>55.03</v>
    <v>55.73</v>
    <v>55.914999999999999</v>
    <v>56.03</v>
    <v>56.39</v>
    <v>56.424999999999997</v>
    <v>56.87</v>
    <v>56.884999999999998</v>
    <v>56.65</v>
    <v>55.795000000000002</v>
    <v>56.314999999999998</v>
    <v>56.685000000000002</v>
    <v>56.765000000000001</v>
    <v>57.21</v>
    <v>56.994999999999997</v>
    <v>56.685000000000002</v>
    <v>56.34</v>
    <v>55.905000000000001</v>
    <v>-99999901</v>
    <v>54.055</v>
    <v>54.83</v>
    <v>54.255000000000003</v>
    <v>55.515000000000001</v>
    <v>54.41</v>
    <v>53.47</v>
    <v>52.435000000000002</v>
    <v>52.61</v>
    <v>53.625</v>
    <v>53.765000000000001</v>
    <v>54.395000000000003</v>
    <v>54.325000000000003</v>
    <v>55.12</v>
    <v>55.15</v>
    <v>55.215000000000003</v>
    <v>55.244999999999997</v>
    <v>55.375</v>
    <v>-99999901</v>
    <v>55.064999999999998</v>
    <v>55.38</v>
    <v>54.895000000000003</v>
    <v>55.655000000000001</v>
    <v>55.61</v>
    <v>55.74</v>
    <v>55.95</v>
    <v>56.09</v>
    <v>56.505000000000003</v>
    <v>56.914999999999999</v>
    <v>57.05</v>
    <v>57.06</v>
    <v>57.384999999999998</v>
    <v>56.87</v>
    <v>57.3</v>
    <v>57.69</v>
    <v>57.82</v>
    <v>58.36</v>
    <v>58.265000000000001</v>
    <v>58.76</v>
    <v>59.03</v>
    <v>58.96</v>
    <v>58.634999999999998</v>
    <v>59.35</v>
    <v>59.564999999999998</v>
    <v>59.875</v>
    <v>60.024999999999999</v>
    <v>59.395000000000003</v>
    <v>60.13</v>
    <v>60.2</v>
    <v>60.86</v>
    <v>60.795000000000002</v>
    <v>60.36</v>
    <v>59.88</v>
    <v>58.875</v>
    <v>59.475000000000001</v>
    <v>60.174999999999997</v>
    <v>60.765000000000001</v>
    <v>61.39</v>
    <v>61.36</v>
    <v>60.48</v>
    <v>60.93</v>
    <v>61.35</v>
    <v>60.9</v>
    <v>61.55</v>
    <v>60.87</v>
    <v>61.365000000000002</v>
    <v>61.935000000000002</v>
    <v>61.74</v>
    <v>61.685000000000002</v>
    <v>61.234999999999999</v>
    <v>60.984999999999999</v>
    <v>61.39</v>
    <v>61.655000000000001</v>
    <v>61.23</v>
    <v>61.38</v>
    <v>61.24</v>
    <v>60.98</v>
    <v>61.58</v>
    <v>62.505000000000003</v>
    <v>62.814999999999998</v>
    <v>62.8</v>
    <v>62.615000000000002</v>
    <v>62.875</v>
    <v>-99999901</v>
    <v>63.47</v>
    <v>63.805</v>
    <v>63.655000000000001</v>
    <v>63.954999999999998</v>
    <v>64.245000000000005</v>
    <v>63.85</v>
    <v>63.46</v>
    <v>63.604999999999997</v>
    <v>63.22</v>
    <v>62.704999999999998</v>
    <v>63.145000000000003</v>
    <v>62.884999999999998</v>
    <v>62.945</v>
    <v>62.58</v>
    <v>61.48</v>
    <v>61.564999999999998</v>
    <v>62.134999999999998</v>
    <v>62.97</v>
    <v>62.61</v>
    <v>62.244999999999997</v>
    <v>60.49</v>
    <v>60.244999999999997</v>
    <v>60.335000000000001</v>
    <v>59.685000000000002</v>
    <v>58.74</v>
    <v>59.78</v>
    <v>59.27</v>
    <v>60.93</v>
    <v>60.604999999999997</v>
    <v>60.715000000000003</v>
    <v>59.935000000000002</v>
    <v>60.13</v>
    <v>61.52</v>
    <v>62.115000000000002</v>
    <v>62.47</v>
    <v>63.354999999999997</v>
    <v>63.234999999999999</v>
    <v>63.13</v>
    <v>63.26</v>
    <v>63.555</v>
    <v>64.06</v>
    <v>63.6</v>
    <v>64.105000000000004</v>
    <v>64</v>
    <v>64.11</v>
    <v>64.784999999999997</v>
    <v>64.67</v>
    <v>65.905000000000001</v>
    <v>66.400000000000006</v>
    <v>66.67</v>
    <v>66.525000000000006</v>
    <v>65.86</v>
    <v>65.644999999999996</v>
    <v>66.38</v>
    <v>66.41</v>
    <v>66.88</v>
    <v>67.040000000000006</v>
    <v>66.954999999999998</v>
    <v>67.915000000000006</v>
    <v>67.66</v>
    <v>65.974999999999994</v>
    <v>66.355000000000004</v>
    <v>66.935000000000002</v>
    <v>65.275000000000006</v>
    <v>66.22</v>
    <v>65.935000000000002</v>
    <v>67.06</v>
    <v>65.224999999999994</v>
    <v>64.245000000000005</v>
    <v>64.295000000000002</v>
    <v>67.06</v>
    <v>67.334999999999994</v>
    <v>67.394999999999996</v>
    <v>67.28</v>
    <v>67.22</v>
    <v>65.435000000000002</v>
    <v>65.45</v>
    <v>66.45</v>
    <v>65.7</v>
    <v>64.180000000000007</v>
    <v>65.155000000000001</v>
    <v>66.734999999999999</v>
    <v>67.45</v>
    <v>67.405000000000001</v>
  </a>
  <a r="1" c="255">
    <v>-99999901</v>
    <v>35.24</v>
    <v>35.75</v>
    <v>35.89</v>
    <v>36.08</v>
    <v>36.53</v>
    <v>36.630000000000003</v>
    <v>36.64</v>
    <v>37.58</v>
    <v>37.31</v>
    <v>37.549999999999997</v>
    <v>37.49</v>
    <v>38.17</v>
    <v>37.57</v>
    <v>37.619999999999997</v>
    <v>37.97</v>
    <v>38.520000000000003</v>
    <v>38.700000000000003</v>
    <v>38.299999999999997</v>
    <v>38.479999999999997</v>
    <v>38.270000000000003</v>
    <v>37.619999999999997</v>
    <v>37.520000000000003</v>
    <v>36.86</v>
    <v>37.44</v>
    <v>38.22</v>
    <v>38.42</v>
    <v>38.25</v>
    <v>38.68</v>
    <v>38.770000000000003</v>
    <v>39.08</v>
    <v>39.35</v>
    <v>39.909999999999997</v>
    <v>39.89</v>
    <v>40.21</v>
    <v>39.97</v>
    <v>39.74</v>
    <v>39.21</v>
    <v>39.92</v>
    <v>38.79</v>
    <v>38.54</v>
    <v>38.340000000000003</v>
    <v>38.35</v>
    <v>37.270000000000003</v>
    <v>38.24</v>
    <v>37.76</v>
    <v>38.04</v>
    <v>37.69</v>
    <v>36.75</v>
    <v>36.479999999999997</v>
    <v>36.9</v>
    <v>36.78</v>
    <v>37.909999999999997</v>
    <v>37.29</v>
    <v>37.32</v>
    <v>37.64</v>
    <v>37.25</v>
    <v>37.380000000000003</v>
    <v>37.35</v>
    <v>37.450000000000003</v>
    <v>36.85</v>
    <v>36.25</v>
    <v>36.01</v>
    <v>36.29</v>
    <v>36.5</v>
    <v>36.770000000000003</v>
    <v>36.869999999999997</v>
    <v>37.369999999999997</v>
    <v>37.64</v>
    <v>37.15</v>
    <v>37.479999999999997</v>
    <v>37.020000000000003</v>
    <v>36.83</v>
    <v>37.090000000000003</v>
    <v>37.369999999999997</v>
    <v>37.46</v>
    <v>37.64</v>
    <v>37.5</v>
    <v>37.21</v>
    <v>37.35</v>
    <v>37.5</v>
    <v>37.82</v>
    <v>37.89</v>
    <v>37.96</v>
    <v>38.130000000000003</v>
    <v>37.97</v>
    <v>37.53</v>
    <v>-99999901</v>
    <v>36.880000000000003</v>
    <v>37.28</v>
    <v>37.5</v>
    <v>38.1</v>
    <v>37.53</v>
    <v>37.14</v>
    <v>36.33</v>
    <v>36.19</v>
    <v>36.659999999999997</v>
    <v>37.229999999999997</v>
    <v>37.270000000000003</v>
    <v>37.020000000000003</v>
    <v>37.22</v>
    <v>37.53</v>
    <v>37.76</v>
    <v>37.869999999999997</v>
    <v>38.18</v>
    <v>38.394199999999998</v>
    <v>38.9</v>
    <v>38.950000000000003</v>
    <v>38.64</v>
    <v>38.85</v>
    <v>38.64</v>
    <v>38.54</v>
    <v>38.520000000000003</v>
    <v>38.76</v>
    <v>38.61</v>
    <v>38.82</v>
    <v>38.51</v>
    <v>38.53</v>
    <v>38.270000000000003</v>
    <v>37.94</v>
    <v>37.92</v>
    <v>37.840000000000003</v>
    <v>38.21</v>
    <v>38.5</v>
    <v>38.76</v>
    <v>38.799999999999997</v>
    <v>38.659999999999997</v>
    <v>38.590000000000003</v>
    <v>38.369999999999997</v>
    <v>38.31</v>
    <v>38.21</v>
    <v>37.89</v>
    <v>37.75</v>
    <v>37.04</v>
    <v>37.53</v>
    <v>37.61</v>
    <v>37.92</v>
    <v>37.950000000000003</v>
    <v>38.07</v>
    <v>37.79</v>
    <v>37.07</v>
    <v>37.1</v>
    <v>37.29</v>
    <v>37.450000000000003</v>
    <v>36.93</v>
    <v>36.46</v>
    <v>35.39</v>
    <v>36.340000000000003</v>
    <v>36.75</v>
    <v>36.520000000000003</v>
    <v>36.86</v>
    <v>36.67</v>
    <v>37.01</v>
    <v>37.090000000000003</v>
    <v>36.700000000000003</v>
    <v>36.86</v>
    <v>36.799999999999997</v>
    <v>36.799999999999997</v>
    <v>36.590000000000003</v>
    <v>36.35</v>
    <v>36.11</v>
    <v>35.61</v>
    <v>35.78</v>
    <v>34.99</v>
    <v>34.92</v>
    <v>35.32</v>
    <v>36.18</v>
    <v>36.31</v>
    <v>36.01</v>
    <v>36.39</v>
    <v>-99999901</v>
    <v>37.020000000000003</v>
    <v>37.53</v>
    <v>37.450000000000003</v>
    <v>37.47</v>
    <v>37.78</v>
    <v>37.71</v>
    <v>37.119999999999997</v>
    <v>37.08</v>
    <v>37.159999999999997</v>
    <v>37.18</v>
    <v>37</v>
    <v>36.65</v>
    <v>36.44</v>
    <v>36.369999999999997</v>
    <v>35.56</v>
    <v>35.69</v>
    <v>36.29</v>
    <v>36.42</v>
    <v>36.08</v>
    <v>36.29</v>
    <v>35.79</v>
    <v>35.659999999999997</v>
    <v>35.96</v>
    <v>35.659999999999997</v>
    <v>35.1</v>
    <v>35.590000000000003</v>
    <v>35.090000000000003</v>
    <v>36.03</v>
    <v>36.04</v>
    <v>36.25</v>
    <v>35.909999999999997</v>
    <v>36.18</v>
    <v>36.35</v>
    <v>36.869999999999997</v>
    <v>36.78</v>
    <v>37.17</v>
    <v>37.21</v>
    <v>36.79</v>
    <v>36.75</v>
    <v>37</v>
    <v>36.96</v>
    <v>36.65</v>
    <v>36.5</v>
    <v>36.1</v>
    <v>36.4</v>
    <v>36.08</v>
    <v>36.1</v>
    <v>36.159999999999997</v>
    <v>36.229999999999997</v>
    <v>36.5</v>
    <v>36.43</v>
    <v>36.53</v>
    <v>36.840000000000003</v>
    <v>36.979999999999997</v>
    <v>36.94</v>
    <v>36.909999999999997</v>
    <v>36.75</v>
    <v>36.340000000000003</v>
    <v>36.369999999999997</v>
    <v>36.11</v>
    <v>35.880000000000003</v>
    <v>35.82</v>
    <v>35.96</v>
    <v>34.56</v>
    <v>34.83</v>
    <v>34.61</v>
    <v>35.630000000000003</v>
    <v>35.44</v>
    <v>34.93</v>
    <v>35.049999999999997</v>
    <v>35.69</v>
    <v>35.86</v>
    <v>35.75</v>
    <v>35.61</v>
    <v>35.17</v>
    <v>34.979999999999997</v>
    <v>34.64</v>
    <v>35.14</v>
    <v>34.92</v>
    <v>34.17</v>
    <v>34.81</v>
    <v>34.99</v>
    <v>35.28</v>
    <v>35.15</v>
  </a>
  <a r="1" c="257">
    <v>376.85</v>
    <v>377.62</v>
    <v>377.55</v>
    <v>376.75</v>
    <v>373.71</v>
    <v>374.65</v>
    <v>380.69</v>
    <v>383.83</v>
    <v>384.77</v>
    <v>384.59</v>
    <v>383.81</v>
    <v>384.66</v>
    <v>385.16</v>
    <v>381.19</v>
    <v>381.12</v>
    <v>382</v>
    <v>387.67</v>
    <v>388.88</v>
    <v>387.74</v>
    <v>386.29</v>
    <v>389.18</v>
    <v>382.15</v>
    <v>385.06</v>
    <v>377.05</v>
    <v>379.56</v>
    <v>387.48</v>
    <v>386.87</v>
    <v>389.45</v>
    <v>392.66</v>
    <v>393.68</v>
    <v>395</v>
    <v>394.77</v>
    <v>395.94</v>
    <v>396.49</v>
    <v>399.73</v>
    <v>397.75</v>
    <v>395.09</v>
    <v>394.12</v>
    <v>397.16</v>
    <v>392.76</v>
    <v>390.25</v>
    <v>394.67</v>
    <v>393.26</v>
    <v>388.44</v>
    <v>393.98</v>
    <v>391.98</v>
    <v>390.86</v>
    <v>386.93</v>
    <v>378.23</v>
    <v>391.35</v>
    <v>393.4</v>
    <v>394.54</v>
    <v>399.98</v>
    <v>397.14</v>
    <v>398.84</v>
    <v>401.61</v>
    <v>399.16</v>
    <v>400.87</v>
    <v>396.97</v>
    <v>399.06</v>
    <v>398.45</v>
    <v>398.15</v>
    <v>393.92</v>
    <v>398.88</v>
    <v>400.52</v>
    <v>400.95</v>
    <v>402.94</v>
    <v>405.58</v>
    <v>413.2</v>
    <v>412.7</v>
    <v>414.32</v>
    <v>415.55</v>
    <v>417.24</v>
    <v>418.61</v>
    <v>419.67</v>
    <v>421.24</v>
    <v>423.1</v>
    <v>421.81</v>
    <v>417.36</v>
    <v>421.01</v>
    <v>423.36</v>
    <v>422.88</v>
    <v>424.48</v>
    <v>423.95</v>
    <v>424.46</v>
    <v>424.77</v>
    <v>423.81</v>
    <v>425.45</v>
    <v>419.33</v>
    <v>423.6</v>
    <v>423.29</v>
    <v>429.28</v>
    <v>428.93</v>
    <v>420.45</v>
    <v>415.09</v>
    <v>416.46</v>
    <v>422.1</v>
    <v>420.84</v>
    <v>421.57</v>
    <v>414.01</v>
    <v>421.77</v>
    <v>423.13</v>
    <v>426.15</v>
    <v>424.76</v>
    <v>425.41</v>
    <v>426.38</v>
    <v>427.35</v>
    <v>426.50349999999997</v>
    <v>426.72</v>
    <v>427.64</v>
    <v>425.79</v>
    <v>428.42</v>
    <v>428.02</v>
    <v>427.84</v>
    <v>429.26</v>
    <v>429.93</v>
    <v>430.11</v>
    <v>430.01</v>
    <v>430.43</v>
    <v>431.03</v>
    <v>429.03</v>
    <v>424.32</v>
    <v>427.83</v>
    <v>430.36</v>
    <v>430.92</v>
    <v>432.92</v>
    <v>434.46</v>
    <v>434.3</v>
    <v>436.15</v>
    <v>435.94</v>
    <v>437.5</v>
    <v>440.31</v>
    <v>442.06</v>
    <v>439.47</v>
    <v>441.53</v>
    <v>437.97</v>
    <v>443.05</v>
    <v>444.36</v>
    <v>445.99</v>
    <v>444.07</v>
    <v>443.39</v>
    <v>441.81</v>
    <v>433.06</v>
    <v>437.92</v>
    <v>441.64</v>
    <v>442.58</v>
    <v>447.4</v>
    <v>448.69</v>
    <v>445.5</v>
    <v>447.27</v>
    <v>449.43</v>
    <v>446.64</v>
    <v>448.51</v>
    <v>446.44</v>
    <v>447.64</v>
    <v>449.31</v>
    <v>450.47</v>
    <v>450.22</v>
    <v>450.9</v>
    <v>451.3</v>
    <v>452.13</v>
    <v>453.88</v>
    <v>452.47</v>
    <v>452.62</v>
    <v>451.53</v>
    <v>447.23</v>
    <v>450.92</v>
    <v>455.94</v>
    <v>456.16</v>
    <v>457.24</v>
    <v>455.7</v>
    <v>458.06</v>
    <v>461.178</v>
    <v>460.73</v>
    <v>460.9</v>
    <v>462.01</v>
    <v>461.26</v>
    <v>462.68</v>
    <v>459.75</v>
    <v>457.97</v>
    <v>459.36</v>
    <v>456.31</v>
    <v>454.33</v>
    <v>453.79</v>
    <v>453.37</v>
    <v>453.11</v>
    <v>451.96</v>
    <v>443.47</v>
    <v>445.27</v>
    <v>448.03</v>
    <v>453.03</v>
    <v>452.19</v>
    <v>452.85</v>
    <v>444.13</v>
    <v>445.14</v>
    <v>442.62</v>
    <v>440.52</v>
    <v>436.2</v>
    <v>444.24</v>
    <v>438.41</v>
    <v>450.57</v>
    <v>448.19</v>
    <v>449.08</v>
    <v>443.64</v>
    <v>441.86</v>
    <v>450.78</v>
    <v>454.89</v>
    <v>456.4</v>
    <v>459.59</v>
    <v>461.85</v>
    <v>461.16</v>
    <v>461.75</v>
    <v>464.62</v>
    <v>467.3</v>
    <v>466.02</v>
    <v>467.57</v>
    <v>468.21</v>
    <v>469.53</v>
    <v>471.81</v>
    <v>471.47</v>
    <v>475.8</v>
    <v>479.69</v>
    <v>479.17</v>
    <v>477.12</v>
    <v>476.95</v>
    <v>474.67</v>
    <v>477.08</v>
    <v>477.93</v>
    <v>479.96</v>
    <v>478.49</v>
    <v>478.87</v>
    <v>480.1</v>
    <v>482.47</v>
    <v>476.17</v>
    <v>478.16</v>
    <v>480.06</v>
    <v>468.65</v>
    <v>473.39</v>
    <v>467.74</v>
    <v>474.16</v>
    <v>464.56</v>
    <v>463.25</v>
    <v>467.61</v>
    <v>478.21</v>
    <v>477.47</v>
    <v>478.45</v>
    <v>477.74</v>
    <v>476.98</v>
    <v>471.31</v>
    <v>470.92</v>
    <v>480.14</v>
    <v>473.88</v>
    <v>462.78</v>
    <v>469.9</v>
    <v>478.09</v>
    <v>482.78</v>
    <v>482.86</v>
  </a>
  <a r="1" c="256">
    <v t="i">2</v>
    <v t="i">3</v>
    <v t="i">4</v>
    <v t="i">5</v>
    <v t="i">9</v>
    <v t="i">10</v>
    <v t="i">11</v>
    <v t="i">12</v>
    <v t="i">13</v>
    <v t="i">16</v>
    <v t="i">17</v>
    <v t="i">18</v>
    <v t="i">19</v>
    <v t="i">20</v>
    <v t="i">23</v>
    <v t="i">24</v>
    <v t="i">25</v>
    <v t="i">26</v>
    <v t="i">27</v>
    <v t="i">30</v>
    <v t="i">31</v>
    <v t="i">32</v>
    <v t="i">33</v>
    <v t="i">34</v>
    <v t="i">37</v>
    <v t="i">38</v>
    <v t="i">39</v>
    <v t="i">40</v>
    <v t="i">41</v>
    <v t="i">44</v>
    <v t="i">45</v>
    <v t="i">46</v>
    <v t="i">47</v>
    <v t="i">48</v>
    <v t="i">51</v>
    <v t="i">52</v>
    <v t="i">53</v>
    <v t="i">54</v>
    <v t="i">55</v>
    <v t="i">58</v>
    <v t="i">59</v>
    <v t="i">60</v>
    <v t="i">61</v>
    <v t="i">62</v>
    <v t="i">65</v>
    <v t="i">66</v>
    <v t="i">67</v>
    <v t="i">68</v>
    <v t="i">69</v>
    <v t="i">72</v>
    <v t="i">73</v>
    <v t="i">74</v>
    <v t="i">75</v>
    <v t="i">76</v>
    <v t="i">79</v>
    <v t="i">80</v>
    <v t="i">81</v>
    <v t="i">82</v>
    <v t="i">83</v>
    <v t="i">86</v>
    <v t="i">87</v>
    <v t="i">88</v>
    <v t="i">89</v>
    <v t="i">90</v>
    <v t="i">93</v>
    <v t="i">94</v>
    <v t="i">95</v>
    <v t="i">96</v>
    <v t="i">101</v>
    <v t="i">102</v>
    <v t="i">103</v>
    <v t="i">104</v>
    <v t="i">107</v>
    <v t="i">108</v>
    <v t="i">109</v>
    <v t="i">110</v>
    <v t="i">111</v>
    <v t="i">114</v>
    <v t="i">115</v>
    <v t="i">116</v>
    <v t="i">117</v>
    <v t="i">118</v>
    <v t="i">121</v>
    <v t="i">122</v>
    <v t="i">123</v>
    <v t="i">124</v>
    <v t="i">125</v>
    <v t="i">128</v>
    <v t="i">129</v>
    <v t="i">130</v>
    <v t="i">131</v>
    <v t="i">132</v>
    <v t="i">135</v>
    <v t="i">136</v>
    <v t="i">137</v>
    <v t="i">138</v>
    <v t="i">139</v>
    <v t="i">143</v>
    <v t="i">144</v>
    <v t="i">145</v>
    <v t="i">146</v>
    <v t="i">149</v>
    <v t="i">150</v>
    <v t="i">151</v>
    <v t="i">152</v>
    <v t="i">153</v>
    <v t="i">156</v>
    <v t="i">157</v>
    <v t="i">158</v>
    <v t="i">159</v>
    <v t="i">160</v>
    <v t="i">163</v>
    <v t="i">164</v>
    <v t="i">165</v>
    <v t="i">166</v>
    <v t="i">167</v>
    <v t="i">170</v>
    <v t="i">171</v>
    <v t="i">172</v>
    <v t="i">173</v>
    <v t="i">174</v>
    <v t="i">177</v>
    <v t="i">178</v>
    <v t="i">179</v>
    <v t="i">180</v>
    <v t="i">181</v>
    <v t="i">184</v>
    <v t="i">185</v>
    <v t="i">186</v>
    <v t="i">187</v>
    <v t="i">188</v>
    <v t="i">191</v>
    <v t="i">192</v>
    <v t="i">193</v>
    <v t="i">194</v>
    <v t="i">195</v>
    <v t="i">198</v>
    <v t="i">199</v>
    <v t="i">200</v>
    <v t="i">201</v>
    <v t="i">202</v>
    <v t="i">205</v>
    <v t="i">206</v>
    <v t="i">207</v>
    <v t="i">208</v>
    <v t="i">209</v>
    <v t="i">212</v>
    <v t="i">213</v>
    <v t="i">214</v>
    <v t="i">215</v>
    <v t="i">216</v>
    <v t="i">219</v>
    <v t="i">220</v>
    <v t="i">221</v>
    <v t="i">222</v>
    <v t="i">223</v>
    <v t="i">226</v>
    <v t="i">227</v>
    <v t="i">228</v>
    <v t="i">229</v>
    <v t="i">230</v>
    <v t="i">233</v>
    <v t="i">234</v>
    <v t="i">235</v>
    <v t="i">236</v>
    <v t="i">237</v>
    <v t="i">240</v>
    <v t="i">241</v>
    <v t="i">242</v>
    <v t="i">243</v>
    <v t="i">244</v>
    <v t="i">247</v>
    <v t="i">248</v>
    <v t="i">249</v>
    <v t="i">250</v>
    <v t="i">251</v>
    <v t="i">254</v>
    <v t="i">255</v>
    <v t="i">256</v>
    <v t="i">257</v>
    <v t="i">258</v>
    <v t="i">261</v>
    <v t="i">262</v>
    <v t="i">263</v>
    <v t="i">264</v>
    <v t="i">265</v>
    <v t="i">268</v>
    <v t="i">269</v>
    <v t="i">270</v>
    <v t="i">271</v>
    <v t="i">272</v>
    <v t="i">275</v>
    <v t="i">276</v>
    <v t="i">277</v>
    <v t="i">278</v>
    <v t="i">279</v>
    <v t="i">282</v>
    <v t="i">283</v>
    <v t="i">284</v>
    <v t="i">285</v>
    <v t="i">286</v>
    <v t="i">289</v>
    <v t="i">290</v>
    <v t="i">291</v>
    <v t="i">292</v>
    <v t="i">293</v>
    <v t="i">296</v>
    <v t="i">297</v>
    <v t="i">298</v>
    <v t="i">299</v>
    <v t="i">300</v>
    <v t="i">303</v>
    <v t="i">304</v>
    <v t="i">305</v>
    <v t="i">306</v>
    <v t="i">307</v>
    <v t="i">310</v>
    <v t="i">311</v>
    <v t="i">312</v>
    <v t="i">313</v>
    <v t="i">314</v>
    <v t="i">317</v>
    <v t="i">318</v>
    <v t="i">319</v>
    <v t="i">320</v>
    <v t="i">321</v>
    <v t="i">324</v>
    <v t="i">325</v>
    <v t="i">326</v>
    <v t="i">327</v>
    <v t="i">328</v>
    <v t="i">331</v>
    <v t="i">332</v>
    <v t="i">333</v>
    <v t="i">334</v>
    <v t="i">335</v>
    <v t="i">338</v>
    <v t="i">339</v>
    <v t="i">340</v>
    <v t="i">341</v>
    <v t="i">342</v>
    <v t="i">345</v>
    <v t="i">346</v>
    <v t="i">347</v>
    <v t="i">348</v>
    <v t="i">349</v>
    <v t="i">352</v>
    <v t="i">353</v>
    <v t="i">354</v>
    <v t="i">355</v>
    <v t="i">356</v>
    <v t="i">359</v>
    <v t="i">360</v>
    <v t="i">361</v>
    <v t="i">362</v>
    <v t="i">363</v>
  </a>
  <a r="1" c="256">
    <v>-99999901</v>
    <v>104.84</v>
    <v>104.82</v>
    <v>104.67</v>
    <v>103.785</v>
    <v>103.96</v>
    <v>105.62</v>
    <v>106.54</v>
    <v>106.935</v>
    <v>106.93</v>
    <v>106.68</v>
    <v>106.905</v>
    <v>107.13500000000001</v>
    <v>105.96</v>
    <v>105.82</v>
    <v>106.21</v>
    <v>107.705</v>
    <v>108.19</v>
    <v>107.7</v>
    <v>107.11</v>
    <v>108.105</v>
    <v>106.255</v>
    <v>106.69499999999999</v>
    <v>104.78</v>
    <v>105.38500000000001</v>
    <v>107.685</v>
    <v>107.61499999999999</v>
    <v>108.345</v>
    <v>109.19</v>
    <v>109.75</v>
    <v>109.92</v>
    <v>109.86</v>
    <v>110.27500000000001</v>
    <v>110.505</v>
    <v>111.47499999999999</v>
    <v>110.83499999999999</v>
    <v>109.94</v>
    <v>109.74</v>
    <v>110.69499999999999</v>
    <v>109.27500000000001</v>
    <v>108.155</v>
    <v>109.455</v>
    <v>109.13</v>
    <v>107.235</v>
    <v>109.215</v>
    <v>109.13500000000001</v>
    <v>108.35</v>
    <v>106.94</v>
    <v>104.075</v>
    <v>108.16</v>
    <v>108.63</v>
    <v>109.02500000000001</v>
    <v>110.48</v>
    <v>109.7</v>
    <v>110.24</v>
    <v>110.985</v>
    <v>110.37</v>
    <v>110.38</v>
    <v>109.30500000000001</v>
    <v>110.35</v>
    <v>110.21</v>
    <v>109.965</v>
    <v>109.17</v>
    <v>109.845</v>
    <v>110.22</v>
    <v>111.035</v>
    <v>111.11</v>
    <v>111.905</v>
    <v>114.36499999999999</v>
    <v>113.88500000000001</v>
    <v>114.39</v>
    <v>114.67</v>
    <v>115.245</v>
    <v>115.64</v>
    <v>115.955</v>
    <v>116.465</v>
    <v>116.465</v>
    <v>116.59</v>
    <v>115.42</v>
    <v>116.185</v>
    <v>116.745</v>
    <v>116.855</v>
    <v>117.015</v>
    <v>117.27</v>
    <v>117.37</v>
    <v>117.39</v>
    <v>117.64</v>
    <v>-99999901</v>
    <v>115.69</v>
    <v>116.67</v>
    <v>116.26</v>
    <v>118.7</v>
    <v>117.515</v>
    <v>115.625</v>
    <v>114.91500000000001</v>
    <v>114.36</v>
    <v>116.035</v>
    <v>115.985</v>
    <v>114.04</v>
    <v>116.05500000000001</v>
    <v>116.48</v>
    <v>117.395</v>
    <v>117.125</v>
    <v>116.91500000000001</v>
    <v>117.13</v>
    <v>117.69499999999999</v>
    <v>-99999901</v>
    <v>117.55500000000001</v>
    <v>118.16500000000001</v>
    <v>117.06</v>
    <v>117.7</v>
    <v>117.97</v>
    <v>117.83499999999999</v>
    <v>118.745</v>
    <v>118.515</v>
    <v>118.68</v>
    <v>118.8</v>
    <v>118.86499999999999</v>
    <v>118.99</v>
    <v>118.465</v>
    <v>117.11499999999999</v>
    <v>118.065</v>
    <v>119.065</v>
    <v>119.685</v>
    <v>119.95</v>
    <v>120.285</v>
    <v>120.32</v>
    <v>120.88</v>
    <v>120.79</v>
    <v>121.01</v>
    <v>121.815</v>
    <v>122.3</v>
    <v>121.61499999999999</v>
    <v>122.22499999999999</v>
    <v>120.96</v>
    <v>122.52</v>
    <v>122.955</v>
    <v>123.29</v>
    <v>122.78</v>
    <v>122.435</v>
    <v>121.935</v>
    <v>119.375</v>
    <v>121.27</v>
    <v>122.17</v>
    <v>122.59</v>
    <v>123.95</v>
    <v>124.24</v>
    <v>123.73</v>
    <v>123.84</v>
    <v>124.485</v>
    <v>123.765</v>
    <v>124.515</v>
    <v>123.4</v>
    <v>123.91</v>
    <v>124.565</v>
    <v>124.75</v>
    <v>124.7</v>
    <v>124.85</v>
    <v>124.82</v>
    <v>125.105</v>
    <v>125.59</v>
    <v>124.985</v>
    <v>124.99</v>
    <v>124.955</v>
    <v>123.65</v>
    <v>124.54</v>
    <v>126.015</v>
    <v>126.26</v>
    <v>126.53</v>
    <v>126.215</v>
    <v>126.93</v>
    <v>-99999901</v>
    <v>127.12</v>
    <v>127.56</v>
    <v>127.905</v>
    <v>127.245</v>
    <v>128.65</v>
    <v>127.16</v>
    <v>126.88</v>
    <v>127.11499999999999</v>
    <v>126.245</v>
    <v>125.64</v>
    <v>125.645</v>
    <v>125.49</v>
    <v>125.44499999999999</v>
    <v>125.18</v>
    <v>122.855</v>
    <v>122.87</v>
    <v>123.41</v>
    <v>125.455</v>
    <v>125.08499999999999</v>
    <v>125.245</v>
    <v>122.925</v>
    <v>123.255</v>
    <v>123.38</v>
    <v>121.52</v>
    <v>120.685</v>
    <v>122.61499999999999</v>
    <v>121.265</v>
    <v>124.53</v>
    <v>123.81</v>
    <v>124.075</v>
    <v>122.785</v>
    <v>122.43</v>
    <v>124.8</v>
    <v>125.93</v>
    <v>126.27</v>
    <v>127.375</v>
    <v>127.875</v>
    <v>127.765</v>
    <v>127.94499999999999</v>
    <v>128.59</v>
    <v>129.625</v>
    <v>128.88499999999999</v>
    <v>129.28</v>
    <v>129.38999999999999</v>
    <v>129.86000000000001</v>
    <v>130.38499999999999</v>
    <v>130.32</v>
    <v>131.61000000000001</v>
    <v>132.53</v>
    <v>132.5</v>
    <v>131.83500000000001</v>
    <v>131.77500000000001</v>
    <v>131.065</v>
    <v>131.77500000000001</v>
    <v>132.05500000000001</v>
    <v>132.63499999999999</v>
    <v>132.255</v>
    <v>132.125</v>
    <v>132.66499999999999</v>
    <v>132.96</v>
    <v>131.285</v>
    <v>131.88999999999999</v>
    <v>132.345</v>
    <v>129.30000000000001</v>
    <v>130.42500000000001</v>
    <v>129.185</v>
    <v>130.61000000000001</v>
    <v>128.20500000000001</v>
    <v>127.17</v>
    <v>128.30000000000001</v>
    <v>131.47</v>
    <v>131.535</v>
    <v>131.68</v>
    <v>131.285</v>
    <v>130.93</v>
    <v>129.5</v>
    <v>129.29</v>
    <v>131.81</v>
    <v>130.535</v>
    <v>127.1</v>
    <v>128.97499999999999</v>
    <v>131.255</v>
    <v>132.52000000000001</v>
    <v>132.72499999999999</v>
  </a>
  <a r="1" c="255">
    <v>73.033000000000001</v>
    <v>73.28</v>
    <v>73.319999999999993</v>
    <v>73.150000000000006</v>
    <v>72.75</v>
    <v>72.98</v>
    <v>74.02</v>
    <v>74.56</v>
    <v>74.87</v>
    <v>74.62</v>
    <v>74.52</v>
    <v>74.680000000000007</v>
    <v>75</v>
    <v>74.099999999999994</v>
    <v>74.11</v>
    <v>74.27</v>
    <v>75.13</v>
    <v>75.33</v>
    <v>75.040000000000006</v>
    <v>74.680000000000007</v>
    <v>75.19</v>
    <v>73.92</v>
    <v>74.23</v>
    <v>72.790000000000006</v>
    <v>73.36</v>
    <v>74.62</v>
    <v>74.680000000000007</v>
    <v>75.069999999999993</v>
    <v>75.67</v>
    <v>75.989999999999995</v>
    <v>76.3</v>
    <v>76.319999999999993</v>
    <v>76.56</v>
    <v>76.819999999999993</v>
    <v>77.53</v>
    <v>77.22</v>
    <v>76.45</v>
    <v>76.28</v>
    <v>76.930000000000007</v>
    <v>76.25</v>
    <v>75.78</v>
    <v>76.3</v>
    <v>76.13</v>
    <v>74.83</v>
    <v>75.95</v>
    <v>75.709999999999994</v>
    <v>75.540000000000006</v>
    <v>74.7</v>
    <v>73.040000000000006</v>
    <v>75.17</v>
    <v>75.67</v>
    <v>75.94</v>
    <v>76.83</v>
    <v>76.44</v>
    <v>76.78</v>
    <v>77.260000000000005</v>
    <v>76.8</v>
    <v>77.209999999999994</v>
    <v>76.52</v>
    <v>76.89</v>
    <v>76.55</v>
    <v>76.3</v>
    <v>75.7</v>
    <v>76.53</v>
    <v>76.72</v>
    <v>76.78</v>
    <v>77.069999999999993</v>
    <v>77.61</v>
    <v>78.849999999999994</v>
    <v>78.77</v>
    <v>79.08</v>
    <v>79.37</v>
    <v>79.53</v>
    <v>79.81</v>
    <v>80.09</v>
    <v>80.42</v>
    <v>80.790000000000006</v>
    <v>80.62</v>
    <v>79.510000000000005</v>
    <v>80.17</v>
    <v>80.69</v>
    <v>80.66</v>
    <v>80.989999999999995</v>
    <v>80.849999999999994</v>
    <v>80.98</v>
    <v>81.040000000000006</v>
    <v>80.58</v>
    <v>-99999901</v>
    <v>79.69</v>
    <v>80.67</v>
    <v>80.599999999999994</v>
    <v>81.81</v>
    <v>81.790000000000006</v>
    <v>80.260000000000005</v>
    <v>79.33</v>
    <v>79.400000000000006</v>
    <v>80.55</v>
    <v>80.709999999999994</v>
    <v>80.83</v>
    <v>81.040000000000006</v>
    <v>81.569999999999993</v>
    <v>81.400000000000006</v>
    <v>81.47</v>
    <v>81.63</v>
    <v>81.96</v>
    <v>-99999901</v>
    <v>81.97</v>
    <v>82.12</v>
    <v>81.66</v>
    <v>82.24</v>
    <v>82.31</v>
    <v>82.26</v>
    <v>82.45</v>
    <v>82.53</v>
    <v>82.63</v>
    <v>82.69</v>
    <v>82.82</v>
    <v>82.94</v>
    <v>82.4</v>
    <v>81.27</v>
    <v>81.94</v>
    <v>82.34</v>
    <v>82.36</v>
    <v>82.8</v>
    <v>83.07</v>
    <v>82.94</v>
    <v>83.2</v>
    <v>82.84</v>
    <v>83.06</v>
    <v>83.53</v>
    <v>83.85</v>
    <v>83.38</v>
    <v>83.74</v>
    <v>82.83</v>
    <v>83.9</v>
    <v>84.24</v>
    <v>84.36</v>
    <v>84.09</v>
    <v>83.76</v>
    <v>83.44</v>
    <v>81.78</v>
    <v>82.56</v>
    <v>83.39</v>
    <v>83.66</v>
    <v>84.49</v>
    <v>84.67</v>
    <v>84.03</v>
    <v>84.44</v>
    <v>85.05</v>
    <v>84.46</v>
    <v>84.94</v>
    <v>84.61</v>
    <v>84.86</v>
    <v>85.24</v>
    <v>85.18</v>
    <v>85.2</v>
    <v>85.25</v>
    <v>85.48</v>
    <v>85.6</v>
    <v>85.96</v>
    <v>85.56</v>
    <v>85.37</v>
    <v>85.26</v>
    <v>84.27</v>
    <v>84.71</v>
    <v>85.75</v>
    <v>85.93</v>
    <v>86.07</v>
    <v>85.78</v>
    <v>86.25</v>
    <v>86.25</v>
    <v>86.61</v>
    <v>86.9</v>
    <v>87.19</v>
    <v>87.18</v>
    <v>87.62</v>
    <v>87</v>
    <v>86.51</v>
    <v>86.74</v>
    <v>86.36</v>
    <v>86.13</v>
    <v>86.06</v>
    <v>85.79</v>
    <v>85.76</v>
    <v>85.38</v>
    <v>83.81</v>
    <v>84.37</v>
    <v>84.91</v>
    <v>85.73</v>
    <v>85.3</v>
    <v>85.37</v>
    <v>83.64</v>
    <v>83.78</v>
    <v>83.37</v>
    <v>82.98</v>
    <v>82.19</v>
    <v>83.52</v>
    <v>82.39</v>
    <v>84.45</v>
    <v>84.11</v>
    <v>84.34</v>
    <v>83.52</v>
    <v>83.5</v>
    <v>84.99</v>
    <v>85.74</v>
    <v>85.81</v>
    <v>86.48</v>
    <v>86.84</v>
    <v>86.63</v>
    <v>86.77</v>
    <v>87.12</v>
    <v>87.57</v>
    <v>87.22</v>
    <v>87.64</v>
    <v>87.52</v>
    <v>87.96</v>
    <v>88.17</v>
    <v>88.19</v>
    <v>88.83</v>
    <v>89.39</v>
    <v>89.37</v>
    <v>89.03</v>
    <v>88.94</v>
    <v>88.53</v>
    <v>88.97</v>
    <v>89.2</v>
    <v>89.32</v>
    <v>88.99</v>
    <v>89.02</v>
    <v>89.04</v>
    <v>89.06</v>
    <v>88.01</v>
    <v>88.15</v>
    <v>88.53</v>
    <v>86.3</v>
    <v>86.98</v>
    <v>85.89</v>
    <v>87.23</v>
    <v>85.58</v>
    <v>85.26</v>
    <v>86.08</v>
    <v>88.07</v>
    <v>88.06</v>
    <v>87.96</v>
    <v>87.68</v>
    <v>87.39</v>
    <v>86.45</v>
    <v>86.39</v>
    <v>88.05</v>
    <v>87.09</v>
    <v>85.28</v>
    <v>86.52</v>
    <v>87.89</v>
    <v>88.68</v>
    <v>88.8</v>
  </a>
  <a r="1" c="255">
    <v>-99999901</v>
    <v>37.667499999999997</v>
    <v>37.704999999999998</v>
    <v>37.700000000000003</v>
    <v>37.520000000000003</v>
    <v>37.515000000000001</v>
    <v>38.130000000000003</v>
    <v>38.537500000000001</v>
    <v>38.7575</v>
    <v>38.777500000000003</v>
    <v>38.677500000000002</v>
    <v>38.630000000000003</v>
    <v>38.615000000000002</v>
    <v>38.207500000000003</v>
    <v>38.222499999999997</v>
    <v>38.35</v>
    <v>39.037500000000001</v>
    <v>39.11</v>
    <v>38.979999999999997</v>
    <v>38.692500000000003</v>
    <v>39.082500000000003</v>
    <v>38.445</v>
    <v>38.717500000000001</v>
    <v>37.947499999999998</v>
    <v>38.234999999999999</v>
    <v>39.1</v>
    <v>39.204999999999998</v>
    <v>39.432499999999997</v>
    <v>39.729999999999997</v>
    <v>39.927500000000002</v>
    <v>39.965000000000003</v>
    <v>39.8675</v>
    <v>40.122500000000002</v>
    <v>40.119999999999997</v>
    <v>40.47</v>
    <v>40.232500000000002</v>
    <v>39.977499999999999</v>
    <v>39.96</v>
    <v>40.284999999999997</v>
    <v>39.74</v>
    <v>39.392499999999998</v>
    <v>39.880000000000003</v>
    <v>39.715000000000003</v>
    <v>38.982500000000002</v>
    <v>39.729999999999997</v>
    <v>39.564999999999998</v>
    <v>39.335000000000001</v>
    <v>38.79</v>
    <v>37.93</v>
    <v>39.450000000000003</v>
    <v>39.659999999999997</v>
    <v>39.777500000000003</v>
    <v>40.255000000000003</v>
    <v>39.935000000000002</v>
    <v>40.119999999999997</v>
    <v>40.405000000000001</v>
    <v>40.19</v>
    <v>40.3125</v>
    <v>39.755000000000003</v>
    <v>40.055</v>
    <v>40.042499999999997</v>
    <v>40.047499999999999</v>
    <v>39.567500000000003</v>
    <v>40.005000000000003</v>
    <v>40.157499999999999</v>
    <v>40.2575</v>
    <v>40.505000000000003</v>
    <v>40.93</v>
    <v>41.685000000000002</v>
    <v>41.73</v>
    <v>41.78</v>
    <v>41.837499999999999</v>
    <v>42.104999999999997</v>
    <v>42.232500000000002</v>
    <v>42.432499999999997</v>
    <v>42.602499999999999</v>
    <v>42.887500000000003</v>
    <v>42.704999999999998</v>
    <v>42.35</v>
    <v>42.655000000000001</v>
    <v>42.852499999999999</v>
    <v>42.92</v>
    <v>43.09</v>
    <v>42.9375</v>
    <v>42.945</v>
    <v>42.802500000000002</v>
    <v>42.692500000000003</v>
    <v>-99999901</v>
    <v>42.344999999999999</v>
    <v>42.734999999999999</v>
    <v>42.71</v>
    <v>43.335000000000001</v>
    <v>43.282499999999999</v>
    <v>42.375</v>
    <v>41.85</v>
    <v>41.884999999999998</v>
    <v>42.432499999999997</v>
    <v>42.332500000000003</v>
    <v>42.35</v>
    <v>42.505000000000003</v>
    <v>42.914999999999999</v>
    <v>42.832500000000003</v>
    <v>42.905000000000001</v>
    <v>42.897500000000001</v>
    <v>43.064999999999998</v>
    <v>-99999901</v>
    <v>42.927500000000002</v>
    <v>43.024999999999999</v>
    <v>42.857500000000002</v>
    <v>43.14</v>
    <v>43.1325</v>
    <v>43.102499999999999</v>
    <v>43.327500000000001</v>
    <v>43.41</v>
    <v>43.48</v>
    <v>43.44</v>
    <v>43.49</v>
    <v>43.5</v>
    <v>43.274999999999999</v>
    <v>42.847499999999997</v>
    <v>43.36</v>
    <v>43.567500000000003</v>
    <v>43.704999999999998</v>
    <v>43.962499999999999</v>
    <v>44.115000000000002</v>
    <v>44.16</v>
    <v>44.335000000000001</v>
    <v>44.3</v>
    <v>44.397500000000001</v>
    <v>44.76</v>
    <v>44.93</v>
    <v>44.597499999999997</v>
    <v>44.782499999999999</v>
    <v>44.392499999999998</v>
    <v>44.797499999999999</v>
    <v>45.045000000000002</v>
    <v>45.2425</v>
    <v>45.067500000000003</v>
    <v>44.967500000000001</v>
    <v>44.81</v>
    <v>44.12</v>
    <v>44.55</v>
    <v>44.93</v>
    <v>45.092500000000001</v>
    <v>45.657499999999999</v>
    <v>45.72</v>
    <v>45.34</v>
    <v>45.622500000000002</v>
    <v>45.877499999999998</v>
    <v>45.732500000000002</v>
    <v>45.93</v>
    <v>45.575000000000003</v>
    <v>45.772500000000001</v>
    <v>46</v>
    <v>46.122500000000002</v>
    <v>46.092500000000001</v>
    <v>46.104999999999997</v>
    <v>46.137500000000003</v>
    <v>46.255000000000003</v>
    <v>46.454999999999998</v>
    <v>46.23</v>
    <v>46.155000000000001</v>
    <v>46.237499999999997</v>
    <v>45.847499999999997</v>
    <v>46.43</v>
    <v>46.98</v>
    <v>47.01</v>
    <v>47.16</v>
    <v>46.93</v>
    <v>47.112499999999997</v>
    <v>-99999901</v>
    <v>47.4</v>
    <v>47.322499999999998</v>
    <v>47.3675</v>
    <v>47.38</v>
    <v>47.482500000000002</v>
    <v>47.075000000000003</v>
    <v>46.912500000000001</v>
    <v>47.06</v>
    <v>46.797499999999999</v>
    <v>46.4925</v>
    <v>46.622500000000002</v>
    <v>46.662500000000001</v>
    <v>46.61</v>
    <v>46.522500000000001</v>
    <v>45.715000000000003</v>
    <v>45.737499999999997</v>
    <v>46.112499999999997</v>
    <v>46.65</v>
    <v>46.537500000000001</v>
    <v>46.542499999999997</v>
    <v>45.52</v>
    <v>45.567500000000003</v>
    <v>45.497500000000002</v>
    <v>45.13</v>
    <v>44.782499999999999</v>
    <v>45.534999999999997</v>
    <v>45.045000000000002</v>
    <v>46.27</v>
    <v>46.01</v>
    <v>46.164999999999999</v>
    <v>45.74</v>
    <v>45.62</v>
    <v>46.57</v>
    <v>46.93</v>
    <v>47.077500000000001</v>
    <v>47.502499999999998</v>
    <v>47.59</v>
    <v>47.597499999999997</v>
    <v>47.765000000000001</v>
    <v>48.104999999999997</v>
    <v>48.692500000000003</v>
    <v>48.74</v>
    <v>48.897500000000001</v>
    <v>49.24</v>
    <v>49.417499999999997</v>
    <v>49.672499999999999</v>
    <v>49.55</v>
    <v>50.32</v>
    <v>50.6</v>
    <v>50.51</v>
    <v>50.19</v>
    <v>50.104999999999997</v>
    <v>49.84</v>
    <v>50.064999999999998</v>
    <v>50.085000000000001</v>
    <v>50.45</v>
    <v>50.25</v>
    <v>50.32</v>
    <v>50.375</v>
    <v>50.555</v>
    <v>49.704999999999998</v>
    <v>49.91</v>
    <v>50.164999999999999</v>
    <v>48.905000000000001</v>
    <v>49.48</v>
    <v>48.862499999999997</v>
    <v>49.447499999999998</v>
    <v>48.747500000000002</v>
    <v>48.134999999999998</v>
    <v>48.33</v>
    <v>49.71</v>
    <v>49.662500000000001</v>
    <v>49.734999999999999</v>
    <v>49.5625</v>
    <v>49.384999999999998</v>
    <v>48.55</v>
    <v>48.61</v>
    <v>49.38</v>
    <v>48.92</v>
    <v>47.62</v>
    <v>48.29</v>
    <v>49.337499999999999</v>
    <v>49.892499999999998</v>
    <v>49.97</v>
  </a>
  <a r="1" c="257">
    <v>-99999901</v>
    <v>63.475000000000001</v>
    <v>63.655000000000001</v>
    <v>63.59</v>
    <v>63.31</v>
    <v>63.5</v>
    <v>64.41</v>
    <v>64.805000000000007</v>
    <v>65.295000000000002</v>
    <v>65.084999999999994</v>
    <v>65.08</v>
    <v>65.2</v>
    <v>65.58</v>
    <v>64.739999999999995</v>
    <v>64.760000000000005</v>
    <v>65.025000000000006</v>
    <v>65.8</v>
    <v>65.95</v>
    <v>65.674999999999997</v>
    <v>65.364999999999995</v>
    <v>65.8</v>
    <v>64.64</v>
    <v>64.86</v>
    <v>63.74</v>
    <v>64.19</v>
    <v>65.38</v>
    <v>65.44</v>
    <v>65.64</v>
    <v>66.209999999999994</v>
    <v>66.42</v>
    <v>66.75</v>
    <v>66.795000000000002</v>
    <v>67.17</v>
    <v>67.430000000000007</v>
    <v>68.03</v>
    <v>67.73</v>
    <v>67.06</v>
    <v>66.86</v>
    <v>67.400000000000006</v>
    <v>66.680000000000007</v>
    <v>66.17</v>
    <v>66.569999999999993</v>
    <v>66.44</v>
    <v>65.19</v>
    <v>66.2</v>
    <v>66.17</v>
    <v>65.930000000000007</v>
    <v>65.224999999999994</v>
    <v>63.75</v>
    <v>65.27</v>
    <v>65.78</v>
    <v>65.930000000000007</v>
    <v>66.94</v>
    <v>66.45</v>
    <v>66.655000000000001</v>
    <v>67.13</v>
    <v>66.61</v>
    <v>67.11</v>
    <v>66.459999999999994</v>
    <v>66.77</v>
    <v>66.430000000000007</v>
    <v>66.16</v>
    <v>65.58</v>
    <v>66.204999999999998</v>
    <v>66.37</v>
    <v>66.56</v>
    <v>66.81</v>
    <v>67.314999999999998</v>
    <v>68.31</v>
    <v>68.13</v>
    <v>68.5</v>
    <v>68.53</v>
    <v>68.605000000000004</v>
    <v>68.849999999999994</v>
    <v>69.12</v>
    <v>69.45</v>
    <v>69.709999999999994</v>
    <v>69.62</v>
    <v>68.72</v>
    <v>69.209999999999994</v>
    <v>69.53</v>
    <v>69.685000000000002</v>
    <v>69.900000000000006</v>
    <v>69.87</v>
    <v>69.959999999999994</v>
    <v>69.92</v>
    <v>69.5</v>
    <v>69.738</v>
    <v>68.66</v>
    <v>69.58</v>
    <v>69.58</v>
    <v>70.515000000000001</v>
    <v>70.349999999999994</v>
    <v>69.16</v>
    <v>68.28</v>
    <v>68.260000000000005</v>
    <v>69.319999999999993</v>
    <v>69.064999999999998</v>
    <v>69.48</v>
    <v>68.540000000000006</v>
    <v>69.67</v>
    <v>69.81</v>
    <v>70.209999999999994</v>
    <v>70.16</v>
    <v>70.28</v>
    <v>70.349999999999994</v>
    <v>70.7</v>
    <v>-99999901</v>
    <v>70.89</v>
    <v>71.015000000000001</v>
    <v>70.635000000000005</v>
    <v>71.099999999999994</v>
    <v>71.015000000000001</v>
    <v>70.98</v>
    <v>71.180000000000007</v>
    <v>71.27</v>
    <v>71.325000000000003</v>
    <v>71.459999999999994</v>
    <v>71.484999999999999</v>
    <v>71.55</v>
    <v>71.099999999999994</v>
    <v>70.16</v>
    <v>70.680000000000007</v>
    <v>70.95</v>
    <v>71.09</v>
    <v>71.459999999999994</v>
    <v>71.724999999999994</v>
    <v>71.59</v>
    <v>71.77</v>
    <v>71.489999999999995</v>
    <v>71.52</v>
    <v>71.91</v>
    <v>72.155000000000001</v>
    <v>71.635000000000005</v>
    <v>71.94</v>
    <v>71.069999999999993</v>
    <v>72.02</v>
    <v>72.284999999999997</v>
    <v>72.41</v>
    <v>72.239999999999995</v>
    <v>71.97</v>
    <v>71.7</v>
    <v>70.3</v>
    <v>70.86</v>
    <v>71.58</v>
    <v>71.77</v>
    <v>72.275000000000006</v>
    <v>72.23</v>
    <v>71.58</v>
    <v>72.069999999999993</v>
    <v>72.67</v>
    <v>72.12</v>
    <v>72.61</v>
    <v>72.319999999999993</v>
    <v>72.61</v>
    <v>72.930000000000007</v>
    <v>72.760000000000005</v>
    <v>72.8</v>
    <v>72.875</v>
    <v>73.02</v>
    <v>73.040000000000006</v>
    <v>73.265000000000001</v>
    <v>72.88</v>
    <v>72.66</v>
    <v>72.540000000000006</v>
    <v>71.7</v>
    <v>71.989999999999995</v>
    <v>72.84</v>
    <v>73.22</v>
    <v>73.34</v>
    <v>73.08</v>
    <v>73.459999999999994</v>
    <v>73.987499999999997</v>
    <v>73.959999999999994</v>
    <v>74.23</v>
    <v>74.47</v>
    <v>74.45</v>
    <v>74.87</v>
    <v>74.39</v>
    <v>73.84</v>
    <v>73.98</v>
    <v>73.75</v>
    <v>73.59</v>
    <v>73.45</v>
    <v>73.209999999999994</v>
    <v>73.11</v>
    <v>72.739999999999995</v>
    <v>71.39</v>
    <v>71.790000000000006</v>
    <v>72.41</v>
    <v>73.03</v>
    <v>72.650000000000006</v>
    <v>72.73</v>
    <v>71.31</v>
    <v>71.42</v>
    <v>71.13</v>
    <v>70.819999999999993</v>
    <v>70.14</v>
    <v>71.27</v>
    <v>70.28</v>
    <v>72.05</v>
    <v>71.81</v>
    <v>71.989999999999995</v>
    <v>71.34</v>
    <v>71.33</v>
    <v>72.489999999999995</v>
    <v>73.239999999999995</v>
    <v>73.31</v>
    <v>73.849999999999994</v>
    <v>74.14</v>
    <v>73.905000000000001</v>
    <v>73.959999999999994</v>
    <v>74.31</v>
    <v>74.64</v>
    <v>74.27</v>
    <v>74.56</v>
    <v>74.36</v>
    <v>74.739999999999995</v>
    <v>74.87</v>
    <v>74.86</v>
    <v>75.36</v>
    <v>75.8</v>
    <v>75.88</v>
    <v>75.59</v>
    <v>75.53</v>
    <v>75.33</v>
    <v>75.66</v>
    <v>75.87</v>
    <v>75.900000000000006</v>
    <v>75.64</v>
    <v>75.55</v>
    <v>75.599999999999994</v>
    <v>75.56</v>
    <v>74.680000000000007</v>
    <v>74.89</v>
    <v>75.150000000000006</v>
    <v>73.12</v>
    <v>73.650000000000006</v>
    <v>72.89</v>
    <v>74.040000000000006</v>
    <v>72.75</v>
    <v>72.44</v>
    <v>73.08</v>
    <v>74.680000000000007</v>
    <v>74.72</v>
    <v>74.63</v>
    <v>74.36</v>
    <v>74.02</v>
    <v>73.23</v>
    <v>73.12</v>
    <v>74.55</v>
    <v>73.7</v>
    <v>72.2</v>
    <v>73.239999999999995</v>
    <v>74.349999999999994</v>
    <v>74.94</v>
    <v>74.88</v>
  </a>
  <a r="1" c="256">
    <v>-99999901</v>
    <v>99.76</v>
    <v>100.05500000000001</v>
    <v>99.85</v>
    <v>99.51</v>
    <v>99.93</v>
    <v>101.18</v>
    <v>101.78</v>
    <v>102.46</v>
    <v>102.13</v>
    <v>102.1</v>
    <v>102.36</v>
    <v>102.88</v>
    <v>101.6</v>
    <v>101.66</v>
    <v>102.04</v>
    <v>103.22</v>
    <v>103.54</v>
    <v>103.1</v>
    <v>102.54</v>
    <v>103.22</v>
    <v>101.5</v>
    <v>101.79</v>
    <v>99.84</v>
    <v>100.72</v>
    <v>102.52</v>
    <v>102.56</v>
    <v>103</v>
    <v>103.78</v>
    <v>104.32</v>
    <v>104.74</v>
    <v>104.82</v>
    <v>105.42</v>
    <v>105.66</v>
    <v>106.62</v>
    <v>106.16</v>
    <v>105.2</v>
    <v>104.82</v>
    <v>105.82</v>
    <v>104.58</v>
    <v>103.82</v>
    <v>104.6</v>
    <v>104.3</v>
    <v>102.02</v>
    <v>104.06</v>
    <v>103.58</v>
    <v>103.53</v>
    <v>102.51</v>
    <v>100.28</v>
    <v>102.64</v>
    <v>103.46</v>
    <v>103.62</v>
    <v>105.11</v>
    <v>104.33</v>
    <v>104.8</v>
    <v>105.4</v>
    <v>104.74</v>
    <v>105.46</v>
    <v>104.56</v>
    <v>104.94</v>
    <v>104.4</v>
    <v>103.96</v>
    <v>103.12</v>
    <v>104.22</v>
    <v>104.31</v>
    <v>104.58</v>
    <v>104.86</v>
    <v>105.82</v>
    <v>107.36</v>
    <v>107</v>
    <v>107.66</v>
    <v>107.67</v>
    <v>107.74</v>
    <v>108.09</v>
    <v>108.71</v>
    <v>109.09</v>
    <v>109.56</v>
    <v>109.32</v>
    <v>107.9</v>
    <v>108.72</v>
    <v>109.22</v>
    <v>109.44</v>
    <v>109.84</v>
    <v>109.73</v>
    <v>109.98</v>
    <v>109.84</v>
    <v>109.24</v>
    <v>-99999901</v>
    <v>107.98</v>
    <v>109.27</v>
    <v>109.08</v>
    <v>110.96</v>
    <v>110.75</v>
    <v>108.74</v>
    <v>107.32</v>
    <v>107.4</v>
    <v>108.95</v>
    <v>108.66</v>
    <v>109.34</v>
    <v>109.42</v>
    <v>109.57</v>
    <v>110.32</v>
    <v>110.28</v>
    <v>110.44</v>
    <v>110.71</v>
    <v>111.12</v>
    <v>-99999901</v>
    <v>111.35</v>
    <v>111.62</v>
    <v>110.98</v>
    <v>111.72</v>
    <v>111.72</v>
    <v>111.68</v>
    <v>111.85</v>
    <v>112.02</v>
    <v>112.06</v>
    <v>112.22</v>
    <v>112.24</v>
    <v>112.4</v>
    <v>111.64</v>
    <v>110.1</v>
    <v>110.92</v>
    <v>111.36</v>
    <v>111.48</v>
    <v>112.08</v>
    <v>112.56</v>
    <v>112.36</v>
    <v>112.62</v>
    <v>112.2</v>
    <v>112.44</v>
    <v>112.82</v>
    <v>113.17</v>
    <v>112.48</v>
    <v>112.81</v>
    <v>111.5</v>
    <v>112.93</v>
    <v>113.39</v>
    <v>113.62</v>
    <v>113.32</v>
    <v>113</v>
    <v>112.35</v>
    <v>110.26</v>
    <v>111.28</v>
    <v>112.26</v>
    <v>112.61</v>
    <v>113.41</v>
    <v>113.38</v>
    <v>112.2</v>
    <v>113.12</v>
    <v>113.96</v>
    <v>113.06</v>
    <v>113.78</v>
    <v>113.29</v>
    <v>113.74</v>
    <v>114.28</v>
    <v>114</v>
    <v>114.1</v>
    <v>114.17</v>
    <v>114.44</v>
    <v>114.41</v>
    <v>114.88</v>
    <v>114.24</v>
    <v>113.8</v>
    <v>113.74</v>
    <v>112.21</v>
    <v>112.73</v>
    <v>114.11</v>
    <v>114.72</v>
    <v>114.9</v>
    <v>114.46</v>
    <v>115.16</v>
    <v>-99999901</v>
    <v>115.78</v>
    <v>116.3</v>
    <v>116.66</v>
    <v>116.77</v>
    <v>117.25</v>
    <v>116.56</v>
    <v>115.78</v>
    <v>116</v>
    <v>115.62</v>
    <v>115.38</v>
    <v>115.16</v>
    <v>114.76</v>
    <v>114.63</v>
    <v>114.12</v>
    <v>111.98</v>
    <v>112.62</v>
    <v>113.46</v>
    <v>114.5</v>
    <v>113.9</v>
    <v>114.08</v>
    <v>111.9</v>
    <v>111.96</v>
    <v>111.62</v>
    <v>110.82</v>
    <v>109.92</v>
    <v>111.68</v>
    <v>110.1</v>
    <v>112.84</v>
    <v>112.46</v>
    <v>112.8</v>
    <v>111.74</v>
    <v>111.83</v>
    <v>113.58</v>
    <v>114.66</v>
    <v>114.7</v>
    <v>115.6</v>
    <v>116.06</v>
    <v>115.6</v>
    <v>115.86</v>
    <v>116.36</v>
    <v>116.82</v>
    <v>116.27</v>
    <v>116.66</v>
    <v>116.34</v>
    <v>117.06</v>
    <v>117.19</v>
    <v>117.14</v>
    <v>117.94</v>
    <v>118.6</v>
    <v>118.7</v>
    <v>118.2</v>
    <v>118.12</v>
    <v>117.82</v>
    <v>118.38</v>
    <v>118.74</v>
    <v>118.8</v>
    <v>118.3</v>
    <v>118.14</v>
    <v>118.24</v>
    <v>118.12</v>
    <v>116.82</v>
    <v>117.02</v>
    <v>117.48</v>
    <v>114.3</v>
    <v>115.14</v>
    <v>113.86</v>
    <v>115.78</v>
    <v>113.9</v>
    <v>113.24</v>
    <v>114.3</v>
    <v>116.86</v>
    <v>116.92</v>
    <v>116.74</v>
    <v>116.5</v>
    <v>115.96</v>
    <v>114.74</v>
    <v>114.52</v>
    <v>116.6</v>
    <v>115.44</v>
    <v>113.06</v>
    <v>114.74</v>
    <v>116.4</v>
    <v>117.46</v>
    <v>117.54</v>
  </a>
  <a r="1" c="255">
    <v>-99999901</v>
    <v>67.69</v>
    <v>67.644999999999996</v>
    <v>67.55</v>
    <v>66.98</v>
    <v>67.2</v>
    <v>68.27</v>
    <v>68.83</v>
    <v>69.010000000000005</v>
    <v>68.989999999999995</v>
    <v>68.844999999999999</v>
    <v>68.965000000000003</v>
    <v>69.099999999999994</v>
    <v>68.37</v>
    <v>68.3</v>
    <v>68.545000000000002</v>
    <v>69.489999999999995</v>
    <v>69.760000000000005</v>
    <v>69.504999999999995</v>
    <v>69.125</v>
    <v>69.81</v>
    <v>68.685000000000002</v>
    <v>69.010000000000005</v>
    <v>67.599999999999994</v>
    <v>68.05</v>
    <v>69.48</v>
    <v>69.36</v>
    <v>69.834999999999994</v>
    <v>70.349999999999994</v>
    <v>70.67</v>
    <v>70.849999999999994</v>
    <v>70.724999999999994</v>
    <v>70.944999999999993</v>
    <v>71.13</v>
    <v>71.709999999999994</v>
    <v>71.31</v>
    <v>70.864999999999995</v>
    <v>70.69</v>
    <v>71.245000000000005</v>
    <v>70.454999999999998</v>
    <v>69.855000000000004</v>
    <v>70.8</v>
    <v>70.545000000000002</v>
    <v>69.344999999999999</v>
    <v>70.61</v>
    <v>70.465000000000003</v>
    <v>70.165000000000006</v>
    <v>69.38</v>
    <v>67.754999999999995</v>
    <v>70.150000000000006</v>
    <v>70.56</v>
    <v>70.81</v>
    <v>71.739999999999995</v>
    <v>71.22</v>
    <v>71.484999999999999</v>
    <v>71.984999999999999</v>
    <v>71.635000000000005</v>
    <v>71.98</v>
    <v>71.174999999999997</v>
    <v>71.594999999999999</v>
    <v>71.510000000000005</v>
    <v>71.45</v>
    <v>70.650000000000006</v>
    <v>71.454999999999998</v>
    <v>71.790000000000006</v>
    <v>71.88</v>
    <v>72.28</v>
    <v>72.734999999999999</v>
    <v>74.13</v>
    <v>74.02</v>
    <v>74.305000000000007</v>
    <v>74.5</v>
    <v>74.855000000000004</v>
    <v>75.08</v>
    <v>75.265000000000001</v>
    <v>75.540000000000006</v>
    <v>75.84</v>
    <v>75.709999999999994</v>
    <v>74.89</v>
    <v>75.459999999999994</v>
    <v>75.775000000000006</v>
    <v>75.825000000000003</v>
    <v>76.13</v>
    <v>76.010000000000005</v>
    <v>76.14</v>
    <v>76.150000000000006</v>
    <v>75.965000000000003</v>
    <v>-99999901</v>
    <v>75.22</v>
    <v>75.989999999999995</v>
    <v>75.92</v>
    <v>76.98</v>
    <v>76.91</v>
    <v>75.39</v>
    <v>74.5</v>
    <v>74.644999999999996</v>
    <v>75.674999999999997</v>
    <v>75.62</v>
    <v>75.575000000000003</v>
    <v>75.855000000000004</v>
    <v>76.405000000000001</v>
    <v>76.2</v>
    <v>76.319999999999993</v>
    <v>76.459999999999994</v>
    <v>76.64</v>
    <v>-99999901</v>
    <v>76.534999999999997</v>
    <v>76.69</v>
    <v>76.44</v>
    <v>76.83</v>
    <v>76.75</v>
    <v>76.72</v>
    <v>77.025000000000006</v>
    <v>77.08</v>
    <v>77.150000000000006</v>
    <v>77.135000000000005</v>
    <v>77.2</v>
    <v>77.314999999999998</v>
    <v>76.930000000000007</v>
    <v>75.95</v>
    <v>76.72</v>
    <v>77.19</v>
    <v>77.325000000000003</v>
    <v>77.650000000000006</v>
    <v>77.905000000000001</v>
    <v>77.900000000000006</v>
    <v>78.234999999999999</v>
    <v>78.180000000000007</v>
    <v>78.444999999999993</v>
    <v>78.94</v>
    <v>79.27</v>
    <v>78.760000000000005</v>
    <v>79.19</v>
    <v>78.52</v>
    <v>79.424999999999997</v>
    <v>79.739999999999995</v>
    <v>79.97</v>
    <v>79.64</v>
    <v>79.53</v>
    <v>79.13</v>
    <v>77.680000000000007</v>
    <v>78.55</v>
    <v>79.099999999999994</v>
    <v>79.41</v>
    <v>80.23</v>
    <v>80.47</v>
    <v>79.86</v>
    <v>80.239999999999995</v>
    <v>80.61</v>
    <v>80.17</v>
    <v>80.430000000000007</v>
    <v>79.965000000000003</v>
    <v>80.245000000000005</v>
    <v>80.575000000000003</v>
    <v>80.760000000000005</v>
    <v>80.734999999999999</v>
    <v>80.844999999999999</v>
    <v>80.915000000000006</v>
    <v>81.08</v>
    <v>81.400000000000006</v>
    <v>81.069999999999993</v>
    <v>81.08</v>
    <v>81.025000000000006</v>
    <v>80.17</v>
    <v>80.775000000000006</v>
    <v>81.739999999999995</v>
    <v>81.819999999999993</v>
    <v>82</v>
    <v>81.745000000000005</v>
    <v>82.064999999999998</v>
    <v>-99999901</v>
    <v>82.64</v>
    <v>82.625</v>
    <v>82.855000000000004</v>
    <v>82.715000000000003</v>
    <v>82.97</v>
    <v>82.43</v>
    <v>82.2</v>
    <v>82.35</v>
    <v>81.739999999999995</v>
    <v>81.44</v>
    <v>81.400000000000006</v>
    <v>81.31</v>
    <v>81.25</v>
    <v>81.040000000000006</v>
    <v>79.674999999999997</v>
    <v>79.63</v>
    <v>80.275000000000006</v>
    <v>81.27</v>
    <v>81.08</v>
    <v>81.17</v>
    <v>79.614999999999995</v>
    <v>79.849999999999994</v>
    <v>79.400000000000006</v>
    <v>78.855000000000004</v>
    <v>78.25</v>
    <v>79.635000000000005</v>
    <v>78.650000000000006</v>
    <v>80.775000000000006</v>
    <v>80.37</v>
    <v>80.495000000000005</v>
    <v>79.599999999999994</v>
    <v>79.314999999999998</v>
    <v>80.825000000000003</v>
    <v>81.58</v>
    <v>81.83</v>
    <v>82.44</v>
    <v>82.84</v>
    <v>82.71</v>
    <v>82.83</v>
    <v>83.29</v>
    <v>83.79</v>
    <v>83.57</v>
    <v>83.86</v>
    <v>83.99</v>
    <v>84.22</v>
    <v>84.61</v>
    <v>84.54</v>
    <v>85.36</v>
    <v>86.05</v>
    <v>85.96</v>
    <v>85.57</v>
    <v>85.47</v>
    <v>85.084999999999994</v>
    <v>85.58</v>
    <v>85.674999999999997</v>
    <v>86.07</v>
    <v>85.82</v>
    <v>85.724999999999994</v>
    <v>86.105000000000004</v>
    <v>86.53</v>
    <v>85.43</v>
    <v>85.8</v>
    <v>86.105000000000004</v>
    <v>84.04</v>
    <v>84.94</v>
    <v>83.93</v>
    <v>85.03</v>
    <v>83.35</v>
    <v>83.06</v>
    <v>83.87</v>
    <v>85.79</v>
    <v>85.694999999999993</v>
    <v>85.825000000000003</v>
    <v>85.7</v>
    <v>85.58</v>
    <v>84.54</v>
    <v>84.44</v>
    <v>86.09</v>
    <v>85.01</v>
    <v>83.02</v>
    <v>84.29</v>
    <v>85.77</v>
    <v>86.61</v>
    <v>86.6</v>
  </a>
  <a r="1" c="255">
    <v>-99999901</v>
    <v>78.45</v>
    <v>78.510000000000005</v>
    <v>78.349999999999994</v>
    <v>77.974999999999994</v>
    <v>78.05</v>
    <v>79.31</v>
    <v>79.84</v>
    <v>80.11</v>
    <v>79.885000000000005</v>
    <v>79.775000000000006</v>
    <v>79.959999999999994</v>
    <v>80.319999999999993</v>
    <v>79.319999999999993</v>
    <v>79.284999999999997</v>
    <v>79.534999999999997</v>
    <v>80.424999999999997</v>
    <v>80.784999999999997</v>
    <v>80.344999999999999</v>
    <v>79.864999999999995</v>
    <v>80.58</v>
    <v>79.239999999999995</v>
    <v>79.44</v>
    <v>78.064999999999998</v>
    <v>78.55</v>
    <v>79.91</v>
    <v>79.935000000000002</v>
    <v>80.355000000000004</v>
    <v>80.924999999999997</v>
    <v>81.430000000000007</v>
    <v>81.599999999999994</v>
    <v>81.625</v>
    <v>81.944999999999993</v>
    <v>82.2</v>
    <v>82.96</v>
    <v>82.64</v>
    <v>81.900000000000006</v>
    <v>81.665000000000006</v>
    <v>82.405000000000001</v>
    <v>81.655000000000001</v>
    <v>81.03</v>
    <v>81.644999999999996</v>
    <v>81.605000000000004</v>
    <v>79.834999999999994</v>
    <v>81.28</v>
    <v>81.174999999999997</v>
    <v>80.900000000000006</v>
    <v>80.069999999999993</v>
    <v>78.150000000000006</v>
    <v>80.64</v>
    <v>81.05</v>
    <v>81.34</v>
    <v>82.275000000000006</v>
    <v>81.819999999999993</v>
    <v>82.15</v>
    <v>82.68</v>
    <v>82.28</v>
    <v>82.8</v>
    <v>81.944999999999993</v>
    <v>82.34</v>
    <v>82.05</v>
    <v>81.795000000000002</v>
    <v>81.02</v>
    <v>81.93</v>
    <v>82.135000000000005</v>
    <v>82.224999999999994</v>
    <v>82.525000000000006</v>
    <v>83.13</v>
    <v>84.465000000000003</v>
    <v>84.385000000000005</v>
    <v>84.8</v>
    <v>84.974999999999994</v>
    <v>85.194999999999993</v>
    <v>85.484999999999999</v>
    <v>85.775000000000006</v>
    <v>86.11</v>
    <v>86.46</v>
    <v>86.31</v>
    <v>85.144999999999996</v>
    <v>85.87</v>
    <v>86.165000000000006</v>
    <v>86.28</v>
    <v>86.674999999999997</v>
    <v>86.484999999999999</v>
    <v>86.66</v>
    <v>86.7</v>
    <v>86.23</v>
    <v>-99999901</v>
    <v>85.314999999999998</v>
    <v>86.23</v>
    <v>86.15</v>
    <v>87.49</v>
    <v>87.545000000000002</v>
    <v>85.825000000000003</v>
    <v>84.995000000000005</v>
    <v>84.85</v>
    <v>86.194999999999993</v>
    <v>86.48</v>
    <v>86.364999999999995</v>
    <v>86.68</v>
    <v>87.14</v>
    <v>87.17</v>
    <v>87.22</v>
    <v>87.364999999999995</v>
    <v>87.754999999999995</v>
    <v>-99999901</v>
    <v>87.7</v>
    <v>87.93</v>
    <v>87.53</v>
    <v>88.05</v>
    <v>88.144999999999996</v>
    <v>88.055000000000007</v>
    <v>88.35</v>
    <v>88.36</v>
    <v>88.47</v>
    <v>88.61</v>
    <v>88.72</v>
    <v>88.825000000000003</v>
    <v>88.14</v>
    <v>86.834999999999994</v>
    <v>87.724999999999994</v>
    <v>88.194999999999993</v>
    <v>88.25</v>
    <v>88.674999999999997</v>
    <v>88.95</v>
    <v>88.8</v>
    <v>89.094999999999999</v>
    <v>88.76</v>
    <v>88.954999999999998</v>
    <v>89.43</v>
    <v>89.81</v>
    <v>88.825000000000003</v>
    <v>89.67</v>
    <v>88.74</v>
    <v>89.85</v>
    <v>90.24</v>
    <v>90.34</v>
    <v>90.04</v>
    <v>89.644999999999996</v>
    <v>89.234999999999999</v>
    <v>87.39</v>
    <v>88.385000000000005</v>
    <v>89.31</v>
    <v>89.63</v>
    <v>90.525000000000006</v>
    <v>90.665000000000006</v>
    <v>90.1</v>
    <v>90.43</v>
    <v>91.11</v>
    <v>90.515000000000001</v>
    <v>90.98</v>
    <v>90.54</v>
    <v>90.844999999999999</v>
    <v>91.314999999999998</v>
    <v>91.284999999999997</v>
    <v>91.284999999999997</v>
    <v>91.35</v>
    <v>91.534999999999997</v>
    <v>91.665000000000006</v>
    <v>92.1</v>
    <v>91.555000000000007</v>
    <v>91.364999999999995</v>
    <v>91.28</v>
    <v>90.174999999999997</v>
    <v>90.66</v>
    <v>91.77</v>
    <v>92.02</v>
    <v>92.13</v>
    <v>91.91</v>
    <v>92.32</v>
    <v>-99999901</v>
    <v>92.674999999999997</v>
    <v>93.025000000000006</v>
    <v>93.375</v>
    <v>93.355000000000004</v>
    <v>93.834999999999994</v>
    <v>93.155000000000001</v>
    <v>92.644999999999996</v>
    <v>92.795000000000002</v>
    <v>92.355000000000004</v>
    <v>92.144999999999996</v>
    <v>92.12</v>
    <v>91.9</v>
    <v>91.84</v>
    <v>91.37</v>
    <v>89.86</v>
    <v>90.05</v>
    <v>90.83</v>
    <v>91.754999999999995</v>
    <v>91.314999999999998</v>
    <v>91.394999999999996</v>
    <v>89.555000000000007</v>
    <v>89.734999999999999</v>
    <v>89.564999999999998</v>
    <v>88.685000000000002</v>
    <v>88.05</v>
    <v>89.44</v>
    <v>88.284999999999997</v>
    <v>90.42</v>
    <v>90.11</v>
    <v>90.254999999999995</v>
    <v>89.465000000000003</v>
    <v>89.465000000000003</v>
    <v>91.015000000000001</v>
    <v>91.844999999999999</v>
    <v>91.885000000000005</v>
    <v>92.674999999999997</v>
    <v>93.004999999999995</v>
    <v>92.795000000000002</v>
    <v>93.04</v>
    <v>93.39</v>
    <v>93.84</v>
    <v>93.454999999999998</v>
    <v>93.864999999999995</v>
    <v>93.71</v>
    <v>94.22</v>
    <v>94.46</v>
    <v>94.45</v>
    <v>95.194999999999993</v>
    <v>95.715000000000003</v>
    <v>95.784999999999997</v>
    <v>95.305000000000007</v>
    <v>95.234999999999999</v>
    <v>94.78</v>
    <v>95.28</v>
    <v>95.495000000000005</v>
    <v>95.69</v>
    <v>95.78</v>
    <v>95.23</v>
    <v>95.46</v>
    <v>95.465000000000003</v>
    <v>94.38</v>
    <v>94.5</v>
    <v>94.87</v>
    <v>92.495000000000005</v>
    <v>93.1</v>
    <v>92.204999999999998</v>
    <v>93.48</v>
    <v>91.965000000000003</v>
    <v>91.234999999999999</v>
    <v>92.13</v>
    <v>94.334999999999994</v>
    <v>94.394999999999996</v>
    <v>94.26</v>
    <v>94.07</v>
    <v>93.665000000000006</v>
    <v>92.754999999999995</v>
    <v>92.7</v>
    <v>94.44</v>
    <v>93.515000000000001</v>
    <v>91.37</v>
    <v>92.665000000000006</v>
    <v>94.055000000000007</v>
    <v>94.97</v>
    <v>95.075000000000003</v>
  </a>
  <a r="1" c="257">
    <v>-99999901</v>
    <v>421.6</v>
    <v>425.51499999999999</v>
    <v>424.73</v>
    <v>419.07499999999999</v>
    <v>424.08</v>
    <v>439.60500000000002</v>
    <v>446.77499999999998</v>
    <v>448.14499999999998</v>
    <v>446.93</v>
    <v>453.95</v>
    <v>453.03500000000003</v>
    <v>458.7</v>
    <v>452.16</v>
    <v>454.45</v>
    <v>457.41</v>
    <v>459.97</v>
    <v>458.89499999999998</v>
    <v>455.27</v>
    <v>455.58499999999998</v>
    <v>457.61</v>
    <v>451.82</v>
    <v>445.74</v>
    <v>446.01</v>
    <v>444.29500000000002</v>
    <v>454.28500000000003</v>
    <v>453.56</v>
    <v>463.6</v>
    <v>469.63</v>
    <v>477.44</v>
    <v>479.75</v>
    <v>480.56</v>
    <v>482.995</v>
    <v>481.84</v>
    <v>487.91500000000002</v>
    <v>482.08</v>
    <v>474.35500000000002</v>
    <v>469.39</v>
    <v>479.59</v>
    <v>478.89</v>
    <v>469.75</v>
    <v>484.12</v>
    <v>480.39</v>
    <v>469.02</v>
    <v>481.02499999999998</v>
    <v>478.08</v>
    <v>478.79500000000002</v>
    <v>466.005</v>
    <v>448.51499999999999</v>
    <v>477.13499999999999</v>
    <v>480.1</v>
    <v>484.34500000000003</v>
    <v>492.815</v>
    <v>495.55500000000001</v>
    <v>498.44499999999999</v>
    <v>494.10500000000002</v>
    <v>491.16500000000002</v>
    <v>498.23500000000001</v>
    <v>489.255</v>
    <v>483.59500000000003</v>
    <v>475.59</v>
    <v>473</v>
    <v>467.03</v>
    <v>479.24</v>
    <v>468.99</v>
    <v>473.78</v>
    <v>478.80500000000001</v>
    <v>482.69499999999999</v>
    <v>489.79</v>
    <v>484.87</v>
    <v>483.88</v>
    <v>485.81</v>
    <v>486.495</v>
    <v>484.27</v>
    <v>493.505</v>
    <v>490.02499999999998</v>
    <v>493.42</v>
    <v>488.255</v>
    <v>478.53</v>
    <v>485.17500000000001</v>
    <v>493.625</v>
    <v>494.755</v>
    <v>501.89</v>
    <v>503.46499999999997</v>
    <v>503.75</v>
    <v>502.67500000000001</v>
    <v>498.10500000000002</v>
    <v>-99999901</v>
    <v>490.96</v>
    <v>495.15</v>
    <v>488.66</v>
    <v>497.98500000000001</v>
    <v>498.61</v>
    <v>486.46</v>
    <v>481.71499999999997</v>
    <v>476.65</v>
    <v>486.005</v>
    <v>487.435</v>
    <v>489.44</v>
    <v>478.67500000000001</v>
    <v>482.75</v>
    <v>487.47500000000002</v>
    <v>490.5</v>
    <v>487.4</v>
    <v>489.7</v>
    <v>495.2</v>
    <v>495.55</v>
    <v>-99999901</v>
    <v>498.58499999999998</v>
    <v>500.22500000000002</v>
    <v>497.11</v>
    <v>497.54</v>
    <v>505.26</v>
    <v>504.18</v>
    <v>508.54</v>
    <v>504.01</v>
    <v>504.90499999999997</v>
    <v>506.63</v>
    <v>501.82499999999999</v>
    <v>503.10500000000002</v>
    <v>497</v>
    <v>490.11</v>
    <v>494.33</v>
    <v>495.69</v>
    <v>501.16</v>
    <v>503.07</v>
    <v>507.64</v>
    <v>503.79500000000002</v>
    <v>505.57</v>
    <v>502.10500000000002</v>
    <v>504.97500000000002</v>
    <v>503.02499999999998</v>
    <v>503.91500000000002</v>
    <v>494.64</v>
    <v>493.755</v>
    <v>489.185</v>
    <v>496.39</v>
    <v>498.245</v>
    <v>493.96</v>
    <v>486.85500000000002</v>
    <v>483.1</v>
    <v>481.83499999999998</v>
    <v>469.8</v>
    <v>480.60500000000002</v>
    <v>487.99</v>
    <v>483.40499999999997</v>
    <v>487.23</v>
    <v>488.34500000000003</v>
    <v>482.36</v>
    <v>487.76</v>
    <v>495.995</v>
    <v>492.73500000000001</v>
    <v>494.31</v>
    <v>490.06</v>
    <v>491.48</v>
    <v>493.88</v>
    <v>496.57499999999999</v>
    <v>493.85500000000002</v>
    <v>495.88499999999999</v>
    <v>493.185</v>
    <v>495.56</v>
    <v>495.14</v>
    <v>491.02</v>
    <v>482.4</v>
    <v>486</v>
    <v>473.68</v>
    <v>479.48</v>
    <v>487.24</v>
    <v>493.23</v>
    <v>497.74</v>
    <v>494.90499999999997</v>
    <v>502.59500000000003</v>
    <v>-99999901</v>
    <v>502.45499999999998</v>
    <v>502.69499999999999</v>
    <v>509.6</v>
    <v>505.745</v>
    <v>506.86500000000001</v>
    <v>503.78</v>
    <v>497.755</v>
    <v>500.82</v>
    <v>496.20499999999998</v>
    <v>495.59</v>
    <v>493.65</v>
    <v>493.55</v>
    <v>493.75</v>
    <v>493.755</v>
    <v>484.06</v>
    <v>484.35</v>
    <v>492.745</v>
    <v>499.35500000000002</v>
    <v>498.52499999999998</v>
    <v>505.52</v>
    <v>497.13</v>
    <v>495.565</v>
    <v>492.69</v>
    <v>490.71</v>
    <v>491.005</v>
    <v>495.9</v>
    <v>485.29500000000002</v>
    <v>501.12</v>
    <v>498.34</v>
    <v>498.75</v>
    <v>495.05500000000001</v>
    <v>496.34</v>
    <v>503.44499999999999</v>
    <v>508.53</v>
    <v>503.31</v>
    <v>507.02</v>
    <v>509.71</v>
    <v>508.02</v>
    <v>510.70499999999998</v>
    <v>515.505</v>
    <v>516.26</v>
    <v>506.935</v>
    <v>508.05500000000001</v>
    <v>511.29500000000002</v>
    <v>520.84500000000003</v>
    <v>521.16</v>
    <v>527.04</v>
    <v>529.12</v>
    <v>534.87</v>
    <v>537.67999999999995</v>
    <v>532.79499999999996</v>
    <v>532.17999999999995</v>
    <v>528.55499999999995</v>
    <v>529.92999999999995</v>
    <v>529.89</v>
    <v>529.26499999999999</v>
    <v>524.21500000000003</v>
    <v>522.23500000000001</v>
    <v>519.82500000000005</v>
    <v>522.09</v>
    <v>513.44000000000005</v>
    <v>515.15</v>
    <v>517.60500000000002</v>
    <v>493.58499999999998</v>
    <v>496.97500000000002</v>
    <v>490.17</v>
    <v>499.51499999999999</v>
    <v>487.34</v>
    <v>483.65</v>
    <v>491.1</v>
    <v>504.47</v>
    <v>505.09</v>
    <v>500.86500000000001</v>
    <v>493.36500000000001</v>
    <v>487.38</v>
    <v>487.245</v>
    <v>479.74</v>
    <v>492.69</v>
    <v>487.35</v>
    <v>473.21</v>
    <v>488.24</v>
    <v>495.01499999999999</v>
    <v>501.88</v>
    <v>500.28</v>
  </a>
  <a r="1" c="257">
    <v>-99999901</v>
    <v>725.7</v>
    <v>725.52</v>
    <v>724.68</v>
    <v>717.10500000000002</v>
    <v>718.54</v>
    <v>720.33</v>
    <v>727.43</v>
    <v>734.01</v>
    <v>731.95</v>
    <v>727.62</v>
    <v>731.91</v>
    <v>731.88</v>
    <v>724.99</v>
    <v>721.99</v>
    <v>725.47</v>
    <v>746.38</v>
    <v>753.37</v>
    <v>752.2</v>
    <v>753.73</v>
    <v>760.17499999999995</v>
    <v>747.12</v>
    <v>748.44</v>
    <v>732.73500000000001</v>
    <v>741.83500000000004</v>
    <v>757.19500000000005</v>
    <v>757.23500000000001</v>
    <v>758.125</v>
    <v>764.77</v>
    <v>767.45</v>
    <v>771.23500000000001</v>
    <v>768.47</v>
    <v>773.67499999999995</v>
    <v>774.97</v>
    <v>781.505</v>
    <v>777.18</v>
    <v>765.61</v>
    <v>763.80499999999995</v>
    <v>772.02</v>
    <v>751.59</v>
    <v>736.48</v>
    <v>743.15</v>
    <v>738.73500000000001</v>
    <v>729.27499999999998</v>
    <v>743.48</v>
    <v>741.74</v>
    <v>730.13</v>
    <v>716.12</v>
    <v>692.29</v>
    <v>712.06</v>
    <v>718.76</v>
    <v>722.75</v>
    <v>735.95</v>
    <v>723.82500000000005</v>
    <v>729.9</v>
    <v>744.68</v>
    <v>733.47</v>
    <v>731.79</v>
    <v>725.19500000000005</v>
    <v>741.33</v>
    <v>738.83</v>
    <v>731.91</v>
    <v>719.79</v>
    <v>724.26</v>
    <v>727.24</v>
    <v>728.25</v>
    <v>739.66</v>
    <v>750.04499999999996</v>
    <v>769.27</v>
    <v>767.03</v>
    <v>774.71500000000003</v>
    <v>775.47</v>
    <v>777.84</v>
    <v>785.04</v>
    <v>783.62</v>
    <v>788.22500000000002</v>
    <v>789.41499999999996</v>
    <v>783.77</v>
    <v>776.375</v>
    <v>782.27</v>
    <v>784.65499999999997</v>
    <v>785.2</v>
    <v>788.82500000000005</v>
    <v>787.51</v>
    <v>785.61</v>
    <v>785.95</v>
    <v>782.61500000000001</v>
    <v>783.47329999999999</v>
    <v>758.17</v>
    <v>766.91499999999996</v>
    <v>763.53</v>
    <v>778.36500000000001</v>
    <v>761.505</v>
    <v>751.06500000000005</v>
    <v>736.38</v>
    <v>739.19</v>
    <v>752.42</v>
    <v>748.46</v>
    <v>754.61</v>
    <v>740.71500000000003</v>
    <v>760.06</v>
    <v>758.39</v>
    <v>770.48</v>
    <v>768.66</v>
    <v>773.09500000000003</v>
    <v>772.36</v>
    <v>774.45</v>
    <v>771.3</v>
    <v>770.18</v>
    <v>772.88499999999999</v>
    <v>765.755</v>
    <v>776.61500000000001</v>
    <v>774.37</v>
    <v>776.91</v>
    <v>781.505</v>
    <v>785.14</v>
    <v>788.26499999999999</v>
    <v>791.78</v>
    <v>792.57</v>
    <v>793.19</v>
    <v>800.66</v>
    <v>792.54</v>
    <v>796.44500000000005</v>
    <v>802.23500000000001</v>
    <v>805.81500000000005</v>
    <v>812.79499999999996</v>
    <v>810.48500000000001</v>
    <v>817.23500000000001</v>
    <v>819.6</v>
    <v>821.34</v>
    <v>818.31</v>
    <v>826.78</v>
    <v>829.77499999999998</v>
    <v>832.42</v>
    <v>832.89</v>
    <v>826.21</v>
    <v>835.48</v>
    <v>837.84</v>
    <v>846.34</v>
    <v>842.32</v>
    <v>836.60500000000002</v>
    <v>830.59500000000003</v>
    <v>820.32</v>
    <v>827.71</v>
    <v>834.2</v>
    <v>840.7</v>
    <v>850.21500000000003</v>
    <v>853.01</v>
    <v>839.625</v>
    <v>847.84500000000003</v>
    <v>850.84500000000003</v>
    <v>843.36</v>
    <v>849.26499999999999</v>
    <v>840.61500000000001</v>
    <v>848.36</v>
    <v>855.88</v>
    <v>851.72</v>
    <v>853.37</v>
    <v>848.81</v>
    <v>846.64</v>
    <v>849.47500000000002</v>
    <v>853.27499999999998</v>
    <v>845.63</v>
    <v>846.03499999999997</v>
    <v>845.96</v>
    <v>842</v>
    <v>850.7</v>
    <v>863.11</v>
    <v>866.17499999999995</v>
    <v>867.28</v>
    <v>864.47</v>
    <v>868.49</v>
    <v>879.54399999999998</v>
    <v>879.17</v>
    <v>885.48</v>
    <v>883.625</v>
    <v>883.04</v>
    <v>886.36</v>
    <v>883.75</v>
    <v>878.78</v>
    <v>881.41499999999996</v>
    <v>878.06</v>
    <v>868.43499999999995</v>
    <v>872.01</v>
    <v>867.02499999999998</v>
    <v>868.83</v>
    <v>865.36</v>
    <v>849.64499999999998</v>
    <v>850.255</v>
    <v>856.43</v>
    <v>864.15</v>
    <v>859.36</v>
    <v>857.42</v>
    <v>835.56</v>
    <v>835.58</v>
    <v>838.14</v>
    <v>830.08</v>
    <v>814.65</v>
    <v>830.79</v>
    <v>825.19</v>
    <v>845.67</v>
    <v>838.37</v>
    <v>840.34</v>
    <v>828.5</v>
    <v>830.63499999999999</v>
    <v>847.15</v>
    <v>853.36</v>
    <v>858.495</v>
    <v>868.38</v>
    <v>870.1</v>
    <v>870.32</v>
    <v>866.59500000000003</v>
    <v>871.86500000000001</v>
    <v>881.78</v>
    <v>884.03</v>
    <v>889.18499999999995</v>
    <v>889.42</v>
    <v>895.82500000000005</v>
    <v>900.51</v>
    <v>902.82</v>
    <v>921.11500000000001</v>
    <v>927.67</v>
    <v>924.02</v>
    <v>917.16</v>
    <v>912.29</v>
    <v>907.98500000000001</v>
    <v>914.245</v>
    <v>913.05</v>
    <v>921</v>
    <v>924.02</v>
    <v>925.70500000000004</v>
    <v>938.04</v>
    <v>939.42</v>
    <v>917.73</v>
    <v>920.93</v>
    <v>926.48</v>
    <v>908.21</v>
    <v>921.83</v>
    <v>911.62</v>
    <v>926.16</v>
    <v>897.75</v>
    <v>887.35</v>
    <v>889.06</v>
    <v>919.63499999999999</v>
    <v>921.31</v>
    <v>922.72500000000002</v>
    <v>915.81</v>
    <v>912.96500000000003</v>
    <v>893.49</v>
    <v>891.94</v>
    <v>904.58</v>
    <v>895.1</v>
    <v>877.32500000000005</v>
    <v>888.94</v>
    <v>911.2</v>
    <v>921.75</v>
    <v>921.75</v>
  </a>
  <a r="1" c="257">
    <v>693.77909999999997</v>
    <v>696.05</v>
    <v>695.86</v>
    <v>694.31</v>
    <v>688.74</v>
    <v>690.43</v>
    <v>701.76</v>
    <v>707.33</v>
    <v>709.35</v>
    <v>709.31</v>
    <v>707.27</v>
    <v>709.01</v>
    <v>710.22</v>
    <v>702.94</v>
    <v>702.245</v>
    <v>703.98</v>
    <v>714.84</v>
    <v>716.78</v>
    <v>714.68</v>
    <v>712.04</v>
    <v>717.71</v>
    <v>704.74</v>
    <v>709.77</v>
    <v>695</v>
    <v>699.69</v>
    <v>714.11</v>
    <v>713</v>
    <v>718.19</v>
    <v>723.76</v>
    <v>725.85</v>
    <v>727.72500000000002</v>
    <v>727.71</v>
    <v>729.42</v>
    <v>731.17</v>
    <v>736.67</v>
    <v>733.12</v>
    <v>728.29</v>
    <v>726.77</v>
    <v>732.38</v>
    <v>723.89</v>
    <v>719.3</v>
    <v>727.91</v>
    <v>724.53</v>
    <v>715.94</v>
    <v>726.41</v>
    <v>722.84</v>
    <v>720.9</v>
    <v>713.43</v>
    <v>697.88</v>
    <v>721.55</v>
    <v>725.49</v>
    <v>727.51</v>
    <v>737.8</v>
    <v>732.52</v>
    <v>735.72</v>
    <v>740.07</v>
    <v>736.745</v>
    <v>739.46</v>
    <v>732.2</v>
    <v>735.98</v>
    <v>735.01</v>
    <v>734.65</v>
    <v>726.44</v>
    <v>735.5</v>
    <v>738.48</v>
    <v>739.12</v>
    <v>743.08</v>
    <v>747.93</v>
    <v>762.23</v>
    <v>761.12</v>
    <v>764.03</v>
    <v>766.28</v>
    <v>769.74</v>
    <v>772.11</v>
    <v>774.04</v>
    <v>777.07</v>
    <v>780.4</v>
    <v>777.82</v>
    <v>769.83</v>
    <v>776.42</v>
    <v>780.27</v>
    <v>779.8</v>
    <v>783.03</v>
    <v>781.9</v>
    <v>783.05</v>
    <v>783.4</v>
    <v>781.75</v>
    <v>-99999901</v>
    <v>773.68499999999995</v>
    <v>781.54</v>
    <v>780.77</v>
    <v>791.88</v>
    <v>790.9</v>
    <v>775.65</v>
    <v>765.86</v>
    <v>768.35</v>
    <v>778.87</v>
    <v>776.57</v>
    <v>777.92</v>
    <v>763.94</v>
    <v>778.14</v>
    <v>780.63</v>
    <v>786.32</v>
    <v>783.83</v>
    <v>784.87</v>
    <v>786.54</v>
    <v>788.46</v>
    <v>-99999901</v>
    <v>787.23</v>
    <v>789.47</v>
    <v>785.81</v>
    <v>790.36</v>
    <v>789.79</v>
    <v>789.37</v>
    <v>792.17</v>
    <v>793.27</v>
    <v>793.76</v>
    <v>793.6</v>
    <v>794.42</v>
    <v>795.24</v>
    <v>791.84</v>
    <v>783.14</v>
    <v>789.33</v>
    <v>794.13</v>
    <v>795.37</v>
    <v>798.95</v>
    <v>801.6</v>
    <v>801.39</v>
    <v>804.88</v>
    <v>804.38</v>
    <v>807.02</v>
    <v>812.26</v>
    <v>815.89</v>
    <v>811.11</v>
    <v>814.97</v>
    <v>807.8</v>
    <v>817.53</v>
    <v>820.11</v>
    <v>823.1</v>
    <v>819.66</v>
    <v>818.41</v>
    <v>815.36</v>
    <v>798.92</v>
    <v>808.43</v>
    <v>815.05</v>
    <v>816.84</v>
    <v>825.77</v>
    <v>827.96</v>
    <v>821.87</v>
    <v>825.48</v>
    <v>829.73</v>
    <v>823.81</v>
    <v>827.57</v>
    <v>824.19</v>
    <v>826.18</v>
    <v>829.38</v>
    <v>831.53</v>
    <v>830.95</v>
    <v>832.26</v>
    <v>833.08</v>
    <v>834.57</v>
    <v>837.86</v>
    <v>835.16</v>
    <v>835.31</v>
    <v>833.8</v>
    <v>825.6</v>
    <v>832.43</v>
    <v>841.71</v>
    <v>842.18</v>
    <v>844.02</v>
    <v>841.27</v>
    <v>844.73</v>
    <v>850.51179999999999</v>
    <v>850.66</v>
    <v>850.96</v>
    <v>853.06</v>
    <v>851.78</v>
    <v>854.09500000000003</v>
    <v>848.8</v>
    <v>845.52</v>
    <v>847.65499999999997</v>
    <v>842.36</v>
    <v>838.94</v>
    <v>837.71</v>
    <v>836.92</v>
    <v>836.43</v>
    <v>834.34</v>
    <v>818.88</v>
    <v>822.12</v>
    <v>827.33</v>
    <v>836.36</v>
    <v>834.94</v>
    <v>835.97</v>
    <v>820.31</v>
    <v>821.67</v>
    <v>817.41</v>
    <v>812.92</v>
    <v>805.56</v>
    <v>820.11</v>
    <v>809.71</v>
    <v>831.95</v>
    <v>827.29</v>
    <v>829.08</v>
    <v>819.36</v>
    <v>816.02</v>
    <v>832.26</v>
    <v>839.96</v>
    <v>842.38</v>
    <v>848.72</v>
    <v>852.94</v>
    <v>851.77</v>
    <v>852.84</v>
    <v>857.57</v>
    <v>862.85</v>
    <v>860.04</v>
    <v>863.31</v>
    <v>864.72</v>
    <v>867.07</v>
    <v>870.98</v>
    <v>870.32</v>
    <v>878.93</v>
    <v>885.99</v>
    <v>884.9</v>
    <v>880.84</v>
    <v>880.68</v>
    <v>876.05499999999995</v>
    <v>881.11</v>
    <v>882.54</v>
    <v>886.37</v>
    <v>883.51</v>
    <v>884.27</v>
    <v>886.58</v>
    <v>891.2</v>
    <v>879.61</v>
    <v>883.14</v>
    <v>886.62</v>
    <v>865.31</v>
    <v>874.15</v>
    <v>863.47</v>
    <v>875.69</v>
    <v>857.74</v>
    <v>855.34</v>
    <v>863.75</v>
    <v>883.63</v>
    <v>881.88</v>
    <v>883.75</v>
    <v>882.64</v>
    <v>880.98</v>
    <v>870.71</v>
    <v>869.96</v>
    <v>887.1</v>
    <v>875.71</v>
    <v>854.64</v>
    <v>867.92</v>
    <v>883.14</v>
    <v>891.87</v>
    <v>892.79499999999996</v>
  </a>
  <a r="1" c="257">
    <v>-99999901</v>
    <v>6.9109999999999996</v>
    <v>7.0110000000000001</v>
    <v>7.0084999999999997</v>
    <v>7.0510000000000002</v>
    <v>7.1219999999999999</v>
    <v>7.1619999999999999</v>
    <v>7.1420000000000003</v>
    <v>7.3390000000000004</v>
    <v>7.274</v>
    <v>7.3334999999999999</v>
    <v>7.3310000000000004</v>
    <v>7.423</v>
    <v>7.3550000000000004</v>
    <v>7.37</v>
    <v>7.4489999999999998</v>
    <v>7.5640000000000001</v>
    <v>7.5880000000000001</v>
    <v>7.4989999999999997</v>
    <v>7.54</v>
    <v>7.5060000000000002</v>
    <v>7.3460000000000001</v>
    <v>7.3230000000000004</v>
    <v>7.2050000000000001</v>
    <v>7.31</v>
    <v>7.452</v>
    <v>7.4909999999999997</v>
    <v>7.4649999999999999</v>
    <v>7.5460000000000003</v>
    <v>7.5590000000000002</v>
    <v>7.6280000000000001</v>
    <v>7.6890000000000001</v>
    <v>7.79</v>
    <v>7.7869999999999999</v>
    <v>7.8579999999999997</v>
    <v>7.79</v>
    <v>7.758</v>
    <v>7.6349999999999998</v>
    <v>7.7670000000000003</v>
    <v>7.556</v>
    <v>7.5010000000000003</v>
    <v>7.4740000000000002</v>
    <v>7.4749999999999996</v>
    <v>7.2610000000000001</v>
    <v>7.4489999999999998</v>
    <v>7.343</v>
    <v>7.3979999999999997</v>
    <v>7.3570000000000002</v>
    <v>7.1524999999999999</v>
    <v>7.1070000000000002</v>
    <v>7.1989999999999998</v>
    <v>7.1870000000000003</v>
    <v>7.4059999999999997</v>
    <v>7.2755000000000001</v>
    <v>7.2830000000000004</v>
    <v>7.3464999999999998</v>
    <v>7.2539999999999996</v>
    <v>7.29</v>
    <v>7.2969999999999997</v>
    <v>7.2969999999999997</v>
    <v>7.2110000000000003</v>
    <v>7.09</v>
    <v>7.0460000000000003</v>
    <v>7.1020000000000003</v>
    <v>7.1289999999999996</v>
    <v>7.18</v>
    <v>7.2119999999999997</v>
    <v>7.2960000000000003</v>
    <v>7.3490000000000002</v>
    <v>7.2634999999999996</v>
    <v>7.3419999999999996</v>
    <v>7.2510000000000003</v>
    <v>7.2080000000000002</v>
    <v>7.2519999999999998</v>
    <v>7.3090000000000002</v>
    <v>7.3230000000000004</v>
    <v>7.3659999999999997</v>
    <v>7.3419999999999996</v>
    <v>7.2945000000000002</v>
    <v>7.319</v>
    <v>7.3460000000000001</v>
    <v>7.4095000000000004</v>
    <v>7.4175000000000004</v>
    <v>7.4470000000000001</v>
    <v>7.4829999999999997</v>
    <v>7.4530000000000003</v>
    <v>7.3620000000000001</v>
    <v>-99999901</v>
    <v>7.2320000000000002</v>
    <v>7.31</v>
    <v>7.343</v>
    <v>7.4539999999999997</v>
    <v>7.3310000000000004</v>
    <v>7.2279999999999998</v>
    <v>7.09</v>
    <v>7.0640000000000001</v>
    <v>7.1790000000000003</v>
    <v>7.1639999999999997</v>
    <v>7.2960000000000003</v>
    <v>7.2350000000000003</v>
    <v>7.3120000000000003</v>
    <v>7.242</v>
    <v>7.2925000000000004</v>
    <v>7.3579999999999997</v>
    <v>7.4119999999999999</v>
    <v>7.4340000000000002</v>
    <v>7.4889999999999999</v>
    <v>-99999901</v>
    <v>7.6180000000000003</v>
    <v>7.6349999999999998</v>
    <v>7.57</v>
    <v>7.6050000000000004</v>
    <v>7.5780000000000003</v>
    <v>7.556</v>
    <v>7.532</v>
    <v>7.5880000000000001</v>
    <v>7.5570000000000004</v>
    <v>7.5895000000000001</v>
    <v>7.5359999999999996</v>
    <v>7.5294999999999996</v>
    <v>7.492</v>
    <v>7.4269999999999996</v>
    <v>7.4130000000000003</v>
    <v>7.3860000000000001</v>
    <v>7.4740000000000002</v>
    <v>7.5129999999999999</v>
    <v>7.58</v>
    <v>7.5819999999999999</v>
    <v>7.5490000000000004</v>
    <v>7.5259999999999998</v>
    <v>7.4720000000000004</v>
    <v>7.4720000000000004</v>
    <v>7.4580000000000002</v>
    <v>7.3959999999999999</v>
    <v>7.3739999999999997</v>
    <v>7.2220000000000004</v>
    <v>7.3239999999999998</v>
    <v>7.33</v>
    <v>7.4109999999999996</v>
    <v>7.4</v>
    <v>7.4269999999999996</v>
    <v>7.3849999999999998</v>
    <v>7.2290000000000001</v>
    <v>7.2350000000000003</v>
    <v>7.282</v>
    <v>7.319</v>
    <v>7.2210000000000001</v>
    <v>7.1020000000000003</v>
    <v>6.9009999999999998</v>
    <v>7.0890000000000004</v>
    <v>7.1879999999999997</v>
    <v>7.1239999999999997</v>
    <v>7.1974999999999998</v>
    <v>7.1609999999999996</v>
    <v>7.242</v>
    <v>7.2560000000000002</v>
    <v>7.1639999999999997</v>
    <v>7.2054999999999998</v>
    <v>7.19</v>
    <v>7.1820000000000004</v>
    <v>7.14</v>
    <v>7.1055000000000001</v>
    <v>7.0529999999999999</v>
    <v>6.976</v>
    <v>6.9969999999999999</v>
    <v>6.8250000000000002</v>
    <v>6.8259999999999996</v>
    <v>6.907</v>
    <v>7.0759999999999996</v>
    <v>7.0970000000000004</v>
    <v>7.0439999999999996</v>
    <v>7.1029999999999998</v>
    <v>-99999901</v>
    <v>7.2350000000000003</v>
    <v>7.3360000000000003</v>
    <v>7.3259999999999996</v>
    <v>7.3090000000000002</v>
    <v>7.3795000000000002</v>
    <v>7.3559999999999999</v>
    <v>7.2409999999999997</v>
    <v>7.2389999999999999</v>
    <v>7.27</v>
    <v>7.2450000000000001</v>
    <v>7.2089999999999996</v>
    <v>7.1459999999999999</v>
    <v>7.1139999999999999</v>
    <v>7.1050000000000004</v>
    <v>6.9329999999999998</v>
    <v>6.95</v>
    <v>7.07</v>
    <v>7.0895000000000001</v>
    <v>7.0439999999999996</v>
    <v>7.0709999999999997</v>
    <v>6.9630000000000001</v>
    <v>6.9480000000000004</v>
    <v>7.01</v>
    <v>6.9459999999999997</v>
    <v>6.8259999999999996</v>
    <v>6.9180000000000001</v>
    <v>6.8129999999999997</v>
    <v>7.032</v>
    <v>7.008</v>
    <v>7.0549999999999997</v>
    <v>7</v>
    <v>7.056</v>
    <v>7.0839999999999996</v>
    <v>7.1784999999999997</v>
    <v>7.1680000000000001</v>
    <v>7.2430000000000003</v>
    <v>7.2569999999999997</v>
    <v>7.19</v>
    <v>7.165</v>
    <v>7.22</v>
    <v>7.21</v>
    <v>7.133</v>
    <v>7.1210000000000004</v>
    <v>7.0350000000000001</v>
    <v>7.085</v>
    <v>7.0449999999999999</v>
    <v>7.0419999999999998</v>
    <v>7.0540000000000003</v>
    <v>7.0739999999999998</v>
    <v>7.1159999999999997</v>
    <v>7.1120000000000001</v>
    <v>7.1349999999999998</v>
    <v>7.202</v>
    <v>7.2190000000000003</v>
    <v>7.2039999999999997</v>
    <v>7.2069999999999999</v>
    <v>7.1630000000000003</v>
    <v>7.0960000000000001</v>
    <v>7.093</v>
    <v>7.0549999999999997</v>
    <v>6.97</v>
    <v>7.0170000000000003</v>
    <v>7.0209999999999999</v>
    <v>6.7249999999999996</v>
    <v>6.7770000000000001</v>
    <v>6.7450000000000001</v>
    <v>6.9284999999999997</v>
    <v>6.8840000000000003</v>
    <v>6.7910000000000004</v>
    <v>6.8019999999999996</v>
    <v>6.9390000000000001</v>
    <v>6.9560000000000004</v>
    <v>6.9489999999999998</v>
    <v>6.9480000000000004</v>
    <v>6.8155000000000001</v>
    <v>6.7869999999999999</v>
    <v>6.7089999999999996</v>
    <v>6.819</v>
    <v>6.7480000000000002</v>
    <v>6.6050000000000004</v>
    <v>6.7190000000000003</v>
    <v>6.8019999999999996</v>
    <v>6.8179999999999996</v>
    <v>6.8085000000000004</v>
  </a>
  <a r="1" c="257">
    <v>-99999901</v>
    <v>166.7</v>
    <v>168.67</v>
    <v>167.04</v>
    <v>168.25</v>
    <v>169.79</v>
    <v>171.48</v>
    <v>172.11</v>
    <v>173.03</v>
    <v>170.86</v>
    <v>171.45</v>
    <v>171.84</v>
    <v>173.05</v>
    <v>171.71</v>
    <v>171.51</v>
    <v>173.07</v>
    <v>175.08</v>
    <v>175.78</v>
    <v>173.63</v>
    <v>173.88</v>
    <v>174.07</v>
    <v>171.74</v>
    <v>171.13</v>
    <v>167.22</v>
    <v>168.37</v>
    <v>171.17</v>
    <v>170.87</v>
    <v>170.82</v>
    <v>172.73</v>
    <v>173.79</v>
    <v>173.83</v>
    <v>174.5</v>
    <v>176.09</v>
    <v>176.24</v>
    <v>177.04</v>
    <v>177.22</v>
    <v>176.21</v>
    <v>176.31</v>
    <v>177.39</v>
    <v>177.11</v>
    <v>180.04</v>
    <v>179.13</v>
    <v>178.84</v>
    <v>173.08</v>
    <v>177.28</v>
    <v>175.14</v>
    <v>176.72</v>
    <v>177.24</v>
    <v>173.72</v>
    <v>175.3</v>
    <v>176.27</v>
    <v>175.52</v>
    <v>177.13</v>
    <v>175.94</v>
    <v>176.53</v>
    <v>177.19</v>
    <v>176.21</v>
    <v>177.11</v>
    <v>174.88</v>
    <v>176.21</v>
    <v>174.44</v>
    <v>173.77</v>
    <v>173.82</v>
    <v>175.4</v>
    <v>175.42</v>
    <v>175.54</v>
    <v>174.95</v>
    <v>176.39</v>
    <v>177.7</v>
    <v>177.11</v>
    <v>178.81</v>
    <v>178.47</v>
    <v>177.57</v>
    <v>178.58</v>
    <v>181.04</v>
    <v>182.41</v>
    <v>182.64</v>
    <v>182.44</v>
    <v>179.63</v>
    <v>181.36</v>
    <v>181.97</v>
    <v>182.84</v>
    <v>183.91</v>
    <v>183.1</v>
    <v>184.1</v>
    <v>184.11</v>
    <v>181.6</v>
    <v>-99999901</v>
    <v>180.52</v>
    <v>183.53</v>
    <v>183.74</v>
    <v>186</v>
    <v>187.89</v>
    <v>183.75</v>
    <v>182.27</v>
    <v>180.74</v>
    <v>182.99</v>
    <v>182.32</v>
    <v>183.96</v>
    <v>180.17</v>
    <v>183.89</v>
    <v>183.19</v>
    <v>183.81</v>
    <v>184.67</v>
    <v>185.3</v>
    <v>186.32</v>
    <v>186.98</v>
    <v>185.32</v>
    <v>187.1</v>
    <v>187.7</v>
    <v>186.1</v>
    <v>187.77</v>
    <v>187.31</v>
    <v>187.41</v>
    <v>186.88</v>
    <v>187.61</v>
    <v>186.99</v>
    <v>187.52</v>
    <v>187.03</v>
    <v>187.83</v>
    <v>185.33</v>
    <v>182.35</v>
    <v>183.27</v>
    <v>182.92</v>
    <v>182.83</v>
    <v>183.6</v>
    <v>184.27</v>
    <v>183.29</v>
    <v>183.34</v>
    <v>182.37</v>
    <v>181.39</v>
    <v>182.01</v>
    <v>183.01</v>
    <v>181.31</v>
    <v>182.78</v>
    <v>179.75</v>
    <v>182.08</v>
    <v>182.63</v>
    <v>182.785</v>
    <v>182.53</v>
    <v>181.45</v>
    <v>181.62</v>
    <v>177.47</v>
    <v>178.13</v>
    <v>180.43</v>
    <v>181.33</v>
    <v>181.74</v>
    <v>181.19</v>
    <v>178.96</v>
    <v>179.14</v>
    <v>181.34</v>
    <v>180.59</v>
    <v>181.96</v>
    <v>181.72</v>
    <v>182.53</v>
    <v>183.36</v>
    <v>182.54</v>
    <v>182.59</v>
    <v>182.72</v>
    <v>183.68</v>
    <v>182.68</v>
    <v>184.34</v>
    <v>183.04</v>
    <v>179.84</v>
    <v>179.84</v>
    <v>177.72</v>
    <v>177.41</v>
    <v>179.17</v>
    <v>180.18</v>
    <v>180.74</v>
    <v>179.625</v>
    <v>180.76499999999999</v>
    <v>-99999901</v>
    <v>180.8</v>
    <v>182.41</v>
    <v>183.41</v>
    <v>183.38</v>
    <v>185.14</v>
    <v>183.62</v>
    <v>182.61</v>
    <v>181.47</v>
    <v>181.43</v>
    <v>181.65</v>
    <v>179.96</v>
    <v>178.78</v>
    <v>177.8</v>
    <v>176.12</v>
    <v>171.18</v>
    <v>173.73</v>
    <v>175.69</v>
    <v>176.48</v>
    <v>173.95</v>
    <v>175.02</v>
    <v>171.06</v>
    <v>172.17</v>
    <v>173.2</v>
    <v>172.02</v>
    <v>172.53</v>
    <v>175.07</v>
    <v>172.24</v>
    <v>176.2</v>
    <v>176.05</v>
    <v>176.72</v>
    <v>176.18</v>
    <v>176.45</v>
    <v>178.36</v>
    <v>179.28</v>
    <v>178.91</v>
    <v>181.62</v>
    <v>182.9</v>
    <v>181.1</v>
    <v>181.34</v>
    <v>183.06</v>
    <v>182.96</v>
    <v>182.09</v>
    <v>182.88</v>
    <v>181.17</v>
    <v>181.09</v>
    <v>179.92</v>
    <v>179.51</v>
    <v>179.82</v>
    <v>181.47</v>
    <v>182.25</v>
    <v>179.92</v>
    <v>180.01</v>
    <v>178.62</v>
    <v>178.95</v>
    <v>180.32</v>
    <v>179.56</v>
    <v>176.83</v>
    <v>176.35</v>
    <v>176.27</v>
    <v>176.36</v>
    <v>176.48</v>
    <v>176.32</v>
    <v>176.67</v>
    <v>170.23</v>
    <v>170.64</v>
    <v>168.03</v>
    <v>171</v>
    <v>169.61</v>
    <v>168.24</v>
    <v>170.44</v>
    <v>173.33</v>
    <v>173.59</v>
    <v>173.02</v>
    <v>173.03</v>
    <v>171.22</v>
    <v>169.85</v>
    <v>169.2</v>
    <v>171.56</v>
    <v>169.99</v>
    <v>168.15</v>
    <v>170.44</v>
    <v>172.13</v>
    <v>173.31</v>
    <v>172.77</v>
  </a>
  <a r="1" c="257">
    <v>-99999901</v>
    <v>58.95</v>
    <v>58.95</v>
    <v>58.94</v>
    <v>58.7</v>
    <v>58.865000000000002</v>
    <v>59.195</v>
    <v>59.97</v>
    <v>60.83</v>
    <v>60.51</v>
    <v>60.31</v>
    <v>60.55</v>
    <v>60.63</v>
    <v>59.79</v>
    <v>59.75</v>
    <v>59.89</v>
    <v>61.13</v>
    <v>61.71</v>
    <v>61.64</v>
    <v>61.61</v>
    <v>61.82</v>
    <v>60.48</v>
    <v>60.5</v>
    <v>59.55</v>
    <v>60.34</v>
    <v>61.65</v>
    <v>61.73</v>
    <v>61.76</v>
    <v>62.33</v>
    <v>62.56</v>
    <v>63.05</v>
    <v>62.75</v>
    <v>63.42</v>
    <v>63.63</v>
    <v>64.209999999999994</v>
    <v>63.82</v>
    <v>62.56</v>
    <v>62.67</v>
    <v>63.3</v>
    <v>61.47</v>
    <v>60</v>
    <v>60.314999999999998</v>
    <v>60.045000000000002</v>
    <v>59.23</v>
    <v>60.21</v>
    <v>59.94</v>
    <v>58.93</v>
    <v>57.39</v>
    <v>54.81</v>
    <v>56.67</v>
    <v>57.51</v>
    <v>57.73</v>
    <v>58.9</v>
    <v>58.22</v>
    <v>58.83</v>
    <v>59.435000000000002</v>
    <v>58.625</v>
    <v>58.62</v>
    <v>58.12</v>
    <v>59.314999999999998</v>
    <v>59.064999999999998</v>
    <v>58.42</v>
    <v>57.44</v>
    <v>57.98</v>
    <v>57.87</v>
    <v>58.01</v>
    <v>59.12</v>
    <v>60.04</v>
    <v>61.335000000000001</v>
    <v>61.15</v>
    <v>61.87</v>
    <v>62.02</v>
    <v>62.2</v>
    <v>63.1</v>
    <v>63.05</v>
    <v>63.48</v>
    <v>63.64</v>
    <v>63.1</v>
    <v>62.3</v>
    <v>62.93</v>
    <v>63.38</v>
    <v>63.53</v>
    <v>63.85</v>
    <v>64</v>
    <v>63.73</v>
    <v>63.45</v>
    <v>63.21</v>
    <v>63.342700000000001</v>
    <v>61.02</v>
    <v>62.08</v>
    <v>61.39</v>
    <v>62.61</v>
    <v>61.48</v>
    <v>60.61</v>
    <v>59.35</v>
    <v>59.18</v>
    <v>60.29</v>
    <v>59.95</v>
    <v>60.4</v>
    <v>59.36</v>
    <v>60.984999999999999</v>
    <v>61.14</v>
    <v>61.74</v>
    <v>61.95</v>
    <v>62.27</v>
    <v>62.35</v>
    <v>62.435000000000002</v>
    <v>-99999901</v>
    <v>62.7</v>
    <v>62.95</v>
    <v>62.604999999999997</v>
    <v>62.81</v>
    <v>63.1</v>
    <v>62.85</v>
    <v>62.77</v>
    <v>62.62</v>
    <v>62.75</v>
    <v>62.69</v>
    <v>62.52</v>
    <v>62.6</v>
    <v>61.96</v>
    <v>60.805</v>
    <v>61.57</v>
    <v>62.05</v>
    <v>62.39</v>
    <v>63</v>
    <v>63.27</v>
    <v>62.965000000000003</v>
    <v>63.25</v>
    <v>63.03</v>
    <v>63.2</v>
    <v>63.32</v>
    <v>63.575000000000003</v>
    <v>62.84</v>
    <v>62.92</v>
    <v>62.06</v>
    <v>63.22</v>
    <v>63.75</v>
    <v>63.71</v>
    <v>63.44</v>
    <v>63.29</v>
    <v>62.68</v>
    <v>61.18</v>
    <v>62.16</v>
    <v>63.075000000000003</v>
    <v>63.17</v>
    <v>63.844999999999999</v>
    <v>64.27</v>
    <v>63.33</v>
    <v>63.93</v>
    <v>64.7</v>
    <v>64.12</v>
    <v>64.67</v>
    <v>64.489999999999995</v>
    <v>64.98</v>
    <v>65.42</v>
    <v>65.459999999999994</v>
    <v>65.63</v>
    <v>66</v>
    <v>65.84</v>
    <v>66.02</v>
    <v>66.14</v>
    <v>65.34</v>
    <v>64.97</v>
    <v>64.900000000000006</v>
    <v>63.54</v>
    <v>63.79</v>
    <v>65</v>
    <v>65.37</v>
    <v>65.900000000000006</v>
    <v>65.665000000000006</v>
    <v>66.08</v>
    <v>-99999901</v>
    <v>66.22</v>
    <v>66.39</v>
    <v>66.849999999999994</v>
    <v>66.62</v>
    <v>67.055000000000007</v>
    <v>66.8</v>
    <v>66.06</v>
    <v>66.52</v>
    <v>66.47</v>
    <v>66.17</v>
    <v>66.13</v>
    <v>66.010000000000005</v>
    <v>66.040000000000006</v>
    <v>65.63</v>
    <v>63.98</v>
    <v>64.31</v>
    <v>65.16</v>
    <v>66.180000000000007</v>
    <v>66.010000000000005</v>
    <v>66.209999999999994</v>
    <v>64.61</v>
    <v>64.430000000000007</v>
    <v>64.069999999999993</v>
    <v>63.74</v>
    <v>63.13</v>
    <v>64.36</v>
    <v>63.24</v>
    <v>64.989999999999995</v>
    <v>64.7</v>
    <v>64.95</v>
    <v>64.290000000000006</v>
    <v>64.344999999999999</v>
    <v>65.459999999999994</v>
    <v>66.34</v>
    <v>66.525000000000006</v>
    <v>67.165000000000006</v>
    <v>67.260000000000005</v>
    <v>66.989999999999995</v>
    <v>67.22</v>
    <v>67.84</v>
    <v>68.349999999999994</v>
    <v>67.959999999999994</v>
    <v>68.37</v>
    <v>68.430000000000007</v>
    <v>68.905000000000001</v>
    <v>69</v>
    <v>68.98</v>
    <v>69.33</v>
    <v>69.61</v>
    <v>69.760000000000005</v>
    <v>68.91</v>
    <v>68.760000000000005</v>
    <v>68.599999999999994</v>
    <v>68.78</v>
    <v>68.87</v>
    <v>68.95</v>
    <v>68.84</v>
    <v>68.790000000000006</v>
    <v>68.599999999999994</v>
    <v>68.95</v>
    <v>68.069999999999993</v>
    <v>68.260000000000005</v>
    <v>68.444999999999993</v>
    <v>66.435000000000002</v>
    <v>67.010000000000005</v>
    <v>66.44</v>
    <v>67.540000000000006</v>
    <v>65.87</v>
    <v>65.06</v>
    <v>64.959999999999994</v>
    <v>67.099999999999994</v>
    <v>67.3</v>
    <v>67.16</v>
    <v>66.599999999999994</v>
    <v>66.150000000000006</v>
    <v>64.84</v>
    <v>65.13</v>
    <v>66.23</v>
    <v>65.31</v>
    <v>63.68</v>
    <v>64.55</v>
    <v>66.125</v>
    <v>67.040000000000006</v>
    <v>66.66</v>
  </a>
  <a r="1" c="257">
    <v>7.2755000000000001</v>
    <v>7.2919999999999998</v>
    <v>7.2869999999999999</v>
    <v>7.2735000000000003</v>
    <v>7.2130000000000001</v>
    <v>7.2290000000000001</v>
    <v>7.3410000000000002</v>
    <v>7.4059999999999997</v>
    <v>7.4359999999999999</v>
    <v>7.43</v>
    <v>7.4219999999999997</v>
    <v>7.4459999999999997</v>
    <v>7.452</v>
    <v>7.3630000000000004</v>
    <v>7.3635000000000002</v>
    <v>7.38</v>
    <v>7.5030000000000001</v>
    <v>7.5220000000000002</v>
    <v>7.5110000000000001</v>
    <v>7.4809999999999999</v>
    <v>7.5330000000000004</v>
    <v>7.3879999999999999</v>
    <v>7.4279999999999999</v>
    <v>7.2839999999999998</v>
    <v>7.3410000000000002</v>
    <v>7.4880000000000004</v>
    <v>7.4889999999999999</v>
    <v>7.5250000000000004</v>
    <v>7.6070000000000002</v>
    <v>7.6369999999999996</v>
    <v>7.6520000000000001</v>
    <v>7.6589999999999998</v>
    <v>7.6784999999999997</v>
    <v>7.7039999999999997</v>
    <v>7.7709999999999999</v>
    <v>7.72</v>
    <v>7.65</v>
    <v>7.6340000000000003</v>
    <v>7.7060000000000004</v>
    <v>7.601</v>
    <v>7.5339999999999998</v>
    <v>7.6165000000000003</v>
    <v>7.5910000000000002</v>
    <v>7.4909999999999997</v>
    <v>7.6120000000000001</v>
    <v>7.5730000000000004</v>
    <v>7.5449999999999999</v>
    <v>7.4420000000000002</v>
    <v>7.2469999999999999</v>
    <v>7.5039999999999996</v>
    <v>7.5469999999999997</v>
    <v>7.5869999999999997</v>
    <v>7.6920000000000002</v>
    <v>7.6260000000000003</v>
    <v>7.6619999999999999</v>
    <v>7.7220000000000004</v>
    <v>7.6639999999999997</v>
    <v>7.6890000000000001</v>
    <v>7.6189999999999998</v>
    <v>7.6680000000000001</v>
    <v>7.6589999999999998</v>
    <v>7.6349999999999998</v>
    <v>7.5469999999999997</v>
    <v>7.6349999999999998</v>
    <v>7.6520000000000001</v>
    <v>7.6630000000000003</v>
    <v>7.7240000000000002</v>
    <v>7.7809999999999997</v>
    <v>7.93</v>
    <v>7.915</v>
    <v>7.95</v>
    <v>7.9710000000000001</v>
    <v>8.0109999999999992</v>
    <v>8.0399999999999991</v>
    <v>8.0630000000000006</v>
    <v>8.0909999999999993</v>
    <v>8.1289999999999996</v>
    <v>8.0939999999999994</v>
    <v>8.0109999999999992</v>
    <v>8.0809999999999995</v>
    <v>8.125</v>
    <v>8.1199999999999992</v>
    <v>8.1620000000000008</v>
    <v>8.1509999999999998</v>
    <v>8.1609999999999996</v>
    <v>8.1609999999999996</v>
    <v>8.1329999999999991</v>
    <v>-99999901</v>
    <v>8.0220000000000002</v>
    <v>8.1129999999999995</v>
    <v>8.0869999999999997</v>
    <v>8.2070000000000007</v>
    <v>8.1809999999999992</v>
    <v>8.0259999999999998</v>
    <v>7.9160000000000004</v>
    <v>7.94</v>
    <v>8.0579999999999998</v>
    <v>8.0310000000000006</v>
    <v>8.06</v>
    <v>7.9009999999999998</v>
    <v>8.07</v>
    <v>8.0860000000000003</v>
    <v>8.16</v>
    <v>8.1319999999999997</v>
    <v>8.14</v>
    <v>8.16</v>
    <v>8.1820000000000004</v>
    <v>-99999901</v>
    <v>8.1579999999999995</v>
    <v>8.1829999999999998</v>
    <v>8.141</v>
    <v>8.1890000000000001</v>
    <v>8.202</v>
    <v>8.1920000000000002</v>
    <v>8.218</v>
    <v>8.2379999999999995</v>
    <v>8.2439999999999998</v>
    <v>8.2539999999999996</v>
    <v>8.2569999999999997</v>
    <v>8.2629999999999999</v>
    <v>8.2490000000000006</v>
    <v>8.16</v>
    <v>8.2240000000000002</v>
    <v>8.2780000000000005</v>
    <v>8.2929999999999993</v>
    <v>8.3460000000000001</v>
    <v>8.3680000000000003</v>
    <v>8.3780000000000001</v>
    <v>8.4109999999999996</v>
    <v>8.4</v>
    <v>8.4239999999999995</v>
    <v>8.4819999999999993</v>
    <v>8.5180000000000007</v>
    <v>8.4779999999999998</v>
    <v>8.5109999999999992</v>
    <v>8.4260000000000002</v>
    <v>8.5289999999999999</v>
    <v>8.5540000000000003</v>
    <v>8.593</v>
    <v>8.5429999999999993</v>
    <v>8.5229999999999997</v>
    <v>8.5</v>
    <v>8.3369999999999997</v>
    <v>8.4390000000000001</v>
    <v>8.5150000000000006</v>
    <v>8.5399999999999991</v>
    <v>8.6359999999999992</v>
    <v>8.6609999999999996</v>
    <v>8.5760000000000005</v>
    <v>8.6219999999999999</v>
    <v>8.6720000000000006</v>
    <v>8.6010000000000009</v>
    <v>8.6489999999999991</v>
    <v>8.6050000000000004</v>
    <v>8.6370000000000005</v>
    <v>8.6790000000000003</v>
    <v>8.69</v>
    <v>8.6869999999999994</v>
    <v>8.6859999999999999</v>
    <v>8.6820000000000004</v>
    <v>8.7100000000000009</v>
    <v>8.7375000000000007</v>
    <v>8.702</v>
    <v>8.6950000000000003</v>
    <v>8.6940000000000008</v>
    <v>8.6059999999999999</v>
    <v>8.6820000000000004</v>
    <v>8.7789999999999999</v>
    <v>8.7889999999999997</v>
    <v>8.8130000000000006</v>
    <v>8.7850000000000001</v>
    <v>8.8209999999999997</v>
    <v>-99999901</v>
    <v>8.8800000000000008</v>
    <v>8.89</v>
    <v>8.9</v>
    <v>8.8919999999999995</v>
    <v>8.9250000000000007</v>
    <v>8.8710000000000004</v>
    <v>8.8309999999999995</v>
    <v>8.8565000000000005</v>
    <v>8.8019999999999996</v>
    <v>8.7509999999999994</v>
    <v>8.7469999999999999</v>
    <v>8.73</v>
    <v>8.7390000000000008</v>
    <v>8.7170000000000005</v>
    <v>8.5500000000000007</v>
    <v>8.59</v>
    <v>8.6470000000000002</v>
    <v>8.7430000000000003</v>
    <v>8.7230000000000008</v>
    <v>8.7319999999999993</v>
    <v>8.5500000000000007</v>
    <v>8.5640000000000001</v>
    <v>8.5250000000000004</v>
    <v>8.484</v>
    <v>8.3889999999999993</v>
    <v>8.5399999999999991</v>
    <v>8.4380000000000006</v>
    <v>8.6769999999999996</v>
    <v>8.6210000000000004</v>
    <v>8.6460000000000008</v>
    <v>8.5380000000000003</v>
    <v>8.5190000000000001</v>
    <v>8.6929999999999996</v>
    <v>8.77</v>
    <v>8.8030000000000008</v>
    <v>8.8740000000000006</v>
    <v>8.9109999999999996</v>
    <v>8.9030000000000005</v>
    <v>8.9</v>
    <v>8.9570000000000007</v>
    <v>9.0180000000000007</v>
    <v>8.9809999999999999</v>
    <v>9.0220000000000002</v>
    <v>9.0299999999999994</v>
    <v>9.0579999999999998</v>
    <v>9.0990000000000002</v>
    <v>9.0920000000000005</v>
    <v>9.1790000000000003</v>
    <v>9.2520000000000007</v>
    <v>9.2430000000000003</v>
    <v>9.2119999999999997</v>
    <v>9.2029999999999994</v>
    <v>9.1460000000000008</v>
    <v>9.202</v>
    <v>9.2200000000000006</v>
    <v>9.2639999999999993</v>
    <v>9.23</v>
    <v>9.2449999999999992</v>
    <v>9.2665000000000006</v>
    <v>9.2910000000000004</v>
    <v>9.1530000000000005</v>
    <v>9.2029999999999994</v>
    <v>9.2424999999999997</v>
    <v>9.0180000000000007</v>
    <v>9.109</v>
    <v>9.0060000000000002</v>
    <v>9.1170000000000009</v>
    <v>8.9220000000000006</v>
    <v>8.8800000000000008</v>
    <v>8.9540000000000006</v>
    <v>9.1869999999999994</v>
    <v>9.1709999999999994</v>
    <v>9.1869999999999994</v>
    <v>9.16</v>
    <v>9.1359999999999992</v>
    <v>9.0239999999999991</v>
    <v>9.0190000000000001</v>
    <v>9.1809999999999992</v>
    <v>9.0690000000000008</v>
    <v>8.8620000000000001</v>
    <v>8.9969999999999999</v>
    <v>9.1649999999999991</v>
    <v>9.2454999999999998</v>
    <v>9.2515000000000001</v>
  </a>
  <a r="1" c="255">
    <v>-99999901</v>
    <v>28.574999999999999</v>
    <v>28.612500000000001</v>
    <v>28.585000000000001</v>
    <v>28.537500000000001</v>
    <v>28.52</v>
    <v>28.99</v>
    <v>29.17</v>
    <v>29.352499999999999</v>
    <v>29.282499999999999</v>
    <v>29.23</v>
    <v>29.232500000000002</v>
    <v>29.33</v>
    <v>28.997499999999999</v>
    <v>29</v>
    <v>29.102499999999999</v>
    <v>29.442499999999999</v>
    <v>29.5275</v>
    <v>29.414999999999999</v>
    <v>29.22</v>
    <v>29.502500000000001</v>
    <v>29</v>
    <v>29.147500000000001</v>
    <v>28.645</v>
    <v>28.84</v>
    <v>29.36</v>
    <v>29.412500000000001</v>
    <v>29.572500000000002</v>
    <v>29.77</v>
    <v>29.927499999999998</v>
    <v>30</v>
    <v>29.97</v>
    <v>30.137499999999999</v>
    <v>30.234999999999999</v>
    <v>30.522500000000001</v>
    <v>30.357500000000002</v>
    <v>30.107500000000002</v>
    <v>30.037500000000001</v>
    <v>30.297499999999999</v>
    <v>29.987500000000001</v>
    <v>29.754999999999999</v>
    <v>29.95</v>
    <v>29.9375</v>
    <v>29.272500000000001</v>
    <v>29.822500000000002</v>
    <v>29.77</v>
    <v>29.637499999999999</v>
    <v>29.29</v>
    <v>28.645</v>
    <v>29.577500000000001</v>
    <v>29.737500000000001</v>
    <v>29.837499999999999</v>
    <v>30.1325</v>
    <v>29.98</v>
    <v>30.0625</v>
    <v>30.297499999999999</v>
    <v>30.155000000000001</v>
    <v>30.3325</v>
    <v>29.967500000000001</v>
    <v>30.13</v>
    <v>30.055</v>
    <v>30.002500000000001</v>
    <v>29.734999999999999</v>
    <v>30.0425</v>
    <v>30.13</v>
    <v>30.184999999999999</v>
    <v>30.267499999999998</v>
    <v>30.57</v>
    <v>31.0825</v>
    <v>31.024999999999999</v>
    <v>31.15</v>
    <v>31.23</v>
    <v>31.327500000000001</v>
    <v>31.38</v>
    <v>31.5425</v>
    <v>31.672499999999999</v>
    <v>31.85</v>
    <v>31.8125</v>
    <v>31.43</v>
    <v>31.662500000000001</v>
    <v>31.824999999999999</v>
    <v>31.824999999999999</v>
    <v>31.942499999999999</v>
    <v>31.82</v>
    <v>31.8825</v>
    <v>31.805</v>
    <v>31.664999999999999</v>
    <v>-99999901</v>
    <v>31.372499999999999</v>
    <v>31.712499999999999</v>
    <v>31.7</v>
    <v>32.200000000000003</v>
    <v>32.225000000000001</v>
    <v>31.5625</v>
    <v>31.2</v>
    <v>31.2</v>
    <v>31.647500000000001</v>
    <v>31.712499999999999</v>
    <v>31.712499999999999</v>
    <v>31.8325</v>
    <v>32.1</v>
    <v>32.07</v>
    <v>32.1</v>
    <v>32.085000000000001</v>
    <v>32.229999999999997</v>
    <v>-99999901</v>
    <v>32.177500000000002</v>
    <v>32.234999999999999</v>
    <v>32.082500000000003</v>
    <v>32.297499999999999</v>
    <v>32.369999999999997</v>
    <v>32.342500000000001</v>
    <v>32.454999999999998</v>
    <v>32.515000000000001</v>
    <v>32.547499999999999</v>
    <v>32.555</v>
    <v>32.627499999999998</v>
    <v>32.659999999999997</v>
    <v>32.395000000000003</v>
    <v>31.967500000000001</v>
    <v>32.31</v>
    <v>32.452500000000001</v>
    <v>32.47</v>
    <v>32.645000000000003</v>
    <v>32.792499999999997</v>
    <v>32.76</v>
    <v>32.869999999999997</v>
    <v>32.74</v>
    <v>32.825000000000003</v>
    <v>33.027500000000003</v>
    <v>33.185000000000002</v>
    <v>32.914999999999999</v>
    <v>33.082500000000003</v>
    <v>32.727499999999999</v>
    <v>33.08</v>
    <v>33.282499999999999</v>
    <v>33.375</v>
    <v>33.31</v>
    <v>33.145000000000003</v>
    <v>33.0075</v>
    <v>32.4</v>
    <v>32.707500000000003</v>
    <v>33.052500000000002</v>
    <v>33.17</v>
    <v>33.527500000000003</v>
    <v>33.547499999999999</v>
    <v>33.284999999999997</v>
    <v>33.494999999999997</v>
    <v>33.729999999999997</v>
    <v>33.54</v>
    <v>33.75</v>
    <v>33.587499999999999</v>
    <v>33.72</v>
    <v>33.909999999999997</v>
    <v>33.897500000000001</v>
    <v>33.914999999999999</v>
    <v>33.905000000000001</v>
    <v>34.005000000000003</v>
    <v>34.012500000000003</v>
    <v>34.212499999999999</v>
    <v>34.037500000000001</v>
    <v>33.92</v>
    <v>33.952500000000001</v>
    <v>33.645000000000003</v>
    <v>33.8825</v>
    <v>34.340000000000003</v>
    <v>34.3825</v>
    <v>34.42</v>
    <v>34.299999999999997</v>
    <v>34.442500000000003</v>
    <v>-99999901</v>
    <v>34.585000000000001</v>
    <v>34.627499999999998</v>
    <v>34.729999999999997</v>
    <v>34.734999999999999</v>
    <v>34.912500000000001</v>
    <v>34.604999999999997</v>
    <v>34.44</v>
    <v>34.49</v>
    <v>34.354999999999997</v>
    <v>34.255000000000003</v>
    <v>34.299999999999997</v>
    <v>34.265000000000001</v>
    <v>34.229999999999997</v>
    <v>34.06</v>
    <v>33.517499999999998</v>
    <v>33.590000000000003</v>
    <v>33.85</v>
    <v>34.21</v>
    <v>34.034999999999997</v>
    <v>34.017499999999998</v>
    <v>33.277500000000003</v>
    <v>33.287500000000001</v>
    <v>33.255000000000003</v>
    <v>32.945</v>
    <v>32.752499999999998</v>
    <v>33.234999999999999</v>
    <v>32.822499999999998</v>
    <v>33.627499999999998</v>
    <v>33.517499999999998</v>
    <v>33.590000000000003</v>
    <v>33.3125</v>
    <v>33.327500000000001</v>
    <v>33.902500000000003</v>
    <v>34.202500000000001</v>
    <v>34.244999999999997</v>
    <v>34.564999999999998</v>
    <v>34.619999999999997</v>
    <v>34.57</v>
    <v>34.69</v>
    <v>34.8675</v>
    <v>35.185000000000002</v>
    <v>35.18</v>
    <v>35.352499999999999</v>
    <v>35.43</v>
    <v>35.6325</v>
    <v>35.797499999999999</v>
    <v>35.784999999999997</v>
    <v>36.185000000000002</v>
    <v>36.344999999999999</v>
    <v>36.307499999999997</v>
    <v>36.115000000000002</v>
    <v>36.049999999999997</v>
    <v>35.872500000000002</v>
    <v>36.032499999999999</v>
    <v>36.064999999999998</v>
    <v>36.225000000000001</v>
    <v>36.049999999999997</v>
    <v>36.024999999999999</v>
    <v>36.094999999999999</v>
    <v>36.125</v>
    <v>35.587499999999999</v>
    <v>35.602499999999999</v>
    <v>35.777500000000003</v>
    <v>34.877499999999998</v>
    <v>35.112499999999997</v>
    <v>34.75</v>
    <v>35.292499999999997</v>
    <v>34.787500000000001</v>
    <v>34.407499999999999</v>
    <v>34.6175</v>
    <v>35.545000000000002</v>
    <v>35.549999999999997</v>
    <v>35.502499999999998</v>
    <v>35.42</v>
    <v>35.234999999999999</v>
    <v>34.76</v>
    <v>34.825000000000003</v>
    <v>35.43</v>
    <v>35.045000000000002</v>
    <v>34.234999999999999</v>
    <v>34.704999999999998</v>
    <v>35.347499999999997</v>
    <v>35.729999999999997</v>
    <v>35.75</v>
  </a>
  <a r="1" c="255">
    <v>-99999901</v>
    <v>75.8</v>
    <v>75.844999999999999</v>
    <v>75.715000000000003</v>
    <v>75.424999999999997</v>
    <v>75.515000000000001</v>
    <v>76.724999999999994</v>
    <v>77.22</v>
    <v>77.45</v>
    <v>77.364999999999995</v>
    <v>77.260000000000005</v>
    <v>77.400000000000006</v>
    <v>77.745000000000005</v>
    <v>76.784999999999997</v>
    <v>76.72</v>
    <v>76.984999999999999</v>
    <v>77.795000000000002</v>
    <v>78.14</v>
    <v>77.724999999999994</v>
    <v>77.3</v>
    <v>77.989999999999995</v>
    <v>76.7</v>
    <v>76.930000000000007</v>
    <v>75.569999999999993</v>
    <v>76.010000000000005</v>
    <v>77.319999999999993</v>
    <v>77.36</v>
    <v>77.734999999999999</v>
    <v>78.290000000000006</v>
    <v>78.77</v>
    <v>78.944999999999993</v>
    <v>78.95</v>
    <v>79.3</v>
    <v>79.489999999999995</v>
    <v>80.275000000000006</v>
    <v>79.935000000000002</v>
    <v>79.260000000000005</v>
    <v>78.974999999999994</v>
    <v>79.734999999999999</v>
    <v>78.98</v>
    <v>78.42</v>
    <v>78.984999999999999</v>
    <v>78.849999999999994</v>
    <v>77.234999999999999</v>
    <v>78.63</v>
    <v>78.44</v>
    <v>78.204999999999998</v>
    <v>77.515000000000001</v>
    <v>75.92</v>
    <v>78.010000000000005</v>
    <v>78.430000000000007</v>
    <v>78.64</v>
    <v>79.564999999999998</v>
    <v>79.14</v>
    <v>79.415000000000006</v>
    <v>79.91</v>
    <v>79.575000000000003</v>
    <v>80.075000000000003</v>
    <v>79.31</v>
    <v>79.644999999999996</v>
    <v>79.37</v>
    <v>79.12</v>
    <v>78.47</v>
    <v>79.23</v>
    <v>79.415000000000006</v>
    <v>79.510000000000005</v>
    <v>79.73</v>
    <v>80.375</v>
    <v>81.694999999999993</v>
    <v>81.584999999999994</v>
    <v>82.025000000000006</v>
    <v>82.155000000000001</v>
    <v>82.32</v>
    <v>82.59</v>
    <v>82.9</v>
    <v>83.234999999999999</v>
    <v>83.655000000000001</v>
    <v>83.52</v>
    <v>82.39</v>
    <v>82.995000000000005</v>
    <v>83.35</v>
    <v>83.43</v>
    <v>83.825000000000003</v>
    <v>83.63</v>
    <v>83.825000000000003</v>
    <v>83.834999999999994</v>
    <v>83.355000000000004</v>
    <v>-99999901</v>
    <v>82.49</v>
    <v>83.405000000000001</v>
    <v>83.305000000000007</v>
    <v>84.57</v>
    <v>84.69</v>
    <v>83.01</v>
    <v>82.19</v>
    <v>82.08</v>
    <v>83.28</v>
    <v>83.605000000000004</v>
    <v>83.474999999999994</v>
    <v>83.694999999999993</v>
    <v>84.33</v>
    <v>84.295000000000002</v>
    <v>84.364999999999995</v>
    <v>84.49</v>
    <v>84.85</v>
    <v>-99999901</v>
    <v>84.76</v>
    <v>84.915000000000006</v>
    <v>84.584999999999994</v>
    <v>85.08</v>
    <v>85.28</v>
    <v>85.094999999999999</v>
    <v>85.3</v>
    <v>85.34</v>
    <v>85.424999999999997</v>
    <v>85.594999999999999</v>
    <v>85.66</v>
    <v>85.775000000000006</v>
    <v>85.125</v>
    <v>83.875</v>
    <v>84.74</v>
    <v>85.12</v>
    <v>85.174999999999997</v>
    <v>85.61</v>
    <v>85.82</v>
    <v>85.704999999999998</v>
    <v>86.04</v>
    <v>85.644999999999996</v>
    <v>85.79</v>
    <v>86.245000000000005</v>
    <v>86.61</v>
    <v>86.03</v>
    <v>86.45</v>
    <v>85.52</v>
    <v>86.57</v>
    <v>87.02</v>
    <v>87.05</v>
    <v>86.775000000000006</v>
    <v>86.52</v>
    <v>86.064999999999998</v>
    <v>84.27</v>
    <v>85.224999999999994</v>
    <v>86.055000000000007</v>
    <v>86.375</v>
    <v>87.26</v>
    <v>87.31</v>
    <v>86.775000000000006</v>
    <v>87.23</v>
    <v>87.76</v>
    <v>87.18</v>
    <v>87.66</v>
    <v>87.17</v>
    <v>87.465000000000003</v>
    <v>87.91</v>
    <v>87.94</v>
    <v>87.825000000000003</v>
    <v>87.9</v>
    <v>88.13</v>
    <v>88.155000000000001</v>
    <v>89.08</v>
    <v>88.02</v>
    <v>87.86</v>
    <v>87.8</v>
    <v>86.75</v>
    <v>87.174999999999997</v>
    <v>88.27</v>
    <v>88.53</v>
    <v>88.58</v>
    <v>88.37</v>
    <v>88.78</v>
    <v>-99999901</v>
    <v>89.26</v>
    <v>89.45</v>
    <v>89.754999999999995</v>
    <v>89.73</v>
    <v>90.234999999999999</v>
    <v>89.584999999999994</v>
    <v>89.144999999999996</v>
    <v>89.254999999999995</v>
    <v>88.8</v>
    <v>88.65</v>
    <v>88.665000000000006</v>
    <v>88.48</v>
    <v>88.355000000000004</v>
    <v>87.924999999999997</v>
    <v>86.465000000000003</v>
    <v>86.62</v>
    <v>87.37</v>
    <v>88.4</v>
    <v>87.94</v>
    <v>87.89</v>
    <v>86.1</v>
    <v>86.305000000000007</v>
    <v>86.155000000000001</v>
    <v>85.31</v>
    <v>84.75</v>
    <v>85.98</v>
    <v>84.83</v>
    <v>86.87</v>
    <v>86.6</v>
    <v>86.74</v>
    <v>85.94</v>
    <v>85.88</v>
    <v>87.37</v>
    <v>88.29</v>
    <v>88.245000000000005</v>
    <v>88.93</v>
    <v>89.25</v>
    <v>89.015000000000001</v>
    <v>89.254999999999995</v>
    <v>89.594999999999999</v>
    <v>90.174999999999997</v>
    <v>89.73</v>
    <v>90.075000000000003</v>
    <v>90.05</v>
    <v>90.385000000000005</v>
    <v>90.64</v>
    <v>90.6</v>
    <v>91.325000000000003</v>
    <v>91.9</v>
    <v>91.82</v>
    <v>91.375</v>
    <v>91.4</v>
    <v>90.89</v>
    <v>91.46</v>
    <v>91.63</v>
    <v>91.83</v>
    <v>91.344999999999999</v>
    <v>91.22</v>
    <v>91.55</v>
    <v>91.454999999999998</v>
    <v>90.47</v>
    <v>90.62</v>
    <v>90.885000000000005</v>
    <v>88.73</v>
    <v>89.35</v>
    <v>88.31</v>
    <v>89.54</v>
    <v>87.99</v>
    <v>87.69</v>
    <v>88.52</v>
    <v>90.57</v>
    <v>90.54</v>
    <v>90.44</v>
    <v>90.28</v>
    <v>89.97</v>
    <v>88.98</v>
    <v>88.94</v>
    <v>90.56</v>
    <v>89.59</v>
    <v>87.76</v>
    <v>89.04</v>
    <v>90.39</v>
    <v>91.23</v>
    <v>91.114999999999995</v>
  </a>
  <a r="1" c="255">
    <v>-99999901</v>
    <v>153.47999999999999</v>
    <v>153.24</v>
    <v>152.58000000000001</v>
    <v>153.41999999999999</v>
    <v>153.16</v>
    <v>155.22</v>
    <v>155.94999999999999</v>
    <v>156.66</v>
    <v>154.21</v>
    <v>154.16999999999999</v>
    <v>154.47</v>
    <v>155.04</v>
    <v>152.44999999999999</v>
    <v>152.65</v>
    <v>152.97</v>
    <v>153.85</v>
    <v>154.61000000000001</v>
    <v>153.54</v>
    <v>151.34</v>
    <v>153.44999999999999</v>
    <v>150.37</v>
    <v>151.04</v>
    <v>148.86000000000001</v>
    <v>150</v>
    <v>151.72999999999999</v>
    <v>152.43</v>
    <v>153.04</v>
    <v>154.18</v>
    <v>155.19999999999999</v>
    <v>155.26</v>
    <v>155.16999999999999</v>
    <v>155.91999999999999</v>
    <v>156.68</v>
    <v>158.56</v>
    <v>157.63</v>
    <v>155.79</v>
    <v>155.21</v>
    <v>157.44999999999999</v>
    <v>156.66</v>
    <v>156.04</v>
    <v>156.35</v>
    <v>157.51</v>
    <v>153.43</v>
    <v>155.66</v>
    <v>156.16999999999999</v>
    <v>156.24</v>
    <v>155.4</v>
    <v>152.25</v>
    <v>155.01</v>
    <v>156.33000000000001</v>
    <v>157.34</v>
    <v>159.38999999999999</v>
    <v>158.69999999999999</v>
    <v>158.62</v>
    <v>158.94</v>
    <v>158.84</v>
    <v>159.93</v>
    <v>158.41999999999999</v>
    <v>158.66</v>
    <v>157.46</v>
    <v>157.11000000000001</v>
    <v>156.06</v>
    <v>157.88999999999999</v>
    <v>158.04</v>
    <v>159.16</v>
    <v>158.97</v>
    <v>160.47999999999999</v>
    <v>162.65</v>
    <v>163</v>
    <v>163.62</v>
    <v>163.51</v>
    <v>163.5</v>
    <v>164.04</v>
    <v>164.93</v>
    <v>165.29</v>
    <v>167.1</v>
    <v>167.72</v>
    <v>164.41</v>
    <v>165.88</v>
    <v>166.87</v>
    <v>167.5</v>
    <v>168.3</v>
    <v>167.9</v>
    <v>168.76</v>
    <v>168.51</v>
    <v>166.66</v>
    <v>-99999901</v>
    <v>164.48</v>
    <v>167.3</v>
    <v>168.01</v>
    <v>171.12</v>
    <v>171.1</v>
    <v>167.75</v>
    <v>167.08</v>
    <v>166.84</v>
    <v>170.37</v>
    <v>171.69</v>
    <v>171.26</v>
    <v>171.92</v>
    <v>173.3</v>
    <v>173.46</v>
    <v>173.11</v>
    <v>173.01</v>
    <v>174.31</v>
    <v>-99999901</v>
    <v>175.38</v>
    <v>175.28</v>
    <v>174.19</v>
    <v>174.99</v>
    <v>176.35</v>
    <v>176.09</v>
    <v>176.02</v>
    <v>175.63</v>
    <v>175.94</v>
    <v>176.42</v>
    <v>177.05</v>
    <v>177.05</v>
    <v>174.12</v>
    <v>169.88</v>
    <v>172.02</v>
    <v>172.73</v>
    <v>171.87</v>
    <v>173.44</v>
    <v>174</v>
    <v>172.36</v>
    <v>172.85</v>
    <v>170.65</v>
    <v>171.08</v>
    <v>171.38</v>
    <v>171.81</v>
    <v>169.99</v>
    <v>170.72</v>
    <v>168.38</v>
    <v>170.92</v>
    <v>172.4</v>
    <v>171.46</v>
    <v>171.79</v>
    <v>169.95</v>
    <v>168.85</v>
    <v>164.6</v>
    <v>165.29</v>
    <v>168.7</v>
    <v>169.62</v>
    <v>171.39</v>
    <v>172.04</v>
    <v>171.11</v>
    <v>171.94</v>
    <v>173.9</v>
    <v>172.63</v>
    <v>173.98</v>
    <v>173.78</v>
    <v>174.62</v>
    <v>175.58</v>
    <v>174.88</v>
    <v>175.04</v>
    <v>175.06</v>
    <v>176.08</v>
    <v>176.64</v>
    <v>177.69</v>
    <v>176.21</v>
    <v>174.92</v>
    <v>174.98</v>
    <v>171.9</v>
    <v>172.39</v>
    <v>174.72</v>
    <v>174.89</v>
    <v>174.97</v>
    <v>174.72</v>
    <v>175.66</v>
    <v>-99999901</v>
    <v>175.62</v>
    <v>177.93</v>
    <v>178.57</v>
    <v>177.58</v>
    <v>178.71</v>
    <v>177.83</v>
    <v>175.86</v>
    <v>175.77</v>
    <v>175.38</v>
    <v>175.66</v>
    <v>175.9</v>
    <v>174.31</v>
    <v>174.24</v>
    <v>172.14</v>
    <v>169.31</v>
    <v>170.71</v>
    <v>172.74</v>
    <v>174.7</v>
    <v>172.81</v>
    <v>172.87</v>
    <v>168.84</v>
    <v>168.68</v>
    <v>167.78</v>
    <v>166.14</v>
    <v>165.79</v>
    <v>167.62</v>
    <v>164.53</v>
    <v>168.13</v>
    <v>167.43</v>
    <v>167.39</v>
    <v>166.54</v>
    <v>168</v>
    <v>170.58</v>
    <v>172.02</v>
    <v>171.06</v>
    <v>172.18</v>
    <v>172.68</v>
    <v>172.35</v>
    <v>173.31</v>
    <v>172.76</v>
    <v>173.96</v>
    <v>173.31</v>
    <v>175.18</v>
    <v>173.69</v>
    <v>175.57</v>
    <v>175.96</v>
    <v>176.63</v>
    <v>176.97</v>
    <v>177.67</v>
    <v>178.02</v>
    <v>177.52</v>
    <v>176.85</v>
    <v>176.21</v>
    <v>176.67</v>
    <v>176.66</v>
    <v>176.11</v>
    <v>175.58</v>
    <v>175.65</v>
    <v>174.59</v>
    <v>173.12</v>
    <v>171.01</v>
    <v>169.72</v>
    <v>170.63</v>
    <v>164.92</v>
    <v>165.24</v>
    <v>164.43</v>
    <v>168.06</v>
    <v>165.44</v>
    <v>163.91</v>
    <v>166.18</v>
    <v>170.41</v>
    <v>170.35</v>
    <v>168.77</v>
    <v>168.66</v>
    <v>167.64</v>
    <v>165.98</v>
    <v>166.48</v>
    <v>168.79</v>
    <v>166.94</v>
    <v>165.17</v>
    <v>167.06</v>
    <v>169.45</v>
    <v>171</v>
    <v>171.26</v>
  </a>
  <a r="1" c="255">
    <v>-99999901</v>
    <v>26.62</v>
    <v>26.612500000000001</v>
    <v>26.567499999999999</v>
    <v>26.442499999999999</v>
    <v>26.49</v>
    <v>26.914999999999999</v>
    <v>27.092500000000001</v>
    <v>27.202500000000001</v>
    <v>27.1175</v>
    <v>27.09</v>
    <v>27.137499999999999</v>
    <v>27.27</v>
    <v>26.912500000000001</v>
    <v>26.922499999999999</v>
    <v>27.012499999999999</v>
    <v>27.317499999999999</v>
    <v>27.395</v>
    <v>27.2775</v>
    <v>27.122499999999999</v>
    <v>27.37</v>
    <v>26.925000000000001</v>
    <v>26.984999999999999</v>
    <v>26.5</v>
    <v>26.672499999999999</v>
    <v>27.1525</v>
    <v>27.137499999999999</v>
    <v>27.2775</v>
    <v>27.475000000000001</v>
    <v>27.6525</v>
    <v>27.712499999999999</v>
    <v>27.717500000000001</v>
    <v>27.835000000000001</v>
    <v>27.927499999999998</v>
    <v>28.202500000000001</v>
    <v>28.06</v>
    <v>27.81</v>
    <v>27.732500000000002</v>
    <v>27.987500000000001</v>
    <v>27.734999999999999</v>
    <v>27.522500000000001</v>
    <v>27.727499999999999</v>
    <v>27.7075</v>
    <v>27.22</v>
    <v>27.607500000000002</v>
    <v>27.572500000000002</v>
    <v>27.4725</v>
    <v>27.184999999999999</v>
    <v>26.54</v>
    <v>27.38</v>
    <v>27.532499999999999</v>
    <v>27.63</v>
    <v>27.942499999999999</v>
    <v>27.795000000000002</v>
    <v>27.905000000000001</v>
    <v>28.0825</v>
    <v>27.934999999999999</v>
    <v>28.11</v>
    <v>27.8325</v>
    <v>27.9575</v>
    <v>27.864999999999998</v>
    <v>27.78</v>
    <v>27.517499999999998</v>
    <v>27.8125</v>
    <v>27.892499999999998</v>
    <v>27.94</v>
    <v>28.037500000000001</v>
    <v>28.227499999999999</v>
    <v>28.677499999999998</v>
    <v>28.65</v>
    <v>28.8</v>
    <v>28.855</v>
    <v>28.927499999999998</v>
    <v>29.024999999999999</v>
    <v>29.125</v>
    <v>29.232500000000002</v>
    <v>29.37</v>
    <v>29.342500000000001</v>
    <v>28.947500000000002</v>
    <v>29.122499999999999</v>
    <v>29.262499999999999</v>
    <v>29.31</v>
    <v>29.434999999999999</v>
    <v>29.395</v>
    <v>29.434999999999999</v>
    <v>29.44</v>
    <v>29.272500000000001</v>
    <v>-99999901</v>
    <v>28.97</v>
    <v>29.335000000000001</v>
    <v>29.26</v>
    <v>29.712499999999999</v>
    <v>29.7225</v>
    <v>29.1675</v>
    <v>28.875</v>
    <v>28.842500000000001</v>
    <v>29.2775</v>
    <v>29.38</v>
    <v>29.3475</v>
    <v>29.484999999999999</v>
    <v>29.657499999999999</v>
    <v>29.614999999999998</v>
    <v>29.6325</v>
    <v>29.672499999999999</v>
    <v>29.795000000000002</v>
    <v>-99999901</v>
    <v>29.795000000000002</v>
    <v>29.8475</v>
    <v>29.7225</v>
    <v>29.9025</v>
    <v>29.932500000000001</v>
    <v>29.94</v>
    <v>29.99</v>
    <v>29.995000000000001</v>
    <v>30.0425</v>
    <v>30.08</v>
    <v>30.12</v>
    <v>30.157499999999999</v>
    <v>29.912500000000001</v>
    <v>29.54</v>
    <v>29.772500000000001</v>
    <v>29.9375</v>
    <v>29.962499999999999</v>
    <v>30.1</v>
    <v>30.2</v>
    <v>30.147500000000001</v>
    <v>30.25</v>
    <v>30.135000000000002</v>
    <v>30.197500000000002</v>
    <v>30.36</v>
    <v>30.4925</v>
    <v>30.26</v>
    <v>30.4375</v>
    <v>30.12</v>
    <v>30.49</v>
    <v>30.635000000000002</v>
    <v>30.657499999999999</v>
    <v>30.58</v>
    <v>30.432500000000001</v>
    <v>30.287500000000001</v>
    <v>29.72</v>
    <v>30.0075</v>
    <v>30.33</v>
    <v>30.42</v>
    <v>30.712499999999999</v>
    <v>30.774999999999999</v>
    <v>30.574999999999999</v>
    <v>30.697500000000002</v>
    <v>30.912500000000001</v>
    <v>30.715</v>
    <v>30.85</v>
    <v>30.72</v>
    <v>30.824999999999999</v>
    <v>30.97</v>
    <v>30.97</v>
    <v>30.962499999999999</v>
    <v>31</v>
    <v>31.07</v>
    <v>31.09</v>
    <v>31.24</v>
    <v>31.09</v>
    <v>31.03</v>
    <v>30.984999999999999</v>
    <v>30.635000000000002</v>
    <v>30.762499999999999</v>
    <v>31.164999999999999</v>
    <v>31.234999999999999</v>
    <v>31.265000000000001</v>
    <v>31.195</v>
    <v>31.2925</v>
    <v>-99999901</v>
    <v>31.46</v>
    <v>31.574999999999999</v>
    <v>31.695</v>
    <v>31.692499999999999</v>
    <v>31.8475</v>
    <v>31.63</v>
    <v>31.454999999999998</v>
    <v>31.5075</v>
    <v>31.38</v>
    <v>31.285</v>
    <v>31.27</v>
    <v>31.17</v>
    <v>31.16</v>
    <v>31.035</v>
    <v>30.465</v>
    <v>30.547499999999999</v>
    <v>30.83</v>
    <v>31.155000000000001</v>
    <v>31.01</v>
    <v>31.017499999999998</v>
    <v>30.42</v>
    <v>30.465</v>
    <v>30.33</v>
    <v>30.16</v>
    <v>29.92</v>
    <v>30.352499999999999</v>
    <v>29.965</v>
    <v>30.7075</v>
    <v>30.602499999999999</v>
    <v>30.65</v>
    <v>30.39</v>
    <v>30.38</v>
    <v>30.897500000000001</v>
    <v>31.184999999999999</v>
    <v>31.164999999999999</v>
    <v>31.447500000000002</v>
    <v>31.587499999999999</v>
    <v>31.504999999999999</v>
    <v>31.577500000000001</v>
    <v>31.704999999999998</v>
    <v>31.86</v>
    <v>31.725000000000001</v>
    <v>31.875</v>
    <v>31.815000000000001</v>
    <v>31.982500000000002</v>
    <v>32.055</v>
    <v>32.0625</v>
    <v>32.314999999999998</v>
    <v>32.484999999999999</v>
    <v>32.545000000000002</v>
    <v>32.365000000000002</v>
    <v>32.337499999999999</v>
    <v>32.202500000000001</v>
    <v>32.35</v>
    <v>32.417499999999997</v>
    <v>32.484999999999999</v>
    <v>32.392499999999998</v>
    <v>32.302500000000002</v>
    <v>32.352499999999999</v>
    <v>32.365000000000002</v>
    <v>32</v>
    <v>32.085000000000001</v>
    <v>32.177500000000002</v>
    <v>31.37</v>
    <v>31.592500000000001</v>
    <v>31.25</v>
    <v>31.72</v>
    <v>31.19</v>
    <v>30.925000000000001</v>
    <v>31.2575</v>
    <v>32.01</v>
    <v>32.024999999999999</v>
    <v>31.984999999999999</v>
    <v>31.927499999999998</v>
    <v>31.815000000000001</v>
    <v>31.477499999999999</v>
    <v>31.425000000000001</v>
    <v>31.99</v>
    <v>31.712499999999999</v>
    <v>30.98</v>
    <v>31.412500000000001</v>
    <v>31.895</v>
    <v>32.202500000000001</v>
    <v>32.244999999999997</v>
  </a>
  <a r="1" c="257">
    <v>-99999901</v>
    <v>7.2587999999999999</v>
    <v>7.3049999999999997</v>
    <v>7.29</v>
    <v>7.3063000000000002</v>
    <v>7.36</v>
    <v>7.6063000000000001</v>
    <v>7.6825000000000001</v>
    <v>7.665</v>
    <v>7.6924999999999999</v>
    <v>7.7925000000000004</v>
    <v>7.8150000000000004</v>
    <v>7.9574999999999996</v>
    <v>7.8849999999999998</v>
    <v>7.8650000000000002</v>
    <v>7.9387999999999996</v>
    <v>7.9313000000000002</v>
    <v>7.9938000000000002</v>
    <v>7.8624999999999998</v>
    <v>7.7938000000000001</v>
    <v>7.8487999999999998</v>
    <v>7.7613000000000003</v>
    <v>7.77</v>
    <v>7.6825000000000001</v>
    <v>7.6513</v>
    <v>7.8</v>
    <v>7.7812999999999999</v>
    <v>7.8875000000000002</v>
    <v>7.9625000000000004</v>
    <v>8.0024999999999995</v>
    <v>8.0525000000000002</v>
    <v>8.0525000000000002</v>
    <v>8.0787999999999993</v>
    <v>8.1538000000000004</v>
    <v>8.2212999999999994</v>
    <v>8.1762999999999995</v>
    <v>8.1325000000000003</v>
    <v>8.1212999999999997</v>
    <v>8.2349999999999994</v>
    <v>8.2475000000000005</v>
    <v>8.1487999999999996</v>
    <v>8.3038000000000007</v>
    <v>8.3074999999999992</v>
    <v>8.1511999999999993</v>
    <v>8.3475000000000001</v>
    <v>8.2949999999999999</v>
    <v>8.3475000000000001</v>
    <v>8.2312999999999992</v>
    <v>8.11</v>
    <v>8.4924999999999997</v>
    <v>8.5137999999999998</v>
    <v>8.56</v>
    <v>8.6775000000000002</v>
    <v>8.6687999999999992</v>
    <v>8.7125000000000004</v>
    <v>8.7637999999999998</v>
    <v>8.7624999999999993</v>
    <v>8.8774999999999995</v>
    <v>8.8012999999999995</v>
    <v>8.7799999999999994</v>
    <v>8.6687999999999992</v>
    <v>8.6425000000000001</v>
    <v>8.5512999999999995</v>
    <v>8.7025000000000006</v>
    <v>8.6925000000000008</v>
    <v>8.7225000000000001</v>
    <v>8.7200000000000006</v>
    <v>8.7624999999999993</v>
    <v>8.92</v>
    <v>8.8725000000000005</v>
    <v>8.8574999999999999</v>
    <v>8.89</v>
    <v>8.9149999999999991</v>
    <v>8.83</v>
    <v>8.8874999999999993</v>
    <v>8.8650000000000002</v>
    <v>8.9250000000000007</v>
    <v>8.86</v>
    <v>8.7449999999999992</v>
    <v>8.8049999999999997</v>
    <v>8.8788</v>
    <v>8.85</v>
    <v>8.92</v>
    <v>8.9011999999999993</v>
    <v>8.8874999999999993</v>
    <v>8.8975000000000009</v>
    <v>8.8637999999999995</v>
    <v>-99999901</v>
    <v>8.8550000000000004</v>
    <v>8.9812999999999992</v>
    <v>9.02</v>
    <v>9.1300000000000008</v>
    <v>9.2149999999999999</v>
    <v>8.9600000000000009</v>
    <v>8.8774999999999995</v>
    <v>8.8800000000000008</v>
    <v>9.0175000000000001</v>
    <v>9.0625</v>
    <v>9.0225000000000009</v>
    <v>8.84</v>
    <v>8.98</v>
    <v>9.0549999999999997</v>
    <v>9.1174999999999997</v>
    <v>9.0299999999999994</v>
    <v>9.0299999999999994</v>
    <v>9.1274999999999995</v>
    <v>9.1199999999999992</v>
    <v>-99999901</v>
    <v>9.1524999999999999</v>
    <v>9.1824999999999992</v>
    <v>9.1850000000000005</v>
    <v>9.2200000000000006</v>
    <v>9.2324999999999999</v>
    <v>9.1624999999999996</v>
    <v>9.1950000000000003</v>
    <v>9.15</v>
    <v>9.1475000000000009</v>
    <v>9.0913000000000004</v>
    <v>9.0950000000000006</v>
    <v>9.1</v>
    <v>8.9425000000000008</v>
    <v>8.77</v>
    <v>8.85</v>
    <v>8.89</v>
    <v>8.8874999999999993</v>
    <v>8.9224999999999994</v>
    <v>8.99</v>
    <v>8.9525000000000006</v>
    <v>8.9887999999999995</v>
    <v>8.94</v>
    <v>9.0050000000000008</v>
    <v>8.98</v>
    <v>9.01</v>
    <v>8.8375000000000004</v>
    <v>8.8674999999999997</v>
    <v>8.7899999999999991</v>
    <v>8.9049999999999994</v>
    <v>8.9450000000000003</v>
    <v>8.9149999999999991</v>
    <v>8.86</v>
    <v>8.8450000000000006</v>
    <v>8.82</v>
    <v>8.5675000000000008</v>
    <v>8.7375000000000007</v>
    <v>8.8350000000000009</v>
    <v>8.7725000000000009</v>
    <v>8.8175000000000008</v>
    <v>8.8588000000000005</v>
    <v>8.8025000000000002</v>
    <v>8.8350000000000009</v>
    <v>8.9600000000000009</v>
    <v>8.9075000000000006</v>
    <v>8.9550000000000001</v>
    <v>8.9474999999999998</v>
    <v>8.9175000000000004</v>
    <v>8.9113000000000007</v>
    <v>8.9674999999999994</v>
    <v>8.9525000000000006</v>
    <v>9.0024999999999995</v>
    <v>9.0374999999999996</v>
    <v>8.9949999999999992</v>
    <v>9.0374999999999996</v>
    <v>9.0075000000000003</v>
    <v>8.94</v>
    <v>8.9636999999999993</v>
    <v>8.7624999999999993</v>
    <v>8.82</v>
    <v>8.9</v>
    <v>8.9324999999999992</v>
    <v>9</v>
    <v>8.93</v>
    <v>8.9913000000000007</v>
    <v>8.9902999999999995</v>
    <v>8.9949999999999992</v>
    <v>8.8975000000000009</v>
    <v>8.9700000000000006</v>
    <v>8.9324999999999992</v>
    <v>8.9625000000000004</v>
    <v>8.8849999999999998</v>
    <v>8.8224999999999998</v>
    <v>8.8475000000000001</v>
    <v>8.81</v>
    <v>8.8437999999999999</v>
    <v>8.7899999999999991</v>
    <v>8.8350000000000009</v>
    <v>8.81</v>
    <v>8.7799999999999994</v>
    <v>8.5975000000000001</v>
    <v>8.61</v>
    <v>8.7050000000000001</v>
    <v>8.8063000000000002</v>
    <v>8.8025000000000002</v>
    <v>8.9</v>
    <v>8.81</v>
    <v>8.8025000000000002</v>
    <v>8.7688000000000006</v>
    <v>8.6649999999999991</v>
    <v>8.6925000000000008</v>
    <v>8.8000000000000007</v>
    <v>8.6174999999999997</v>
    <v>8.89</v>
    <v>8.8712999999999997</v>
    <v>8.8800000000000008</v>
    <v>8.7688000000000006</v>
    <v>8.69</v>
    <v>8.8550000000000004</v>
    <v>8.9425000000000008</v>
    <v>8.9324999999999992</v>
    <v>8.9350000000000005</v>
    <v>9.0449999999999999</v>
    <v>8.9625000000000004</v>
    <v>8.9525000000000006</v>
    <v>8.9824999999999999</v>
    <v>8.9425000000000008</v>
    <v>8.8262999999999998</v>
    <v>8.86</v>
    <v>8.8887999999999998</v>
    <v>8.9574999999999996</v>
    <v>8.98</v>
    <v>9.0363000000000007</v>
    <v>9.0525000000000002</v>
    <v>9.1675000000000004</v>
    <v>9.18</v>
    <v>9.1449999999999996</v>
    <v>9.2074999999999996</v>
    <v>9.1937999999999995</v>
    <v>9.25</v>
    <v>9.2624999999999993</v>
    <v>9.2225000000000001</v>
    <v>9.1649999999999991</v>
    <v>9.0824999999999996</v>
    <v>9.0649999999999995</v>
    <v>9.18</v>
    <v>9.1524999999999999</v>
    <v>9.1649999999999991</v>
    <v>9.18</v>
    <v>8.91</v>
    <v>8.9674999999999994</v>
    <v>8.8049999999999997</v>
    <v>8.98</v>
    <v>8.85</v>
    <v>8.9350000000000005</v>
    <v>9.0350000000000001</v>
    <v>9.1999999999999993</v>
    <v>9.1174999999999997</v>
    <v>9.1024999999999991</v>
    <v>9.11</v>
    <v>9.0749999999999993</v>
    <v>9.0425000000000004</v>
    <v>9.0013000000000005</v>
    <v>9.2799999999999994</v>
    <v>9.1649999999999991</v>
    <v>8.9250000000000007</v>
    <v>9.16</v>
    <v>9.2524999999999995</v>
    <v>9.3650000000000002</v>
    <v>9.3688000000000002</v>
  </a>
  <a r="1" c="255">
    <v>-99999901</v>
    <v>277.19</v>
    <v>279.875</v>
    <v>279.14999999999998</v>
    <v>275.16000000000003</v>
    <v>279.04000000000002</v>
    <v>290.69</v>
    <v>295.57499999999999</v>
    <v>296.45</v>
    <v>295.14999999999998</v>
    <v>299.83999999999997</v>
    <v>299.60500000000002</v>
    <v>304.04000000000002</v>
    <v>299.45999999999998</v>
    <v>301.60000000000002</v>
    <v>302.83999999999997</v>
    <v>304.95999999999998</v>
    <v>303.48</v>
    <v>301.08499999999998</v>
    <v>302.66000000000003</v>
    <v>304.53500000000003</v>
    <v>300.91000000000003</v>
    <v>295.72500000000002</v>
    <v>296.27</v>
    <v>295.72000000000003</v>
    <v>303.14</v>
    <v>301.95499999999998</v>
    <v>310.57</v>
    <v>315.14999999999998</v>
    <v>321</v>
    <v>323.15499999999997</v>
    <v>324.39</v>
    <v>324.54000000000002</v>
    <v>322.95</v>
    <v>326.33</v>
    <v>322.60000000000002</v>
    <v>315.58999999999997</v>
    <v>313.89</v>
    <v>321.37</v>
    <v>320.005</v>
    <v>311.77</v>
    <v>321.87</v>
    <v>319.15499999999997</v>
    <v>312.91000000000003</v>
    <v>319.73500000000001</v>
    <v>318.04000000000002</v>
    <v>318.69</v>
    <v>308.86</v>
    <v>295.85000000000002</v>
    <v>315.33499999999998</v>
    <v>318.74</v>
    <v>323.91000000000003</v>
    <v>329.43</v>
    <v>331.565</v>
    <v>332.08</v>
    <v>328.45499999999998</v>
    <v>325.82</v>
    <v>330.78500000000003</v>
    <v>324.58999999999997</v>
    <v>319.83999999999997</v>
    <v>314.39</v>
    <v>311.43</v>
    <v>305.60000000000002</v>
    <v>313.23</v>
    <v>307.42</v>
    <v>309.68</v>
    <v>312.70999999999998</v>
    <v>317.44</v>
    <v>321.33999999999997</v>
    <v>315.875</v>
    <v>314.61</v>
    <v>316.48500000000001</v>
    <v>315.76</v>
    <v>313.315</v>
    <v>320.81</v>
    <v>317.20999999999998</v>
    <v>319.16000000000003</v>
    <v>314.505</v>
    <v>307.74</v>
    <v>312.83</v>
    <v>319.05500000000001</v>
    <v>320.49</v>
    <v>325.14999999999998</v>
    <v>326.27</v>
    <v>325.33999999999997</v>
    <v>325.02999999999997</v>
    <v>321.89</v>
    <v>-99999901</v>
    <v>316.32</v>
    <v>318.85000000000002</v>
    <v>313.38</v>
    <v>320.54000000000002</v>
    <v>319.10000000000002</v>
    <v>311.3</v>
    <v>308.41000000000003</v>
    <v>304.95</v>
    <v>311.39</v>
    <v>316.22000000000003</v>
    <v>311.92</v>
    <v>314.20999999999998</v>
    <v>315.34500000000003</v>
    <v>313.92500000000001</v>
    <v>316.23</v>
    <v>320.68</v>
    <v>321.04000000000002</v>
    <v>-99999901</v>
    <v>323.58</v>
    <v>324.315</v>
    <v>321.37</v>
    <v>323.315</v>
    <v>326.60500000000002</v>
    <v>328.23</v>
    <v>331.34</v>
    <v>327.33499999999998</v>
    <v>328.49</v>
    <v>330.08</v>
    <v>326.95499999999998</v>
    <v>328.27</v>
    <v>324.87</v>
    <v>318.12</v>
    <v>322.39499999999998</v>
    <v>323.26499999999999</v>
    <v>325.81</v>
    <v>328.55</v>
    <v>331.89</v>
    <v>328.1</v>
    <v>329.47500000000002</v>
    <v>327.06</v>
    <v>329.45</v>
    <v>326.80500000000001</v>
    <v>327.33499999999998</v>
    <v>320.95</v>
    <v>319.05</v>
    <v>315.995</v>
    <v>321.02</v>
    <v>321.65499999999997</v>
    <v>318.77499999999998</v>
    <v>313.83999999999997</v>
    <v>310.66000000000003</v>
    <v>310.20999999999998</v>
    <v>304.07</v>
    <v>309.76499999999999</v>
    <v>314.69</v>
    <v>311.44</v>
    <v>311.95</v>
    <v>313.42</v>
    <v>308.13</v>
    <v>312.52999999999997</v>
    <v>318.76</v>
    <v>315.63</v>
    <v>316.67</v>
    <v>312.67500000000001</v>
    <v>313.64499999999998</v>
    <v>316.74</v>
    <v>318.25</v>
    <v>316.995</v>
    <v>317.495</v>
    <v>314.98500000000001</v>
    <v>317.03500000000003</v>
    <v>316.43</v>
    <v>313.01</v>
    <v>306.68</v>
    <v>309.64</v>
    <v>301.38</v>
    <v>305.07499999999999</v>
    <v>311.43</v>
    <v>314.52499999999998</v>
    <v>317.71499999999997</v>
    <v>315.51499999999999</v>
    <v>320.815</v>
    <v>-99999901</v>
    <v>321.61</v>
    <v>322.70499999999998</v>
    <v>326.79500000000002</v>
    <v>324.02999999999997</v>
    <v>324.89</v>
    <v>323.84500000000003</v>
    <v>318.87</v>
    <v>321.10000000000002</v>
    <v>317.69</v>
    <v>316.97000000000003</v>
    <v>315.85500000000002</v>
    <v>315.42500000000001</v>
    <v>314.83</v>
    <v>315.7</v>
    <v>309.25</v>
    <v>310.11</v>
    <v>314.83499999999998</v>
    <v>319.14</v>
    <v>319.87</v>
    <v>324.42</v>
    <v>318.05</v>
    <v>316.63</v>
    <v>316.78500000000003</v>
    <v>315.73</v>
    <v>313.67500000000001</v>
    <v>317.19</v>
    <v>310.21499999999997</v>
    <v>320.5</v>
    <v>318.54000000000002</v>
    <v>318.91000000000003</v>
    <v>316.27</v>
    <v>316.86500000000001</v>
    <v>321.71499999999997</v>
    <v>325.16000000000003</v>
    <v>320.67</v>
    <v>322.78500000000003</v>
    <v>324.86</v>
    <v>324.32</v>
    <v>324.39499999999998</v>
    <v>328.12</v>
    <v>329.09500000000003</v>
    <v>322.39999999999998</v>
    <v>323.92</v>
    <v>326.48</v>
    <v>333.58</v>
    <v>334.11</v>
    <v>338.67500000000001</v>
    <v>340.87</v>
    <v>346.48</v>
    <v>348.685</v>
    <v>344.47</v>
    <v>343.9</v>
    <v>341.48</v>
    <v>342</v>
    <v>341.26499999999999</v>
    <v>340.15499999999997</v>
    <v>337.505</v>
    <v>335.66500000000002</v>
    <v>333.84</v>
    <v>335.185</v>
    <v>328.35</v>
    <v>329.9</v>
    <v>331.47</v>
    <v>314.45999999999998</v>
    <v>316.82</v>
    <v>312.09500000000003</v>
    <v>319.31</v>
    <v>311.05</v>
    <v>307.55500000000001</v>
    <v>311.79000000000002</v>
    <v>321.31</v>
    <v>322.52999999999997</v>
    <v>318.64499999999998</v>
    <v>313.06</v>
    <v>308.52999999999997</v>
    <v>307.74</v>
    <v>303.14</v>
    <v>311.3</v>
    <v>309</v>
    <v>299.185</v>
    <v>310.10500000000002</v>
    <v>314.14999999999998</v>
    <v>318.16000000000003</v>
    <v>318.16000000000003</v>
  </a>
  <a r="1" c="255">
    <v>-99999901</v>
    <v>106.24</v>
    <v>106.31</v>
    <v>106.12</v>
    <v>105.245</v>
    <v>105.39</v>
    <v>107.105</v>
    <v>108.06</v>
    <v>108.41</v>
    <v>108.42</v>
    <v>108.19</v>
    <v>108.4</v>
    <v>108.645</v>
    <v>107.43</v>
    <v>107.375</v>
    <v>107.72</v>
    <v>109.28</v>
    <v>109.75</v>
    <v>109.25</v>
    <v>108.61499999999999</v>
    <v>109.61499999999999</v>
    <v>107.78</v>
    <v>108.22</v>
    <v>106.18</v>
    <v>106.9</v>
    <v>109.235</v>
    <v>109.11</v>
    <v>109.83</v>
    <v>110.685</v>
    <v>111.215</v>
    <v>111.53</v>
    <v>111.44</v>
    <v>111.80500000000001</v>
    <v>112.03</v>
    <v>112.95</v>
    <v>112.4</v>
    <v>111.38</v>
    <v>111.22</v>
    <v>112.2</v>
    <v>110.77</v>
    <v>109.645</v>
    <v>111.08</v>
    <v>110.61499999999999</v>
    <v>109.16</v>
    <v>110.79</v>
    <v>110.535</v>
    <v>109.84</v>
    <v>108.39</v>
    <v>105.76</v>
    <v>109.63500000000001</v>
    <v>110.11</v>
    <v>110.46</v>
    <v>112.005</v>
    <v>111.19</v>
    <v>111.81</v>
    <v>112.58</v>
    <v>111.79</v>
    <v>112.345</v>
    <v>111.095</v>
    <v>111.83</v>
    <v>111.69</v>
    <v>111.44499999999999</v>
    <v>110.1</v>
    <v>111.37</v>
    <v>111.755</v>
    <v>111.895</v>
    <v>112.675</v>
    <v>113.47499999999999</v>
    <v>115.57</v>
    <v>115.59</v>
    <v>115.955</v>
    <v>116.235</v>
    <v>116.81</v>
    <v>117.215</v>
    <v>117.5</v>
    <v>118.02500000000001</v>
    <v>118.355</v>
    <v>118.13500000000001</v>
    <v>116.77</v>
    <v>117.77500000000001</v>
    <v>118.33499999999999</v>
    <v>118.425</v>
    <v>118.93</v>
    <v>118.82</v>
    <v>118.925</v>
    <v>118.89</v>
    <v>118.565</v>
    <v>-99999901</v>
    <v>117.13</v>
    <v>118.31</v>
    <v>117.77</v>
    <v>119.63</v>
    <v>119.39</v>
    <v>117.175</v>
    <v>115.68</v>
    <v>115.935</v>
    <v>117.6</v>
    <v>117.765</v>
    <v>117.68</v>
    <v>117.97499999999999</v>
    <v>118.88500000000001</v>
    <v>118.655</v>
    <v>118.78</v>
    <v>119</v>
    <v>119.34</v>
    <v>-99999901</v>
    <v>119.105</v>
    <v>119.39</v>
    <v>118.925</v>
    <v>119.575</v>
    <v>119.57</v>
    <v>119.41500000000001</v>
    <v>119.96</v>
    <v>120.07</v>
    <v>120.28</v>
    <v>120.325</v>
    <v>120.44499999999999</v>
    <v>120.54</v>
    <v>120.18</v>
    <v>118.88</v>
    <v>119.83</v>
    <v>120.645</v>
    <v>120.89</v>
    <v>121.455</v>
    <v>121.80500000000001</v>
    <v>121.88</v>
    <v>122.44</v>
    <v>122.315</v>
    <v>122.62</v>
    <v>123.395</v>
    <v>123.89</v>
    <v>123.205</v>
    <v>123.855</v>
    <v>122.74</v>
    <v>124.19</v>
    <v>124.545</v>
    <v>124.91500000000001</v>
    <v>124.3</v>
    <v>124.035</v>
    <v>123.67</v>
    <v>121.14</v>
    <v>122.89</v>
    <v>123.78</v>
    <v>124.21</v>
    <v>125.595</v>
    <v>125.88</v>
    <v>125</v>
    <v>125.52</v>
    <v>126.13</v>
    <v>125.36</v>
    <v>125.82</v>
    <v>125.2</v>
    <v>125.51</v>
    <v>126.14</v>
    <v>126.4</v>
    <v>126.27500000000001</v>
    <v>126.455</v>
    <v>126.455</v>
    <v>126.71</v>
    <v>127.19499999999999</v>
    <v>126.57</v>
    <v>126.535</v>
    <v>126.545</v>
    <v>125.215</v>
    <v>126.105</v>
    <v>127.63500000000001</v>
    <v>127.82</v>
    <v>128.125</v>
    <v>127.7</v>
    <v>128.29</v>
    <v>-99999901</v>
    <v>129.06</v>
    <v>129.16</v>
    <v>129.51</v>
    <v>129.29</v>
    <v>129.73500000000001</v>
    <v>128.79</v>
    <v>128.435</v>
    <v>128.76499999999999</v>
    <v>127.74</v>
    <v>127.22</v>
    <v>127.22</v>
    <v>126.97</v>
    <v>127.005</v>
    <v>126.78</v>
    <v>124.58</v>
    <v>124.545</v>
    <v>125.65</v>
    <v>127.005</v>
    <v>126.65</v>
    <v>126.82</v>
    <v>124.32</v>
    <v>124.58</v>
    <v>123.92</v>
    <v>123.12</v>
    <v>121.97</v>
    <v>124.17</v>
    <v>122.7</v>
    <v>126.05500000000001</v>
    <v>125.505</v>
    <v>125.58499999999999</v>
    <v>124.22</v>
    <v>123.89</v>
    <v>126.33</v>
    <v>127.495</v>
    <v>127.77500000000001</v>
    <v>128.88</v>
    <v>129.44</v>
    <v>129.37</v>
    <v>129.35</v>
    <v>130.13</v>
    <v>131.23500000000001</v>
    <v>130.43</v>
    <v>130.83000000000001</v>
    <v>130.97</v>
    <v>131.43</v>
    <v>131.97999999999999</v>
    <v>131.89500000000001</v>
    <v>133.185</v>
    <v>134.13999999999999</v>
    <v>134.07</v>
    <v>133.46</v>
    <v>133.43</v>
    <v>132.67500000000001</v>
    <v>133.405</v>
    <v>133.74</v>
    <v>134.29</v>
    <v>133.86000000000001</v>
    <v>133.93</v>
    <v>134.33000000000001</v>
    <v>134.56</v>
    <v>132.875</v>
    <v>133.48500000000001</v>
    <v>133.97499999999999</v>
    <v>130.9</v>
    <v>132.06</v>
    <v>130.685</v>
    <v>132.19</v>
    <v>129.77000000000001</v>
    <v>128.68</v>
    <v>129.87</v>
    <v>133.10499999999999</v>
    <v>133.13999999999999</v>
    <v>133.16999999999999</v>
    <v>132.82</v>
    <v>132.5</v>
    <v>131.035</v>
    <v>130.80500000000001</v>
    <v>133.375</v>
    <v>132.10499999999999</v>
    <v>128.61000000000001</v>
    <v>130.52000000000001</v>
    <v>132.82</v>
    <v>134.065</v>
    <v>134.41999999999999</v>
  </a>
  <a r="1" c="256">
    <v>-99999901</v>
    <v>65.254999999999995</v>
    <v>65.495000000000005</v>
    <v>65.495000000000005</v>
    <v>65.03</v>
    <v>65.27</v>
    <v>67.180000000000007</v>
    <v>67.75</v>
    <v>67.87</v>
    <v>67.86</v>
    <v>68.275000000000006</v>
    <v>68.09</v>
    <v>68.459999999999994</v>
    <v>67.734999999999999</v>
    <v>67.930000000000007</v>
    <v>68.135000000000005</v>
    <v>68.33</v>
    <v>68.334999999999994</v>
    <v>67.685000000000002</v>
    <v>67.265000000000001</v>
    <v>67.685000000000002</v>
    <v>66.625</v>
    <v>66.825000000000003</v>
    <v>65.900000000000006</v>
    <v>65.88</v>
    <v>67.44</v>
    <v>67.099999999999994</v>
    <v>68</v>
    <v>68.61</v>
    <v>68.97</v>
    <v>69.099999999999994</v>
    <v>69.47</v>
    <v>69.5</v>
    <v>69.665000000000006</v>
    <v>70.37</v>
    <v>69.959999999999994</v>
    <v>69.545000000000002</v>
    <v>69.3</v>
    <v>70.224999999999994</v>
    <v>70.209999999999994</v>
    <v>69.8</v>
    <v>71.094999999999999</v>
    <v>70.915000000000006</v>
    <v>69.489999999999995</v>
    <v>71.010000000000005</v>
    <v>70.55</v>
    <v>70.83</v>
    <v>70.05</v>
    <v>68.760000000000005</v>
    <v>71.849999999999994</v>
    <v>71.88</v>
    <v>71.94</v>
    <v>72.924999999999997</v>
    <v>72.78</v>
    <v>73.25</v>
    <v>73.08</v>
    <v>73.02</v>
    <v>73.77</v>
    <v>72.95</v>
    <v>72.605000000000004</v>
    <v>72.27</v>
    <v>72.504999999999995</v>
    <v>71.864999999999995</v>
    <v>73.11</v>
    <v>73.33</v>
    <v>73.44</v>
    <v>73.5</v>
    <v>73.84</v>
    <v>75.11</v>
    <v>74.754999999999995</v>
    <v>74.72</v>
    <v>74.95</v>
    <v>75.290000000000006</v>
    <v>75.28</v>
    <v>75.77</v>
    <v>75.86</v>
    <v>76.290000000000006</v>
    <v>75.930000000000007</v>
    <v>75.260000000000005</v>
    <v>75.954999999999998</v>
    <v>76.48</v>
    <v>76.564999999999998</v>
    <v>77.03</v>
    <v>76.98</v>
    <v>77.105000000000004</v>
    <v>77.254999999999995</v>
    <v>76.94</v>
    <v>-99999901</v>
    <v>76.760000000000005</v>
    <v>77.405000000000001</v>
    <v>77.42</v>
    <v>78.430000000000007</v>
    <v>79.290000000000006</v>
    <v>77.385000000000005</v>
    <v>76.739999999999995</v>
    <v>76.555000000000007</v>
    <v>77.72</v>
    <v>77.78</v>
    <v>76.2</v>
    <v>77.45</v>
    <v>77.734999999999999</v>
    <v>78.025000000000006</v>
    <v>77.73</v>
    <v>77.760000000000005</v>
    <v>78.209999999999994</v>
    <v>78.39</v>
    <v>-99999901</v>
    <v>78.655000000000001</v>
    <v>78.83</v>
    <v>78.674999999999997</v>
    <v>78.75</v>
    <v>78.77</v>
    <v>78.650000000000006</v>
    <v>78.8</v>
    <v>78.694999999999993</v>
    <v>78.73</v>
    <v>78.489999999999995</v>
    <v>78.48</v>
    <v>78.62</v>
    <v>77.48</v>
    <v>76.5</v>
    <v>77.27</v>
    <v>77.69</v>
    <v>77.650000000000006</v>
    <v>77.83</v>
    <v>78.459999999999994</v>
    <v>78.099999999999994</v>
    <v>78.45</v>
    <v>78.23</v>
    <v>78.84</v>
    <v>78.989999999999995</v>
    <v>79.209999999999994</v>
    <v>78.14</v>
    <v>78.540000000000006</v>
    <v>77.98</v>
    <v>78.83</v>
    <v>79.14</v>
    <v>78.84</v>
    <v>78.44</v>
    <v>78.319999999999993</v>
    <v>78.13</v>
    <v>76.215000000000003</v>
    <v>77.489999999999995</v>
    <v>78.180000000000007</v>
    <v>78.069999999999993</v>
    <v>78.790000000000006</v>
    <v>78.98</v>
    <v>78.67</v>
    <v>78.77</v>
    <v>79.594999999999999</v>
    <v>79.430000000000007</v>
    <v>79.745000000000005</v>
    <v>79.400000000000006</v>
    <v>79.459999999999994</v>
    <v>79.650000000000006</v>
    <v>80.12</v>
    <v>79.84</v>
    <v>80.400000000000006</v>
    <v>80.400000000000006</v>
    <v>80.495000000000005</v>
    <v>80.78</v>
    <v>80.540000000000006</v>
    <v>80.099999999999994</v>
    <v>80.084999999999994</v>
    <v>78.91</v>
    <v>79.47</v>
    <v>80.36</v>
    <v>80.62</v>
    <v>80.974999999999994</v>
    <v>80.62</v>
    <v>81.25</v>
    <v>-99999901</v>
    <v>81.33</v>
    <v>81.11</v>
    <v>81.790000000000006</v>
    <v>81.484999999999999</v>
    <v>81.59</v>
    <v>80.89</v>
    <v>80.62</v>
    <v>80.88</v>
    <v>80.290000000000006</v>
    <v>80.290000000000006</v>
    <v>79.959999999999994</v>
    <v>80.08</v>
    <v>79.95</v>
    <v>79.69</v>
    <v>78.25</v>
    <v>78.39</v>
    <v>79.09</v>
    <v>80.2</v>
    <v>80.14</v>
    <v>80.69</v>
    <v>79.56</v>
    <v>79.650000000000006</v>
    <v>79.224999999999994</v>
    <v>78.47</v>
    <v>78.44</v>
    <v>79.67</v>
    <v>78.23</v>
    <v>80.459999999999994</v>
    <v>80.13</v>
    <v>80.22</v>
    <v>79.56</v>
    <v>79.224999999999994</v>
    <v>80.62</v>
    <v>81.349999999999994</v>
    <v>81.239999999999995</v>
    <v>81.55</v>
    <v>82.19</v>
    <v>81.95</v>
    <v>82.57</v>
    <v>82.974999999999994</v>
    <v>83.01</v>
    <v>82.194999999999993</v>
    <v>82.23</v>
    <v>82.42</v>
    <v>82.79</v>
    <v>83.11</v>
    <v>83.19</v>
    <v>83.454999999999998</v>
    <v>84.19</v>
    <v>84.245000000000005</v>
    <v>83.924999999999997</v>
    <v>84.185000000000002</v>
    <v>83.745000000000005</v>
    <v>84.19</v>
    <v>84.41</v>
    <v>84.605000000000004</v>
    <v>84.02</v>
    <v>83.674999999999997</v>
    <v>83.47</v>
    <v>83.99</v>
    <v>83.35</v>
    <v>83.63</v>
    <v>83.81</v>
    <v>81.34</v>
    <v>81.924999999999997</v>
    <v>80.760000000000005</v>
    <v>81.7</v>
    <v>80.37</v>
    <v>80.52</v>
    <v>81.83</v>
    <v>83.36</v>
    <v>83.155000000000001</v>
    <v>82.995000000000005</v>
    <v>82.844999999999999</v>
    <v>82.53</v>
    <v>82.29</v>
    <v>81.78</v>
    <v>83.76</v>
    <v>82.995000000000005</v>
    <v>80.319999999999993</v>
    <v>82.06</v>
    <v>83.004999999999995</v>
    <v>83.78</v>
    <v>83.93</v>
  </a>
  <a r="1" c="257">
    <v>-99999901</v>
    <v>9.2088000000000001</v>
    <v>9.2263000000000002</v>
    <v>9.2074999999999996</v>
    <v>9.1199999999999992</v>
    <v>9.1163000000000007</v>
    <v>9.2375000000000007</v>
    <v>9.2949999999999999</v>
    <v>9.3149999999999995</v>
    <v>9.3287999999999993</v>
    <v>9.2925000000000004</v>
    <v>9.3025000000000002</v>
    <v>9.3025000000000002</v>
    <v>9.1925000000000008</v>
    <v>9.2025000000000006</v>
    <v>9.2200000000000006</v>
    <v>9.3375000000000004</v>
    <v>9.3475000000000001</v>
    <v>9.3175000000000008</v>
    <v>9.2513000000000005</v>
    <v>9.3350000000000009</v>
    <v>9.1762999999999995</v>
    <v>9.26</v>
    <v>9.0638000000000005</v>
    <v>9.0975000000000001</v>
    <v>9.2837999999999994</v>
    <v>9.2475000000000005</v>
    <v>9.3149999999999995</v>
    <v>9.4024999999999999</v>
    <v>9.4275000000000002</v>
    <v>9.4600000000000009</v>
    <v>9.4625000000000004</v>
    <v>9.5175000000000001</v>
    <v>9.5299999999999994</v>
    <v>9.6074999999999999</v>
    <v>9.5399999999999991</v>
    <v>9.4875000000000007</v>
    <v>9.4725000000000001</v>
    <v>9.5488</v>
    <v>9.4337999999999997</v>
    <v>9.4149999999999991</v>
    <v>9.5124999999999993</v>
    <v>9.4525000000000006</v>
    <v>9.3149999999999995</v>
    <v>9.4924999999999997</v>
    <v>9.4537999999999993</v>
    <v>9.4149999999999991</v>
    <v>9.3112999999999992</v>
    <v>9.1300000000000008</v>
    <v>9.4849999999999994</v>
    <v>9.5337999999999994</v>
    <v>9.5512999999999995</v>
    <v>9.6662999999999997</v>
    <v>9.5875000000000004</v>
    <v>9.6449999999999996</v>
    <v>9.7174999999999994</v>
    <v>9.6724999999999994</v>
    <v>9.6862999999999992</v>
    <v>9.5749999999999993</v>
    <v>9.6174999999999997</v>
    <v>9.6300000000000008</v>
    <v>9.6387999999999998</v>
    <v>9.5137999999999998</v>
    <v>9.6549999999999994</v>
    <v>9.74</v>
    <v>9.7225000000000001</v>
    <v>9.7550000000000008</v>
    <v>9.8249999999999993</v>
    <v>9.9938000000000002</v>
    <v>9.9663000000000004</v>
    <v>10.0038</v>
    <v>10.025</v>
    <v>10.077500000000001</v>
    <v>10.065</v>
    <v>10.085000000000001</v>
    <v>10.17</v>
    <v>10.199999999999999</v>
    <v>10.18</v>
    <v>10.095000000000001</v>
    <v>10.175000000000001</v>
    <v>10.205</v>
    <v>10.202500000000001</v>
    <v>10.227499999999999</v>
    <v>10.199999999999999</v>
    <v>10.2125</v>
    <v>10.25</v>
    <v>10.215</v>
    <v>-99999901</v>
    <v>10.1625</v>
    <v>10.237500000000001</v>
    <v>10.234999999999999</v>
    <v>10.375</v>
    <v>10.3825</v>
    <v>10.175000000000001</v>
    <v>10.067500000000001</v>
    <v>10.08</v>
    <v>10.234999999999999</v>
    <v>10.172499999999999</v>
    <v>10.19</v>
    <v>10.025</v>
    <v>10.210000000000001</v>
    <v>10.2325</v>
    <v>10.31</v>
    <v>10.29</v>
    <v>10.305</v>
    <v>10.315</v>
    <v>10.342499999999999</v>
    <v>-99999901</v>
    <v>10.307499999999999</v>
    <v>10.352499999999999</v>
    <v>10.33</v>
    <v>10.41</v>
    <v>10.404999999999999</v>
    <v>10.395</v>
    <v>10.435</v>
    <v>10.44</v>
    <v>10.45</v>
    <v>10.452500000000001</v>
    <v>10.465</v>
    <v>10.47</v>
    <v>10.395</v>
    <v>10.295</v>
    <v>10.41</v>
    <v>10.46</v>
    <v>10.465</v>
    <v>10.494999999999999</v>
    <v>10.595000000000001</v>
    <v>10.6225</v>
    <v>10.6775</v>
    <v>10.664999999999999</v>
    <v>10.715</v>
    <v>10.772500000000001</v>
    <v>10.824999999999999</v>
    <v>10.74</v>
    <v>10.824999999999999</v>
    <v>10.74</v>
    <v>10.835000000000001</v>
    <v>10.8775</v>
    <v>10.904999999999999</v>
    <v>10.865</v>
    <v>10.835000000000001</v>
    <v>10.805</v>
    <v>10.6325</v>
    <v>10.7475</v>
    <v>10.83</v>
    <v>10.86</v>
    <v>11.015000000000001</v>
    <v>11.035</v>
    <v>10.952500000000001</v>
    <v>11</v>
    <v>11.045</v>
    <v>11.01</v>
    <v>11.06</v>
    <v>11.015000000000001</v>
    <v>11.0625</v>
    <v>11.115</v>
    <v>11.135</v>
    <v>11.125</v>
    <v>11.135</v>
    <v>11.135</v>
    <v>11.135</v>
    <v>11.185</v>
    <v>11.2</v>
    <v>11.18</v>
    <v>11.145</v>
    <v>11.085000000000001</v>
    <v>11.1675</v>
    <v>11.295</v>
    <v>11.275</v>
    <v>11.297499999999999</v>
    <v>11.234999999999999</v>
    <v>11.2925</v>
    <v>-99999901</v>
    <v>11.3475</v>
    <v>11.335000000000001</v>
    <v>11.34</v>
    <v>11.35</v>
    <v>11.3725</v>
    <v>11.255000000000001</v>
    <v>11.2225</v>
    <v>11.234999999999999</v>
    <v>11.172499999999999</v>
    <v>11.115</v>
    <v>11.1075</v>
    <v>11.095000000000001</v>
    <v>11.08</v>
    <v>11.02</v>
    <v>10.85</v>
    <v>10.842499999999999</v>
    <v>10.904999999999999</v>
    <v>11.0175</v>
    <v>10.965</v>
    <v>10.9475</v>
    <v>10.72</v>
    <v>10.755000000000001</v>
    <v>10.734999999999999</v>
    <v>10.62</v>
    <v>10.52</v>
    <v>10.692500000000001</v>
    <v>10.57</v>
    <v>10.855</v>
    <v>10.795</v>
    <v>10.824999999999999</v>
    <v>10.71</v>
    <v>10.702500000000001</v>
    <v>10.93</v>
    <v>11.025</v>
    <v>11.065</v>
    <v>11.17</v>
    <v>11.217499999999999</v>
    <v>11.21</v>
    <v>11.244999999999999</v>
    <v>11.327500000000001</v>
    <v>11.362500000000001</v>
    <v>11.275</v>
    <v>11.31</v>
    <v>11.39</v>
    <v>11.395</v>
    <v>11.455</v>
    <v>11.445</v>
    <v>11.605</v>
    <v>11.685</v>
    <v>11.65</v>
    <v>11.647500000000001</v>
    <v>11.625</v>
    <v>11.58</v>
    <v>11.692500000000001</v>
    <v>11.71</v>
    <v>11.77</v>
    <v>11.675000000000001</v>
    <v>11.64</v>
    <v>11.734999999999999</v>
    <v>11.725</v>
    <v>11.57</v>
    <v>11.61</v>
    <v>11.6875</v>
    <v>11.4375</v>
    <v>11.535</v>
    <v>11.41</v>
    <v>11.5075</v>
    <v>11.3125</v>
    <v>11.23</v>
    <v>11.272500000000001</v>
    <v>11.5975</v>
    <v>11.57</v>
    <v>11.59</v>
    <v>11.5375</v>
    <v>11.525</v>
    <v>11.37</v>
    <v>11.41</v>
    <v>11.625</v>
    <v>11.4725</v>
    <v>11.157500000000001</v>
    <v>11.31</v>
    <v>11.484999999999999</v>
    <v>11.61</v>
    <v>11.6275</v>
  </a>
  <a r="1" c="255">
    <v>-99999901</v>
    <v>53.78</v>
    <v>53.84</v>
    <v>53.66</v>
    <v>53.55</v>
    <v>53.46</v>
    <v>53.98</v>
    <v>54.06</v>
    <v>54.25</v>
    <v>54.16</v>
    <v>53.87</v>
    <v>53.93</v>
    <v>54.015000000000001</v>
    <v>53.76</v>
    <v>53.79</v>
    <v>53.85</v>
    <v>54.11</v>
    <v>54.03</v>
    <v>53.97</v>
    <v>54.06</v>
    <v>54.29</v>
    <v>53.88</v>
    <v>53.9</v>
    <v>53</v>
    <v>53.16</v>
    <v>53.65</v>
    <v>53.45</v>
    <v>53.51</v>
    <v>53.79</v>
    <v>54.13</v>
    <v>54.09</v>
    <v>54.19</v>
    <v>54.2</v>
    <v>54.17</v>
    <v>54.45</v>
    <v>53.93</v>
    <v>53.6</v>
    <v>53.58</v>
    <v>53.58</v>
    <v>53</v>
    <v>53.02</v>
    <v>53.16</v>
    <v>53.07</v>
    <v>52.21</v>
    <v>52.72</v>
    <v>52.51</v>
    <v>52.25</v>
    <v>52.23</v>
    <v>51.64</v>
    <v>52.81</v>
    <v>53.12</v>
    <v>53.3</v>
    <v>53.59</v>
    <v>53.454999999999998</v>
    <v>53.89</v>
    <v>54.244999999999997</v>
    <v>54.15</v>
    <v>54.11</v>
    <v>53.95</v>
    <v>54.3</v>
    <v>54.29</v>
    <v>54.22</v>
    <v>54.11</v>
    <v>54.53</v>
    <v>55.07</v>
    <v>54.6</v>
    <v>54.67</v>
    <v>54.78</v>
    <v>55.36</v>
    <v>55.28</v>
    <v>55.53</v>
    <v>55.52</v>
    <v>55.58</v>
    <v>55.61</v>
    <v>55.73</v>
    <v>56.18</v>
    <v>56.49</v>
    <v>56.47</v>
    <v>56.34</v>
    <v>56.72</v>
    <v>56.78</v>
    <v>56.78</v>
    <v>56.56</v>
    <v>56.4</v>
    <v>56.2</v>
    <v>56.18</v>
    <v>56.09</v>
    <v>-99999901</v>
    <v>56.14</v>
    <v>56.4</v>
    <v>56.7</v>
    <v>57.32</v>
    <v>57.73</v>
    <v>56.81</v>
    <v>56.22</v>
    <v>56.33</v>
    <v>57.01</v>
    <v>56.9</v>
    <v>57.31</v>
    <v>57.28</v>
    <v>57.39</v>
    <v>57.14</v>
    <v>57.21</v>
    <v>57.13</v>
    <v>57.39</v>
    <v>-99999901</v>
    <v>57.09</v>
    <v>57.17</v>
    <v>57.11</v>
    <v>57.53</v>
    <v>57.66</v>
    <v>57.57</v>
    <v>57.86</v>
    <v>58.08</v>
    <v>57.9</v>
    <v>57.84</v>
    <v>58.04</v>
    <v>58.08</v>
    <v>57.55</v>
    <v>56.93</v>
    <v>57.34</v>
    <v>57.56</v>
    <v>57.32</v>
    <v>57.44</v>
    <v>57.68</v>
    <v>57.78</v>
    <v>57.92</v>
    <v>57.67</v>
    <v>57.79</v>
    <v>58.12</v>
    <v>58.21</v>
    <v>58.03</v>
    <v>58.51</v>
    <v>58.16</v>
    <v>58.48</v>
    <v>58.67</v>
    <v>58.77</v>
    <v>58.69</v>
    <v>58.61</v>
    <v>58.85</v>
    <v>58.21</v>
    <v>58.57</v>
    <v>58.69</v>
    <v>58.7</v>
    <v>59.12</v>
    <v>59.22</v>
    <v>59.08</v>
    <v>59.17</v>
    <v>59.41</v>
    <v>59.36</v>
    <v>59.57</v>
    <v>59.53</v>
    <v>59.47</v>
    <v>59.52</v>
    <v>59.45</v>
    <v>59.51</v>
    <v>59.51</v>
    <v>59.78</v>
    <v>59.77</v>
    <v>60.145000000000003</v>
    <v>60.24</v>
    <v>60.38</v>
    <v>60.2</v>
    <v>59.94</v>
    <v>60.35</v>
    <v>60.68</v>
    <v>60.43</v>
    <v>60.24</v>
    <v>60.1</v>
    <v>60.29</v>
    <v>60.249600000000001</v>
    <v>60.39</v>
    <v>60.57</v>
    <v>60.77</v>
    <v>60.965000000000003</v>
    <v>61.24</v>
    <v>60.59</v>
    <v>60.62</v>
    <v>60.55</v>
    <v>60.12</v>
    <v>60.02</v>
    <v>60</v>
    <v>59.91</v>
    <v>59.67</v>
    <v>59.2</v>
    <v>58.88</v>
    <v>59.19</v>
    <v>59.22</v>
    <v>59.44</v>
    <v>59.07</v>
    <v>58.72</v>
    <v>57.63</v>
    <v>57.98</v>
    <v>57.77</v>
    <v>57.33</v>
    <v>56.96</v>
    <v>57.56</v>
    <v>56.94</v>
    <v>58.06</v>
    <v>57.73</v>
    <v>57.92</v>
    <v>57.61</v>
    <v>57.6</v>
    <v>58.52</v>
    <v>58.78</v>
    <v>58.62</v>
    <v>58.83</v>
    <v>59.21</v>
    <v>59.13</v>
    <v>59.41</v>
    <v>59.59</v>
    <v>59.55</v>
    <v>59.21</v>
    <v>59.4</v>
    <v>59.4</v>
    <v>59.38</v>
    <v>59.67</v>
    <v>59.685000000000002</v>
    <v>59.98</v>
    <v>59.77</v>
    <v>59.59</v>
    <v>59.75</v>
    <v>60</v>
    <v>59.76</v>
    <v>60.12</v>
    <v>60.25</v>
    <v>60.24</v>
    <v>59.93</v>
    <v>59.83</v>
    <v>60.01</v>
    <v>59.97</v>
    <v>59.51</v>
    <v>59.44</v>
    <v>59.62</v>
    <v>58.97</v>
    <v>59.17</v>
    <v>58.53</v>
    <v>59.02</v>
    <v>58.43</v>
    <v>58.42</v>
    <v>59.01</v>
    <v>59.62</v>
    <v>59.44</v>
    <v>59.61</v>
    <v>59.86</v>
    <v>60.09</v>
    <v>59.73</v>
    <v>59.94</v>
    <v>60.96</v>
    <v>60.49</v>
    <v>59.6</v>
    <v>59.92</v>
    <v>60.47</v>
    <v>60.83</v>
    <v>60.86</v>
  </a>
  <a r="1" c="255">
    <v>-99999901</v>
    <v>13.032</v>
    <v>13.021000000000001</v>
    <v>13.007</v>
    <v>12.898999999999999</v>
    <v>12.904999999999999</v>
    <v>13.093999999999999</v>
    <v>13.222</v>
    <v>13.278</v>
    <v>13.273999999999999</v>
    <v>13.237</v>
    <v>13.273</v>
    <v>13.288</v>
    <v>13.141</v>
    <v>13.128</v>
    <v>13.17</v>
    <v>13.37</v>
    <v>13.457000000000001</v>
    <v>13.401999999999999</v>
    <v>13.323</v>
    <v>13.445</v>
    <v>13.212</v>
    <v>13.266999999999999</v>
    <v>13.028</v>
    <v>13.122</v>
    <v>13.412000000000001</v>
    <v>13.397</v>
    <v>13.468999999999999</v>
    <v>13.565</v>
    <v>13.644</v>
    <v>13.667</v>
    <v>13.65</v>
    <v>13.721</v>
    <v>13.744999999999999</v>
    <v>13.87</v>
    <v>13.779</v>
    <v>13.648999999999999</v>
    <v>13.627000000000001</v>
    <v>13.749000000000001</v>
    <v>13.544</v>
    <v>13.395</v>
    <v>13.537000000000001</v>
    <v>13.489000000000001</v>
    <v>13.273999999999999</v>
    <v>13.519</v>
    <v>13.5</v>
    <v>13.401</v>
    <v>13.202999999999999</v>
    <v>12.826000000000001</v>
    <v>13.33</v>
    <v>13.395</v>
    <v>13.445</v>
    <v>13.624000000000001</v>
    <v>13.509</v>
    <v>13.58</v>
    <v>13.693</v>
    <v>13.602</v>
    <v>13.648999999999999</v>
    <v>13.491</v>
    <v>13.616</v>
    <v>13.592000000000001</v>
    <v>13.539</v>
    <v>13.302</v>
    <v>13.507</v>
    <v>13.554</v>
    <v>13.519</v>
    <v>13.627000000000001</v>
    <v>13.805999999999999</v>
    <v>14.085000000000001</v>
    <v>14.077</v>
    <v>14.135999999999999</v>
    <v>14.156000000000001</v>
    <v>14.237</v>
    <v>14.301</v>
    <v>14.32</v>
    <v>14.388999999999999</v>
    <v>14.445</v>
    <v>14.396000000000001</v>
    <v>14.243</v>
    <v>14.313000000000001</v>
    <v>14.414999999999999</v>
    <v>14.433</v>
    <v>14.438000000000001</v>
    <v>14.488</v>
    <v>14.494</v>
    <v>14.555999999999999</v>
    <v>14.51</v>
    <v>-99999901</v>
    <v>14.223000000000001</v>
    <v>14.334</v>
    <v>14.286</v>
    <v>14.518000000000001</v>
    <v>14.425000000000001</v>
    <v>14.19</v>
    <v>14.013</v>
    <v>14.051</v>
    <v>14.228</v>
    <v>14.247</v>
    <v>14.255000000000001</v>
    <v>14.298999999999999</v>
    <v>14.42</v>
    <v>14.396000000000001</v>
    <v>14.414</v>
    <v>14.385</v>
    <v>14.471</v>
    <v>-99999901</v>
    <v>14.438000000000001</v>
    <v>14.394</v>
    <v>14.337</v>
    <v>14.428000000000001</v>
    <v>14.49</v>
    <v>14.476000000000001</v>
    <v>14.487</v>
    <v>14.565</v>
    <v>14.59</v>
    <v>14.611000000000001</v>
    <v>14.615</v>
    <v>14.634</v>
    <v>14.596</v>
    <v>14.436</v>
    <v>14.505000000000001</v>
    <v>14.672000000000001</v>
    <v>14.635</v>
    <v>14.782999999999999</v>
    <v>14.805999999999999</v>
    <v>14.833</v>
    <v>14.904</v>
    <v>14.898</v>
    <v>14.916</v>
    <v>15.023</v>
    <v>15.082000000000001</v>
    <v>15.03</v>
    <v>15.103</v>
    <v>14.935</v>
    <v>15.141</v>
    <v>15.193</v>
    <v>15.253</v>
    <v>15.182</v>
    <v>15.132999999999999</v>
    <v>15.073</v>
    <v>14.808999999999999</v>
    <v>15.000999999999999</v>
    <v>15.11</v>
    <v>15.177</v>
    <v>15.351000000000001</v>
    <v>15.378</v>
    <v>15.19</v>
    <v>15.326000000000001</v>
    <v>15.395</v>
    <v>15.295999999999999</v>
    <v>15.349</v>
    <v>15.246</v>
    <v>15.324</v>
    <v>15.406000000000001</v>
    <v>15.43</v>
    <v>15.428000000000001</v>
    <v>15.432</v>
    <v>15.425000000000001</v>
    <v>15.465</v>
    <v>15.529</v>
    <v>15.446</v>
    <v>15.462</v>
    <v>15.465</v>
    <v>15.32</v>
    <v>15.428000000000001</v>
    <v>15.605</v>
    <v>15.644</v>
    <v>15.676</v>
    <v>15.627000000000001</v>
    <v>15.701000000000001</v>
    <v>-99999901</v>
    <v>15.85</v>
    <v>15.824999999999999</v>
    <v>15.852</v>
    <v>15.82</v>
    <v>15.949</v>
    <v>15.858000000000001</v>
    <v>15.744</v>
    <v>15.771000000000001</v>
    <v>15.653</v>
    <v>15.567</v>
    <v>15.577999999999999</v>
    <v>15.551</v>
    <v>15.553000000000001</v>
    <v>15.526</v>
    <v>15.262</v>
    <v>15.26</v>
    <v>15.301</v>
    <v>15.548999999999999</v>
    <v>15.497</v>
    <v>15.497</v>
    <v>15.183999999999999</v>
    <v>15.382999999999999</v>
    <v>15.175000000000001</v>
    <v>15.037000000000001</v>
    <v>14.895</v>
    <v>15.137</v>
    <v>14.978999999999999</v>
    <v>15.388999999999999</v>
    <v>15.308999999999999</v>
    <v>15.319000000000001</v>
    <v>15.167999999999999</v>
    <v>15.12</v>
    <v>15.423999999999999</v>
    <v>15.561999999999999</v>
    <v>15.59</v>
    <v>15.752000000000001</v>
    <v>15.804</v>
    <v>15.8</v>
    <v>15.819000000000001</v>
    <v>15.9</v>
    <v>16.042000000000002</v>
    <v>15.96</v>
    <v>16.023</v>
    <v>16.039000000000001</v>
    <v>16.093</v>
    <v>16.170999999999999</v>
    <v>16.155999999999999</v>
    <v>16.335000000000001</v>
    <v>16.445</v>
    <v>16.439</v>
    <v>16.356000000000002</v>
    <v>16.346</v>
    <v>16.251999999999999</v>
    <v>16.350999999999999</v>
    <v>16.379000000000001</v>
    <v>16.457000000000001</v>
    <v>16.411999999999999</v>
    <v>16.399000000000001</v>
    <v>16.492999999999999</v>
    <v>16.503</v>
    <v>16.276</v>
    <v>16.344999999999999</v>
    <v>16.41</v>
    <v>16.050999999999998</v>
    <v>16.190000000000001</v>
    <v>16.053000000000001</v>
    <v>16.202000000000002</v>
    <v>15.898999999999999</v>
    <v>15.75</v>
    <v>15.875</v>
    <v>16.297999999999998</v>
    <v>16.305</v>
    <v>16.331</v>
    <v>16.254999999999999</v>
    <v>16.225000000000001</v>
    <v>16.024999999999999</v>
    <v>16.010999999999999</v>
    <v>16.312999999999999</v>
    <v>16.164999999999999</v>
    <v>15.753</v>
    <v>15.976000000000001</v>
    <v>16.271999999999998</v>
    <v>16.425000000000001</v>
    <v>16.456</v>
  </a>
  <a r="1" c="257">
    <v>6.4813999999999998</v>
    <v>6.3869999999999996</v>
    <v>6.4295</v>
    <v>6.4195000000000002</v>
    <v>6.3704999999999998</v>
    <v>6.431</v>
    <v>6.5789999999999997</v>
    <v>6.66</v>
    <v>6.6779999999999999</v>
    <v>6.63</v>
    <v>6.7009999999999996</v>
    <v>6.7074999999999996</v>
    <v>6.7705000000000002</v>
    <v>6.673</v>
    <v>6.6905000000000001</v>
    <v>6.7229999999999999</v>
    <v>6.7770000000000001</v>
    <v>6.7619999999999996</v>
    <v>6.7290000000000001</v>
    <v>6.7080000000000002</v>
    <v>6.7539999999999996</v>
    <v>6.6524999999999999</v>
    <v>6.6180000000000003</v>
    <v>6.5940000000000003</v>
    <v>6.5910000000000002</v>
    <v>6.7145000000000001</v>
    <v>6.72</v>
    <v>6.8064999999999998</v>
    <v>6.9039999999999999</v>
    <v>6.9885000000000002</v>
    <v>7.0125000000000002</v>
    <v>7.0205000000000002</v>
    <v>7.05</v>
    <v>7.0564999999999998</v>
    <v>7.1340000000000003</v>
    <v>7.0650000000000004</v>
    <v>6.96</v>
    <v>6.9130000000000003</v>
    <v>7.0229999999999997</v>
    <v>7.0209999999999999</v>
    <v>6.9215</v>
    <v>7.048</v>
    <v>7.0350000000000001</v>
    <v>6.8789999999999996</v>
    <v>7.0155000000000003</v>
    <v>6.9779999999999998</v>
    <v>6.9779999999999998</v>
    <v>6.8605</v>
    <v>6.6425000000000001</v>
    <v>6.9210000000000003</v>
    <v>6.9969999999999999</v>
    <v>7.0309999999999997</v>
    <v>7.1539999999999999</v>
    <v>7.1665000000000001</v>
    <v>7.2115</v>
    <v>7.1924999999999999</v>
    <v>7.1509999999999998</v>
    <v>7.2370000000000001</v>
    <v>7.1485000000000003</v>
    <v>7.1</v>
    <v>6.99</v>
    <v>6.9504999999999999</v>
    <v>6.867</v>
    <v>7.0179999999999998</v>
    <v>6.9249999999999998</v>
    <v>6.9539999999999997</v>
    <v>7.0010000000000003</v>
    <v>7.069</v>
    <v>7.1760000000000002</v>
    <v>7.1470000000000002</v>
    <v>7.1440000000000001</v>
    <v>7.17</v>
    <v>7.1529999999999996</v>
    <v>7.1660000000000004</v>
    <v>7.2619999999999996</v>
    <v>7.2344999999999997</v>
    <v>7.2789999999999999</v>
    <v>7.2140000000000004</v>
    <v>7.0934999999999997</v>
    <v>7.1654999999999998</v>
    <v>7.2530000000000001</v>
    <v>7.2744999999999997</v>
    <v>7.3570000000000002</v>
    <v>7.3689999999999998</v>
    <v>7.3594999999999997</v>
    <v>7.3390000000000004</v>
    <v>7.2945000000000002</v>
    <v>-99999901</v>
    <v>7.1950000000000003</v>
    <v>7.27</v>
    <v>7.2140000000000004</v>
    <v>7.351</v>
    <v>7.3680000000000003</v>
    <v>7.1965000000000003</v>
    <v>7.1210000000000004</v>
    <v>7.048</v>
    <v>7.1760000000000002</v>
    <v>7.1840000000000002</v>
    <v>7.2569999999999997</v>
    <v>7.0960000000000001</v>
    <v>7.1790000000000003</v>
    <v>7.22</v>
    <v>7.2510000000000003</v>
    <v>7.23</v>
    <v>7.2450000000000001</v>
    <v>7.3010000000000002</v>
    <v>7.335</v>
    <v>7.3277000000000001</v>
    <v>7.38</v>
    <v>7.3944999999999999</v>
    <v>7.3455000000000004</v>
    <v>7.3795000000000002</v>
    <v>7.39</v>
    <v>7.4359999999999999</v>
    <v>7.4634999999999998</v>
    <v>7.4329999999999998</v>
    <v>7.4429999999999996</v>
    <v>7.4654999999999996</v>
    <v>7.4055</v>
    <v>7.4260000000000002</v>
    <v>7.3090000000000002</v>
    <v>7.1989999999999998</v>
    <v>7.2694999999999999</v>
    <v>7.2949999999999999</v>
    <v>7.3230000000000004</v>
    <v>7.3594999999999997</v>
    <v>7.4249999999999998</v>
    <v>7.3745000000000003</v>
    <v>7.3920000000000003</v>
    <v>7.3384999999999998</v>
    <v>7.3789999999999996</v>
    <v>7.3719999999999999</v>
    <v>7.4055</v>
    <v>7.2915000000000001</v>
    <v>7.2990000000000004</v>
    <v>7.2134999999999998</v>
    <v>7.3185000000000002</v>
    <v>7.35</v>
    <v>7.3085000000000004</v>
    <v>7.2530000000000001</v>
    <v>7.1829999999999998</v>
    <v>7.141</v>
    <v>6.9459999999999997</v>
    <v>7.0730000000000004</v>
    <v>7.1879999999999997</v>
    <v>7.1669999999999998</v>
    <v>7.21</v>
    <v>7.2424999999999997</v>
    <v>7.1835000000000004</v>
    <v>7.2350000000000003</v>
    <v>7.3460000000000001</v>
    <v>7.2965</v>
    <v>7.3380000000000001</v>
    <v>7.2830000000000004</v>
    <v>7.3</v>
    <v>7.3449999999999998</v>
    <v>7.3419999999999996</v>
    <v>7.32</v>
    <v>7.3380000000000001</v>
    <v>7.3310000000000004</v>
    <v>7.3559999999999999</v>
    <v>7.3685</v>
    <v>7.3239999999999998</v>
    <v>7.1994999999999996</v>
    <v>7.2534999999999998</v>
    <v>7.1029999999999998</v>
    <v>7.1395</v>
    <v>7.2595000000000001</v>
    <v>7.3289999999999997</v>
    <v>7.391</v>
    <v>7.3520000000000003</v>
    <v>7.4390000000000001</v>
    <v>7.4836999999999998</v>
    <v>7.4560000000000004</v>
    <v>7.4939999999999998</v>
    <v>7.5730000000000004</v>
    <v>7.5549999999999997</v>
    <v>7.59</v>
    <v>7.5410000000000004</v>
    <v>7.444</v>
    <v>7.4889999999999999</v>
    <v>7.4550000000000001</v>
    <v>7.4560000000000004</v>
    <v>7.43</v>
    <v>7.4180000000000001</v>
    <v>7.4119999999999999</v>
    <v>7.3849999999999998</v>
    <v>7.2549999999999999</v>
    <v>7.2705000000000002</v>
    <v>7.367</v>
    <v>7.4640000000000004</v>
    <v>7.43</v>
    <v>7.4794999999999998</v>
    <v>7.3440000000000003</v>
    <v>7.2930000000000001</v>
    <v>7.2880000000000003</v>
    <v>7.2560000000000002</v>
    <v>7.2329999999999997</v>
    <v>7.298</v>
    <v>7.1444999999999999</v>
    <v>7.3339999999999996</v>
    <v>7.3220000000000001</v>
    <v>7.3164999999999996</v>
    <v>7.2750000000000004</v>
    <v>7.306</v>
    <v>7.43</v>
    <v>7.492</v>
    <v>7.4465000000000003</v>
    <v>7.4889999999999999</v>
    <v>7.5179999999999998</v>
    <v>7.4880000000000004</v>
    <v>7.5049999999999999</v>
    <v>7.5839999999999996</v>
    <v>7.5659999999999998</v>
    <v>7.4865000000000004</v>
    <v>7.52</v>
    <v>7.53</v>
    <v>7.6369999999999996</v>
    <v>7.6230000000000002</v>
    <v>7.681</v>
    <v>7.7160000000000002</v>
    <v>7.7839999999999998</v>
    <v>7.8159999999999998</v>
    <v>7.7619999999999996</v>
    <v>7.7439999999999998</v>
    <v>7.6989999999999998</v>
    <v>7.7140000000000004</v>
    <v>7.7190000000000003</v>
    <v>7.6989999999999998</v>
    <v>7.6349999999999998</v>
    <v>7.6159999999999997</v>
    <v>7.5810000000000004</v>
    <v>7.5839999999999996</v>
    <v>7.4669999999999996</v>
    <v>7.4660000000000002</v>
    <v>7.5090000000000003</v>
    <v>7.2210000000000001</v>
    <v>7.2670000000000003</v>
    <v>7.1719999999999997</v>
    <v>7.2960000000000003</v>
    <v>7.1539999999999999</v>
    <v>7.0984999999999996</v>
    <v>7.1849999999999996</v>
    <v>7.383</v>
    <v>7.3730000000000002</v>
    <v>7.3220000000000001</v>
    <v>7.2484999999999999</v>
    <v>7.165</v>
    <v>7.1440000000000001</v>
    <v>7.069</v>
    <v>7.2240000000000002</v>
    <v>7.1719999999999997</v>
    <v>6.9814999999999996</v>
    <v>7.1580000000000004</v>
    <v>7.2679999999999998</v>
    <v>7.3579999999999997</v>
    <v>7.3274999999999997</v>
  </a>
</arrayData>
</file>

<file path=xl/richData/rdrichvalue.xml><?xml version="1.0" encoding="utf-8"?>
<rvData xmlns="http://schemas.microsoft.com/office/spreadsheetml/2017/richdata" count="8984">
  <rv s="0">
    <v>https://www.bing.com/financeapi/forcetrigger?t=ao7ia2&amp;q=XLON%3aCSPX&amp;form=skydnc</v>
    <v>Learn more on Bing</v>
  </rv>
  <rv s="1">
    <v>en-US</v>
    <v>ao7ia2</v>
    <v>268435456</v>
    <v>1</v>
    <v>Powered by Refinitiv</v>
    <v>0</v>
    <v>iShs CoreS&amp;P500 U ETF USD A (XLON:CSPX)</v>
    <v>2</v>
    <v>3</v>
    <v>Finance</v>
    <v>4</v>
    <v>483.77</v>
    <v>168</v>
    <v>1.0024999999999999</v>
    <v>0.08</v>
    <v>1.6570000000000002E-4</v>
    <v>USD</v>
    <v>London Stock Exchange</v>
    <v>XLON</v>
    <v>7.000000000000001E-4</v>
    <v>483.77</v>
    <v>ETF</v>
    <v>44554.524481492968</v>
    <v>0</v>
    <v>481.87</v>
    <v>54696727357.699997</v>
    <v>iShs CoreS&amp;P500 U ETF USD A</v>
    <v>481.87</v>
    <v>482.78</v>
    <v>482.86</v>
    <v>CSPX</v>
    <v>iShs CoreS&amp;P500 U ETF USD A (XLON:CSPX)</v>
    <v>12876</v>
  </rv>
  <rv s="2">
    <v>1</v>
  </rv>
  <rv s="3">
    <fb>376.85</fb>
    <v>5</v>
  </rv>
  <rv s="3">
    <fb>377.62</fb>
    <v>5</v>
  </rv>
  <rv s="3">
    <fb>377.55</fb>
    <v>5</v>
  </rv>
  <rv s="3">
    <fb>376.75</fb>
    <v>5</v>
  </rv>
  <rv s="3">
    <fb>373.71</fb>
    <v>5</v>
  </rv>
  <rv s="3">
    <fb>374.65</fb>
    <v>5</v>
  </rv>
  <rv s="3">
    <fb>380.69</fb>
    <v>5</v>
  </rv>
  <rv s="3">
    <fb>383.83</fb>
    <v>5</v>
  </rv>
  <rv s="3">
    <fb>384.77</fb>
    <v>5</v>
  </rv>
  <rv s="3">
    <fb>384.59</fb>
    <v>5</v>
  </rv>
  <rv s="3">
    <fb>383.81</fb>
    <v>5</v>
  </rv>
  <rv s="3">
    <fb>384.66</fb>
    <v>5</v>
  </rv>
  <rv s="3">
    <fb>385.16</fb>
    <v>5</v>
  </rv>
  <rv s="3">
    <fb>381.19</fb>
    <v>5</v>
  </rv>
  <rv s="3">
    <fb>381.12</fb>
    <v>5</v>
  </rv>
  <rv s="3">
    <fb>382</fb>
    <v>5</v>
  </rv>
  <rv s="3">
    <fb>387.67</fb>
    <v>5</v>
  </rv>
  <rv s="3">
    <fb>388.88</fb>
    <v>5</v>
  </rv>
  <rv s="3">
    <fb>387.74</fb>
    <v>5</v>
  </rv>
  <rv s="3">
    <fb>386.29</fb>
    <v>5</v>
  </rv>
  <rv s="3">
    <fb>389.18</fb>
    <v>5</v>
  </rv>
  <rv s="3">
    <fb>382.15</fb>
    <v>5</v>
  </rv>
  <rv s="3">
    <fb>385.06</fb>
    <v>5</v>
  </rv>
  <rv s="3">
    <fb>377.05</fb>
    <v>5</v>
  </rv>
  <rv s="3">
    <fb>379.56</fb>
    <v>5</v>
  </rv>
  <rv s="3">
    <fb>387.48</fb>
    <v>5</v>
  </rv>
  <rv s="3">
    <fb>386.87</fb>
    <v>5</v>
  </rv>
  <rv s="3">
    <fb>389.45</fb>
    <v>5</v>
  </rv>
  <rv s="3">
    <fb>392.66</fb>
    <v>5</v>
  </rv>
  <rv s="3">
    <fb>393.68</fb>
    <v>5</v>
  </rv>
  <rv s="3">
    <fb>395</fb>
    <v>5</v>
  </rv>
  <rv s="3">
    <fb>394.77</fb>
    <v>5</v>
  </rv>
  <rv s="3">
    <fb>395.94</fb>
    <v>5</v>
  </rv>
  <rv s="3">
    <fb>396.49</fb>
    <v>5</v>
  </rv>
  <rv s="3">
    <fb>399.73</fb>
    <v>5</v>
  </rv>
  <rv s="3">
    <fb>397.75</fb>
    <v>5</v>
  </rv>
  <rv s="3">
    <fb>395.09</fb>
    <v>5</v>
  </rv>
  <rv s="3">
    <fb>394.12</fb>
    <v>5</v>
  </rv>
  <rv s="3">
    <fb>397.16</fb>
    <v>5</v>
  </rv>
  <rv s="3">
    <fb>392.76</fb>
    <v>5</v>
  </rv>
  <rv s="3">
    <fb>390.25</fb>
    <v>5</v>
  </rv>
  <rv s="3">
    <fb>394.67</fb>
    <v>5</v>
  </rv>
  <rv s="3">
    <fb>393.26</fb>
    <v>5</v>
  </rv>
  <rv s="3">
    <fb>388.44</fb>
    <v>5</v>
  </rv>
  <rv s="3">
    <fb>393.98</fb>
    <v>5</v>
  </rv>
  <rv s="3">
    <fb>391.98</fb>
    <v>5</v>
  </rv>
  <rv s="3">
    <fb>390.86</fb>
    <v>5</v>
  </rv>
  <rv s="3">
    <fb>386.93</fb>
    <v>5</v>
  </rv>
  <rv s="3">
    <fb>378.23</fb>
    <v>5</v>
  </rv>
  <rv s="3">
    <fb>391.35</fb>
    <v>5</v>
  </rv>
  <rv s="3">
    <fb>393.4</fb>
    <v>5</v>
  </rv>
  <rv s="3">
    <fb>394.54</fb>
    <v>5</v>
  </rv>
  <rv s="3">
    <fb>399.98</fb>
    <v>5</v>
  </rv>
  <rv s="3">
    <fb>397.14</fb>
    <v>5</v>
  </rv>
  <rv s="3">
    <fb>398.84</fb>
    <v>5</v>
  </rv>
  <rv s="3">
    <fb>401.61</fb>
    <v>5</v>
  </rv>
  <rv s="3">
    <fb>399.16</fb>
    <v>5</v>
  </rv>
  <rv s="3">
    <fb>400.87</fb>
    <v>5</v>
  </rv>
  <rv s="3">
    <fb>396.97</fb>
    <v>5</v>
  </rv>
  <rv s="3">
    <fb>399.06</fb>
    <v>5</v>
  </rv>
  <rv s="3">
    <fb>398.45</fb>
    <v>5</v>
  </rv>
  <rv s="3">
    <fb>398.15</fb>
    <v>5</v>
  </rv>
  <rv s="3">
    <fb>393.92</fb>
    <v>5</v>
  </rv>
  <rv s="3">
    <fb>398.88</fb>
    <v>5</v>
  </rv>
  <rv s="3">
    <fb>400.52</fb>
    <v>5</v>
  </rv>
  <rv s="3">
    <fb>400.95</fb>
    <v>5</v>
  </rv>
  <rv s="3">
    <fb>402.94</fb>
    <v>5</v>
  </rv>
  <rv s="3">
    <fb>405.58</fb>
    <v>5</v>
  </rv>
  <rv s="3">
    <fb>413.2</fb>
    <v>5</v>
  </rv>
  <rv s="3">
    <fb>412.7</fb>
    <v>5</v>
  </rv>
  <rv s="3">
    <fb>414.32</fb>
    <v>5</v>
  </rv>
  <rv s="3">
    <fb>415.55</fb>
    <v>5</v>
  </rv>
  <rv s="3">
    <fb>417.24</fb>
    <v>5</v>
  </rv>
  <rv s="3">
    <fb>418.61</fb>
    <v>5</v>
  </rv>
  <rv s="3">
    <fb>419.67</fb>
    <v>5</v>
  </rv>
  <rv s="3">
    <fb>421.24</fb>
    <v>5</v>
  </rv>
  <rv s="3">
    <fb>423.1</fb>
    <v>5</v>
  </rv>
  <rv s="3">
    <fb>421.81</fb>
    <v>5</v>
  </rv>
  <rv s="3">
    <fb>417.36</fb>
    <v>5</v>
  </rv>
  <rv s="3">
    <fb>421.01</fb>
    <v>5</v>
  </rv>
  <rv s="3">
    <fb>423.36</fb>
    <v>5</v>
  </rv>
  <rv s="3">
    <fb>422.88</fb>
    <v>5</v>
  </rv>
  <rv s="3">
    <fb>424.48</fb>
    <v>5</v>
  </rv>
  <rv s="3">
    <fb>423.95</fb>
    <v>5</v>
  </rv>
  <rv s="3">
    <fb>424.46</fb>
    <v>5</v>
  </rv>
  <rv s="3">
    <fb>424.77</fb>
    <v>5</v>
  </rv>
  <rv s="3">
    <fb>423.81</fb>
    <v>5</v>
  </rv>
  <rv s="3">
    <fb>425.45</fb>
    <v>5</v>
  </rv>
  <rv s="3">
    <fb>419.33</fb>
    <v>5</v>
  </rv>
  <rv s="3">
    <fb>423.6</fb>
    <v>5</v>
  </rv>
  <rv s="3">
    <fb>423.29</fb>
    <v>5</v>
  </rv>
  <rv s="3">
    <fb>429.28</fb>
    <v>5</v>
  </rv>
  <rv s="3">
    <fb>428.93</fb>
    <v>5</v>
  </rv>
  <rv s="3">
    <fb>420.45</fb>
    <v>5</v>
  </rv>
  <rv s="3">
    <fb>415.09</fb>
    <v>5</v>
  </rv>
  <rv s="3">
    <fb>416.46</fb>
    <v>5</v>
  </rv>
  <rv s="3">
    <fb>422.1</fb>
    <v>5</v>
  </rv>
  <rv s="3">
    <fb>420.84</fb>
    <v>5</v>
  </rv>
  <rv s="3">
    <fb>421.57</fb>
    <v>5</v>
  </rv>
  <rv s="3">
    <fb>414.01</fb>
    <v>5</v>
  </rv>
  <rv s="3">
    <fb>421.77</fb>
    <v>5</v>
  </rv>
  <rv s="3">
    <fb>423.13</fb>
    <v>5</v>
  </rv>
  <rv s="3">
    <fb>426.15</fb>
    <v>5</v>
  </rv>
  <rv s="3">
    <fb>424.76</fb>
    <v>5</v>
  </rv>
  <rv s="3">
    <fb>425.41</fb>
    <v>5</v>
  </rv>
  <rv s="3">
    <fb>426.38</fb>
    <v>5</v>
  </rv>
  <rv s="3">
    <fb>427.35</fb>
    <v>5</v>
  </rv>
  <rv s="3">
    <fb>426.50349999999997</fb>
    <v>5</v>
  </rv>
  <rv s="3">
    <fb>426.72</fb>
    <v>5</v>
  </rv>
  <rv s="3">
    <fb>427.64</fb>
    <v>5</v>
  </rv>
  <rv s="3">
    <fb>425.79</fb>
    <v>5</v>
  </rv>
  <rv s="3">
    <fb>428.42</fb>
    <v>5</v>
  </rv>
  <rv s="3">
    <fb>428.02</fb>
    <v>5</v>
  </rv>
  <rv s="3">
    <fb>427.84</fb>
    <v>5</v>
  </rv>
  <rv s="3">
    <fb>429.26</fb>
    <v>5</v>
  </rv>
  <rv s="3">
    <fb>429.93</fb>
    <v>5</v>
  </rv>
  <rv s="3">
    <fb>430.11</fb>
    <v>5</v>
  </rv>
  <rv s="3">
    <fb>430.01</fb>
    <v>5</v>
  </rv>
  <rv s="3">
    <fb>430.43</fb>
    <v>5</v>
  </rv>
  <rv s="3">
    <fb>431.03</fb>
    <v>5</v>
  </rv>
  <rv s="3">
    <fb>429.03</fb>
    <v>5</v>
  </rv>
  <rv s="3">
    <fb>424.32</fb>
    <v>5</v>
  </rv>
  <rv s="3">
    <fb>427.83</fb>
    <v>5</v>
  </rv>
  <rv s="3">
    <fb>430.36</fb>
    <v>5</v>
  </rv>
  <rv s="3">
    <fb>430.92</fb>
    <v>5</v>
  </rv>
  <rv s="3">
    <fb>432.92</fb>
    <v>5</v>
  </rv>
  <rv s="3">
    <fb>434.46</fb>
    <v>5</v>
  </rv>
  <rv s="3">
    <fb>434.3</fb>
    <v>5</v>
  </rv>
  <rv s="3">
    <fb>436.15</fb>
    <v>5</v>
  </rv>
  <rv s="3">
    <fb>435.94</fb>
    <v>5</v>
  </rv>
  <rv s="3">
    <fb>437.5</fb>
    <v>5</v>
  </rv>
  <rv s="3">
    <fb>440.31</fb>
    <v>5</v>
  </rv>
  <rv s="3">
    <fb>442.06</fb>
    <v>5</v>
  </rv>
  <rv s="3">
    <fb>439.47</fb>
    <v>5</v>
  </rv>
  <rv s="3">
    <fb>441.53</fb>
    <v>5</v>
  </rv>
  <rv s="3">
    <fb>437.97</fb>
    <v>5</v>
  </rv>
  <rv s="3">
    <fb>443.05</fb>
    <v>5</v>
  </rv>
  <rv s="3">
    <fb>444.36</fb>
    <v>5</v>
  </rv>
  <rv s="3">
    <fb>445.99</fb>
    <v>5</v>
  </rv>
  <rv s="3">
    <fb>444.07</fb>
    <v>5</v>
  </rv>
  <rv s="3">
    <fb>443.39</fb>
    <v>5</v>
  </rv>
  <rv s="3">
    <fb>441.81</fb>
    <v>5</v>
  </rv>
  <rv s="3">
    <fb>433.06</fb>
    <v>5</v>
  </rv>
  <rv s="3">
    <fb>437.92</fb>
    <v>5</v>
  </rv>
  <rv s="3">
    <fb>441.64</fb>
    <v>5</v>
  </rv>
  <rv s="3">
    <fb>442.58</fb>
    <v>5</v>
  </rv>
  <rv s="3">
    <fb>447.4</fb>
    <v>5</v>
  </rv>
  <rv s="3">
    <fb>448.69</fb>
    <v>5</v>
  </rv>
  <rv s="3">
    <fb>445.5</fb>
    <v>5</v>
  </rv>
  <rv s="3">
    <fb>447.27</fb>
    <v>5</v>
  </rv>
  <rv s="3">
    <fb>449.43</fb>
    <v>5</v>
  </rv>
  <rv s="3">
    <fb>446.64</fb>
    <v>5</v>
  </rv>
  <rv s="3">
    <fb>448.51</fb>
    <v>5</v>
  </rv>
  <rv s="3">
    <fb>446.44</fb>
    <v>5</v>
  </rv>
  <rv s="3">
    <fb>447.64</fb>
    <v>5</v>
  </rv>
  <rv s="3">
    <fb>449.31</fb>
    <v>5</v>
  </rv>
  <rv s="3">
    <fb>450.47</fb>
    <v>5</v>
  </rv>
  <rv s="3">
    <fb>450.22</fb>
    <v>5</v>
  </rv>
  <rv s="3">
    <fb>450.9</fb>
    <v>5</v>
  </rv>
  <rv s="3">
    <fb>451.3</fb>
    <v>5</v>
  </rv>
  <rv s="3">
    <fb>452.13</fb>
    <v>5</v>
  </rv>
  <rv s="3">
    <fb>453.88</fb>
    <v>5</v>
  </rv>
  <rv s="3">
    <fb>452.47</fb>
    <v>5</v>
  </rv>
  <rv s="3">
    <fb>452.62</fb>
    <v>5</v>
  </rv>
  <rv s="3">
    <fb>451.53</fb>
    <v>5</v>
  </rv>
  <rv s="3">
    <fb>447.23</fb>
    <v>5</v>
  </rv>
  <rv s="3">
    <fb>450.92</fb>
    <v>5</v>
  </rv>
  <rv s="3">
    <fb>455.94</fb>
    <v>5</v>
  </rv>
  <rv s="3">
    <fb>456.16</fb>
    <v>5</v>
  </rv>
  <rv s="3">
    <fb>457.24</fb>
    <v>5</v>
  </rv>
  <rv s="3">
    <fb>455.7</fb>
    <v>5</v>
  </rv>
  <rv s="3">
    <fb>458.06</fb>
    <v>5</v>
  </rv>
  <rv s="3">
    <fb>461.178</fb>
    <v>5</v>
  </rv>
  <rv s="3">
    <fb>460.73</fb>
    <v>5</v>
  </rv>
  <rv s="3">
    <fb>460.9</fb>
    <v>5</v>
  </rv>
  <rv s="3">
    <fb>462.01</fb>
    <v>5</v>
  </rv>
  <rv s="3">
    <fb>461.26</fb>
    <v>5</v>
  </rv>
  <rv s="3">
    <fb>462.68</fb>
    <v>5</v>
  </rv>
  <rv s="3">
    <fb>459.75</fb>
    <v>5</v>
  </rv>
  <rv s="3">
    <fb>457.97</fb>
    <v>5</v>
  </rv>
  <rv s="3">
    <fb>459.36</fb>
    <v>5</v>
  </rv>
  <rv s="3">
    <fb>456.31</fb>
    <v>5</v>
  </rv>
  <rv s="3">
    <fb>454.33</fb>
    <v>5</v>
  </rv>
  <rv s="3">
    <fb>453.79</fb>
    <v>5</v>
  </rv>
  <rv s="3">
    <fb>453.37</fb>
    <v>5</v>
  </rv>
  <rv s="3">
    <fb>453.11</fb>
    <v>5</v>
  </rv>
  <rv s="3">
    <fb>451.96</fb>
    <v>5</v>
  </rv>
  <rv s="3">
    <fb>443.47</fb>
    <v>5</v>
  </rv>
  <rv s="3">
    <fb>445.27</fb>
    <v>5</v>
  </rv>
  <rv s="3">
    <fb>448.03</fb>
    <v>5</v>
  </rv>
  <rv s="3">
    <fb>453.03</fb>
    <v>5</v>
  </rv>
  <rv s="3">
    <fb>452.19</fb>
    <v>5</v>
  </rv>
  <rv s="3">
    <fb>452.85</fb>
    <v>5</v>
  </rv>
  <rv s="3">
    <fb>444.13</fb>
    <v>5</v>
  </rv>
  <rv s="3">
    <fb>445.14</fb>
    <v>5</v>
  </rv>
  <rv s="3">
    <fb>442.62</fb>
    <v>5</v>
  </rv>
  <rv s="3">
    <fb>440.52</fb>
    <v>5</v>
  </rv>
  <rv s="3">
    <fb>436.2</fb>
    <v>5</v>
  </rv>
  <rv s="3">
    <fb>444.24</fb>
    <v>5</v>
  </rv>
  <rv s="3">
    <fb>438.41</fb>
    <v>5</v>
  </rv>
  <rv s="3">
    <fb>450.57</fb>
    <v>5</v>
  </rv>
  <rv s="3">
    <fb>448.19</fb>
    <v>5</v>
  </rv>
  <rv s="3">
    <fb>449.08</fb>
    <v>5</v>
  </rv>
  <rv s="3">
    <fb>443.64</fb>
    <v>5</v>
  </rv>
  <rv s="3">
    <fb>441.86</fb>
    <v>5</v>
  </rv>
  <rv s="3">
    <fb>450.78</fb>
    <v>5</v>
  </rv>
  <rv s="3">
    <fb>454.89</fb>
    <v>5</v>
  </rv>
  <rv s="3">
    <fb>456.4</fb>
    <v>5</v>
  </rv>
  <rv s="3">
    <fb>459.59</fb>
    <v>5</v>
  </rv>
  <rv s="3">
    <fb>461.85</fb>
    <v>5</v>
  </rv>
  <rv s="3">
    <fb>461.16</fb>
    <v>5</v>
  </rv>
  <rv s="3">
    <fb>461.75</fb>
    <v>5</v>
  </rv>
  <rv s="3">
    <fb>464.62</fb>
    <v>5</v>
  </rv>
  <rv s="3">
    <fb>467.3</fb>
    <v>5</v>
  </rv>
  <rv s="3">
    <fb>466.02</fb>
    <v>5</v>
  </rv>
  <rv s="3">
    <fb>467.57</fb>
    <v>5</v>
  </rv>
  <rv s="3">
    <fb>468.21</fb>
    <v>5</v>
  </rv>
  <rv s="3">
    <fb>469.53</fb>
    <v>5</v>
  </rv>
  <rv s="3">
    <fb>471.81</fb>
    <v>5</v>
  </rv>
  <rv s="3">
    <fb>471.47</fb>
    <v>5</v>
  </rv>
  <rv s="3">
    <fb>475.8</fb>
    <v>5</v>
  </rv>
  <rv s="3">
    <fb>479.69</fb>
    <v>5</v>
  </rv>
  <rv s="3">
    <fb>479.17</fb>
    <v>5</v>
  </rv>
  <rv s="3">
    <fb>477.12</fb>
    <v>5</v>
  </rv>
  <rv s="3">
    <fb>476.95</fb>
    <v>5</v>
  </rv>
  <rv s="3">
    <fb>474.67</fb>
    <v>5</v>
  </rv>
  <rv s="3">
    <fb>477.08</fb>
    <v>5</v>
  </rv>
  <rv s="3">
    <fb>477.93</fb>
    <v>5</v>
  </rv>
  <rv s="3">
    <fb>479.96</fb>
    <v>5</v>
  </rv>
  <rv s="3">
    <fb>478.49</fb>
    <v>5</v>
  </rv>
  <rv s="3">
    <fb>478.87</fb>
    <v>5</v>
  </rv>
  <rv s="3">
    <fb>480.1</fb>
    <v>5</v>
  </rv>
  <rv s="3">
    <fb>482.47</fb>
    <v>5</v>
  </rv>
  <rv s="3">
    <fb>476.17</fb>
    <v>5</v>
  </rv>
  <rv s="3">
    <fb>478.16</fb>
    <v>5</v>
  </rv>
  <rv s="3">
    <fb>480.06</fb>
    <v>5</v>
  </rv>
  <rv s="3">
    <fb>468.65</fb>
    <v>5</v>
  </rv>
  <rv s="3">
    <fb>473.39</fb>
    <v>5</v>
  </rv>
  <rv s="3">
    <fb>467.74</fb>
    <v>5</v>
  </rv>
  <rv s="3">
    <fb>474.16</fb>
    <v>5</v>
  </rv>
  <rv s="3">
    <fb>464.56</fb>
    <v>5</v>
  </rv>
  <rv s="3">
    <fb>463.25</fb>
    <v>5</v>
  </rv>
  <rv s="3">
    <fb>467.61</fb>
    <v>5</v>
  </rv>
  <rv s="3">
    <fb>478.21</fb>
    <v>5</v>
  </rv>
  <rv s="3">
    <fb>477.47</fb>
    <v>5</v>
  </rv>
  <rv s="3">
    <fb>478.45</fb>
    <v>5</v>
  </rv>
  <rv s="3">
    <fb>477.74</fb>
    <v>5</v>
  </rv>
  <rv s="3">
    <fb>476.98</fb>
    <v>5</v>
  </rv>
  <rv s="3">
    <fb>471.31</fb>
    <v>5</v>
  </rv>
  <rv s="3">
    <fb>470.92</fb>
    <v>5</v>
  </rv>
  <rv s="3">
    <fb>480.14</fb>
    <v>5</v>
  </rv>
  <rv s="3">
    <fb>473.88</fb>
    <v>5</v>
  </rv>
  <rv s="3">
    <fb>462.78</fb>
    <v>5</v>
  </rv>
  <rv s="3">
    <fb>469.9</fb>
    <v>5</v>
  </rv>
  <rv s="3">
    <fb>478.09</fb>
    <v>5</v>
  </rv>
  <rv s="3">
    <fb>482.78</fb>
    <v>5</v>
  </rv>
  <rv s="3">
    <fb>482.86</fb>
    <v>5</v>
  </rv>
  <rv s="0">
    <v>https://www.bing.com/financeapi/forcetrigger?t=aoamz2&amp;q=XLON%3aIWDA&amp;form=skydnc</v>
    <v>Learn more on Bing</v>
  </rv>
  <rv s="1">
    <v>en-US</v>
    <v>aoamz2</v>
    <v>268435456</v>
    <v>1</v>
    <v>Powered by Refinitiv</v>
    <v>0</v>
    <v>iShs CoreMSCI Wld ETF USD A (XLON:IWDA)</v>
    <v>2</v>
    <v>3</v>
    <v>Finance</v>
    <v>4</v>
    <v>89.51</v>
    <v>0</v>
    <v>1.0025999999999999</v>
    <v>0.12</v>
    <v>1.353E-3</v>
    <v>USD</v>
    <v>London Stock Exchange</v>
    <v>XLON</v>
    <v>2E-3</v>
    <v>88.98</v>
    <v>ETF</v>
    <v>44554.524402789066</v>
    <v>260</v>
    <v>88.51</v>
    <v>44924706864.519997</v>
    <v>iShs CoreMSCI Wld ETF USD A</v>
    <v>88.59</v>
    <v>88.68</v>
    <v>88.8</v>
    <v>IWDA</v>
    <v>iShs CoreMSCI Wld ETF USD A (XLON:IWDA)</v>
    <v>33804</v>
  </rv>
  <rv s="2">
    <v>261</v>
  </rv>
  <rv s="3">
    <fb>73.033000000000001</fb>
    <v>5</v>
  </rv>
  <rv s="3">
    <fb>73.28</fb>
    <v>5</v>
  </rv>
  <rv s="3">
    <fb>73.319999999999993</fb>
    <v>5</v>
  </rv>
  <rv s="3">
    <fb>73.150000000000006</fb>
    <v>5</v>
  </rv>
  <rv s="3">
    <fb>72.75</fb>
    <v>5</v>
  </rv>
  <rv s="3">
    <fb>72.98</fb>
    <v>5</v>
  </rv>
  <rv s="3">
    <fb>74.02</fb>
    <v>5</v>
  </rv>
  <rv s="3">
    <fb>74.56</fb>
    <v>5</v>
  </rv>
  <rv s="3">
    <fb>74.87</fb>
    <v>5</v>
  </rv>
  <rv s="3">
    <fb>74.62</fb>
    <v>5</v>
  </rv>
  <rv s="3">
    <fb>74.52</fb>
    <v>5</v>
  </rv>
  <rv s="3">
    <fb>74.680000000000007</fb>
    <v>5</v>
  </rv>
  <rv s="3">
    <fb>75</fb>
    <v>5</v>
  </rv>
  <rv s="3">
    <fb>74.099999999999994</fb>
    <v>5</v>
  </rv>
  <rv s="3">
    <fb>74.11</fb>
    <v>5</v>
  </rv>
  <rv s="3">
    <fb>74.27</fb>
    <v>5</v>
  </rv>
  <rv s="3">
    <fb>75.13</fb>
    <v>5</v>
  </rv>
  <rv s="3">
    <fb>75.33</fb>
    <v>5</v>
  </rv>
  <rv s="3">
    <fb>75.040000000000006</fb>
    <v>5</v>
  </rv>
  <rv s="3">
    <fb>75.19</fb>
    <v>5</v>
  </rv>
  <rv s="3">
    <fb>73.92</fb>
    <v>5</v>
  </rv>
  <rv s="3">
    <fb>74.23</fb>
    <v>5</v>
  </rv>
  <rv s="3">
    <fb>72.790000000000006</fb>
    <v>5</v>
  </rv>
  <rv s="3">
    <fb>73.36</fb>
    <v>5</v>
  </rv>
  <rv s="3">
    <fb>75.069999999999993</fb>
    <v>5</v>
  </rv>
  <rv s="3">
    <fb>75.67</fb>
    <v>5</v>
  </rv>
  <rv s="3">
    <fb>75.989999999999995</fb>
    <v>5</v>
  </rv>
  <rv s="3">
    <fb>76.3</fb>
    <v>5</v>
  </rv>
  <rv s="3">
    <fb>76.319999999999993</fb>
    <v>5</v>
  </rv>
  <rv s="3">
    <fb>76.56</fb>
    <v>5</v>
  </rv>
  <rv s="3">
    <fb>76.819999999999993</fb>
    <v>5</v>
  </rv>
  <rv s="3">
    <fb>77.53</fb>
    <v>5</v>
  </rv>
  <rv s="3">
    <fb>77.22</fb>
    <v>5</v>
  </rv>
  <rv s="3">
    <fb>76.45</fb>
    <v>5</v>
  </rv>
  <rv s="3">
    <fb>76.28</fb>
    <v>5</v>
  </rv>
  <rv s="3">
    <fb>76.930000000000007</fb>
    <v>5</v>
  </rv>
  <rv s="3">
    <fb>76.25</fb>
    <v>5</v>
  </rv>
  <rv s="3">
    <fb>75.78</fb>
    <v>5</v>
  </rv>
  <rv s="3">
    <fb>76.13</fb>
    <v>5</v>
  </rv>
  <rv s="3">
    <fb>74.83</fb>
    <v>5</v>
  </rv>
  <rv s="3">
    <fb>75.95</fb>
    <v>5</v>
  </rv>
  <rv s="3">
    <fb>75.709999999999994</fb>
    <v>5</v>
  </rv>
  <rv s="3">
    <fb>75.540000000000006</fb>
    <v>5</v>
  </rv>
  <rv s="3">
    <fb>74.7</fb>
    <v>5</v>
  </rv>
  <rv s="3">
    <fb>73.040000000000006</fb>
    <v>5</v>
  </rv>
  <rv s="3">
    <fb>75.17</fb>
    <v>5</v>
  </rv>
  <rv s="3">
    <fb>75.94</fb>
    <v>5</v>
  </rv>
  <rv s="3">
    <fb>76.83</fb>
    <v>5</v>
  </rv>
  <rv s="3">
    <fb>76.44</fb>
    <v>5</v>
  </rv>
  <rv s="3">
    <fb>76.78</fb>
    <v>5</v>
  </rv>
  <rv s="3">
    <fb>77.260000000000005</fb>
    <v>5</v>
  </rv>
  <rv s="3">
    <fb>76.8</fb>
    <v>5</v>
  </rv>
  <rv s="3">
    <fb>77.209999999999994</fb>
    <v>5</v>
  </rv>
  <rv s="3">
    <fb>76.52</fb>
    <v>5</v>
  </rv>
  <rv s="3">
    <fb>76.89</fb>
    <v>5</v>
  </rv>
  <rv s="3">
    <fb>76.55</fb>
    <v>5</v>
  </rv>
  <rv s="3">
    <fb>75.7</fb>
    <v>5</v>
  </rv>
  <rv s="3">
    <fb>76.53</fb>
    <v>5</v>
  </rv>
  <rv s="3">
    <fb>76.72</fb>
    <v>5</v>
  </rv>
  <rv s="3">
    <fb>77.069999999999993</fb>
    <v>5</v>
  </rv>
  <rv s="3">
    <fb>77.61</fb>
    <v>5</v>
  </rv>
  <rv s="3">
    <fb>78.849999999999994</fb>
    <v>5</v>
  </rv>
  <rv s="3">
    <fb>78.77</fb>
    <v>5</v>
  </rv>
  <rv s="3">
    <fb>79.08</fb>
    <v>5</v>
  </rv>
  <rv s="3">
    <fb>79.37</fb>
    <v>5</v>
  </rv>
  <rv s="3">
    <fb>79.53</fb>
    <v>5</v>
  </rv>
  <rv s="3">
    <fb>79.81</fb>
    <v>5</v>
  </rv>
  <rv s="3">
    <fb>80.09</fb>
    <v>5</v>
  </rv>
  <rv s="3">
    <fb>80.42</fb>
    <v>5</v>
  </rv>
  <rv s="3">
    <fb>80.790000000000006</fb>
    <v>5</v>
  </rv>
  <rv s="3">
    <fb>80.62</fb>
    <v>5</v>
  </rv>
  <rv s="3">
    <fb>79.510000000000005</fb>
    <v>5</v>
  </rv>
  <rv s="3">
    <fb>80.17</fb>
    <v>5</v>
  </rv>
  <rv s="3">
    <fb>80.69</fb>
    <v>5</v>
  </rv>
  <rv s="3">
    <fb>80.66</fb>
    <v>5</v>
  </rv>
  <rv s="3">
    <fb>80.989999999999995</fb>
    <v>5</v>
  </rv>
  <rv s="3">
    <fb>80.849999999999994</fb>
    <v>5</v>
  </rv>
  <rv s="3">
    <fb>80.98</fb>
    <v>5</v>
  </rv>
  <rv s="3">
    <fb>81.040000000000006</fb>
    <v>5</v>
  </rv>
  <rv s="3">
    <fb>80.58</fb>
    <v>5</v>
  </rv>
  <rv s="4">
    <fb t="e">#N/A</fb>
    <v>6</v>
    <v>4</v>
  </rv>
  <rv s="3">
    <fb>79.69</fb>
    <v>5</v>
  </rv>
  <rv s="3">
    <fb>80.67</fb>
    <v>5</v>
  </rv>
  <rv s="3">
    <fb>80.599999999999994</fb>
    <v>5</v>
  </rv>
  <rv s="3">
    <fb>81.81</fb>
    <v>5</v>
  </rv>
  <rv s="3">
    <fb>81.790000000000006</fb>
    <v>5</v>
  </rv>
  <rv s="3">
    <fb>80.260000000000005</fb>
    <v>5</v>
  </rv>
  <rv s="3">
    <fb>79.33</fb>
    <v>5</v>
  </rv>
  <rv s="3">
    <fb>79.400000000000006</fb>
    <v>5</v>
  </rv>
  <rv s="3">
    <fb>80.55</fb>
    <v>5</v>
  </rv>
  <rv s="3">
    <fb>80.709999999999994</fb>
    <v>5</v>
  </rv>
  <rv s="3">
    <fb>80.83</fb>
    <v>5</v>
  </rv>
  <rv s="3">
    <fb>81.569999999999993</fb>
    <v>5</v>
  </rv>
  <rv s="3">
    <fb>81.400000000000006</fb>
    <v>5</v>
  </rv>
  <rv s="3">
    <fb>81.47</fb>
    <v>5</v>
  </rv>
  <rv s="3">
    <fb>81.63</fb>
    <v>5</v>
  </rv>
  <rv s="3">
    <fb>81.96</fb>
    <v>5</v>
  </rv>
  <rv s="3">
    <fb>81.97</fb>
    <v>5</v>
  </rv>
  <rv s="3">
    <fb>82.12</fb>
    <v>5</v>
  </rv>
  <rv s="3">
    <fb>81.66</fb>
    <v>5</v>
  </rv>
  <rv s="3">
    <fb>82.24</fb>
    <v>5</v>
  </rv>
  <rv s="3">
    <fb>82.31</fb>
    <v>5</v>
  </rv>
  <rv s="3">
    <fb>82.26</fb>
    <v>5</v>
  </rv>
  <rv s="3">
    <fb>82.45</fb>
    <v>5</v>
  </rv>
  <rv s="3">
    <fb>82.53</fb>
    <v>5</v>
  </rv>
  <rv s="3">
    <fb>82.63</fb>
    <v>5</v>
  </rv>
  <rv s="3">
    <fb>82.69</fb>
    <v>5</v>
  </rv>
  <rv s="3">
    <fb>82.82</fb>
    <v>5</v>
  </rv>
  <rv s="3">
    <fb>82.94</fb>
    <v>5</v>
  </rv>
  <rv s="3">
    <fb>82.4</fb>
    <v>5</v>
  </rv>
  <rv s="3">
    <fb>81.27</fb>
    <v>5</v>
  </rv>
  <rv s="3">
    <fb>81.94</fb>
    <v>5</v>
  </rv>
  <rv s="3">
    <fb>82.34</fb>
    <v>5</v>
  </rv>
  <rv s="3">
    <fb>82.36</fb>
    <v>5</v>
  </rv>
  <rv s="3">
    <fb>82.8</fb>
    <v>5</v>
  </rv>
  <rv s="3">
    <fb>83.07</fb>
    <v>5</v>
  </rv>
  <rv s="3">
    <fb>83.2</fb>
    <v>5</v>
  </rv>
  <rv s="3">
    <fb>82.84</fb>
    <v>5</v>
  </rv>
  <rv s="3">
    <fb>83.06</fb>
    <v>5</v>
  </rv>
  <rv s="3">
    <fb>83.53</fb>
    <v>5</v>
  </rv>
  <rv s="3">
    <fb>83.85</fb>
    <v>5</v>
  </rv>
  <rv s="3">
    <fb>83.38</fb>
    <v>5</v>
  </rv>
  <rv s="3">
    <fb>83.74</fb>
    <v>5</v>
  </rv>
  <rv s="3">
    <fb>82.83</fb>
    <v>5</v>
  </rv>
  <rv s="3">
    <fb>83.9</fb>
    <v>5</v>
  </rv>
  <rv s="3">
    <fb>84.24</fb>
    <v>5</v>
  </rv>
  <rv s="3">
    <fb>84.36</fb>
    <v>5</v>
  </rv>
  <rv s="3">
    <fb>84.09</fb>
    <v>5</v>
  </rv>
  <rv s="3">
    <fb>83.76</fb>
    <v>5</v>
  </rv>
  <rv s="3">
    <fb>83.44</fb>
    <v>5</v>
  </rv>
  <rv s="3">
    <fb>81.78</fb>
    <v>5</v>
  </rv>
  <rv s="3">
    <fb>82.56</fb>
    <v>5</v>
  </rv>
  <rv s="3">
    <fb>83.39</fb>
    <v>5</v>
  </rv>
  <rv s="3">
    <fb>83.66</fb>
    <v>5</v>
  </rv>
  <rv s="3">
    <fb>84.49</fb>
    <v>5</v>
  </rv>
  <rv s="3">
    <fb>84.67</fb>
    <v>5</v>
  </rv>
  <rv s="3">
    <fb>84.03</fb>
    <v>5</v>
  </rv>
  <rv s="3">
    <fb>84.44</fb>
    <v>5</v>
  </rv>
  <rv s="3">
    <fb>85.05</fb>
    <v>5</v>
  </rv>
  <rv s="3">
    <fb>84.46</fb>
    <v>5</v>
  </rv>
  <rv s="3">
    <fb>84.94</fb>
    <v>5</v>
  </rv>
  <rv s="3">
    <fb>84.61</fb>
    <v>5</v>
  </rv>
  <rv s="3">
    <fb>84.86</fb>
    <v>5</v>
  </rv>
  <rv s="3">
    <fb>85.24</fb>
    <v>5</v>
  </rv>
  <rv s="3">
    <fb>85.18</fb>
    <v>5</v>
  </rv>
  <rv s="3">
    <fb>85.2</fb>
    <v>5</v>
  </rv>
  <rv s="3">
    <fb>85.25</fb>
    <v>5</v>
  </rv>
  <rv s="3">
    <fb>85.48</fb>
    <v>5</v>
  </rv>
  <rv s="3">
    <fb>85.6</fb>
    <v>5</v>
  </rv>
  <rv s="3">
    <fb>85.96</fb>
    <v>5</v>
  </rv>
  <rv s="3">
    <fb>85.56</fb>
    <v>5</v>
  </rv>
  <rv s="3">
    <fb>85.37</fb>
    <v>5</v>
  </rv>
  <rv s="3">
    <fb>85.26</fb>
    <v>5</v>
  </rv>
  <rv s="3">
    <fb>84.27</fb>
    <v>5</v>
  </rv>
  <rv s="3">
    <fb>84.71</fb>
    <v>5</v>
  </rv>
  <rv s="3">
    <fb>85.75</fb>
    <v>5</v>
  </rv>
  <rv s="3">
    <fb>85.93</fb>
    <v>5</v>
  </rv>
  <rv s="3">
    <fb>86.07</fb>
    <v>5</v>
  </rv>
  <rv s="3">
    <fb>85.78</fb>
    <v>5</v>
  </rv>
  <rv s="3">
    <fb>86.25</fb>
    <v>5</v>
  </rv>
  <rv s="3">
    <fb>86.61</fb>
    <v>5</v>
  </rv>
  <rv s="3">
    <fb>86.9</fb>
    <v>5</v>
  </rv>
  <rv s="3">
    <fb>87.19</fb>
    <v>5</v>
  </rv>
  <rv s="3">
    <fb>87.18</fb>
    <v>5</v>
  </rv>
  <rv s="3">
    <fb>87.62</fb>
    <v>5</v>
  </rv>
  <rv s="3">
    <fb>87</fb>
    <v>5</v>
  </rv>
  <rv s="3">
    <fb>86.51</fb>
    <v>5</v>
  </rv>
  <rv s="3">
    <fb>86.74</fb>
    <v>5</v>
  </rv>
  <rv s="3">
    <fb>86.36</fb>
    <v>5</v>
  </rv>
  <rv s="3">
    <fb>86.13</fb>
    <v>5</v>
  </rv>
  <rv s="3">
    <fb>86.06</fb>
    <v>5</v>
  </rv>
  <rv s="3">
    <fb>85.79</fb>
    <v>5</v>
  </rv>
  <rv s="3">
    <fb>85.76</fb>
    <v>5</v>
  </rv>
  <rv s="3">
    <fb>85.38</fb>
    <v>5</v>
  </rv>
  <rv s="3">
    <fb>83.81</fb>
    <v>5</v>
  </rv>
  <rv s="3">
    <fb>84.37</fb>
    <v>5</v>
  </rv>
  <rv s="3">
    <fb>84.91</fb>
    <v>5</v>
  </rv>
  <rv s="3">
    <fb>85.73</fb>
    <v>5</v>
  </rv>
  <rv s="3">
    <fb>85.3</fb>
    <v>5</v>
  </rv>
  <rv s="3">
    <fb>83.64</fb>
    <v>5</v>
  </rv>
  <rv s="3">
    <fb>83.78</fb>
    <v>5</v>
  </rv>
  <rv s="3">
    <fb>83.37</fb>
    <v>5</v>
  </rv>
  <rv s="3">
    <fb>82.98</fb>
    <v>5</v>
  </rv>
  <rv s="3">
    <fb>82.19</fb>
    <v>5</v>
  </rv>
  <rv s="3">
    <fb>83.52</fb>
    <v>5</v>
  </rv>
  <rv s="3">
    <fb>82.39</fb>
    <v>5</v>
  </rv>
  <rv s="3">
    <fb>84.45</fb>
    <v>5</v>
  </rv>
  <rv s="3">
    <fb>84.11</fb>
    <v>5</v>
  </rv>
  <rv s="3">
    <fb>84.34</fb>
    <v>5</v>
  </rv>
  <rv s="3">
    <fb>83.5</fb>
    <v>5</v>
  </rv>
  <rv s="3">
    <fb>84.99</fb>
    <v>5</v>
  </rv>
  <rv s="3">
    <fb>85.74</fb>
    <v>5</v>
  </rv>
  <rv s="3">
    <fb>85.81</fb>
    <v>5</v>
  </rv>
  <rv s="3">
    <fb>86.48</fb>
    <v>5</v>
  </rv>
  <rv s="3">
    <fb>86.84</fb>
    <v>5</v>
  </rv>
  <rv s="3">
    <fb>86.63</fb>
    <v>5</v>
  </rv>
  <rv s="3">
    <fb>86.77</fb>
    <v>5</v>
  </rv>
  <rv s="3">
    <fb>87.12</fb>
    <v>5</v>
  </rv>
  <rv s="3">
    <fb>87.57</fb>
    <v>5</v>
  </rv>
  <rv s="3">
    <fb>87.22</fb>
    <v>5</v>
  </rv>
  <rv s="3">
    <fb>87.64</fb>
    <v>5</v>
  </rv>
  <rv s="3">
    <fb>87.52</fb>
    <v>5</v>
  </rv>
  <rv s="3">
    <fb>87.96</fb>
    <v>5</v>
  </rv>
  <rv s="3">
    <fb>88.17</fb>
    <v>5</v>
  </rv>
  <rv s="3">
    <fb>88.19</fb>
    <v>5</v>
  </rv>
  <rv s="3">
    <fb>88.83</fb>
    <v>5</v>
  </rv>
  <rv s="3">
    <fb>89.39</fb>
    <v>5</v>
  </rv>
  <rv s="3">
    <fb>89.37</fb>
    <v>5</v>
  </rv>
  <rv s="3">
    <fb>89.03</fb>
    <v>5</v>
  </rv>
  <rv s="3">
    <fb>88.94</fb>
    <v>5</v>
  </rv>
  <rv s="3">
    <fb>88.53</fb>
    <v>5</v>
  </rv>
  <rv s="3">
    <fb>88.97</fb>
    <v>5</v>
  </rv>
  <rv s="3">
    <fb>89.2</fb>
    <v>5</v>
  </rv>
  <rv s="3">
    <fb>89.32</fb>
    <v>5</v>
  </rv>
  <rv s="3">
    <fb>88.99</fb>
    <v>5</v>
  </rv>
  <rv s="3">
    <fb>89.02</fb>
    <v>5</v>
  </rv>
  <rv s="3">
    <fb>89.04</fb>
    <v>5</v>
  </rv>
  <rv s="3">
    <fb>89.06</fb>
    <v>5</v>
  </rv>
  <rv s="3">
    <fb>88.01</fb>
    <v>5</v>
  </rv>
  <rv s="3">
    <fb>88.15</fb>
    <v>5</v>
  </rv>
  <rv s="3">
    <fb>86.3</fb>
    <v>5</v>
  </rv>
  <rv s="3">
    <fb>86.98</fb>
    <v>5</v>
  </rv>
  <rv s="3">
    <fb>85.89</fb>
    <v>5</v>
  </rv>
  <rv s="3">
    <fb>87.23</fb>
    <v>5</v>
  </rv>
  <rv s="3">
    <fb>85.58</fb>
    <v>5</v>
  </rv>
  <rv s="3">
    <fb>86.08</fb>
    <v>5</v>
  </rv>
  <rv s="3">
    <fb>88.07</fb>
    <v>5</v>
  </rv>
  <rv s="3">
    <fb>88.06</fb>
    <v>5</v>
  </rv>
  <rv s="3">
    <fb>87.68</fb>
    <v>5</v>
  </rv>
  <rv s="3">
    <fb>87.39</fb>
    <v>5</v>
  </rv>
  <rv s="3">
    <fb>86.45</fb>
    <v>5</v>
  </rv>
  <rv s="3">
    <fb>86.39</fb>
    <v>5</v>
  </rv>
  <rv s="3">
    <fb>88.05</fb>
    <v>5</v>
  </rv>
  <rv s="3">
    <fb>87.09</fb>
    <v>5</v>
  </rv>
  <rv s="3">
    <fb>85.28</fb>
    <v>5</v>
  </rv>
  <rv s="3">
    <fb>86.52</fb>
    <v>5</v>
  </rv>
  <rv s="3">
    <fb>87.89</fb>
    <v>5</v>
  </rv>
  <rv s="3">
    <fb>88.68</fb>
    <v>5</v>
  </rv>
  <rv s="3">
    <fb>88.8</fb>
    <v>5</v>
  </rv>
  <rv s="0">
    <v>https://www.bing.com/financeapi/forcetrigger?t=ao83fr&amp;q=XLON%3aEIMI&amp;form=skydnc</v>
    <v>Learn more on Bing</v>
  </rv>
  <rv s="1">
    <v>en-US</v>
    <v>ao83fr</v>
    <v>268435456</v>
    <v>1</v>
    <v>Powered by Refinitiv</v>
    <v>0</v>
    <v>iShs Cr MSCI EM IMI ETFUSDA (XLON:EIMI)</v>
    <v>2</v>
    <v>3</v>
    <v>Finance</v>
    <v>4</v>
    <v>35.21</v>
    <v>13.81</v>
    <v>1.0116000000000001</v>
    <v>-0.13</v>
    <v>-3.6849999999999999E-3</v>
    <v>USD</v>
    <v>London Stock Exchange</v>
    <v>XLON</v>
    <v>1.8E-3</v>
    <v>35.21</v>
    <v>ETF</v>
    <v>44554.524428251563</v>
    <v>502</v>
    <v>35.1</v>
    <v>17376798186.549999</v>
    <v>iShs Cr MSCI EM IMI ETFUSDA</v>
    <v>35.200000000000003</v>
    <v>35.28</v>
    <v>35.15</v>
    <v>EIMI</v>
    <v>iShs Cr MSCI EM IMI ETFUSDA (XLON:EIMI)</v>
    <v>39340</v>
  </rv>
  <rv s="2">
    <v>503</v>
  </rv>
  <rv s="3">
    <fb>35.24</fb>
    <v>5</v>
  </rv>
  <rv s="3">
    <fb>35.75</fb>
    <v>5</v>
  </rv>
  <rv s="3">
    <fb>35.89</fb>
    <v>5</v>
  </rv>
  <rv s="3">
    <fb>36.08</fb>
    <v>5</v>
  </rv>
  <rv s="3">
    <fb>36.53</fb>
    <v>5</v>
  </rv>
  <rv s="3">
    <fb>36.630000000000003</fb>
    <v>5</v>
  </rv>
  <rv s="3">
    <fb>36.64</fb>
    <v>5</v>
  </rv>
  <rv s="3">
    <fb>37.58</fb>
    <v>5</v>
  </rv>
  <rv s="3">
    <fb>37.31</fb>
    <v>5</v>
  </rv>
  <rv s="3">
    <fb>37.549999999999997</fb>
    <v>5</v>
  </rv>
  <rv s="3">
    <fb>37.49</fb>
    <v>5</v>
  </rv>
  <rv s="3">
    <fb>38.17</fb>
    <v>5</v>
  </rv>
  <rv s="3">
    <fb>37.57</fb>
    <v>5</v>
  </rv>
  <rv s="3">
    <fb>37.619999999999997</fb>
    <v>5</v>
  </rv>
  <rv s="3">
    <fb>37.97</fb>
    <v>5</v>
  </rv>
  <rv s="3">
    <fb>38.520000000000003</fb>
    <v>5</v>
  </rv>
  <rv s="3">
    <fb>38.700000000000003</fb>
    <v>5</v>
  </rv>
  <rv s="3">
    <fb>38.299999999999997</fb>
    <v>5</v>
  </rv>
  <rv s="3">
    <fb>38.479999999999997</fb>
    <v>5</v>
  </rv>
  <rv s="3">
    <fb>38.270000000000003</fb>
    <v>5</v>
  </rv>
  <rv s="3">
    <fb>37.520000000000003</fb>
    <v>5</v>
  </rv>
  <rv s="3">
    <fb>36.86</fb>
    <v>5</v>
  </rv>
  <rv s="3">
    <fb>37.44</fb>
    <v>5</v>
  </rv>
  <rv s="3">
    <fb>38.22</fb>
    <v>5</v>
  </rv>
  <rv s="3">
    <fb>38.42</fb>
    <v>5</v>
  </rv>
  <rv s="3">
    <fb>38.25</fb>
    <v>5</v>
  </rv>
  <rv s="3">
    <fb>38.68</fb>
    <v>5</v>
  </rv>
  <rv s="3">
    <fb>38.770000000000003</fb>
    <v>5</v>
  </rv>
  <rv s="3">
    <fb>39.08</fb>
    <v>5</v>
  </rv>
  <rv s="3">
    <fb>39.35</fb>
    <v>5</v>
  </rv>
  <rv s="3">
    <fb>39.909999999999997</fb>
    <v>5</v>
  </rv>
  <rv s="3">
    <fb>39.89</fb>
    <v>5</v>
  </rv>
  <rv s="3">
    <fb>40.21</fb>
    <v>5</v>
  </rv>
  <rv s="3">
    <fb>39.97</fb>
    <v>5</v>
  </rv>
  <rv s="3">
    <fb>39.74</fb>
    <v>5</v>
  </rv>
  <rv s="3">
    <fb>39.21</fb>
    <v>5</v>
  </rv>
  <rv s="3">
    <fb>39.92</fb>
    <v>5</v>
  </rv>
  <rv s="3">
    <fb>38.79</fb>
    <v>5</v>
  </rv>
  <rv s="3">
    <fb>38.54</fb>
    <v>5</v>
  </rv>
  <rv s="3">
    <fb>38.340000000000003</fb>
    <v>5</v>
  </rv>
  <rv s="3">
    <fb>38.35</fb>
    <v>5</v>
  </rv>
  <rv s="3">
    <fb>37.270000000000003</fb>
    <v>5</v>
  </rv>
  <rv s="3">
    <fb>38.24</fb>
    <v>5</v>
  </rv>
  <rv s="3">
    <fb>37.76</fb>
    <v>5</v>
  </rv>
  <rv s="3">
    <fb>38.04</fb>
    <v>5</v>
  </rv>
  <rv s="3">
    <fb>37.69</fb>
    <v>5</v>
  </rv>
  <rv s="3">
    <fb>36.75</fb>
    <v>5</v>
  </rv>
  <rv s="3">
    <fb>36.479999999999997</fb>
    <v>5</v>
  </rv>
  <rv s="3">
    <fb>36.9</fb>
    <v>5</v>
  </rv>
  <rv s="3">
    <fb>36.78</fb>
    <v>5</v>
  </rv>
  <rv s="3">
    <fb>37.909999999999997</fb>
    <v>5</v>
  </rv>
  <rv s="3">
    <fb>37.29</fb>
    <v>5</v>
  </rv>
  <rv s="3">
    <fb>37.32</fb>
    <v>5</v>
  </rv>
  <rv s="3">
    <fb>37.64</fb>
    <v>5</v>
  </rv>
  <rv s="3">
    <fb>37.25</fb>
    <v>5</v>
  </rv>
  <rv s="3">
    <fb>37.380000000000003</fb>
    <v>5</v>
  </rv>
  <rv s="3">
    <fb>37.35</fb>
    <v>5</v>
  </rv>
  <rv s="3">
    <fb>37.450000000000003</fb>
    <v>5</v>
  </rv>
  <rv s="3">
    <fb>36.85</fb>
    <v>5</v>
  </rv>
  <rv s="3">
    <fb>36.25</fb>
    <v>5</v>
  </rv>
  <rv s="3">
    <fb>36.01</fb>
    <v>5</v>
  </rv>
  <rv s="3">
    <fb>36.29</fb>
    <v>5</v>
  </rv>
  <rv s="3">
    <fb>36.5</fb>
    <v>5</v>
  </rv>
  <rv s="3">
    <fb>36.770000000000003</fb>
    <v>5</v>
  </rv>
  <rv s="3">
    <fb>36.869999999999997</fb>
    <v>5</v>
  </rv>
  <rv s="3">
    <fb>37.369999999999997</fb>
    <v>5</v>
  </rv>
  <rv s="3">
    <fb>37.15</fb>
    <v>5</v>
  </rv>
  <rv s="3">
    <fb>37.479999999999997</fb>
    <v>5</v>
  </rv>
  <rv s="3">
    <fb>37.020000000000003</fb>
    <v>5</v>
  </rv>
  <rv s="3">
    <fb>36.83</fb>
    <v>5</v>
  </rv>
  <rv s="3">
    <fb>37.090000000000003</fb>
    <v>5</v>
  </rv>
  <rv s="3">
    <fb>37.46</fb>
    <v>5</v>
  </rv>
  <rv s="3">
    <fb>37.5</fb>
    <v>5</v>
  </rv>
  <rv s="3">
    <fb>37.21</fb>
    <v>5</v>
  </rv>
  <rv s="3">
    <fb>37.82</fb>
    <v>5</v>
  </rv>
  <rv s="3">
    <fb>37.89</fb>
    <v>5</v>
  </rv>
  <rv s="3">
    <fb>37.96</fb>
    <v>5</v>
  </rv>
  <rv s="3">
    <fb>38.130000000000003</fb>
    <v>5</v>
  </rv>
  <rv s="3">
    <fb>37.53</fb>
    <v>5</v>
  </rv>
  <rv s="3">
    <fb>36.880000000000003</fb>
    <v>5</v>
  </rv>
  <rv s="3">
    <fb>37.28</fb>
    <v>5</v>
  </rv>
  <rv s="3">
    <fb>38.1</fb>
    <v>5</v>
  </rv>
  <rv s="3">
    <fb>37.14</fb>
    <v>5</v>
  </rv>
  <rv s="3">
    <fb>36.33</fb>
    <v>5</v>
  </rv>
  <rv s="3">
    <fb>36.19</fb>
    <v>5</v>
  </rv>
  <rv s="3">
    <fb>36.659999999999997</fb>
    <v>5</v>
  </rv>
  <rv s="3">
    <fb>37.229999999999997</fb>
    <v>5</v>
  </rv>
  <rv s="3">
    <fb>37.22</fb>
    <v>5</v>
  </rv>
  <rv s="3">
    <fb>37.869999999999997</fb>
    <v>5</v>
  </rv>
  <rv s="3">
    <fb>38.18</fb>
    <v>5</v>
  </rv>
  <rv s="3">
    <fb>38.394199999999998</fb>
    <v>5</v>
  </rv>
  <rv s="3">
    <fb>38.9</fb>
    <v>5</v>
  </rv>
  <rv s="3">
    <fb>38.950000000000003</fb>
    <v>5</v>
  </rv>
  <rv s="3">
    <fb>38.64</fb>
    <v>5</v>
  </rv>
  <rv s="3">
    <fb>38.85</fb>
    <v>5</v>
  </rv>
  <rv s="3">
    <fb>38.76</fb>
    <v>5</v>
  </rv>
  <rv s="3">
    <fb>38.61</fb>
    <v>5</v>
  </rv>
  <rv s="3">
    <fb>38.82</fb>
    <v>5</v>
  </rv>
  <rv s="3">
    <fb>38.51</fb>
    <v>5</v>
  </rv>
  <rv s="3">
    <fb>38.53</fb>
    <v>5</v>
  </rv>
  <rv s="3">
    <fb>37.94</fb>
    <v>5</v>
  </rv>
  <rv s="3">
    <fb>37.92</fb>
    <v>5</v>
  </rv>
  <rv s="3">
    <fb>37.840000000000003</fb>
    <v>5</v>
  </rv>
  <rv s="3">
    <fb>38.21</fb>
    <v>5</v>
  </rv>
  <rv s="3">
    <fb>38.5</fb>
    <v>5</v>
  </rv>
  <rv s="3">
    <fb>38.799999999999997</fb>
    <v>5</v>
  </rv>
  <rv s="3">
    <fb>38.659999999999997</fb>
    <v>5</v>
  </rv>
  <rv s="3">
    <fb>38.590000000000003</fb>
    <v>5</v>
  </rv>
  <rv s="3">
    <fb>38.369999999999997</fb>
    <v>5</v>
  </rv>
  <rv s="3">
    <fb>38.31</fb>
    <v>5</v>
  </rv>
  <rv s="3">
    <fb>37.75</fb>
    <v>5</v>
  </rv>
  <rv s="3">
    <fb>37.04</fb>
    <v>5</v>
  </rv>
  <rv s="3">
    <fb>37.61</fb>
    <v>5</v>
  </rv>
  <rv s="3">
    <fb>37.950000000000003</fb>
    <v>5</v>
  </rv>
  <rv s="3">
    <fb>38.07</fb>
    <v>5</v>
  </rv>
  <rv s="3">
    <fb>37.79</fb>
    <v>5</v>
  </rv>
  <rv s="3">
    <fb>37.07</fb>
    <v>5</v>
  </rv>
  <rv s="3">
    <fb>37.1</fb>
    <v>5</v>
  </rv>
  <rv s="3">
    <fb>36.93</fb>
    <v>5</v>
  </rv>
  <rv s="3">
    <fb>36.46</fb>
    <v>5</v>
  </rv>
  <rv s="3">
    <fb>35.39</fb>
    <v>5</v>
  </rv>
  <rv s="3">
    <fb>36.340000000000003</fb>
    <v>5</v>
  </rv>
  <rv s="3">
    <fb>36.520000000000003</fb>
    <v>5</v>
  </rv>
  <rv s="3">
    <fb>36.67</fb>
    <v>5</v>
  </rv>
  <rv s="3">
    <fb>37.01</fb>
    <v>5</v>
  </rv>
  <rv s="3">
    <fb>36.700000000000003</fb>
    <v>5</v>
  </rv>
  <rv s="3">
    <fb>36.799999999999997</fb>
    <v>5</v>
  </rv>
  <rv s="3">
    <fb>36.590000000000003</fb>
    <v>5</v>
  </rv>
  <rv s="3">
    <fb>36.35</fb>
    <v>5</v>
  </rv>
  <rv s="3">
    <fb>36.11</fb>
    <v>5</v>
  </rv>
  <rv s="3">
    <fb>35.61</fb>
    <v>5</v>
  </rv>
  <rv s="3">
    <fb>35.78</fb>
    <v>5</v>
  </rv>
  <rv s="3">
    <fb>34.99</fb>
    <v>5</v>
  </rv>
  <rv s="3">
    <fb>34.92</fb>
    <v>5</v>
  </rv>
  <rv s="3">
    <fb>35.32</fb>
    <v>5</v>
  </rv>
  <rv s="3">
    <fb>36.18</fb>
    <v>5</v>
  </rv>
  <rv s="3">
    <fb>36.31</fb>
    <v>5</v>
  </rv>
  <rv s="3">
    <fb>36.39</fb>
    <v>5</v>
  </rv>
  <rv s="3">
    <fb>37.47</fb>
    <v>5</v>
  </rv>
  <rv s="3">
    <fb>37.78</fb>
    <v>5</v>
  </rv>
  <rv s="3">
    <fb>37.71</fb>
    <v>5</v>
  </rv>
  <rv s="3">
    <fb>37.119999999999997</fb>
    <v>5</v>
  </rv>
  <rv s="3">
    <fb>37.08</fb>
    <v>5</v>
  </rv>
  <rv s="3">
    <fb>37.159999999999997</fb>
    <v>5</v>
  </rv>
  <rv s="3">
    <fb>37.18</fb>
    <v>5</v>
  </rv>
  <rv s="3">
    <fb>37</fb>
    <v>5</v>
  </rv>
  <rv s="3">
    <fb>36.65</fb>
    <v>5</v>
  </rv>
  <rv s="3">
    <fb>36.44</fb>
    <v>5</v>
  </rv>
  <rv s="3">
    <fb>36.369999999999997</fb>
    <v>5</v>
  </rv>
  <rv s="3">
    <fb>35.56</fb>
    <v>5</v>
  </rv>
  <rv s="3">
    <fb>35.69</fb>
    <v>5</v>
  </rv>
  <rv s="3">
    <fb>36.42</fb>
    <v>5</v>
  </rv>
  <rv s="3">
    <fb>35.79</fb>
    <v>5</v>
  </rv>
  <rv s="3">
    <fb>35.659999999999997</fb>
    <v>5</v>
  </rv>
  <rv s="3">
    <fb>35.96</fb>
    <v>5</v>
  </rv>
  <rv s="3">
    <fb>35.1</fb>
    <v>5</v>
  </rv>
  <rv s="3">
    <fb>35.590000000000003</fb>
    <v>5</v>
  </rv>
  <rv s="3">
    <fb>35.090000000000003</fb>
    <v>5</v>
  </rv>
  <rv s="3">
    <fb>36.03</fb>
    <v>5</v>
  </rv>
  <rv s="3">
    <fb>36.04</fb>
    <v>5</v>
  </rv>
  <rv s="3">
    <fb>35.909999999999997</fb>
    <v>5</v>
  </rv>
  <rv s="3">
    <fb>37.17</fb>
    <v>5</v>
  </rv>
  <rv s="3">
    <fb>36.79</fb>
    <v>5</v>
  </rv>
  <rv s="3">
    <fb>36.96</fb>
    <v>5</v>
  </rv>
  <rv s="3">
    <fb>36.1</fb>
    <v>5</v>
  </rv>
  <rv s="3">
    <fb>36.4</fb>
    <v>5</v>
  </rv>
  <rv s="3">
    <fb>36.159999999999997</fb>
    <v>5</v>
  </rv>
  <rv s="3">
    <fb>36.229999999999997</fb>
    <v>5</v>
  </rv>
  <rv s="3">
    <fb>36.43</fb>
    <v>5</v>
  </rv>
  <rv s="3">
    <fb>36.840000000000003</fb>
    <v>5</v>
  </rv>
  <rv s="3">
    <fb>36.979999999999997</fb>
    <v>5</v>
  </rv>
  <rv s="3">
    <fb>36.94</fb>
    <v>5</v>
  </rv>
  <rv s="3">
    <fb>36.909999999999997</fb>
    <v>5</v>
  </rv>
  <rv s="3">
    <fb>35.880000000000003</fb>
    <v>5</v>
  </rv>
  <rv s="3">
    <fb>35.82</fb>
    <v>5</v>
  </rv>
  <rv s="3">
    <fb>34.56</fb>
    <v>5</v>
  </rv>
  <rv s="3">
    <fb>34.83</fb>
    <v>5</v>
  </rv>
  <rv s="3">
    <fb>34.61</fb>
    <v>5</v>
  </rv>
  <rv s="3">
    <fb>35.630000000000003</fb>
    <v>5</v>
  </rv>
  <rv s="3">
    <fb>35.44</fb>
    <v>5</v>
  </rv>
  <rv s="3">
    <fb>34.93</fb>
    <v>5</v>
  </rv>
  <rv s="3">
    <fb>35.049999999999997</fb>
    <v>5</v>
  </rv>
  <rv s="3">
    <fb>35.86</fb>
    <v>5</v>
  </rv>
  <rv s="3">
    <fb>35.17</fb>
    <v>5</v>
  </rv>
  <rv s="3">
    <fb>34.979999999999997</fb>
    <v>5</v>
  </rv>
  <rv s="3">
    <fb>34.64</fb>
    <v>5</v>
  </rv>
  <rv s="3">
    <fb>35.14</fb>
    <v>5</v>
  </rv>
  <rv s="3">
    <fb>34.17</fb>
    <v>5</v>
  </rv>
  <rv s="3">
    <fb>34.81</fb>
    <v>5</v>
  </rv>
  <rv s="3">
    <fb>35.28</fb>
    <v>5</v>
  </rv>
  <rv s="3">
    <fb>35.15</fb>
    <v>5</v>
  </rv>
  <rv s="0">
    <v>https://www.bing.com/financeapi/forcetrigger?t=aodx6h&amp;q=XLON%3aSPXS&amp;form=skydnc</v>
    <v>Learn more on Bing</v>
  </rv>
  <rv s="1">
    <v>en-US</v>
    <v>aodx6h</v>
    <v>268435456</v>
    <v>1</v>
    <v>Powered by Refinitiv</v>
    <v>0</v>
    <v>Invesco S&amp;P 500 UCITSETFAcc (XLON:SPXS)</v>
    <v>2</v>
    <v>3</v>
    <v>Finance</v>
    <v>4</v>
    <v>894.21</v>
    <v>429.38</v>
    <v>1.0001</v>
    <v>0.53</v>
    <v>5.9429999999999997E-4</v>
    <v>USD</v>
    <v>London Stock Exchange</v>
    <v>XLON</v>
    <v>5.0000000000000001E-4</v>
    <v>894.21</v>
    <v>ETF</v>
    <v>44554.511459282032</v>
    <v>696</v>
    <v>888.1</v>
    <v>15785778778</v>
    <v>Invesco S&amp;P 500 UCITSETFAcc</v>
    <v>888.1</v>
    <v>891.87</v>
    <v>892.79499999999996</v>
    <v>SPXS</v>
    <v>Invesco S&amp;P 500 UCITSETFAcc (XLON:SPXS)</v>
    <v>1010</v>
  </rv>
  <rv s="2">
    <v>697</v>
  </rv>
  <rv s="3">
    <fb>693.77909999999997</fb>
    <v>5</v>
  </rv>
  <rv s="3">
    <fb>696.05</fb>
    <v>5</v>
  </rv>
  <rv s="3">
    <fb>695.86</fb>
    <v>5</v>
  </rv>
  <rv s="3">
    <fb>694.31</fb>
    <v>5</v>
  </rv>
  <rv s="3">
    <fb>688.74</fb>
    <v>5</v>
  </rv>
  <rv s="3">
    <fb>690.43</fb>
    <v>5</v>
  </rv>
  <rv s="3">
    <fb>701.76</fb>
    <v>5</v>
  </rv>
  <rv s="3">
    <fb>707.33</fb>
    <v>5</v>
  </rv>
  <rv s="3">
    <fb>709.35</fb>
    <v>5</v>
  </rv>
  <rv s="3">
    <fb>709.31</fb>
    <v>5</v>
  </rv>
  <rv s="3">
    <fb>707.27</fb>
    <v>5</v>
  </rv>
  <rv s="3">
    <fb>709.01</fb>
    <v>5</v>
  </rv>
  <rv s="3">
    <fb>710.22</fb>
    <v>5</v>
  </rv>
  <rv s="3">
    <fb>702.94</fb>
    <v>5</v>
  </rv>
  <rv s="3">
    <fb>702.245</fb>
    <v>5</v>
  </rv>
  <rv s="3">
    <fb>703.98</fb>
    <v>5</v>
  </rv>
  <rv s="3">
    <fb>714.84</fb>
    <v>5</v>
  </rv>
  <rv s="3">
    <fb>716.78</fb>
    <v>5</v>
  </rv>
  <rv s="3">
    <fb>714.68</fb>
    <v>5</v>
  </rv>
  <rv s="3">
    <fb>712.04</fb>
    <v>5</v>
  </rv>
  <rv s="3">
    <fb>717.71</fb>
    <v>5</v>
  </rv>
  <rv s="3">
    <fb>704.74</fb>
    <v>5</v>
  </rv>
  <rv s="3">
    <fb>709.77</fb>
    <v>5</v>
  </rv>
  <rv s="3">
    <fb>695</fb>
    <v>5</v>
  </rv>
  <rv s="3">
    <fb>699.69</fb>
    <v>5</v>
  </rv>
  <rv s="3">
    <fb>714.11</fb>
    <v>5</v>
  </rv>
  <rv s="3">
    <fb>713</fb>
    <v>5</v>
  </rv>
  <rv s="3">
    <fb>718.19</fb>
    <v>5</v>
  </rv>
  <rv s="3">
    <fb>723.76</fb>
    <v>5</v>
  </rv>
  <rv s="3">
    <fb>725.85</fb>
    <v>5</v>
  </rv>
  <rv s="3">
    <fb>727.72500000000002</fb>
    <v>5</v>
  </rv>
  <rv s="3">
    <fb>727.71</fb>
    <v>5</v>
  </rv>
  <rv s="3">
    <fb>729.42</fb>
    <v>5</v>
  </rv>
  <rv s="3">
    <fb>731.17</fb>
    <v>5</v>
  </rv>
  <rv s="3">
    <fb>736.67</fb>
    <v>5</v>
  </rv>
  <rv s="3">
    <fb>733.12</fb>
    <v>5</v>
  </rv>
  <rv s="3">
    <fb>728.29</fb>
    <v>5</v>
  </rv>
  <rv s="3">
    <fb>726.77</fb>
    <v>5</v>
  </rv>
  <rv s="3">
    <fb>732.38</fb>
    <v>5</v>
  </rv>
  <rv s="3">
    <fb>723.89</fb>
    <v>5</v>
  </rv>
  <rv s="3">
    <fb>719.3</fb>
    <v>5</v>
  </rv>
  <rv s="3">
    <fb>727.91</fb>
    <v>5</v>
  </rv>
  <rv s="3">
    <fb>724.53</fb>
    <v>5</v>
  </rv>
  <rv s="3">
    <fb>715.94</fb>
    <v>5</v>
  </rv>
  <rv s="3">
    <fb>726.41</fb>
    <v>5</v>
  </rv>
  <rv s="3">
    <fb>722.84</fb>
    <v>5</v>
  </rv>
  <rv s="3">
    <fb>720.9</fb>
    <v>5</v>
  </rv>
  <rv s="3">
    <fb>713.43</fb>
    <v>5</v>
  </rv>
  <rv s="3">
    <fb>697.88</fb>
    <v>5</v>
  </rv>
  <rv s="3">
    <fb>721.55</fb>
    <v>5</v>
  </rv>
  <rv s="3">
    <fb>725.49</fb>
    <v>5</v>
  </rv>
  <rv s="3">
    <fb>727.51</fb>
    <v>5</v>
  </rv>
  <rv s="3">
    <fb>737.8</fb>
    <v>5</v>
  </rv>
  <rv s="3">
    <fb>732.52</fb>
    <v>5</v>
  </rv>
  <rv s="3">
    <fb>735.72</fb>
    <v>5</v>
  </rv>
  <rv s="3">
    <fb>740.07</fb>
    <v>5</v>
  </rv>
  <rv s="3">
    <fb>736.745</fb>
    <v>5</v>
  </rv>
  <rv s="3">
    <fb>739.46</fb>
    <v>5</v>
  </rv>
  <rv s="3">
    <fb>732.2</fb>
    <v>5</v>
  </rv>
  <rv s="3">
    <fb>735.98</fb>
    <v>5</v>
  </rv>
  <rv s="3">
    <fb>735.01</fb>
    <v>5</v>
  </rv>
  <rv s="3">
    <fb>734.65</fb>
    <v>5</v>
  </rv>
  <rv s="3">
    <fb>726.44</fb>
    <v>5</v>
  </rv>
  <rv s="3">
    <fb>735.5</fb>
    <v>5</v>
  </rv>
  <rv s="3">
    <fb>738.48</fb>
    <v>5</v>
  </rv>
  <rv s="3">
    <fb>739.12</fb>
    <v>5</v>
  </rv>
  <rv s="3">
    <fb>743.08</fb>
    <v>5</v>
  </rv>
  <rv s="3">
    <fb>747.93</fb>
    <v>5</v>
  </rv>
  <rv s="3">
    <fb>762.23</fb>
    <v>5</v>
  </rv>
  <rv s="3">
    <fb>761.12</fb>
    <v>5</v>
  </rv>
  <rv s="3">
    <fb>764.03</fb>
    <v>5</v>
  </rv>
  <rv s="3">
    <fb>766.28</fb>
    <v>5</v>
  </rv>
  <rv s="3">
    <fb>769.74</fb>
    <v>5</v>
  </rv>
  <rv s="3">
    <fb>772.11</fb>
    <v>5</v>
  </rv>
  <rv s="3">
    <fb>774.04</fb>
    <v>5</v>
  </rv>
  <rv s="3">
    <fb>777.07</fb>
    <v>5</v>
  </rv>
  <rv s="3">
    <fb>780.4</fb>
    <v>5</v>
  </rv>
  <rv s="3">
    <fb>777.82</fb>
    <v>5</v>
  </rv>
  <rv s="3">
    <fb>769.83</fb>
    <v>5</v>
  </rv>
  <rv s="3">
    <fb>776.42</fb>
    <v>5</v>
  </rv>
  <rv s="3">
    <fb>780.27</fb>
    <v>5</v>
  </rv>
  <rv s="3">
    <fb>779.8</fb>
    <v>5</v>
  </rv>
  <rv s="3">
    <fb>783.03</fb>
    <v>5</v>
  </rv>
  <rv s="3">
    <fb>781.9</fb>
    <v>5</v>
  </rv>
  <rv s="3">
    <fb>783.05</fb>
    <v>5</v>
  </rv>
  <rv s="3">
    <fb>783.4</fb>
    <v>5</v>
  </rv>
  <rv s="3">
    <fb>781.75</fb>
    <v>5</v>
  </rv>
  <rv s="3">
    <fb>773.68499999999995</fb>
    <v>5</v>
  </rv>
  <rv s="3">
    <fb>781.54</fb>
    <v>5</v>
  </rv>
  <rv s="3">
    <fb>780.77</fb>
    <v>5</v>
  </rv>
  <rv s="3">
    <fb>791.88</fb>
    <v>5</v>
  </rv>
  <rv s="3">
    <fb>790.9</fb>
    <v>5</v>
  </rv>
  <rv s="3">
    <fb>775.65</fb>
    <v>5</v>
  </rv>
  <rv s="3">
    <fb>765.86</fb>
    <v>5</v>
  </rv>
  <rv s="3">
    <fb>768.35</fb>
    <v>5</v>
  </rv>
  <rv s="3">
    <fb>778.87</fb>
    <v>5</v>
  </rv>
  <rv s="3">
    <fb>776.57</fb>
    <v>5</v>
  </rv>
  <rv s="3">
    <fb>777.92</fb>
    <v>5</v>
  </rv>
  <rv s="3">
    <fb>763.94</fb>
    <v>5</v>
  </rv>
  <rv s="3">
    <fb>778.14</fb>
    <v>5</v>
  </rv>
  <rv s="3">
    <fb>780.63</fb>
    <v>5</v>
  </rv>
  <rv s="3">
    <fb>786.32</fb>
    <v>5</v>
  </rv>
  <rv s="3">
    <fb>783.83</fb>
    <v>5</v>
  </rv>
  <rv s="3">
    <fb>784.87</fb>
    <v>5</v>
  </rv>
  <rv s="3">
    <fb>786.54</fb>
    <v>5</v>
  </rv>
  <rv s="3">
    <fb>788.46</fb>
    <v>5</v>
  </rv>
  <rv s="3">
    <fb>787.23</fb>
    <v>5</v>
  </rv>
  <rv s="3">
    <fb>789.47</fb>
    <v>5</v>
  </rv>
  <rv s="3">
    <fb>785.81</fb>
    <v>5</v>
  </rv>
  <rv s="3">
    <fb>790.36</fb>
    <v>5</v>
  </rv>
  <rv s="3">
    <fb>789.79</fb>
    <v>5</v>
  </rv>
  <rv s="3">
    <fb>789.37</fb>
    <v>5</v>
  </rv>
  <rv s="3">
    <fb>792.17</fb>
    <v>5</v>
  </rv>
  <rv s="3">
    <fb>793.27</fb>
    <v>5</v>
  </rv>
  <rv s="3">
    <fb>793.76</fb>
    <v>5</v>
  </rv>
  <rv s="3">
    <fb>793.6</fb>
    <v>5</v>
  </rv>
  <rv s="3">
    <fb>794.42</fb>
    <v>5</v>
  </rv>
  <rv s="3">
    <fb>795.24</fb>
    <v>5</v>
  </rv>
  <rv s="3">
    <fb>791.84</fb>
    <v>5</v>
  </rv>
  <rv s="3">
    <fb>783.14</fb>
    <v>5</v>
  </rv>
  <rv s="3">
    <fb>789.33</fb>
    <v>5</v>
  </rv>
  <rv s="3">
    <fb>794.13</fb>
    <v>5</v>
  </rv>
  <rv s="3">
    <fb>795.37</fb>
    <v>5</v>
  </rv>
  <rv s="3">
    <fb>798.95</fb>
    <v>5</v>
  </rv>
  <rv s="3">
    <fb>801.6</fb>
    <v>5</v>
  </rv>
  <rv s="3">
    <fb>801.39</fb>
    <v>5</v>
  </rv>
  <rv s="3">
    <fb>804.88</fb>
    <v>5</v>
  </rv>
  <rv s="3">
    <fb>804.38</fb>
    <v>5</v>
  </rv>
  <rv s="3">
    <fb>807.02</fb>
    <v>5</v>
  </rv>
  <rv s="3">
    <fb>812.26</fb>
    <v>5</v>
  </rv>
  <rv s="3">
    <fb>815.89</fb>
    <v>5</v>
  </rv>
  <rv s="3">
    <fb>811.11</fb>
    <v>5</v>
  </rv>
  <rv s="3">
    <fb>814.97</fb>
    <v>5</v>
  </rv>
  <rv s="3">
    <fb>807.8</fb>
    <v>5</v>
  </rv>
  <rv s="3">
    <fb>817.53</fb>
    <v>5</v>
  </rv>
  <rv s="3">
    <fb>820.11</fb>
    <v>5</v>
  </rv>
  <rv s="3">
    <fb>823.1</fb>
    <v>5</v>
  </rv>
  <rv s="3">
    <fb>819.66</fb>
    <v>5</v>
  </rv>
  <rv s="3">
    <fb>818.41</fb>
    <v>5</v>
  </rv>
  <rv s="3">
    <fb>815.36</fb>
    <v>5</v>
  </rv>
  <rv s="3">
    <fb>798.92</fb>
    <v>5</v>
  </rv>
  <rv s="3">
    <fb>808.43</fb>
    <v>5</v>
  </rv>
  <rv s="3">
    <fb>815.05</fb>
    <v>5</v>
  </rv>
  <rv s="3">
    <fb>816.84</fb>
    <v>5</v>
  </rv>
  <rv s="3">
    <fb>825.77</fb>
    <v>5</v>
  </rv>
  <rv s="3">
    <fb>827.96</fb>
    <v>5</v>
  </rv>
  <rv s="3">
    <fb>821.87</fb>
    <v>5</v>
  </rv>
  <rv s="3">
    <fb>825.48</fb>
    <v>5</v>
  </rv>
  <rv s="3">
    <fb>829.73</fb>
    <v>5</v>
  </rv>
  <rv s="3">
    <fb>823.81</fb>
    <v>5</v>
  </rv>
  <rv s="3">
    <fb>827.57</fb>
    <v>5</v>
  </rv>
  <rv s="3">
    <fb>824.19</fb>
    <v>5</v>
  </rv>
  <rv s="3">
    <fb>826.18</fb>
    <v>5</v>
  </rv>
  <rv s="3">
    <fb>829.38</fb>
    <v>5</v>
  </rv>
  <rv s="3">
    <fb>831.53</fb>
    <v>5</v>
  </rv>
  <rv s="3">
    <fb>830.95</fb>
    <v>5</v>
  </rv>
  <rv s="3">
    <fb>832.26</fb>
    <v>5</v>
  </rv>
  <rv s="3">
    <fb>833.08</fb>
    <v>5</v>
  </rv>
  <rv s="3">
    <fb>834.57</fb>
    <v>5</v>
  </rv>
  <rv s="3">
    <fb>837.86</fb>
    <v>5</v>
  </rv>
  <rv s="3">
    <fb>835.16</fb>
    <v>5</v>
  </rv>
  <rv s="3">
    <fb>835.31</fb>
    <v>5</v>
  </rv>
  <rv s="3">
    <fb>833.8</fb>
    <v>5</v>
  </rv>
  <rv s="3">
    <fb>825.6</fb>
    <v>5</v>
  </rv>
  <rv s="3">
    <fb>832.43</fb>
    <v>5</v>
  </rv>
  <rv s="3">
    <fb>841.71</fb>
    <v>5</v>
  </rv>
  <rv s="3">
    <fb>842.18</fb>
    <v>5</v>
  </rv>
  <rv s="3">
    <fb>844.02</fb>
    <v>5</v>
  </rv>
  <rv s="3">
    <fb>841.27</fb>
    <v>5</v>
  </rv>
  <rv s="3">
    <fb>844.73</fb>
    <v>5</v>
  </rv>
  <rv s="3">
    <fb>850.51179999999999</fb>
    <v>5</v>
  </rv>
  <rv s="3">
    <fb>850.66</fb>
    <v>5</v>
  </rv>
  <rv s="3">
    <fb>850.96</fb>
    <v>5</v>
  </rv>
  <rv s="3">
    <fb>853.06</fb>
    <v>5</v>
  </rv>
  <rv s="3">
    <fb>851.78</fb>
    <v>5</v>
  </rv>
  <rv s="3">
    <fb>854.09500000000003</fb>
    <v>5</v>
  </rv>
  <rv s="3">
    <fb>848.8</fb>
    <v>5</v>
  </rv>
  <rv s="3">
    <fb>845.52</fb>
    <v>5</v>
  </rv>
  <rv s="3">
    <fb>847.65499999999997</fb>
    <v>5</v>
  </rv>
  <rv s="3">
    <fb>842.36</fb>
    <v>5</v>
  </rv>
  <rv s="3">
    <fb>838.94</fb>
    <v>5</v>
  </rv>
  <rv s="3">
    <fb>837.71</fb>
    <v>5</v>
  </rv>
  <rv s="3">
    <fb>836.92</fb>
    <v>5</v>
  </rv>
  <rv s="3">
    <fb>836.43</fb>
    <v>5</v>
  </rv>
  <rv s="3">
    <fb>834.34</fb>
    <v>5</v>
  </rv>
  <rv s="3">
    <fb>818.88</fb>
    <v>5</v>
  </rv>
  <rv s="3">
    <fb>822.12</fb>
    <v>5</v>
  </rv>
  <rv s="3">
    <fb>827.33</fb>
    <v>5</v>
  </rv>
  <rv s="3">
    <fb>836.36</fb>
    <v>5</v>
  </rv>
  <rv s="3">
    <fb>834.94</fb>
    <v>5</v>
  </rv>
  <rv s="3">
    <fb>835.97</fb>
    <v>5</v>
  </rv>
  <rv s="3">
    <fb>820.31</fb>
    <v>5</v>
  </rv>
  <rv s="3">
    <fb>821.67</fb>
    <v>5</v>
  </rv>
  <rv s="3">
    <fb>817.41</fb>
    <v>5</v>
  </rv>
  <rv s="3">
    <fb>812.92</fb>
    <v>5</v>
  </rv>
  <rv s="3">
    <fb>805.56</fb>
    <v>5</v>
  </rv>
  <rv s="3">
    <fb>809.71</fb>
    <v>5</v>
  </rv>
  <rv s="3">
    <fb>831.95</fb>
    <v>5</v>
  </rv>
  <rv s="3">
    <fb>827.29</fb>
    <v>5</v>
  </rv>
  <rv s="3">
    <fb>829.08</fb>
    <v>5</v>
  </rv>
  <rv s="3">
    <fb>819.36</fb>
    <v>5</v>
  </rv>
  <rv s="3">
    <fb>816.02</fb>
    <v>5</v>
  </rv>
  <rv s="3">
    <fb>839.96</fb>
    <v>5</v>
  </rv>
  <rv s="3">
    <fb>842.38</fb>
    <v>5</v>
  </rv>
  <rv s="3">
    <fb>848.72</fb>
    <v>5</v>
  </rv>
  <rv s="3">
    <fb>852.94</fb>
    <v>5</v>
  </rv>
  <rv s="3">
    <fb>851.77</fb>
    <v>5</v>
  </rv>
  <rv s="3">
    <fb>852.84</fb>
    <v>5</v>
  </rv>
  <rv s="3">
    <fb>857.57</fb>
    <v>5</v>
  </rv>
  <rv s="3">
    <fb>862.85</fb>
    <v>5</v>
  </rv>
  <rv s="3">
    <fb>860.04</fb>
    <v>5</v>
  </rv>
  <rv s="3">
    <fb>863.31</fb>
    <v>5</v>
  </rv>
  <rv s="3">
    <fb>864.72</fb>
    <v>5</v>
  </rv>
  <rv s="3">
    <fb>867.07</fb>
    <v>5</v>
  </rv>
  <rv s="3">
    <fb>870.98</fb>
    <v>5</v>
  </rv>
  <rv s="3">
    <fb>870.32</fb>
    <v>5</v>
  </rv>
  <rv s="3">
    <fb>878.93</fb>
    <v>5</v>
  </rv>
  <rv s="3">
    <fb>885.99</fb>
    <v>5</v>
  </rv>
  <rv s="3">
    <fb>884.9</fb>
    <v>5</v>
  </rv>
  <rv s="3">
    <fb>880.84</fb>
    <v>5</v>
  </rv>
  <rv s="3">
    <fb>880.68</fb>
    <v>5</v>
  </rv>
  <rv s="3">
    <fb>876.05499999999995</fb>
    <v>5</v>
  </rv>
  <rv s="3">
    <fb>881.11</fb>
    <v>5</v>
  </rv>
  <rv s="3">
    <fb>882.54</fb>
    <v>5</v>
  </rv>
  <rv s="3">
    <fb>886.37</fb>
    <v>5</v>
  </rv>
  <rv s="3">
    <fb>883.51</fb>
    <v>5</v>
  </rv>
  <rv s="3">
    <fb>884.27</fb>
    <v>5</v>
  </rv>
  <rv s="3">
    <fb>886.58</fb>
    <v>5</v>
  </rv>
  <rv s="3">
    <fb>891.2</fb>
    <v>5</v>
  </rv>
  <rv s="3">
    <fb>879.61</fb>
    <v>5</v>
  </rv>
  <rv s="3">
    <fb>883.14</fb>
    <v>5</v>
  </rv>
  <rv s="3">
    <fb>886.62</fb>
    <v>5</v>
  </rv>
  <rv s="3">
    <fb>865.31</fb>
    <v>5</v>
  </rv>
  <rv s="3">
    <fb>874.15</fb>
    <v>5</v>
  </rv>
  <rv s="3">
    <fb>863.47</fb>
    <v>5</v>
  </rv>
  <rv s="3">
    <fb>875.69</fb>
    <v>5</v>
  </rv>
  <rv s="3">
    <fb>857.74</fb>
    <v>5</v>
  </rv>
  <rv s="3">
    <fb>855.34</fb>
    <v>5</v>
  </rv>
  <rv s="3">
    <fb>863.75</fb>
    <v>5</v>
  </rv>
  <rv s="3">
    <fb>883.63</fb>
    <v>5</v>
  </rv>
  <rv s="3">
    <fb>881.88</fb>
    <v>5</v>
  </rv>
  <rv s="3">
    <fb>883.75</fb>
    <v>5</v>
  </rv>
  <rv s="3">
    <fb>882.64</fb>
    <v>5</v>
  </rv>
  <rv s="3">
    <fb>880.98</fb>
    <v>5</v>
  </rv>
  <rv s="3">
    <fb>870.71</fb>
    <v>5</v>
  </rv>
  <rv s="3">
    <fb>869.96</fb>
    <v>5</v>
  </rv>
  <rv s="3">
    <fb>887.1</fb>
    <v>5</v>
  </rv>
  <rv s="3">
    <fb>875.71</fb>
    <v>5</v>
  </rv>
  <rv s="3">
    <fb>854.64</fb>
    <v>5</v>
  </rv>
  <rv s="3">
    <fb>867.92</fb>
    <v>5</v>
  </rv>
  <rv s="3">
    <fb>891.87</fb>
    <v>5</v>
  </rv>
  <rv s="3">
    <fb>892.79499999999996</fb>
    <v>5</v>
  </rv>
  <rv s="0">
    <v>https://www.bing.com/financeapi/forcetrigger?t=aoflm7&amp;q=XLON%3aXDWD&amp;form=skydnc</v>
    <v>Learn more on Bing</v>
  </rv>
  <rv s="1">
    <v>en-US</v>
    <v>aoflm7</v>
    <v>268435456</v>
    <v>1</v>
    <v>Powered by Refinitiv</v>
    <v>0</v>
    <v>X MSCI WORLD 1C (XLON:XDWD)</v>
    <v>2</v>
    <v>3</v>
    <v>Finance</v>
    <v>4</v>
    <v>97.24</v>
    <v>46.82</v>
    <v>1.0125</v>
    <v>0.19</v>
    <v>1.9580000000000001E-3</v>
    <v>USD</v>
    <v>London Stock Exchange</v>
    <v>XLON</v>
    <v>1.9E-3</v>
    <v>97.24</v>
    <v>ETF</v>
    <v>44554.417165092185</v>
    <v>951</v>
    <v>97.11</v>
    <v>8887282700</v>
    <v>X MSCI WORLD 1C</v>
    <v>97.11</v>
    <v>97.05</v>
    <v>97.094999999999999</v>
    <v>XDWD</v>
    <v>X MSCI WORLD 1C (XLON:XDWD)</v>
    <v>48</v>
  </rv>
  <rv s="2">
    <v>952</v>
  </rv>
  <rv s="3">
    <fb>80.185000000000002</fb>
    <v>5</v>
  </rv>
  <rv s="3">
    <fb>80.045000000000002</fb>
    <v>5</v>
  </rv>
  <rv s="3">
    <fb>79.760000000000005</fb>
    <v>5</v>
  </rv>
  <rv s="3">
    <fb>81.045000000000002</fb>
    <v>5</v>
  </rv>
  <rv s="3">
    <fb>81.594999999999999</fb>
    <v>5</v>
  </rv>
  <rv s="3">
    <fb>81.91</fb>
    <v>5</v>
  </rv>
  <rv s="3">
    <fb>81.650000000000006</fb>
    <v>5</v>
  </rv>
  <rv s="3">
    <fb>81.534999999999997</fb>
    <v>5</v>
  </rv>
  <rv s="3">
    <fb>81.72</fb>
    <v>5</v>
  </rv>
  <rv s="3">
    <fb>82.084999999999994</fb>
    <v>5</v>
  </rv>
  <rv s="3">
    <fb>81.06</fb>
    <v>5</v>
  </rv>
  <rv s="3">
    <fb>81.314999999999998</fb>
    <v>5</v>
  </rv>
  <rv s="3">
    <fb>82.174999999999997</fb>
    <v>5</v>
  </rv>
  <rv s="3">
    <fb>82.09</fb>
    <v>5</v>
  </rv>
  <rv s="3">
    <fb>82.334999999999994</fb>
    <v>5</v>
  </rv>
  <rv s="3">
    <fb>80.97</fb>
    <v>5</v>
  </rv>
  <rv s="3">
    <fb>81.150000000000006</fb>
    <v>5</v>
  </rv>
  <rv s="3">
    <fb>79.745000000000005</fb>
    <v>5</v>
  </rv>
  <rv s="3">
    <fb>80.23</fb>
    <v>5</v>
  </rv>
  <rv s="3">
    <fb>81.61</fb>
    <v>5</v>
  </rv>
  <rv s="3">
    <fb>82.064999999999998</fb>
    <v>5</v>
  </rv>
  <rv s="3">
    <fb>82.694999999999993</fb>
    <v>5</v>
  </rv>
  <rv s="3">
    <fb>83.23</fb>
    <v>5</v>
  </rv>
  <rv s="3">
    <fb>83.385000000000005</fb>
    <v>5</v>
  </rv>
  <rv s="3">
    <fb>83.745000000000005</fb>
    <v>5</v>
  </rv>
  <rv s="3">
    <fb>83.99</fb>
    <v>5</v>
  </rv>
  <rv s="3">
    <fb>84.875</fb>
    <v>5</v>
  </rv>
  <rv s="3">
    <fb>84.47</fb>
    <v>5</v>
  </rv>
  <rv s="3">
    <fb>83.69</fb>
    <v>5</v>
  </rv>
  <rv s="3">
    <fb>83.46</fb>
    <v>5</v>
  </rv>
  <rv s="3">
    <fb>84.23</fb>
    <v>5</v>
  </rv>
  <rv s="3">
    <fb>82.814999999999998</fb>
    <v>5</v>
  </rv>
  <rv s="3">
    <fb>83.454999999999998</fb>
    <v>5</v>
  </rv>
  <rv s="3">
    <fb>83.355000000000004</fb>
    <v>5</v>
  </rv>
  <rv s="3">
    <fb>81.575000000000003</fb>
    <v>5</v>
  </rv>
  <rv s="3">
    <fb>83.075000000000003</fb>
    <v>5</v>
  </rv>
  <rv s="3">
    <fb>82.655000000000001</fb>
    <v>5</v>
  </rv>
  <rv s="3">
    <fb>79.83</fb>
    <v>5</v>
  </rv>
  <rv s="3">
    <fb>82.355000000000004</fb>
    <v>5</v>
  </rv>
  <rv s="3">
    <fb>82.79</fb>
    <v>5</v>
  </rv>
  <rv s="3">
    <fb>84.034999999999997</fb>
    <v>5</v>
  </rv>
  <rv s="3">
    <fb>83.57</fb>
    <v>5</v>
  </rv>
  <rv s="3">
    <fb>83.915000000000006</fb>
    <v>5</v>
  </rv>
  <rv s="3">
    <fb>84.465000000000003</fb>
    <v>5</v>
  </rv>
  <rv s="3">
    <fb>84.07</fb>
    <v>5</v>
  </rv>
  <rv s="3">
    <fb>84.575000000000003</fb>
    <v>5</v>
  </rv>
  <rv s="3">
    <fb>83.71</fb>
    <v>5</v>
  </rv>
  <rv s="3">
    <fb>84.12</fb>
    <v>5</v>
  </rv>
  <rv s="3">
    <fb>82.784999999999997</fb>
    <v>5</v>
  </rv>
  <rv s="3">
    <fb>83.685000000000002</fb>
    <v>5</v>
  </rv>
  <rv s="3">
    <fb>83.894999999999996</fb>
    <v>5</v>
  </rv>
  <rv s="3">
    <fb>83.995000000000005</fb>
    <v>5</v>
  </rv>
  <rv s="3">
    <fb>84.28</fb>
    <v>5</v>
  </rv>
  <rv s="3">
    <fb>84.905000000000001</fb>
    <v>5</v>
  </rv>
  <rv s="3">
    <fb>86.234999999999999</fb>
    <v>5</v>
  </rv>
  <rv s="3">
    <fb>86.17</fb>
    <v>5</v>
  </rv>
  <rv s="3">
    <fb>86.584999999999994</fb>
    <v>5</v>
  </rv>
  <rv s="3">
    <fb>86.78</fb>
    <v>5</v>
  </rv>
  <rv s="3">
    <fb>87.02</fb>
    <v>5</v>
  </rv>
  <rv s="3">
    <fb>87.265000000000001</fb>
    <v>5</v>
  </rv>
  <rv s="3">
    <fb>87.605000000000004</fb>
    <v>5</v>
  </rv>
  <rv s="3">
    <fb>87.94</fb>
    <v>5</v>
  </rv>
  <rv s="3">
    <fb>88.325000000000003</fb>
    <v>5</v>
  </rv>
  <rv s="3">
    <fb>88.245000000000005</fb>
    <v>5</v>
  </rv>
  <rv s="3">
    <fb>87.05</fb>
    <v>5</v>
  </rv>
  <rv s="3">
    <fb>87.65</fb>
    <v>5</v>
  </rv>
  <rv s="3">
    <fb>88.075000000000003</fb>
    <v>5</v>
  </rv>
  <rv s="3">
    <fb>88.215000000000003</fb>
    <v>5</v>
  </rv>
  <rv s="3">
    <fb>88.58</fb>
    <v>5</v>
  </rv>
  <rv s="3">
    <fb>88.39</fb>
    <v>5</v>
  </rv>
  <rv s="3">
    <fb>88.55</fb>
    <v>5</v>
  </rv>
  <rv s="3">
    <fb>88.57</fb>
    <v>5</v>
  </rv>
  <rv s="3">
    <fb>87.155000000000001</fb>
    <v>5</v>
  </rv>
  <rv s="3">
    <fb>89.435000000000002</fb>
    <v>5</v>
  </rv>
  <rv s="3">
    <fb>89.465000000000003</fb>
    <v>5</v>
  </rv>
  <rv s="3">
    <fb>87.72</fb>
    <v>5</v>
  </rv>
  <rv s="3">
    <fb>86.87</fb>
    <v>5</v>
  </rv>
  <rv s="3">
    <fb>86.765000000000001</fb>
    <v>5</v>
  </rv>
  <rv s="3">
    <fb>88.084999999999994</fb>
    <v>5</v>
  </rv>
  <rv s="3">
    <fb>88.24</fb>
    <v>5</v>
  </rv>
  <rv s="3">
    <fb>88.275000000000006</fb>
    <v>5</v>
  </rv>
  <rv s="3">
    <fb>88.564999999999998</fb>
    <v>5</v>
  </rv>
  <rv s="3">
    <fb>89.275000000000006</fb>
    <v>5</v>
  </rv>
  <rv s="3">
    <fb>89.094999999999999</fb>
    <v>5</v>
  </rv>
  <rv s="3">
    <fb>89.14</fb>
    <v>5</v>
  </rv>
  <rv s="3">
    <fb>89.27</fb>
    <v>5</v>
  </rv>
  <rv s="3">
    <fb>89.66</fb>
    <v>5</v>
  </rv>
  <rv s="3">
    <fb>89.63</fb>
    <v>5</v>
  </rv>
  <rv s="3">
    <fb>89.814999999999998</fb>
    <v>5</v>
  </rv>
  <rv s="3">
    <fb>89.42</fb>
    <v>5</v>
  </rv>
  <rv s="3">
    <fb>89.954999999999998</fb>
    <v>5</v>
  </rv>
  <rv s="3">
    <fb>90.034999999999997</fb>
    <v>5</v>
  </rv>
  <rv s="3">
    <fb>89.94</fb>
    <v>5</v>
  </rv>
  <rv s="3">
    <fb>90.23</fb>
    <v>5</v>
  </rv>
  <rv s="3">
    <fb>90.27</fb>
    <v>5</v>
  </rv>
  <rv s="3">
    <fb>90.38</fb>
    <v>5</v>
  </rv>
  <rv s="3">
    <fb>90.51</fb>
    <v>5</v>
  </rv>
  <rv s="3">
    <fb>90.635000000000005</fb>
    <v>5</v>
  </rv>
  <rv s="3">
    <fb>90.734999999999999</fb>
    <v>5</v>
  </rv>
  <rv s="3">
    <fb>90.045000000000002</fb>
    <v>5</v>
  </rv>
  <rv s="3">
    <fb>88.715000000000003</fb>
    <v>5</v>
  </rv>
  <rv s="3">
    <fb>89.61</fb>
    <v>5</v>
  </rv>
  <rv s="3">
    <fb>90.114999999999995</fb>
    <v>5</v>
  </rv>
  <rv s="3">
    <fb>90.15</fb>
    <v>5</v>
  </rv>
  <rv s="3">
    <fb>90.614999999999995</fb>
    <v>5</v>
  </rv>
  <rv s="3">
    <fb>90.894999999999996</fb>
    <v>5</v>
  </rv>
  <rv s="3">
    <fb>90.715000000000003</fb>
    <v>5</v>
  </rv>
  <rv s="3">
    <fb>91.03</fb>
    <v>5</v>
  </rv>
  <rv s="3">
    <fb>90.665000000000006</fb>
    <v>5</v>
  </rv>
  <rv s="3">
    <fb>90.91</fb>
    <v>5</v>
  </rv>
  <rv s="3">
    <fb>91.39</fb>
    <v>5</v>
  </rv>
  <rv s="3">
    <fb>91.73</fb>
    <v>5</v>
  </rv>
  <rv s="3">
    <fb>91.13</fb>
    <v>5</v>
  </rv>
  <rv s="3">
    <fb>91.59</fb>
    <v>5</v>
  </rv>
  <rv s="3">
    <fb>90.625</fb>
    <v>5</v>
  </rv>
  <rv s="3">
    <fb>91.765000000000001</fb>
    <v>5</v>
  </rv>
  <rv s="3">
    <fb>92.21</fb>
    <v>5</v>
  </rv>
  <rv s="3">
    <fb>92.32</fb>
    <v>5</v>
  </rv>
  <rv s="3">
    <fb>92.02</fb>
    <v>5</v>
  </rv>
  <rv s="3">
    <fb>91.65</fb>
    <v>5</v>
  </rv>
  <rv s="3">
    <fb>91.174999999999997</fb>
    <v>5</v>
  </rv>
  <rv s="3">
    <fb>89.31</fb>
    <v>5</v>
  </rv>
  <rv s="3">
    <fb>90.31</fb>
    <v>5</v>
  </rv>
  <rv s="3">
    <fb>91.24</fb>
    <v>5</v>
  </rv>
  <rv s="3">
    <fb>91.564999999999998</fb>
    <v>5</v>
  </rv>
  <rv s="3">
    <fb>92.46</fb>
    <v>5</v>
  </rv>
  <rv s="3">
    <fb>92.63</fb>
    <v>5</v>
  </rv>
  <rv s="3">
    <fb>92.045000000000002</fb>
    <v>5</v>
  </rv>
  <rv s="3">
    <fb>92.375</fb>
    <v>5</v>
  </rv>
  <rv s="3">
    <fb>93.075000000000003</fb>
    <v>5</v>
  </rv>
  <rv s="3">
    <fb>92.48</fb>
    <v>5</v>
  </rv>
  <rv s="3">
    <fb>92.96</fb>
    <v>5</v>
  </rv>
  <rv s="3">
    <fb>92.64</fb>
    <v>5</v>
  </rv>
  <rv s="3">
    <fb>92.834999999999994</fb>
    <v>5</v>
  </rv>
  <rv s="3">
    <fb>93.33</fb>
    <v>5</v>
  </rv>
  <rv s="3">
    <fb>93.24</fb>
    <v>5</v>
  </rv>
  <rv s="3">
    <fb>93.215000000000003</fb>
    <v>5</v>
  </rv>
  <rv s="3">
    <fb>93.32</fb>
    <v>5</v>
  </rv>
  <rv s="3">
    <fb>93.53</fb>
    <v>5</v>
  </rv>
  <rv s="3">
    <fb>93.614999999999995</fb>
    <v>5</v>
  </rv>
  <rv s="3">
    <fb>94.055000000000007</fb>
    <v>5</v>
  </rv>
  <rv s="3">
    <fb>93.504999999999995</fb>
    <v>5</v>
  </rv>
  <rv s="3">
    <fb>93.4</fb>
    <v>5</v>
  </rv>
  <rv s="3">
    <fb>93.27</fb>
    <v>5</v>
  </rv>
  <rv s="3">
    <fb>92.114999999999995</fb>
    <v>5</v>
  </rv>
  <rv s="3">
    <fb>92.61</fb>
    <v>5</v>
  </rv>
  <rv s="3">
    <fb>93.77</fb>
    <v>5</v>
  </rv>
  <rv s="3">
    <fb>94.02</fb>
    <v>5</v>
  </rv>
  <rv s="3">
    <fb>94.14</fb>
    <v>5</v>
  </rv>
  <rv s="3">
    <fb>93.89</fb>
    <v>5</v>
  </rv>
  <rv s="3">
    <fb>94.4</fb>
    <v>5</v>
  </rv>
  <rv s="3">
    <fb>94.74</fb>
    <v>5</v>
  </rv>
  <rv s="3">
    <fb>95.08</fb>
    <v>5</v>
  </rv>
  <rv s="3">
    <fb>95.37</fb>
    <v>5</v>
  </rv>
  <rv s="3">
    <fb>95.38</fb>
    <v>5</v>
  </rv>
  <rv s="3">
    <fb>95.82</fb>
    <v>5</v>
  </rv>
  <rv s="3">
    <fb>95.135000000000005</fb>
    <v>5</v>
  </rv>
  <rv s="3">
    <fb>94.69</fb>
    <v>5</v>
  </rv>
  <rv s="3">
    <fb>94.834999999999994</fb>
    <v>5</v>
  </rv>
  <rv s="3">
    <fb>94.36</fb>
    <v>5</v>
  </rv>
  <rv s="3">
    <fb>94.16</fb>
    <v>5</v>
  </rv>
  <rv s="3">
    <fb>94.13</fb>
    <v>5</v>
  </rv>
  <rv s="3">
    <fb>93.885000000000005</fb>
    <v>5</v>
  </rv>
  <rv s="3">
    <fb>93.834999999999994</fb>
    <v>5</v>
  </rv>
  <rv s="3">
    <fb>93.355000000000004</fb>
    <v>5</v>
  </rv>
  <rv s="3">
    <fb>91.81</fb>
    <v>5</v>
  </rv>
  <rv s="3">
    <fb>92.004999999999995</fb>
    <v>5</v>
  </rv>
  <rv s="3">
    <fb>92.9</fb>
    <v>5</v>
  </rv>
  <rv s="3">
    <fb>93.754999999999995</fb>
    <v>5</v>
  </rv>
  <rv s="3">
    <fb>93.35</fb>
    <v>5</v>
  </rv>
  <rv s="3">
    <fb>93.39</fb>
    <v>5</v>
  </rv>
  <rv s="3">
    <fb>91.504999999999995</fb>
    <v>5</v>
  </rv>
  <rv s="3">
    <fb>91.685000000000002</fb>
    <v>5</v>
  </rv>
  <rv s="3">
    <fb>91.47</fb>
    <v>5</v>
  </rv>
  <rv s="3">
    <fb>90.584999999999994</fb>
    <v>5</v>
  </rv>
  <rv s="3">
    <fb>89.88</fb>
    <v>5</v>
  </rv>
  <rv s="3">
    <fb>91.3</fb>
    <v>5</v>
  </rv>
  <rv s="3">
    <fb>92.314999999999998</fb>
    <v>5</v>
  </rv>
  <rv s="3">
    <fb>91.97</fb>
    <v>5</v>
  </rv>
  <rv s="3">
    <fb>92.16</fb>
    <v>5</v>
  </rv>
  <rv s="3">
    <fb>91.37</fb>
    <v>5</v>
  </rv>
  <rv s="3">
    <fb>91.34</fb>
    <v>5</v>
  </rv>
  <rv s="3">
    <fb>92.924999999999997</fb>
    <v>5</v>
  </rv>
  <rv s="3">
    <fb>93.78</fb>
    <v>5</v>
  </rv>
  <rv s="3">
    <fb>93.795000000000002</fb>
    <v>5</v>
  </rv>
  <rv s="3">
    <fb>94.61</fb>
    <v>5</v>
  </rv>
  <rv s="3">
    <fb>94.96</fb>
    <v>5</v>
  </rv>
  <rv s="3">
    <fb>94.754999999999995</fb>
    <v>5</v>
  </rv>
  <rv s="3">
    <fb>95.01</fb>
    <v>5</v>
  </rv>
  <rv s="3">
    <fb>95.375</fb>
    <v>5</v>
  </rv>
  <rv s="3">
    <fb>95.995000000000005</fb>
    <v>5</v>
  </rv>
  <rv s="3">
    <fb>95.424999999999997</fb>
    <v>5</v>
  </rv>
  <rv s="3">
    <fb>95.864999999999995</fb>
    <v>5</v>
  </rv>
  <rv s="3">
    <fb>95.77</fb>
    <v>5</v>
  </rv>
  <rv s="3">
    <fb>96.254999999999995</fb>
    <v>5</v>
  </rv>
  <rv s="3">
    <fb>96.48</fb>
    <v>5</v>
  </rv>
  <rv s="3">
    <fb>97.204999999999998</fb>
    <v>5</v>
  </rv>
  <rv s="3">
    <fb>97.79</fb>
    <v>5</v>
  </rv>
  <rv s="3">
    <fb>97.805000000000007</fb>
    <v>5</v>
  </rv>
  <rv s="3">
    <fb>97.314999999999998</fb>
    <v>5</v>
  </rv>
  <rv s="3">
    <fb>97.23</fb>
    <v>5</v>
  </rv>
  <rv s="3">
    <fb>96.8</fb>
    <v>5</v>
  </rv>
  <rv s="3">
    <fb>97.34</fb>
    <v>5</v>
  </rv>
  <rv s="3">
    <fb>97.525000000000006</fb>
    <v>5</v>
  </rv>
  <rv s="3">
    <fb>97.72</fb>
    <v>5</v>
  </rv>
  <rv s="3">
    <fb>97.37</fb>
    <v>5</v>
  </rv>
  <rv s="3">
    <fb>97.245000000000005</fb>
    <v>5</v>
  </rv>
  <rv s="3">
    <fb>97.46</fb>
    <v>5</v>
  </rv>
  <rv s="3">
    <fb>97.47</fb>
    <v>5</v>
  </rv>
  <rv s="3">
    <fb>96.364999999999995</fb>
    <v>5</v>
  </rv>
  <rv s="3">
    <fb>96.51</fb>
    <v>5</v>
  </rv>
  <rv s="3">
    <fb>96.894999999999996</fb>
    <v>5</v>
  </rv>
  <rv s="3">
    <fb>94.47</fb>
    <v>5</v>
  </rv>
  <rv s="3">
    <fb>95.09</fb>
    <v>5</v>
  </rv>
  <rv s="3">
    <fb>94.165000000000006</fb>
    <v>5</v>
  </rv>
  <rv s="3">
    <fb>95.45</fb>
    <v>5</v>
  </rv>
  <rv s="3">
    <fb>93.9</fb>
    <v>5</v>
  </rv>
  <rv s="3">
    <fb>93.155000000000001</fb>
    <v>5</v>
  </rv>
  <rv s="3">
    <fb>94.15</fb>
    <v>5</v>
  </rv>
  <rv s="3">
    <fb>96.305000000000007</fb>
    <v>5</v>
  </rv>
  <rv s="3">
    <fb>96.375</fb>
    <v>5</v>
  </rv>
  <rv s="3">
    <fb>96.25</fb>
    <v>5</v>
  </rv>
  <rv s="3">
    <fb>96.06</fb>
    <v>5</v>
  </rv>
  <rv s="3">
    <fb>95.625</fb>
    <v>5</v>
  </rv>
  <rv s="3">
    <fb>94.7</fb>
    <v>5</v>
  </rv>
  <rv s="3">
    <fb>94.63</fb>
    <v>5</v>
  </rv>
  <rv s="3">
    <fb>96.41</fb>
    <v>5</v>
  </rv>
  <rv s="3">
    <fb>95.28</fb>
    <v>5</v>
  </rv>
  <rv s="3">
    <fb>93.344999999999999</fb>
    <v>5</v>
  </rv>
  <rv s="3">
    <fb>94.62</fb>
    <v>5</v>
  </rv>
  <rv s="3">
    <fb>96.084999999999994</fb>
    <v>5</v>
  </rv>
  <rv s="3">
    <fb>97.05</fb>
    <v>5</v>
  </rv>
  <rv s="3">
    <fb>97.094999999999999</fb>
    <v>5</v>
  </rv>
  <rv s="0">
    <v>https://www.bing.com/financeapi/forcetrigger?t=ao79m7&amp;q=XLON%3aCNDX&amp;form=skydnc</v>
    <v>Learn more on Bing</v>
  </rv>
  <rv s="1">
    <v>en-US</v>
    <v>ao79m7</v>
    <v>268435456</v>
    <v>1</v>
    <v>Powered by Refinitiv</v>
    <v>0</v>
    <v>iS NASDAQ 100 UCITS ETF (XLON:CNDX)</v>
    <v>2</v>
    <v>3</v>
    <v>Finance</v>
    <v>4</v>
    <v>924.64</v>
    <v>212.82</v>
    <v>0.98340000000000005</v>
    <v>-2.74</v>
    <v>-2.9729999999999999E-3</v>
    <v>USD</v>
    <v>London Stock Exchange</v>
    <v>XLON</v>
    <v>3.3E-3</v>
    <v>924.64</v>
    <v>ETF</v>
    <v>44554.508728738285</v>
    <v>1187</v>
    <v>917.12</v>
    <v>8804472581.6700001</v>
    <v>iS NASDAQ 100 UCITS ETF</v>
    <v>924.48</v>
    <v>921.75</v>
    <v>921.75</v>
    <v>CNDX</v>
    <v>iS NASDAQ 100 UCITS ETF (XLON:CNDX)</v>
    <v>298</v>
  </rv>
  <rv s="2">
    <v>1188</v>
  </rv>
  <rv s="3">
    <fb>725.7</fb>
    <v>5</v>
  </rv>
  <rv s="3">
    <fb>725.52</fb>
    <v>5</v>
  </rv>
  <rv s="3">
    <fb>724.68</fb>
    <v>5</v>
  </rv>
  <rv s="3">
    <fb>717.10500000000002</fb>
    <v>5</v>
  </rv>
  <rv s="3">
    <fb>718.54</fb>
    <v>5</v>
  </rv>
  <rv s="3">
    <fb>720.33</fb>
    <v>5</v>
  </rv>
  <rv s="3">
    <fb>727.43</fb>
    <v>5</v>
  </rv>
  <rv s="3">
    <fb>734.01</fb>
    <v>5</v>
  </rv>
  <rv s="3">
    <fb>731.95</fb>
    <v>5</v>
  </rv>
  <rv s="3">
    <fb>727.62</fb>
    <v>5</v>
  </rv>
  <rv s="3">
    <fb>731.91</fb>
    <v>5</v>
  </rv>
  <rv s="3">
    <fb>731.88</fb>
    <v>5</v>
  </rv>
  <rv s="3">
    <fb>724.99</fb>
    <v>5</v>
  </rv>
  <rv s="3">
    <fb>721.99</fb>
    <v>5</v>
  </rv>
  <rv s="3">
    <fb>725.47</fb>
    <v>5</v>
  </rv>
  <rv s="3">
    <fb>746.38</fb>
    <v>5</v>
  </rv>
  <rv s="3">
    <fb>753.37</fb>
    <v>5</v>
  </rv>
  <rv s="3">
    <fb>752.2</fb>
    <v>5</v>
  </rv>
  <rv s="3">
    <fb>753.73</fb>
    <v>5</v>
  </rv>
  <rv s="3">
    <fb>760.17499999999995</fb>
    <v>5</v>
  </rv>
  <rv s="3">
    <fb>747.12</fb>
    <v>5</v>
  </rv>
  <rv s="3">
    <fb>748.44</fb>
    <v>5</v>
  </rv>
  <rv s="3">
    <fb>732.73500000000001</fb>
    <v>5</v>
  </rv>
  <rv s="3">
    <fb>741.83500000000004</fb>
    <v>5</v>
  </rv>
  <rv s="3">
    <fb>757.19500000000005</fb>
    <v>5</v>
  </rv>
  <rv s="3">
    <fb>757.23500000000001</fb>
    <v>5</v>
  </rv>
  <rv s="3">
    <fb>758.125</fb>
    <v>5</v>
  </rv>
  <rv s="3">
    <fb>764.77</fb>
    <v>5</v>
  </rv>
  <rv s="3">
    <fb>767.45</fb>
    <v>5</v>
  </rv>
  <rv s="3">
    <fb>771.23500000000001</fb>
    <v>5</v>
  </rv>
  <rv s="3">
    <fb>768.47</fb>
    <v>5</v>
  </rv>
  <rv s="3">
    <fb>773.67499999999995</fb>
    <v>5</v>
  </rv>
  <rv s="3">
    <fb>774.97</fb>
    <v>5</v>
  </rv>
  <rv s="3">
    <fb>781.505</fb>
    <v>5</v>
  </rv>
  <rv s="3">
    <fb>777.18</fb>
    <v>5</v>
  </rv>
  <rv s="3">
    <fb>765.61</fb>
    <v>5</v>
  </rv>
  <rv s="3">
    <fb>763.80499999999995</fb>
    <v>5</v>
  </rv>
  <rv s="3">
    <fb>772.02</fb>
    <v>5</v>
  </rv>
  <rv s="3">
    <fb>751.59</fb>
    <v>5</v>
  </rv>
  <rv s="3">
    <fb>736.48</fb>
    <v>5</v>
  </rv>
  <rv s="3">
    <fb>743.15</fb>
    <v>5</v>
  </rv>
  <rv s="3">
    <fb>738.73500000000001</fb>
    <v>5</v>
  </rv>
  <rv s="3">
    <fb>729.27499999999998</fb>
    <v>5</v>
  </rv>
  <rv s="3">
    <fb>743.48</fb>
    <v>5</v>
  </rv>
  <rv s="3">
    <fb>741.74</fb>
    <v>5</v>
  </rv>
  <rv s="3">
    <fb>730.13</fb>
    <v>5</v>
  </rv>
  <rv s="3">
    <fb>716.12</fb>
    <v>5</v>
  </rv>
  <rv s="3">
    <fb>692.29</fb>
    <v>5</v>
  </rv>
  <rv s="3">
    <fb>712.06</fb>
    <v>5</v>
  </rv>
  <rv s="3">
    <fb>718.76</fb>
    <v>5</v>
  </rv>
  <rv s="3">
    <fb>722.75</fb>
    <v>5</v>
  </rv>
  <rv s="3">
    <fb>735.95</fb>
    <v>5</v>
  </rv>
  <rv s="3">
    <fb>723.82500000000005</fb>
    <v>5</v>
  </rv>
  <rv s="3">
    <fb>729.9</fb>
    <v>5</v>
  </rv>
  <rv s="3">
    <fb>744.68</fb>
    <v>5</v>
  </rv>
  <rv s="3">
    <fb>733.47</fb>
    <v>5</v>
  </rv>
  <rv s="3">
    <fb>731.79</fb>
    <v>5</v>
  </rv>
  <rv s="3">
    <fb>725.19500000000005</fb>
    <v>5</v>
  </rv>
  <rv s="3">
    <fb>741.33</fb>
    <v>5</v>
  </rv>
  <rv s="3">
    <fb>738.83</fb>
    <v>5</v>
  </rv>
  <rv s="3">
    <fb>719.79</fb>
    <v>5</v>
  </rv>
  <rv s="3">
    <fb>724.26</fb>
    <v>5</v>
  </rv>
  <rv s="3">
    <fb>727.24</fb>
    <v>5</v>
  </rv>
  <rv s="3">
    <fb>728.25</fb>
    <v>5</v>
  </rv>
  <rv s="3">
    <fb>739.66</fb>
    <v>5</v>
  </rv>
  <rv s="3">
    <fb>750.04499999999996</fb>
    <v>5</v>
  </rv>
  <rv s="3">
    <fb>769.27</fb>
    <v>5</v>
  </rv>
  <rv s="3">
    <fb>767.03</fb>
    <v>5</v>
  </rv>
  <rv s="3">
    <fb>774.71500000000003</fb>
    <v>5</v>
  </rv>
  <rv s="3">
    <fb>775.47</fb>
    <v>5</v>
  </rv>
  <rv s="3">
    <fb>777.84</fb>
    <v>5</v>
  </rv>
  <rv s="3">
    <fb>785.04</fb>
    <v>5</v>
  </rv>
  <rv s="3">
    <fb>783.62</fb>
    <v>5</v>
  </rv>
  <rv s="3">
    <fb>788.22500000000002</fb>
    <v>5</v>
  </rv>
  <rv s="3">
    <fb>789.41499999999996</fb>
    <v>5</v>
  </rv>
  <rv s="3">
    <fb>783.77</fb>
    <v>5</v>
  </rv>
  <rv s="3">
    <fb>776.375</fb>
    <v>5</v>
  </rv>
  <rv s="3">
    <fb>782.27</fb>
    <v>5</v>
  </rv>
  <rv s="3">
    <fb>784.65499999999997</fb>
    <v>5</v>
  </rv>
  <rv s="3">
    <fb>785.2</fb>
    <v>5</v>
  </rv>
  <rv s="3">
    <fb>788.82500000000005</fb>
    <v>5</v>
  </rv>
  <rv s="3">
    <fb>787.51</fb>
    <v>5</v>
  </rv>
  <rv s="3">
    <fb>785.61</fb>
    <v>5</v>
  </rv>
  <rv s="3">
    <fb>785.95</fb>
    <v>5</v>
  </rv>
  <rv s="3">
    <fb>782.61500000000001</fb>
    <v>5</v>
  </rv>
  <rv s="3">
    <fb>783.47329999999999</fb>
    <v>5</v>
  </rv>
  <rv s="3">
    <fb>758.17</fb>
    <v>5</v>
  </rv>
  <rv s="3">
    <fb>766.91499999999996</fb>
    <v>5</v>
  </rv>
  <rv s="3">
    <fb>763.53</fb>
    <v>5</v>
  </rv>
  <rv s="3">
    <fb>778.36500000000001</fb>
    <v>5</v>
  </rv>
  <rv s="3">
    <fb>761.505</fb>
    <v>5</v>
  </rv>
  <rv s="3">
    <fb>751.06500000000005</fb>
    <v>5</v>
  </rv>
  <rv s="3">
    <fb>736.38</fb>
    <v>5</v>
  </rv>
  <rv s="3">
    <fb>739.19</fb>
    <v>5</v>
  </rv>
  <rv s="3">
    <fb>752.42</fb>
    <v>5</v>
  </rv>
  <rv s="3">
    <fb>748.46</fb>
    <v>5</v>
  </rv>
  <rv s="3">
    <fb>754.61</fb>
    <v>5</v>
  </rv>
  <rv s="3">
    <fb>740.71500000000003</fb>
    <v>5</v>
  </rv>
  <rv s="3">
    <fb>760.06</fb>
    <v>5</v>
  </rv>
  <rv s="3">
    <fb>758.39</fb>
    <v>5</v>
  </rv>
  <rv s="3">
    <fb>770.48</fb>
    <v>5</v>
  </rv>
  <rv s="3">
    <fb>768.66</fb>
    <v>5</v>
  </rv>
  <rv s="3">
    <fb>773.09500000000003</fb>
    <v>5</v>
  </rv>
  <rv s="3">
    <fb>772.36</fb>
    <v>5</v>
  </rv>
  <rv s="3">
    <fb>774.45</fb>
    <v>5</v>
  </rv>
  <rv s="3">
    <fb>771.3</fb>
    <v>5</v>
  </rv>
  <rv s="3">
    <fb>770.18</fb>
    <v>5</v>
  </rv>
  <rv s="3">
    <fb>772.88499999999999</fb>
    <v>5</v>
  </rv>
  <rv s="3">
    <fb>765.755</fb>
    <v>5</v>
  </rv>
  <rv s="3">
    <fb>776.61500000000001</fb>
    <v>5</v>
  </rv>
  <rv s="3">
    <fb>774.37</fb>
    <v>5</v>
  </rv>
  <rv s="3">
    <fb>776.91</fb>
    <v>5</v>
  </rv>
  <rv s="3">
    <fb>785.14</fb>
    <v>5</v>
  </rv>
  <rv s="3">
    <fb>788.26499999999999</fb>
    <v>5</v>
  </rv>
  <rv s="3">
    <fb>791.78</fb>
    <v>5</v>
  </rv>
  <rv s="3">
    <fb>792.57</fb>
    <v>5</v>
  </rv>
  <rv s="3">
    <fb>793.19</fb>
    <v>5</v>
  </rv>
  <rv s="3">
    <fb>800.66</fb>
    <v>5</v>
  </rv>
  <rv s="3">
    <fb>792.54</fb>
    <v>5</v>
  </rv>
  <rv s="3">
    <fb>796.44500000000005</fb>
    <v>5</v>
  </rv>
  <rv s="3">
    <fb>802.23500000000001</fb>
    <v>5</v>
  </rv>
  <rv s="3">
    <fb>805.81500000000005</fb>
    <v>5</v>
  </rv>
  <rv s="3">
    <fb>812.79499999999996</fb>
    <v>5</v>
  </rv>
  <rv s="3">
    <fb>810.48500000000001</fb>
    <v>5</v>
  </rv>
  <rv s="3">
    <fb>817.23500000000001</fb>
    <v>5</v>
  </rv>
  <rv s="3">
    <fb>819.6</fb>
    <v>5</v>
  </rv>
  <rv s="3">
    <fb>821.34</fb>
    <v>5</v>
  </rv>
  <rv s="3">
    <fb>818.31</fb>
    <v>5</v>
  </rv>
  <rv s="3">
    <fb>826.78</fb>
    <v>5</v>
  </rv>
  <rv s="3">
    <fb>829.77499999999998</fb>
    <v>5</v>
  </rv>
  <rv s="3">
    <fb>832.42</fb>
    <v>5</v>
  </rv>
  <rv s="3">
    <fb>832.89</fb>
    <v>5</v>
  </rv>
  <rv s="3">
    <fb>826.21</fb>
    <v>5</v>
  </rv>
  <rv s="3">
    <fb>835.48</fb>
    <v>5</v>
  </rv>
  <rv s="3">
    <fb>837.84</fb>
    <v>5</v>
  </rv>
  <rv s="3">
    <fb>846.34</fb>
    <v>5</v>
  </rv>
  <rv s="3">
    <fb>842.32</fb>
    <v>5</v>
  </rv>
  <rv s="3">
    <fb>836.60500000000002</fb>
    <v>5</v>
  </rv>
  <rv s="3">
    <fb>830.59500000000003</fb>
    <v>5</v>
  </rv>
  <rv s="3">
    <fb>820.32</fb>
    <v>5</v>
  </rv>
  <rv s="3">
    <fb>827.71</fb>
    <v>5</v>
  </rv>
  <rv s="3">
    <fb>834.2</fb>
    <v>5</v>
  </rv>
  <rv s="3">
    <fb>840.7</fb>
    <v>5</v>
  </rv>
  <rv s="3">
    <fb>850.21500000000003</fb>
    <v>5</v>
  </rv>
  <rv s="3">
    <fb>853.01</fb>
    <v>5</v>
  </rv>
  <rv s="3">
    <fb>839.625</fb>
    <v>5</v>
  </rv>
  <rv s="3">
    <fb>847.84500000000003</fb>
    <v>5</v>
  </rv>
  <rv s="3">
    <fb>850.84500000000003</fb>
    <v>5</v>
  </rv>
  <rv s="3">
    <fb>843.36</fb>
    <v>5</v>
  </rv>
  <rv s="3">
    <fb>849.26499999999999</fb>
    <v>5</v>
  </rv>
  <rv s="3">
    <fb>840.61500000000001</fb>
    <v>5</v>
  </rv>
  <rv s="3">
    <fb>848.36</fb>
    <v>5</v>
  </rv>
  <rv s="3">
    <fb>855.88</fb>
    <v>5</v>
  </rv>
  <rv s="3">
    <fb>851.72</fb>
    <v>5</v>
  </rv>
  <rv s="3">
    <fb>853.37</fb>
    <v>5</v>
  </rv>
  <rv s="3">
    <fb>848.81</fb>
    <v>5</v>
  </rv>
  <rv s="3">
    <fb>846.64</fb>
    <v>5</v>
  </rv>
  <rv s="3">
    <fb>849.47500000000002</fb>
    <v>5</v>
  </rv>
  <rv s="3">
    <fb>853.27499999999998</fb>
    <v>5</v>
  </rv>
  <rv s="3">
    <fb>845.63</fb>
    <v>5</v>
  </rv>
  <rv s="3">
    <fb>846.03499999999997</fb>
    <v>5</v>
  </rv>
  <rv s="3">
    <fb>845.96</fb>
    <v>5</v>
  </rv>
  <rv s="3">
    <fb>842</fb>
    <v>5</v>
  </rv>
  <rv s="3">
    <fb>850.7</fb>
    <v>5</v>
  </rv>
  <rv s="3">
    <fb>863.11</fb>
    <v>5</v>
  </rv>
  <rv s="3">
    <fb>866.17499999999995</fb>
    <v>5</v>
  </rv>
  <rv s="3">
    <fb>867.28</fb>
    <v>5</v>
  </rv>
  <rv s="3">
    <fb>864.47</fb>
    <v>5</v>
  </rv>
  <rv s="3">
    <fb>868.49</fb>
    <v>5</v>
  </rv>
  <rv s="3">
    <fb>879.54399999999998</fb>
    <v>5</v>
  </rv>
  <rv s="3">
    <fb>879.17</fb>
    <v>5</v>
  </rv>
  <rv s="3">
    <fb>885.48</fb>
    <v>5</v>
  </rv>
  <rv s="3">
    <fb>883.625</fb>
    <v>5</v>
  </rv>
  <rv s="3">
    <fb>883.04</fb>
    <v>5</v>
  </rv>
  <rv s="3">
    <fb>886.36</fb>
    <v>5</v>
  </rv>
  <rv s="3">
    <fb>878.78</fb>
    <v>5</v>
  </rv>
  <rv s="3">
    <fb>881.41499999999996</fb>
    <v>5</v>
  </rv>
  <rv s="3">
    <fb>878.06</fb>
    <v>5</v>
  </rv>
  <rv s="3">
    <fb>868.43499999999995</fb>
    <v>5</v>
  </rv>
  <rv s="3">
    <fb>872.01</fb>
    <v>5</v>
  </rv>
  <rv s="3">
    <fb>867.02499999999998</fb>
    <v>5</v>
  </rv>
  <rv s="3">
    <fb>868.83</fb>
    <v>5</v>
  </rv>
  <rv s="3">
    <fb>865.36</fb>
    <v>5</v>
  </rv>
  <rv s="3">
    <fb>849.64499999999998</fb>
    <v>5</v>
  </rv>
  <rv s="3">
    <fb>850.255</fb>
    <v>5</v>
  </rv>
  <rv s="3">
    <fb>856.43</fb>
    <v>5</v>
  </rv>
  <rv s="3">
    <fb>864.15</fb>
    <v>5</v>
  </rv>
  <rv s="3">
    <fb>859.36</fb>
    <v>5</v>
  </rv>
  <rv s="3">
    <fb>857.42</fb>
    <v>5</v>
  </rv>
  <rv s="3">
    <fb>835.56</fb>
    <v>5</v>
  </rv>
  <rv s="3">
    <fb>835.58</fb>
    <v>5</v>
  </rv>
  <rv s="3">
    <fb>838.14</fb>
    <v>5</v>
  </rv>
  <rv s="3">
    <fb>830.08</fb>
    <v>5</v>
  </rv>
  <rv s="3">
    <fb>814.65</fb>
    <v>5</v>
  </rv>
  <rv s="3">
    <fb>830.79</fb>
    <v>5</v>
  </rv>
  <rv s="3">
    <fb>825.19</fb>
    <v>5</v>
  </rv>
  <rv s="3">
    <fb>845.67</fb>
    <v>5</v>
  </rv>
  <rv s="3">
    <fb>838.37</fb>
    <v>5</v>
  </rv>
  <rv s="3">
    <fb>840.34</fb>
    <v>5</v>
  </rv>
  <rv s="3">
    <fb>828.5</fb>
    <v>5</v>
  </rv>
  <rv s="3">
    <fb>830.63499999999999</fb>
    <v>5</v>
  </rv>
  <rv s="3">
    <fb>847.15</fb>
    <v>5</v>
  </rv>
  <rv s="3">
    <fb>853.36</fb>
    <v>5</v>
  </rv>
  <rv s="3">
    <fb>858.495</fb>
    <v>5</v>
  </rv>
  <rv s="3">
    <fb>868.38</fb>
    <v>5</v>
  </rv>
  <rv s="3">
    <fb>870.1</fb>
    <v>5</v>
  </rv>
  <rv s="3">
    <fb>866.59500000000003</fb>
    <v>5</v>
  </rv>
  <rv s="3">
    <fb>871.86500000000001</fb>
    <v>5</v>
  </rv>
  <rv s="3">
    <fb>881.78</fb>
    <v>5</v>
  </rv>
  <rv s="3">
    <fb>884.03</fb>
    <v>5</v>
  </rv>
  <rv s="3">
    <fb>889.18499999999995</fb>
    <v>5</v>
  </rv>
  <rv s="3">
    <fb>889.42</fb>
    <v>5</v>
  </rv>
  <rv s="3">
    <fb>895.82500000000005</fb>
    <v>5</v>
  </rv>
  <rv s="3">
    <fb>900.51</fb>
    <v>5</v>
  </rv>
  <rv s="3">
    <fb>902.82</fb>
    <v>5</v>
  </rv>
  <rv s="3">
    <fb>921.11500000000001</fb>
    <v>5</v>
  </rv>
  <rv s="3">
    <fb>927.67</fb>
    <v>5</v>
  </rv>
  <rv s="3">
    <fb>924.02</fb>
    <v>5</v>
  </rv>
  <rv s="3">
    <fb>917.16</fb>
    <v>5</v>
  </rv>
  <rv s="3">
    <fb>912.29</fb>
    <v>5</v>
  </rv>
  <rv s="3">
    <fb>907.98500000000001</fb>
    <v>5</v>
  </rv>
  <rv s="3">
    <fb>914.245</fb>
    <v>5</v>
  </rv>
  <rv s="3">
    <fb>913.05</fb>
    <v>5</v>
  </rv>
  <rv s="3">
    <fb>921</fb>
    <v>5</v>
  </rv>
  <rv s="3">
    <fb>925.70500000000004</fb>
    <v>5</v>
  </rv>
  <rv s="3">
    <fb>938.04</fb>
    <v>5</v>
  </rv>
  <rv s="3">
    <fb>939.42</fb>
    <v>5</v>
  </rv>
  <rv s="3">
    <fb>917.73</fb>
    <v>5</v>
  </rv>
  <rv s="3">
    <fb>920.93</fb>
    <v>5</v>
  </rv>
  <rv s="3">
    <fb>926.48</fb>
    <v>5</v>
  </rv>
  <rv s="3">
    <fb>908.21</fb>
    <v>5</v>
  </rv>
  <rv s="3">
    <fb>921.83</fb>
    <v>5</v>
  </rv>
  <rv s="3">
    <fb>911.62</fb>
    <v>5</v>
  </rv>
  <rv s="3">
    <fb>926.16</fb>
    <v>5</v>
  </rv>
  <rv s="3">
    <fb>897.75</fb>
    <v>5</v>
  </rv>
  <rv s="3">
    <fb>887.35</fb>
    <v>5</v>
  </rv>
  <rv s="3">
    <fb>889.06</fb>
    <v>5</v>
  </rv>
  <rv s="3">
    <fb>919.63499999999999</fb>
    <v>5</v>
  </rv>
  <rv s="3">
    <fb>921.31</fb>
    <v>5</v>
  </rv>
  <rv s="3">
    <fb>922.72500000000002</fb>
    <v>5</v>
  </rv>
  <rv s="3">
    <fb>915.81</fb>
    <v>5</v>
  </rv>
  <rv s="3">
    <fb>912.96500000000003</fb>
    <v>5</v>
  </rv>
  <rv s="3">
    <fb>893.49</fb>
    <v>5</v>
  </rv>
  <rv s="3">
    <fb>891.94</fb>
    <v>5</v>
  </rv>
  <rv s="3">
    <fb>904.58</fb>
    <v>5</v>
  </rv>
  <rv s="3">
    <fb>895.1</fb>
    <v>5</v>
  </rv>
  <rv s="3">
    <fb>877.32500000000005</fb>
    <v>5</v>
  </rv>
  <rv s="3">
    <fb>888.94</fb>
    <v>5</v>
  </rv>
  <rv s="3">
    <fb>911.2</fb>
    <v>5</v>
  </rv>
  <rv s="3">
    <fb>921.75</fb>
    <v>5</v>
  </rv>
  <rv s="0">
    <v>https://www.bing.com/financeapi/forcetrigger?t=aoe3k2&amp;q=XLON%3aSUAS&amp;form=skydnc</v>
    <v>Learn more on Bing</v>
  </rv>
  <rv s="1">
    <v>en-US</v>
    <v>aoe3k2</v>
    <v>268435456</v>
    <v>1</v>
    <v>Powered by Refinitiv</v>
    <v>0</v>
    <v>iShs MSCI US SRI ETF USD A (XLON:SUAS)</v>
    <v>2</v>
    <v>3</v>
    <v>Finance</v>
    <v>4</v>
    <v>13.925000000000001</v>
    <v>5.9775</v>
    <v>0.96240000000000003</v>
    <v>-5.0000000000000001E-3</v>
    <v>-3.6049999999999998E-4</v>
    <v>USD</v>
    <v>London Stock Exchange</v>
    <v>XLON</v>
    <v>2E-3</v>
    <v>13.914999999999999</v>
    <v>ETF</v>
    <v>44554.524562510938</v>
    <v>1440</v>
    <v>13.865</v>
    <v>8289466802.5</v>
    <v>iShs MSCI US SRI ETF USD A</v>
    <v>13.914999999999999</v>
    <v>13.87</v>
    <v>13.865</v>
    <v>SUAS</v>
    <v>iShs MSCI US SRI ETF USD A (XLON:SUAS)</v>
    <v>515822</v>
  </rv>
  <rv s="2">
    <v>1441</v>
  </rv>
  <rv s="3">
    <fb>10.68</fb>
    <v>5</v>
  </rv>
  <rv s="3">
    <fb>10.695</fb>
    <v>5</v>
  </rv>
  <rv s="3">
    <fb>10.715</fb>
    <v>5</v>
  </rv>
  <rv s="3">
    <fb>10.71</fb>
    <v>5</v>
  </rv>
  <rv s="3">
    <fb>10.935</fb>
    <v>5</v>
  </rv>
  <rv s="3">
    <fb>11.03</fb>
    <v>5</v>
  </rv>
  <rv s="3">
    <fb>11.13</fb>
    <v>5</v>
  </rv>
  <rv s="3">
    <fb>11.12</fb>
    <v>5</v>
  </rv>
  <rv s="3">
    <fb>11.14</fb>
    <v>5</v>
  </rv>
  <rv s="3">
    <fb>11.115</fb>
    <v>5</v>
  </rv>
  <rv s="3">
    <fb>11.09</fb>
    <v>5</v>
  </rv>
  <rv s="3">
    <fb>10.98</fb>
    <v>5</v>
  </rv>
  <rv s="3">
    <fb>10.99</fb>
    <v>5</v>
  </rv>
  <rv s="3">
    <fb>11.015000000000001</fb>
    <v>5</v>
  </rv>
  <rv s="3">
    <fb>11.11</fb>
    <v>5</v>
  </rv>
  <rv s="3">
    <fb>11.135</fb>
    <v>5</v>
  </rv>
  <rv s="3">
    <fb>11.1</fb>
    <v>5</v>
  </rv>
  <rv s="3">
    <fb>11.08</fb>
    <v>5</v>
  </rv>
  <rv s="3">
    <fb>11.125</fb>
    <v>5</v>
  </rv>
  <rv s="3">
    <fb>11.02</fb>
    <v>5</v>
  </rv>
  <rv s="3">
    <fb>10.83</fb>
    <v>5</v>
  </rv>
  <rv s="3">
    <fb>10.865</fb>
    <v>5</v>
  </rv>
  <rv s="3">
    <fb>11.035</fb>
    <v>5</v>
  </rv>
  <rv s="3">
    <fb>11.095000000000001</fb>
    <v>5</v>
  </rv>
  <rv s="3">
    <fb>11.18</fb>
    <v>5</v>
  </rv>
  <rv s="3">
    <fb>11.237500000000001</fb>
    <v>5</v>
  </rv>
  <rv s="3">
    <fb>11.24</fb>
    <v>5</v>
  </rv>
  <rv s="3">
    <fb>11.217499999999999</fb>
    <v>5</v>
  </rv>
  <rv s="3">
    <fb>11.265000000000001</fb>
    <v>5</v>
  </rv>
  <rv s="3">
    <fb>11.23</fb>
    <v>5</v>
  </rv>
  <rv s="3">
    <fb>11.31</fb>
    <v>5</v>
  </rv>
  <rv s="3">
    <fb>11.244999999999999</fb>
    <v>5</v>
  </rv>
  <rv s="3">
    <fb>11.154999999999999</fb>
    <v>5</v>
  </rv>
  <rv s="3">
    <fb>11.045</fb>
    <v>5</v>
  </rv>
  <rv s="3">
    <fb>10.835000000000001</fb>
    <v>5</v>
  </rv>
  <rv s="3">
    <fb>10.93</fb>
    <v>5</v>
  </rv>
  <rv s="3">
    <fb>10.9</fb>
    <v>5</v>
  </rv>
  <rv s="3">
    <fb>10.725</fb>
    <v>5</v>
  </rv>
  <rv s="3">
    <fb>10.494999999999999</fb>
    <v>5</v>
  </rv>
  <rv s="3">
    <fb>10.925000000000001</fb>
    <v>5</v>
  </rv>
  <rv s="3">
    <fb>11</fb>
    <v>5</v>
  </rv>
  <rv s="3">
    <fb>11.055</fb>
    <v>5</v>
  </rv>
  <rv s="3">
    <fb>11.164999999999999</fb>
    <v>5</v>
  </rv>
  <rv s="3">
    <fb>11.21</fb>
    <v>5</v>
  </rv>
  <rv s="3">
    <fb>11.215</fb>
    <v>5</v>
  </rv>
  <rv s="3">
    <fb>11.234999999999999</fb>
    <v>5</v>
  </rv>
  <rv s="3">
    <fb>11.1425</fb>
    <v>5</v>
  </rv>
  <rv s="3">
    <fb>11.22</fb>
    <v>5</v>
  </rv>
  <rv s="3">
    <fb>11.205</fb>
    <v>5</v>
  </rv>
  <rv s="3">
    <fb>11.25</fb>
    <v>5</v>
  </rv>
  <rv s="3">
    <fb>11.335000000000001</fb>
    <v>5</v>
  </rv>
  <rv s="3">
    <fb>11.38</fb>
    <v>5</v>
  </rv>
  <rv s="3">
    <fb>11.432499999999999</fb>
    <v>5</v>
  </rv>
  <rv s="3">
    <fb>11.625</fb>
    <v>5</v>
  </rv>
  <rv s="3">
    <fb>11.57</fb>
    <v>5</v>
  </rv>
  <rv s="3">
    <fb>11.5725</fb>
    <v>5</v>
  </rv>
  <rv s="3">
    <fb>11.61</fb>
    <v>5</v>
  </rv>
  <rv s="3">
    <fb>11.695</fb>
    <v>5</v>
  </rv>
  <rv s="3">
    <fb>11.7425</fb>
    <v>5</v>
  </rv>
  <rv s="3">
    <fb>11.8</fb>
    <v>5</v>
  </rv>
  <rv s="3">
    <fb>11.86</fb>
    <v>5</v>
  </rv>
  <rv s="3">
    <fb>11.925000000000001</fb>
    <v>5</v>
  </rv>
  <rv s="3">
    <fb>11.87</fb>
    <v>5</v>
  </rv>
  <rv s="3">
    <fb>11.92</fb>
    <v>5</v>
  </rv>
  <rv s="3">
    <fb>11.96</fb>
    <v>5</v>
  </rv>
  <rv s="3">
    <fb>11.95</fb>
    <v>5</v>
  </rv>
  <rv s="3">
    <fb>11.965</fb>
    <v>5</v>
  </rv>
  <rv s="3">
    <fb>11.935</fb>
    <v>5</v>
  </rv>
  <rv s="3">
    <fb>11.885</fb>
    <v>5</v>
  </rv>
  <rv s="3">
    <fb>11.865</fb>
    <v>5</v>
  </rv>
  <rv s="3">
    <fb>11.855</fb>
    <v>5</v>
  </rv>
  <rv s="3">
    <fb>11.945</fb>
    <v>5</v>
  </rv>
  <rv s="3">
    <fb>12.105</fb>
    <v>5</v>
  </rv>
  <rv s="3">
    <fb>12.195</fb>
    <v>5</v>
  </rv>
  <rv s="3">
    <fb>11.785</fb>
    <v>5</v>
  </rv>
  <rv s="3">
    <fb>11.78</fb>
    <v>5</v>
  </rv>
  <rv s="3">
    <fb>11.904999999999999</fb>
    <v>5</v>
  </rv>
  <rv s="3">
    <fb>11.83</fb>
    <v>5</v>
  </rv>
  <rv s="3">
    <fb>11.815</fb>
    <v>5</v>
  </rv>
  <rv s="3">
    <fb>11.6</fb>
    <v>5</v>
  </rv>
  <rv s="3">
    <fb>11.835000000000001</fb>
    <v>5</v>
  </rv>
  <rv s="3">
    <fb>11.93</fb>
    <v>5</v>
  </rv>
  <rv s="3">
    <fb>11.955</fb>
    <v>5</v>
  </rv>
  <rv s="3">
    <fb>12.005000000000001</fb>
    <v>5</v>
  </rv>
  <rv s="3">
    <fb>11.994400000000001</fb>
    <v>5</v>
  </rv>
  <rv s="3">
    <fb>11.994999999999999</fb>
    <v>5</v>
  </rv>
  <rv s="3">
    <fb>12.015000000000001</fb>
    <v>5</v>
  </rv>
  <rv s="3">
    <fb>11.98</fb>
    <v>5</v>
  </rv>
  <rv s="3">
    <fb>12.04</fb>
    <v>5</v>
  </rv>
  <rv s="3">
    <fb>12.03</fb>
    <v>5</v>
  </rv>
  <rv s="3">
    <fb>12.035</fb>
    <v>5</v>
  </rv>
  <rv s="3">
    <fb>12.085000000000001</fb>
    <v>5</v>
  </rv>
  <rv s="3">
    <fb>12.074999999999999</fb>
    <v>5</v>
  </rv>
  <rv s="3">
    <fb>12.06</fb>
    <v>5</v>
  </rv>
  <rv s="3">
    <fb>12.055</fb>
    <v>5</v>
  </rv>
  <rv s="3">
    <fb>11.875</fb>
    <v>5</v>
  </rv>
  <rv s="3">
    <fb>12.13</fb>
    <v>5</v>
  </rv>
  <rv s="3">
    <fb>12.18</fb>
    <v>5</v>
  </rv>
  <rv s="3">
    <fb>12.205</fb>
    <v>5</v>
  </rv>
  <rv s="3">
    <fb>12.244999999999999</fb>
    <v>5</v>
  </rv>
  <rv s="3">
    <fb>12.234999999999999</fb>
    <v>5</v>
  </rv>
  <rv s="3">
    <fb>12.3</fb>
    <v>5</v>
  </rv>
  <rv s="3">
    <fb>12.355</fb>
    <v>5</v>
  </rv>
  <rv s="3">
    <fb>12.395</fb>
    <v>5</v>
  </rv>
  <rv s="3">
    <fb>12.27</fb>
    <v>5</v>
  </rv>
  <rv s="3">
    <fb>12.324999999999999</fb>
    <v>5</v>
  </rv>
  <rv s="3">
    <fb>12.2</fb>
    <v>5</v>
  </rv>
  <rv s="3">
    <fb>12.345000000000001</fb>
    <v>5</v>
  </rv>
  <rv s="3">
    <fb>12.42</fb>
    <v>5</v>
  </rv>
  <rv s="3">
    <fb>12.445</fb>
    <v>5</v>
  </rv>
  <rv s="3">
    <fb>12.3575</fb>
    <v>5</v>
  </rv>
  <rv s="3">
    <fb>12.35</fb>
    <v>5</v>
  </rv>
  <rv s="3">
    <fb>12.25</fb>
    <v>5</v>
  </rv>
  <rv s="3">
    <fb>12.335000000000001</fb>
    <v>5</v>
  </rv>
  <rv s="3">
    <fb>12.44</fb>
    <v>5</v>
  </rv>
  <rv s="3">
    <fb>12.4575</fb>
    <v>5</v>
  </rv>
  <rv s="3">
    <fb>12.375</fb>
    <v>5</v>
  </rv>
  <rv s="3">
    <fb>12.41</fb>
    <v>5</v>
  </rv>
  <rv s="3">
    <fb>12.525</fb>
    <v>5</v>
  </rv>
  <rv s="3">
    <fb>12.475</fb>
    <v>5</v>
  </rv>
  <rv s="3">
    <fb>12.55</fb>
    <v>5</v>
  </rv>
  <rv s="3">
    <fb>12.515000000000001</fb>
    <v>5</v>
  </rv>
  <rv s="3">
    <fb>12.51</fb>
    <v>5</v>
  </rv>
  <rv s="3">
    <fb>12.56</fb>
    <v>5</v>
  </rv>
  <rv s="3">
    <fb>12.555</fb>
    <v>5</v>
  </rv>
  <rv s="3">
    <fb>12.605</fb>
    <v>5</v>
  </rv>
  <rv s="3">
    <fb>12.615</fb>
    <v>5</v>
  </rv>
  <rv s="3">
    <fb>12.68</fb>
    <v>5</v>
  </rv>
  <rv s="3">
    <fb>12.625</fb>
    <v>5</v>
  </rv>
  <rv s="3">
    <fb>12.574999999999999</fb>
    <v>5</v>
  </rv>
  <rv s="3">
    <fb>12.484999999999999</fb>
    <v>5</v>
  </rv>
  <rv s="3">
    <fb>12.75</fb>
    <v>5</v>
  </rv>
  <rv s="3">
    <fb>12.74</fb>
    <v>5</v>
  </rv>
  <rv s="3">
    <fb>12.795</fb>
    <v>5</v>
  </rv>
  <rv s="3">
    <fb>12.72</fb>
    <v>5</v>
  </rv>
  <rv s="3">
    <fb>12.81</fb>
    <v>5</v>
  </rv>
  <rv s="3">
    <fb>12.87</fb>
    <v>5</v>
  </rv>
  <rv s="3">
    <fb>12.835000000000001</fb>
    <v>5</v>
  </rv>
  <rv s="3">
    <fb>12.895</fb>
    <v>5</v>
  </rv>
  <rv s="3">
    <fb>12.8925</fb>
    <v>5</v>
  </rv>
  <rv s="3">
    <fb>12.945</fb>
    <v>5</v>
  </rv>
  <rv s="3">
    <fb>12.82</fb>
    <v>5</v>
  </rv>
  <rv s="3">
    <fb>12.83</fb>
    <v>5</v>
  </rv>
  <rv s="3">
    <fb>12.765000000000001</fb>
    <v>5</v>
  </rv>
  <rv s="3">
    <fb>12.725</fb>
    <v>5</v>
  </rv>
  <rv s="3">
    <fb>12.69</fb>
    <v>5</v>
  </rv>
  <rv s="3">
    <fb>12.664999999999999</fb>
    <v>5</v>
  </rv>
  <rv s="3">
    <fb>12.465</fb>
    <v>5</v>
  </rv>
  <rv s="3">
    <fb>12.54</fb>
    <v>5</v>
  </rv>
  <rv s="3">
    <fb>12.63</fb>
    <v>5</v>
  </rv>
  <rv s="3">
    <fb>12.45</fb>
    <v>5</v>
  </rv>
  <rv s="3">
    <fb>12.43</fb>
    <v>5</v>
  </rv>
  <rv s="3">
    <fb>12.225</fb>
    <v>5</v>
  </rv>
  <rv s="3">
    <fb>12.24</fb>
    <v>5</v>
  </rv>
  <rv s="3">
    <fb>12.53</fb>
    <v>5</v>
  </rv>
  <rv s="3">
    <fb>12.59</fb>
    <v>5</v>
  </rv>
  <rv s="3">
    <fb>12.455</fb>
    <v>5</v>
  </rv>
  <rv s="3">
    <fb>12.715</fb>
    <v>5</v>
  </rv>
  <rv s="3">
    <fb>12.855</fb>
    <v>5</v>
  </rv>
  <rv s="3">
    <fb>12.93</fb>
    <v>5</v>
  </rv>
  <rv s="3">
    <fb>13.02</fb>
    <v>5</v>
  </rv>
  <rv s="3">
    <fb>13.045</fb>
    <v>5</v>
  </rv>
  <rv s="3">
    <fb>13.15</fb>
    <v>5</v>
  </rv>
  <rv s="3">
    <fb>13.265000000000001</fb>
    <v>5</v>
  </rv>
  <rv s="3">
    <fb>13.4</fb>
    <v>5</v>
  </rv>
  <rv s="3">
    <fb>13.39</fb>
    <v>5</v>
  </rv>
  <rv s="3">
    <fb>13.42</fb>
    <v>5</v>
  </rv>
  <rv s="3">
    <fb>13.484999999999999</fb>
    <v>5</v>
  </rv>
  <rv s="3">
    <fb>13.53</fb>
    <v>5</v>
  </rv>
  <rv s="3">
    <fb>13.58</fb>
    <v>5</v>
  </rv>
  <rv s="3">
    <fb>13.565</fb>
    <v>5</v>
  </rv>
  <rv s="3">
    <fb>13.76</fb>
    <v>5</v>
  </rv>
  <rv s="3">
    <fb>13.85</fb>
    <v>5</v>
  </rv>
  <rv s="3">
    <fb>13.805</fb>
    <v>5</v>
  </rv>
  <rv s="3">
    <fb>13.71</fb>
    <v>5</v>
  </rv>
  <rv s="3">
    <fb>13.585000000000001</fb>
    <v>5</v>
  </rv>
  <rv s="3">
    <fb>13.63</fb>
    <v>5</v>
  </rv>
  <rv s="3">
    <fb>13.605</fb>
    <v>5</v>
  </rv>
  <rv s="3">
    <fb>13.744999999999999</fb>
    <v>5</v>
  </rv>
  <rv s="3">
    <fb>13.68</fb>
    <v>5</v>
  </rv>
  <rv s="3">
    <fb>13.705</fb>
    <v>5</v>
  </rv>
  <rv s="3">
    <fb>13.73</fb>
    <v>5</v>
  </rv>
  <rv s="3">
    <fb>13.914999999999999</fb>
    <v>5</v>
  </rv>
  <rv s="3">
    <fb>13.654999999999999</fb>
    <v>5</v>
  </rv>
  <rv s="3">
    <fb>13.72</fb>
    <v>5</v>
  </rv>
  <rv s="3">
    <fb>13.765000000000001</fb>
    <v>5</v>
  </rv>
  <rv s="3">
    <fb>13.44</fb>
    <v>5</v>
  </rv>
  <rv s="3">
    <fb>13.595000000000001</fb>
    <v>5</v>
  </rv>
  <rv s="3">
    <fb>13.41</fb>
    <v>5</v>
  </rv>
  <rv s="3">
    <fb>13.395</fb>
    <v>5</v>
  </rv>
  <rv s="3">
    <fb>13.37</fb>
    <v>5</v>
  </rv>
  <rv s="3">
    <fb>13.48</fb>
    <v>5</v>
  </rv>
  <rv s="3">
    <fb>13.69</fb>
    <v>5</v>
  </rv>
  <rv s="3">
    <fb>13.725</fb>
    <v>5</v>
  </rv>
  <rv s="3">
    <fb>13.7</fb>
    <v>5</v>
  </rv>
  <rv s="3">
    <fb>13.535</fb>
    <v>5</v>
  </rv>
  <rv s="3">
    <fb>13.54</fb>
    <v>5</v>
  </rv>
  <rv s="3">
    <fb>13.75</fb>
    <v>5</v>
  </rv>
  <rv s="3">
    <fb>13.65</fb>
    <v>5</v>
  </rv>
  <rv s="3">
    <fb>13.28</fb>
    <v>5</v>
  </rv>
  <rv s="3">
    <fb>13.87</fb>
    <v>5</v>
  </rv>
  <rv s="3">
    <fb>13.865</fb>
    <v>5</v>
  </rv>
  <rv s="0">
    <v>https://www.bing.com/financeapi/forcetrigger?t=aofjnm&amp;q=XLON%3aXD9U&amp;form=skydnc</v>
    <v>Learn more on Bing</v>
  </rv>
  <rv s="1">
    <v>en-US</v>
    <v>aofjnm</v>
    <v>268435456</v>
    <v>1</v>
    <v>Powered by Refinitiv</v>
    <v>0</v>
    <v>X MSCI USA 1C (XLON:XD9U)</v>
    <v>2</v>
    <v>3</v>
    <v>Finance</v>
    <v>4</v>
    <v>134.52000000000001</v>
    <v>59.83</v>
    <v>1.0333000000000001</v>
    <v>0.35499999999999998</v>
    <v>2.6479999999999997E-3</v>
    <v>USD</v>
    <v>London Stock Exchange</v>
    <v>XLON</v>
    <v>7.000000000000001E-4</v>
    <v>134.52000000000001</v>
    <v>ETF</v>
    <v>44554.524328714841</v>
    <v>1645</v>
    <v>133.77000000000001</v>
    <v>6417174000</v>
    <v>X MSCI USA 1C</v>
    <v>134.06</v>
    <v>134.065</v>
    <v>134.41999999999999</v>
    <v>XD9U</v>
    <v>X MSCI USA 1C (XLON:XD9U)</v>
    <v>4430</v>
  </rv>
  <rv s="2">
    <v>1646</v>
  </rv>
  <rv s="3">
    <fb>106.24</fb>
    <v>5</v>
  </rv>
  <rv s="3">
    <fb>106.31</fb>
    <v>5</v>
  </rv>
  <rv s="3">
    <fb>106.12</fb>
    <v>5</v>
  </rv>
  <rv s="3">
    <fb>105.245</fb>
    <v>5</v>
  </rv>
  <rv s="3">
    <fb>105.39</fb>
    <v>5</v>
  </rv>
  <rv s="3">
    <fb>107.105</fb>
    <v>5</v>
  </rv>
  <rv s="3">
    <fb>108.06</fb>
    <v>5</v>
  </rv>
  <rv s="3">
    <fb>108.41</fb>
    <v>5</v>
  </rv>
  <rv s="3">
    <fb>108.42</fb>
    <v>5</v>
  </rv>
  <rv s="3">
    <fb>108.19</fb>
    <v>5</v>
  </rv>
  <rv s="3">
    <fb>108.4</fb>
    <v>5</v>
  </rv>
  <rv s="3">
    <fb>108.645</fb>
    <v>5</v>
  </rv>
  <rv s="3">
    <fb>107.43</fb>
    <v>5</v>
  </rv>
  <rv s="3">
    <fb>107.375</fb>
    <v>5</v>
  </rv>
  <rv s="3">
    <fb>107.72</fb>
    <v>5</v>
  </rv>
  <rv s="3">
    <fb>109.28</fb>
    <v>5</v>
  </rv>
  <rv s="3">
    <fb>109.75</fb>
    <v>5</v>
  </rv>
  <rv s="3">
    <fb>109.25</fb>
    <v>5</v>
  </rv>
  <rv s="3">
    <fb>108.61499999999999</fb>
    <v>5</v>
  </rv>
  <rv s="3">
    <fb>109.61499999999999</fb>
    <v>5</v>
  </rv>
  <rv s="3">
    <fb>107.78</fb>
    <v>5</v>
  </rv>
  <rv s="3">
    <fb>108.22</fb>
    <v>5</v>
  </rv>
  <rv s="3">
    <fb>106.18</fb>
    <v>5</v>
  </rv>
  <rv s="3">
    <fb>106.9</fb>
    <v>5</v>
  </rv>
  <rv s="3">
    <fb>109.235</fb>
    <v>5</v>
  </rv>
  <rv s="3">
    <fb>109.11</fb>
    <v>5</v>
  </rv>
  <rv s="3">
    <fb>109.83</fb>
    <v>5</v>
  </rv>
  <rv s="3">
    <fb>110.685</fb>
    <v>5</v>
  </rv>
  <rv s="3">
    <fb>111.215</fb>
    <v>5</v>
  </rv>
  <rv s="3">
    <fb>111.53</fb>
    <v>5</v>
  </rv>
  <rv s="3">
    <fb>111.44</fb>
    <v>5</v>
  </rv>
  <rv s="3">
    <fb>111.80500000000001</fb>
    <v>5</v>
  </rv>
  <rv s="3">
    <fb>112.03</fb>
    <v>5</v>
  </rv>
  <rv s="3">
    <fb>112.95</fb>
    <v>5</v>
  </rv>
  <rv s="3">
    <fb>112.4</fb>
    <v>5</v>
  </rv>
  <rv s="3">
    <fb>111.38</fb>
    <v>5</v>
  </rv>
  <rv s="3">
    <fb>111.22</fb>
    <v>5</v>
  </rv>
  <rv s="3">
    <fb>112.2</fb>
    <v>5</v>
  </rv>
  <rv s="3">
    <fb>110.77</fb>
    <v>5</v>
  </rv>
  <rv s="3">
    <fb>109.645</fb>
    <v>5</v>
  </rv>
  <rv s="3">
    <fb>111.08</fb>
    <v>5</v>
  </rv>
  <rv s="3">
    <fb>110.61499999999999</fb>
    <v>5</v>
  </rv>
  <rv s="3">
    <fb>109.16</fb>
    <v>5</v>
  </rv>
  <rv s="3">
    <fb>110.79</fb>
    <v>5</v>
  </rv>
  <rv s="3">
    <fb>110.535</fb>
    <v>5</v>
  </rv>
  <rv s="3">
    <fb>109.84</fb>
    <v>5</v>
  </rv>
  <rv s="3">
    <fb>108.39</fb>
    <v>5</v>
  </rv>
  <rv s="3">
    <fb>105.76</fb>
    <v>5</v>
  </rv>
  <rv s="3">
    <fb>109.63500000000001</fb>
    <v>5</v>
  </rv>
  <rv s="3">
    <fb>110.11</fb>
    <v>5</v>
  </rv>
  <rv s="3">
    <fb>110.46</fb>
    <v>5</v>
  </rv>
  <rv s="3">
    <fb>112.005</fb>
    <v>5</v>
  </rv>
  <rv s="3">
    <fb>111.19</fb>
    <v>5</v>
  </rv>
  <rv s="3">
    <fb>111.81</fb>
    <v>5</v>
  </rv>
  <rv s="3">
    <fb>112.58</fb>
    <v>5</v>
  </rv>
  <rv s="3">
    <fb>111.79</fb>
    <v>5</v>
  </rv>
  <rv s="3">
    <fb>112.345</fb>
    <v>5</v>
  </rv>
  <rv s="3">
    <fb>111.095</fb>
    <v>5</v>
  </rv>
  <rv s="3">
    <fb>111.83</fb>
    <v>5</v>
  </rv>
  <rv s="3">
    <fb>111.69</fb>
    <v>5</v>
  </rv>
  <rv s="3">
    <fb>111.44499999999999</fb>
    <v>5</v>
  </rv>
  <rv s="3">
    <fb>110.1</fb>
    <v>5</v>
  </rv>
  <rv s="3">
    <fb>111.37</fb>
    <v>5</v>
  </rv>
  <rv s="3">
    <fb>111.755</fb>
    <v>5</v>
  </rv>
  <rv s="3">
    <fb>111.895</fb>
    <v>5</v>
  </rv>
  <rv s="3">
    <fb>112.675</fb>
    <v>5</v>
  </rv>
  <rv s="3">
    <fb>113.47499999999999</fb>
    <v>5</v>
  </rv>
  <rv s="3">
    <fb>115.57</fb>
    <v>5</v>
  </rv>
  <rv s="3">
    <fb>115.59</fb>
    <v>5</v>
  </rv>
  <rv s="3">
    <fb>115.955</fb>
    <v>5</v>
  </rv>
  <rv s="3">
    <fb>116.235</fb>
    <v>5</v>
  </rv>
  <rv s="3">
    <fb>116.81</fb>
    <v>5</v>
  </rv>
  <rv s="3">
    <fb>117.215</fb>
    <v>5</v>
  </rv>
  <rv s="3">
    <fb>117.5</fb>
    <v>5</v>
  </rv>
  <rv s="3">
    <fb>118.02500000000001</fb>
    <v>5</v>
  </rv>
  <rv s="3">
    <fb>118.355</fb>
    <v>5</v>
  </rv>
  <rv s="3">
    <fb>118.13500000000001</fb>
    <v>5</v>
  </rv>
  <rv s="3">
    <fb>116.77</fb>
    <v>5</v>
  </rv>
  <rv s="3">
    <fb>117.77500000000001</fb>
    <v>5</v>
  </rv>
  <rv s="3">
    <fb>118.33499999999999</fb>
    <v>5</v>
  </rv>
  <rv s="3">
    <fb>118.425</fb>
    <v>5</v>
  </rv>
  <rv s="3">
    <fb>118.93</fb>
    <v>5</v>
  </rv>
  <rv s="3">
    <fb>118.82</fb>
    <v>5</v>
  </rv>
  <rv s="3">
    <fb>118.925</fb>
    <v>5</v>
  </rv>
  <rv s="3">
    <fb>118.89</fb>
    <v>5</v>
  </rv>
  <rv s="3">
    <fb>118.565</fb>
    <v>5</v>
  </rv>
  <rv s="3">
    <fb>117.13</fb>
    <v>5</v>
  </rv>
  <rv s="3">
    <fb>118.31</fb>
    <v>5</v>
  </rv>
  <rv s="3">
    <fb>117.77</fb>
    <v>5</v>
  </rv>
  <rv s="3">
    <fb>119.63</fb>
    <v>5</v>
  </rv>
  <rv s="3">
    <fb>119.39</fb>
    <v>5</v>
  </rv>
  <rv s="3">
    <fb>117.175</fb>
    <v>5</v>
  </rv>
  <rv s="3">
    <fb>115.68</fb>
    <v>5</v>
  </rv>
  <rv s="3">
    <fb>115.935</fb>
    <v>5</v>
  </rv>
  <rv s="3">
    <fb>117.6</fb>
    <v>5</v>
  </rv>
  <rv s="3">
    <fb>117.765</fb>
    <v>5</v>
  </rv>
  <rv s="3">
    <fb>117.68</fb>
    <v>5</v>
  </rv>
  <rv s="3">
    <fb>117.97499999999999</fb>
    <v>5</v>
  </rv>
  <rv s="3">
    <fb>118.88500000000001</fb>
    <v>5</v>
  </rv>
  <rv s="3">
    <fb>118.655</fb>
    <v>5</v>
  </rv>
  <rv s="3">
    <fb>118.78</fb>
    <v>5</v>
  </rv>
  <rv s="3">
    <fb>119</fb>
    <v>5</v>
  </rv>
  <rv s="3">
    <fb>119.34</fb>
    <v>5</v>
  </rv>
  <rv s="3">
    <fb>119.105</fb>
    <v>5</v>
  </rv>
  <rv s="3">
    <fb>119.575</fb>
    <v>5</v>
  </rv>
  <rv s="3">
    <fb>119.57</fb>
    <v>5</v>
  </rv>
  <rv s="3">
    <fb>119.41500000000001</fb>
    <v>5</v>
  </rv>
  <rv s="3">
    <fb>119.96</fb>
    <v>5</v>
  </rv>
  <rv s="3">
    <fb>120.07</fb>
    <v>5</v>
  </rv>
  <rv s="3">
    <fb>120.28</fb>
    <v>5</v>
  </rv>
  <rv s="3">
    <fb>120.325</fb>
    <v>5</v>
  </rv>
  <rv s="3">
    <fb>120.44499999999999</fb>
    <v>5</v>
  </rv>
  <rv s="3">
    <fb>120.54</fb>
    <v>5</v>
  </rv>
  <rv s="3">
    <fb>120.18</fb>
    <v>5</v>
  </rv>
  <rv s="3">
    <fb>118.88</fb>
    <v>5</v>
  </rv>
  <rv s="3">
    <fb>119.83</fb>
    <v>5</v>
  </rv>
  <rv s="3">
    <fb>120.645</fb>
    <v>5</v>
  </rv>
  <rv s="3">
    <fb>120.89</fb>
    <v>5</v>
  </rv>
  <rv s="3">
    <fb>121.455</fb>
    <v>5</v>
  </rv>
  <rv s="3">
    <fb>121.80500000000001</fb>
    <v>5</v>
  </rv>
  <rv s="3">
    <fb>121.88</fb>
    <v>5</v>
  </rv>
  <rv s="3">
    <fb>122.44</fb>
    <v>5</v>
  </rv>
  <rv s="3">
    <fb>122.315</fb>
    <v>5</v>
  </rv>
  <rv s="3">
    <fb>122.62</fb>
    <v>5</v>
  </rv>
  <rv s="3">
    <fb>123.395</fb>
    <v>5</v>
  </rv>
  <rv s="3">
    <fb>123.89</fb>
    <v>5</v>
  </rv>
  <rv s="3">
    <fb>123.205</fb>
    <v>5</v>
  </rv>
  <rv s="3">
    <fb>123.855</fb>
    <v>5</v>
  </rv>
  <rv s="3">
    <fb>122.74</fb>
    <v>5</v>
  </rv>
  <rv s="3">
    <fb>124.19</fb>
    <v>5</v>
  </rv>
  <rv s="3">
    <fb>124.545</fb>
    <v>5</v>
  </rv>
  <rv s="3">
    <fb>124.91500000000001</fb>
    <v>5</v>
  </rv>
  <rv s="3">
    <fb>124.3</fb>
    <v>5</v>
  </rv>
  <rv s="3">
    <fb>124.035</fb>
    <v>5</v>
  </rv>
  <rv s="3">
    <fb>123.67</fb>
    <v>5</v>
  </rv>
  <rv s="3">
    <fb>121.14</fb>
    <v>5</v>
  </rv>
  <rv s="3">
    <fb>122.89</fb>
    <v>5</v>
  </rv>
  <rv s="3">
    <fb>123.78</fb>
    <v>5</v>
  </rv>
  <rv s="3">
    <fb>124.21</fb>
    <v>5</v>
  </rv>
  <rv s="3">
    <fb>125.595</fb>
    <v>5</v>
  </rv>
  <rv s="3">
    <fb>125.88</fb>
    <v>5</v>
  </rv>
  <rv s="3">
    <fb>125</fb>
    <v>5</v>
  </rv>
  <rv s="3">
    <fb>125.52</fb>
    <v>5</v>
  </rv>
  <rv s="3">
    <fb>126.13</fb>
    <v>5</v>
  </rv>
  <rv s="3">
    <fb>125.36</fb>
    <v>5</v>
  </rv>
  <rv s="3">
    <fb>125.82</fb>
    <v>5</v>
  </rv>
  <rv s="3">
    <fb>125.2</fb>
    <v>5</v>
  </rv>
  <rv s="3">
    <fb>125.51</fb>
    <v>5</v>
  </rv>
  <rv s="3">
    <fb>126.14</fb>
    <v>5</v>
  </rv>
  <rv s="3">
    <fb>126.4</fb>
    <v>5</v>
  </rv>
  <rv s="3">
    <fb>126.27500000000001</fb>
    <v>5</v>
  </rv>
  <rv s="3">
    <fb>126.455</fb>
    <v>5</v>
  </rv>
  <rv s="3">
    <fb>126.71</fb>
    <v>5</v>
  </rv>
  <rv s="3">
    <fb>127.19499999999999</fb>
    <v>5</v>
  </rv>
  <rv s="3">
    <fb>126.57</fb>
    <v>5</v>
  </rv>
  <rv s="3">
    <fb>126.535</fb>
    <v>5</v>
  </rv>
  <rv s="3">
    <fb>126.545</fb>
    <v>5</v>
  </rv>
  <rv s="3">
    <fb>125.215</fb>
    <v>5</v>
  </rv>
  <rv s="3">
    <fb>126.105</fb>
    <v>5</v>
  </rv>
  <rv s="3">
    <fb>127.63500000000001</fb>
    <v>5</v>
  </rv>
  <rv s="3">
    <fb>127.82</fb>
    <v>5</v>
  </rv>
  <rv s="3">
    <fb>128.125</fb>
    <v>5</v>
  </rv>
  <rv s="3">
    <fb>127.7</fb>
    <v>5</v>
  </rv>
  <rv s="3">
    <fb>128.29</fb>
    <v>5</v>
  </rv>
  <rv s="3">
    <fb>129.06</fb>
    <v>5</v>
  </rv>
  <rv s="3">
    <fb>129.16</fb>
    <v>5</v>
  </rv>
  <rv s="3">
    <fb>129.51</fb>
    <v>5</v>
  </rv>
  <rv s="3">
    <fb>129.29</fb>
    <v>5</v>
  </rv>
  <rv s="3">
    <fb>129.73500000000001</fb>
    <v>5</v>
  </rv>
  <rv s="3">
    <fb>128.79</fb>
    <v>5</v>
  </rv>
  <rv s="3">
    <fb>128.435</fb>
    <v>5</v>
  </rv>
  <rv s="3">
    <fb>128.76499999999999</fb>
    <v>5</v>
  </rv>
  <rv s="3">
    <fb>127.74</fb>
    <v>5</v>
  </rv>
  <rv s="3">
    <fb>127.22</fb>
    <v>5</v>
  </rv>
  <rv s="3">
    <fb>126.97</fb>
    <v>5</v>
  </rv>
  <rv s="3">
    <fb>127.005</fb>
    <v>5</v>
  </rv>
  <rv s="3">
    <fb>126.78</fb>
    <v>5</v>
  </rv>
  <rv s="3">
    <fb>124.58</fb>
    <v>5</v>
  </rv>
  <rv s="3">
    <fb>125.65</fb>
    <v>5</v>
  </rv>
  <rv s="3">
    <fb>126.65</fb>
    <v>5</v>
  </rv>
  <rv s="3">
    <fb>126.82</fb>
    <v>5</v>
  </rv>
  <rv s="3">
    <fb>124.32</fb>
    <v>5</v>
  </rv>
  <rv s="3">
    <fb>123.92</fb>
    <v>5</v>
  </rv>
  <rv s="3">
    <fb>123.12</fb>
    <v>5</v>
  </rv>
  <rv s="3">
    <fb>121.97</fb>
    <v>5</v>
  </rv>
  <rv s="3">
    <fb>124.17</fb>
    <v>5</v>
  </rv>
  <rv s="3">
    <fb>122.7</fb>
    <v>5</v>
  </rv>
  <rv s="3">
    <fb>126.05500000000001</fb>
    <v>5</v>
  </rv>
  <rv s="3">
    <fb>125.505</fb>
    <v>5</v>
  </rv>
  <rv s="3">
    <fb>125.58499999999999</fb>
    <v>5</v>
  </rv>
  <rv s="3">
    <fb>124.22</fb>
    <v>5</v>
  </rv>
  <rv s="3">
    <fb>126.33</fb>
    <v>5</v>
  </rv>
  <rv s="3">
    <fb>127.495</fb>
    <v>5</v>
  </rv>
  <rv s="3">
    <fb>127.77500000000001</fb>
    <v>5</v>
  </rv>
  <rv s="3">
    <fb>128.88</fb>
    <v>5</v>
  </rv>
  <rv s="3">
    <fb>129.44</fb>
    <v>5</v>
  </rv>
  <rv s="3">
    <fb>129.37</fb>
    <v>5</v>
  </rv>
  <rv s="3">
    <fb>129.35</fb>
    <v>5</v>
  </rv>
  <rv s="3">
    <fb>130.13</fb>
    <v>5</v>
  </rv>
  <rv s="3">
    <fb>131.23500000000001</fb>
    <v>5</v>
  </rv>
  <rv s="3">
    <fb>130.43</fb>
    <v>5</v>
  </rv>
  <rv s="3">
    <fb>130.83000000000001</fb>
    <v>5</v>
  </rv>
  <rv s="3">
    <fb>130.97</fb>
    <v>5</v>
  </rv>
  <rv s="3">
    <fb>131.43</fb>
    <v>5</v>
  </rv>
  <rv s="3">
    <fb>131.97999999999999</fb>
    <v>5</v>
  </rv>
  <rv s="3">
    <fb>131.89500000000001</fb>
    <v>5</v>
  </rv>
  <rv s="3">
    <fb>133.185</fb>
    <v>5</v>
  </rv>
  <rv s="3">
    <fb>134.13999999999999</fb>
    <v>5</v>
  </rv>
  <rv s="3">
    <fb>134.07</fb>
    <v>5</v>
  </rv>
  <rv s="3">
    <fb>133.46</fb>
    <v>5</v>
  </rv>
  <rv s="3">
    <fb>133.43</fb>
    <v>5</v>
  </rv>
  <rv s="3">
    <fb>132.67500000000001</fb>
    <v>5</v>
  </rv>
  <rv s="3">
    <fb>133.405</fb>
    <v>5</v>
  </rv>
  <rv s="3">
    <fb>133.74</fb>
    <v>5</v>
  </rv>
  <rv s="3">
    <fb>134.29</fb>
    <v>5</v>
  </rv>
  <rv s="3">
    <fb>133.86000000000001</fb>
    <v>5</v>
  </rv>
  <rv s="3">
    <fb>133.93</fb>
    <v>5</v>
  </rv>
  <rv s="3">
    <fb>134.33000000000001</fb>
    <v>5</v>
  </rv>
  <rv s="3">
    <fb>134.56</fb>
    <v>5</v>
  </rv>
  <rv s="3">
    <fb>132.875</fb>
    <v>5</v>
  </rv>
  <rv s="3">
    <fb>133.48500000000001</fb>
    <v>5</v>
  </rv>
  <rv s="3">
    <fb>133.97499999999999</fb>
    <v>5</v>
  </rv>
  <rv s="3">
    <fb>130.9</fb>
    <v>5</v>
  </rv>
  <rv s="3">
    <fb>132.06</fb>
    <v>5</v>
  </rv>
  <rv s="3">
    <fb>130.685</fb>
    <v>5</v>
  </rv>
  <rv s="3">
    <fb>132.19</fb>
    <v>5</v>
  </rv>
  <rv s="3">
    <fb>129.77000000000001</fb>
    <v>5</v>
  </rv>
  <rv s="3">
    <fb>128.68</fb>
    <v>5</v>
  </rv>
  <rv s="3">
    <fb>129.87</fb>
    <v>5</v>
  </rv>
  <rv s="3">
    <fb>133.10499999999999</fb>
    <v>5</v>
  </rv>
  <rv s="3">
    <fb>133.13999999999999</fb>
    <v>5</v>
  </rv>
  <rv s="3">
    <fb>133.16999999999999</fb>
    <v>5</v>
  </rv>
  <rv s="3">
    <fb>132.82</fb>
    <v>5</v>
  </rv>
  <rv s="3">
    <fb>132.5</fb>
    <v>5</v>
  </rv>
  <rv s="3">
    <fb>131.035</fb>
    <v>5</v>
  </rv>
  <rv s="3">
    <fb>130.80500000000001</fb>
    <v>5</v>
  </rv>
  <rv s="3">
    <fb>133.375</fb>
    <v>5</v>
  </rv>
  <rv s="3">
    <fb>132.10499999999999</fb>
    <v>5</v>
  </rv>
  <rv s="3">
    <fb>128.61000000000001</fb>
    <v>5</v>
  </rv>
  <rv s="3">
    <fb>130.52000000000001</fb>
    <v>5</v>
  </rv>
  <rv s="3">
    <fb>134.065</fb>
    <v>5</v>
  </rv>
  <rv s="3">
    <fb>134.41999999999999</fb>
    <v>5</v>
  </rv>
  <rv s="0">
    <v>https://www.bing.com/financeapi/forcetrigger?t=aofrnm&amp;q=XLON%3aXMME&amp;form=skydnc</v>
    <v>Learn more on Bing</v>
  </rv>
  <rv s="1">
    <v>en-US</v>
    <v>aofrnm</v>
    <v>268435456</v>
    <v>1</v>
    <v>Powered by Refinitiv</v>
    <v>0</v>
    <v>X MSCI EMERGING MARKETS 1C (XLON:XMME)</v>
    <v>2</v>
    <v>3</v>
    <v>Finance</v>
    <v>4</v>
    <v>59.7</v>
    <v>35.26</v>
    <v>1.0077</v>
    <v>-0.13</v>
    <v>-2.173E-3</v>
    <v>USD</v>
    <v>London Stock Exchange</v>
    <v>XLON</v>
    <v>1.8E-3</v>
    <v>59.7</v>
    <v>ETF</v>
    <v>44554.394226342185</v>
    <v>1890</v>
    <v>59.56</v>
    <v>5957422500</v>
    <v>X MSCI EMERGING MARKETS 1C</v>
    <v>59.56</v>
    <v>59.82</v>
    <v>59.59</v>
    <v>XMME</v>
    <v>X MSCI EMERGING MARKETS 1C (XLON:XMME)</v>
    <v>25130</v>
  </rv>
  <rv s="2">
    <v>1891</v>
  </rv>
  <rv s="3">
    <fb>61.024999999999999</fb>
    <v>5</v>
  </rv>
  <rv s="3">
    <fb>61.97</fb>
    <v>5</v>
  </rv>
  <rv s="3">
    <fb>62.18</fb>
    <v>5</v>
  </rv>
  <rv s="3">
    <fb>62.54</fb>
    <v>5</v>
  </rv>
  <rv s="3">
    <fb>63.32</fb>
    <v>5</v>
  </rv>
  <rv s="3">
    <fb>63.534999999999997</fb>
    <v>5</v>
  </rv>
  <rv s="3">
    <fb>63.52</fb>
    <v>5</v>
  </rv>
  <rv s="3">
    <fb>65.180000000000007</fb>
    <v>5</v>
  </rv>
  <rv s="3">
    <fb>64.825000000000003</fb>
    <v>5</v>
  </rv>
  <rv s="3">
    <fb>65.27</fb>
    <v>5</v>
  </rv>
  <rv s="3">
    <fb>65.165000000000006</fb>
    <v>5</v>
  </rv>
  <rv s="3">
    <fb>66.31</fb>
    <v>5</v>
  </rv>
  <rv s="3">
    <fb>65.290000000000006</fb>
    <v>5</v>
  </rv>
  <rv s="3">
    <fb>65.430000000000007</fb>
    <v>5</v>
  </rv>
  <rv s="3">
    <fb>66.12</fb>
    <v>5</v>
  </rv>
  <rv s="3">
    <fb>67.099999999999994</fb>
    <v>5</v>
  </rv>
  <rv s="3">
    <fb>67.45</fb>
    <v>5</v>
  </rv>
  <rv s="3">
    <fb>66.635000000000005</fb>
    <v>5</v>
  </rv>
  <rv s="3">
    <fb>67.02</fb>
    <v>5</v>
  </rv>
  <rv s="3">
    <fb>66.67</fb>
    <v>5</v>
  </rv>
  <rv s="3">
    <fb>65.42</fb>
    <v>5</v>
  </rv>
  <rv s="3">
    <fb>65.260000000000005</fb>
    <v>5</v>
  </rv>
  <rv s="3">
    <fb>64.135000000000005</fb>
    <v>5</v>
  </rv>
  <rv s="3">
    <fb>65.2</fb>
    <v>5</v>
  </rv>
  <rv s="3">
    <fb>66.489999999999995</fb>
    <v>5</v>
  </rv>
  <rv s="3">
    <fb>66.834999999999994</fb>
    <v>5</v>
  </rv>
  <rv s="3">
    <fb>66.540000000000006</fb>
    <v>5</v>
  </rv>
  <rv s="3">
    <fb>67.3</fb>
    <v>5</v>
  </rv>
  <rv s="3">
    <fb>67.86</fb>
    <v>5</v>
  </rv>
  <rv s="3">
    <fb>68.424999999999997</fb>
    <v>5</v>
  </rv>
  <rv s="3">
    <fb>69.364999999999995</fb>
    <v>5</v>
  </rv>
  <rv s="3">
    <fb>70.09</fb>
    <v>5</v>
  </rv>
  <rv s="3">
    <fb>69.53</fb>
    <v>5</v>
  </rv>
  <rv s="3">
    <fb>69.3</fb>
    <v>5</v>
  </rv>
  <rv s="3">
    <fb>68.09</fb>
    <v>5</v>
  </rv>
  <rv s="3">
    <fb>69.224999999999994</fb>
    <v>5</v>
  </rv>
  <rv s="3">
    <fb>67.22</fb>
    <v>5</v>
  </rv>
  <rv s="3">
    <fb>66.694999999999993</fb>
    <v>5</v>
  </rv>
  <rv s="3">
    <fb>66.355000000000004</fb>
    <v>5</v>
  </rv>
  <rv s="3">
    <fb>64.375</fb>
    <v>5</v>
  </rv>
  <rv s="3">
    <fb>66.14</fb>
    <v>5</v>
  </rv>
  <rv s="3">
    <fb>65.435000000000002</fb>
    <v>5</v>
  </rv>
  <rv s="3">
    <fb>65.844999999999999</fb>
    <v>5</v>
  </rv>
  <rv s="3">
    <fb>65.155000000000001</fb>
    <v>5</v>
  </rv>
  <rv s="3">
    <fb>63.365000000000002</fb>
    <v>5</v>
  </rv>
  <rv s="3">
    <fb>63.07</fb>
    <v>5</v>
  </rv>
  <rv s="3">
    <fb>63.93</fb>
    <v>5</v>
  </rv>
  <rv s="3">
    <fb>63.65</fb>
    <v>5</v>
  </rv>
  <rv s="3">
    <fb>65.594999999999999</fb>
    <v>5</v>
  </rv>
  <rv s="3">
    <fb>64.489999999999995</fb>
    <v>5</v>
  </rv>
  <rv s="3">
    <fb>64.47</fb>
    <v>5</v>
  </rv>
  <rv s="3">
    <fb>65.069999999999993</fb>
    <v>5</v>
  </rv>
  <rv s="3">
    <fb>64.3</fb>
    <v>5</v>
  </rv>
  <rv s="3">
    <fb>64.59</fb>
    <v>5</v>
  </rv>
  <rv s="3">
    <fb>64.5</fb>
    <v>5</v>
  </rv>
  <rv s="3">
    <fb>64.510000000000005</fb>
    <v>5</v>
  </rv>
  <rv s="3">
    <fb>63.674999999999997</fb>
    <v>5</v>
  </rv>
  <rv s="3">
    <fb>62.43</fb>
    <v>5</v>
  </rv>
  <rv s="3">
    <fb>62.045000000000002</fb>
    <v>5</v>
  </rv>
  <rv s="3">
    <fb>62.56</fb>
    <v>5</v>
  </rv>
  <rv s="3">
    <fb>62.89</fb>
    <v>5</v>
  </rv>
  <rv s="3">
    <fb>63.36</fb>
    <v>5</v>
  </rv>
  <rv s="3">
    <fb>63.56</fb>
    <v>5</v>
  </rv>
  <rv s="3">
    <fb>64.95</fb>
    <v>5</v>
  </rv>
  <rv s="3">
    <fb>64.015000000000001</fb>
    <v>5</v>
  </rv>
  <rv s="3">
    <fb>64.454999999999998</fb>
    <v>5</v>
  </rv>
  <rv s="3">
    <fb>63.715000000000003</fb>
    <v>5</v>
  </rv>
  <rv s="3">
    <fb>63.42</fb>
    <v>5</v>
  </rv>
  <rv s="3">
    <fb>63.76</fb>
    <v>5</v>
  </rv>
  <rv s="3">
    <fb>64.295000000000002</fb>
    <v>5</v>
  </rv>
  <rv s="3">
    <fb>64.78</fb>
    <v>5</v>
  </rv>
  <rv s="3">
    <fb>64.62</fb>
    <v>5</v>
  </rv>
  <rv s="3">
    <fb>64.094999999999999</fb>
    <v>5</v>
  </rv>
  <rv s="3">
    <fb>64.2</fb>
    <v>5</v>
  </rv>
  <rv s="3">
    <fb>64.569999999999993</fb>
    <v>5</v>
  </rv>
  <rv s="3">
    <fb>65.099999999999994</fb>
    <v>5</v>
  </rv>
  <rv s="3">
    <fb>65.19</fb>
    <v>5</v>
  </rv>
  <rv s="3">
    <fb>65.36</fb>
    <v>5</v>
  </rv>
  <rv s="3">
    <fb>65.625</fb>
    <v>5</v>
  </rv>
  <rv s="3">
    <fb>65.41</fb>
    <v>5</v>
  </rv>
  <rv s="3">
    <fb>64.555000000000007</fb>
    <v>5</v>
  </rv>
  <rv s="3">
    <fb>63.585000000000001</fb>
    <v>5</v>
  </rv>
  <rv s="3">
    <fb>64.260000000000005</fb>
    <v>5</v>
  </rv>
  <rv s="3">
    <fb>64.605000000000004</fb>
    <v>5</v>
  </rv>
  <rv s="3">
    <fb>65.655000000000001</fb>
    <v>5</v>
  </rv>
  <rv s="3">
    <fb>63.884999999999998</fb>
    <v>5</v>
  </rv>
  <rv s="3">
    <fb>62.695</fb>
    <v>5</v>
  </rv>
  <rv s="3">
    <fb>62.325000000000003</fb>
    <v>5</v>
  </rv>
  <rv s="3">
    <fb>63.26</fb>
    <v>5</v>
  </rv>
  <rv s="3">
    <fb>63.215000000000003</fb>
    <v>5</v>
  </rv>
  <rv s="3">
    <fb>64.400000000000006</fb>
    <v>5</v>
  </rv>
  <rv s="3">
    <fb>64.44</fb>
    <v>5</v>
  </rv>
  <rv s="3">
    <fb>64.209999999999994</fb>
    <v>5</v>
  </rv>
  <rv s="3">
    <fb>64.77</fb>
    <v>5</v>
  </rv>
  <rv s="3">
    <fb>65.22</fb>
    <v>5</v>
  </rv>
  <rv s="3">
    <fb>65.31</fb>
    <v>5</v>
  </rv>
  <rv s="3">
    <fb>65.864999999999995</fb>
    <v>5</v>
  </rv>
  <rv s="3">
    <fb>67.08</fb>
    <v>5</v>
  </rv>
  <rv s="3">
    <fb>67.254999999999995</fb>
    <v>5</v>
  </rv>
  <rv s="3">
    <fb>66.69</fb>
    <v>5</v>
  </rv>
  <rv s="3">
    <fb>67.034999999999997</fb>
    <v>5</v>
  </rv>
  <rv s="3">
    <fb>66.400000000000006</fb>
    <v>5</v>
  </rv>
  <rv s="3">
    <fb>66.41</fb>
    <v>5</v>
  </rv>
  <rv s="3">
    <fb>66.825000000000003</fb>
    <v>5</v>
  </rv>
  <rv s="3">
    <fb>66.855000000000004</fb>
    <v>5</v>
  </rv>
  <rv s="3">
    <fb>66.33</fb>
    <v>5</v>
  </rv>
  <rv s="3">
    <fb>65.989999999999995</fb>
    <v>5</v>
  </rv>
  <rv s="3">
    <fb>65.284999999999997</fb>
    <v>5</v>
  </rv>
  <rv s="3">
    <fb>65.39</fb>
    <v>5</v>
  </rv>
  <rv s="3">
    <fb>65.064999999999998</fb>
    <v>5</v>
  </rv>
  <rv s="3">
    <fb>65.88</fb>
    <v>5</v>
  </rv>
  <rv s="3">
    <fb>66.284999999999997</fb>
    <v>5</v>
  </rv>
  <rv s="3">
    <fb>66.760000000000005</fb>
    <v>5</v>
  </rv>
  <rv s="3">
    <fb>66.790000000000006</fb>
    <v>5</v>
  </rv>
  <rv s="3">
    <fb>66.510000000000005</fb>
    <v>5</v>
  </rv>
  <rv s="3">
    <fb>66.39</fb>
    <v>5</v>
  </rv>
  <rv s="3">
    <fb>65.930000000000007</fb>
    <v>5</v>
  </rv>
  <rv s="3">
    <fb>65.819999999999993</fb>
    <v>5</v>
  </rv>
  <rv s="3">
    <fb>65.53</fb>
    <v>5</v>
  </rv>
  <rv s="3">
    <fb>64.995000000000005</fb>
    <v>5</v>
  </rv>
  <rv s="3">
    <fb>64.790000000000006</fb>
    <v>5</v>
  </rv>
  <rv s="3">
    <fb>64.38</fb>
    <v>5</v>
  </rv>
  <rv s="3">
    <fb>65.010000000000005</fb>
    <v>5</v>
  </rv>
  <rv s="3">
    <fb>64.97</fb>
    <v>5</v>
  </rv>
  <rv s="3">
    <fb>65.275000000000006</fb>
    <v>5</v>
  </rv>
  <rv s="3">
    <fb>64.75</fb>
    <v>5</v>
  </rv>
  <rv s="3">
    <fb>63.424999999999997</fb>
    <v>5</v>
  </rv>
  <rv s="3">
    <fb>63.57</fb>
    <v>5</v>
  </rv>
  <rv s="3">
    <fb>63.81</fb>
    <v>5</v>
  </rv>
  <rv s="3">
    <fb>64.245000000000005</fb>
    <v>5</v>
  </rv>
  <rv s="3">
    <fb>63.28</fb>
    <v>5</v>
  </rv>
  <rv s="3">
    <fb>62.19</fb>
    <v>5</v>
  </rv>
  <rv s="3">
    <fb>60.564999999999998</fb>
    <v>5</v>
  </rv>
  <rv s="3">
    <fb>62.16</fb>
    <v>5</v>
  </rv>
  <rv s="3">
    <fb>62.9</fb>
    <v>5</v>
  </rv>
  <rv s="3">
    <fb>62.395000000000003</fb>
    <v>5</v>
  </rv>
  <rv s="3">
    <fb>63</fb>
    <v>5</v>
  </rv>
  <rv s="3">
    <fb>62.63</fb>
    <v>5</v>
  </rv>
  <rv s="3">
    <fb>63.295000000000002</fb>
    <v>5</v>
  </rv>
  <rv s="3">
    <fb>63.414999999999999</fb>
    <v>5</v>
  </rv>
  <rv s="3">
    <fb>62.615000000000002</fb>
    <v>5</v>
  </rv>
  <rv s="3">
    <fb>63.05</fb>
    <v>5</v>
  </rv>
  <rv s="3">
    <fb>62.954999999999998</fb>
    <v>5</v>
  </rv>
  <rv s="3">
    <fb>62.98</fb>
    <v>5</v>
  </rv>
  <rv s="3">
    <fb>62.545000000000002</fb>
    <v>5</v>
  </rv>
  <rv s="3">
    <fb>62.32</fb>
    <v>5</v>
  </rv>
  <rv s="3">
    <fb>61.72</fb>
    <v>5</v>
  </rv>
  <rv s="3">
    <fb>60.994999999999997</fb>
    <v>5</v>
  </rv>
  <rv s="3">
    <fb>61.19</fb>
    <v>5</v>
  </rv>
  <rv s="3">
    <fb>59.765000000000001</fb>
    <v>5</v>
  </rv>
  <rv s="3">
    <fb>59.65</fb>
    <v>5</v>
  </rv>
  <rv s="3">
    <fb>60.335000000000001</fb>
    <v>5</v>
  </rv>
  <rv s="3">
    <fb>61.99</fb>
    <v>5</v>
  </rv>
  <rv s="3">
    <fb>62.05</fb>
    <v>5</v>
  </rv>
  <rv s="3">
    <fb>61.664999999999999</fb>
    <v>5</v>
  </rv>
  <rv s="3">
    <fb>62.115000000000002</fb>
    <v>5</v>
  </rv>
  <rv s="3">
    <fb>64.14</fb>
    <v>5</v>
  </rv>
  <rv s="3">
    <fb>64.075000000000003</fb>
    <v>5</v>
  </rv>
  <rv s="3">
    <fb>64.504999999999995</fb>
    <v>5</v>
  </rv>
  <rv s="3">
    <fb>64.405000000000001</fb>
    <v>5</v>
  </rv>
  <rv s="3">
    <fb>63.265000000000001</fb>
    <v>5</v>
  </rv>
  <rv s="3">
    <fb>63.41</fb>
    <v>5</v>
  </rv>
  <rv s="3">
    <fb>62.414999999999999</fb>
    <v>5</v>
  </rv>
  <rv s="3">
    <fb>62.01</fb>
    <v>5</v>
  </rv>
  <rv s="3">
    <fb>61.87</fb>
    <v>5</v>
  </rv>
  <rv s="3">
    <fb>60.5</fb>
    <v>5</v>
  </rv>
  <rv s="3">
    <fb>60.44</fb>
    <v>5</v>
  </rv>
  <rv s="3">
    <fb>61.505000000000003</fb>
    <v>5</v>
  </rv>
  <rv s="3">
    <fb>61.59</fb>
    <v>5</v>
  </rv>
  <rv s="3">
    <fb>61.08</fb>
    <v>5</v>
  </rv>
  <rv s="3">
    <fb>61.41</fb>
    <v>5</v>
  </rv>
  <rv s="3">
    <fb>60.6</fb>
    <v>5</v>
  </rv>
  <rv s="3">
    <fb>60.435000000000002</fb>
    <v>5</v>
  </rv>
  <rv s="3">
    <fb>60.965000000000003</fb>
    <v>5</v>
  </rv>
  <rv s="3">
    <fb>60.255000000000003</fb>
    <v>5</v>
  </rv>
  <rv s="3">
    <fb>59.41</fb>
    <v>5</v>
  </rv>
  <rv s="3">
    <fb>60.155000000000001</fb>
    <v>5</v>
  </rv>
  <rv s="3">
    <fb>59.34</fb>
    <v>5</v>
  </rv>
  <rv s="3">
    <fb>61.06</fb>
    <v>5</v>
  </rv>
  <rv s="3">
    <fb>61.05</fb>
    <v>5</v>
  </rv>
  <rv s="3">
    <fb>61.45</fb>
    <v>5</v>
  </rv>
  <rv s="3">
    <fb>60.91</fb>
    <v>5</v>
  </rv>
  <rv s="3">
    <fb>61.43</fb>
    <v>5</v>
  </rv>
  <rv s="3">
    <fb>61.71</fb>
    <v>5</v>
  </rv>
  <rv s="3">
    <fb>62.6</fb>
    <v>5</v>
  </rv>
  <rv s="3">
    <fb>62.58</fb>
    <v>5</v>
  </rv>
  <rv s="3">
    <fb>63.4</fb>
    <v>5</v>
  </rv>
  <rv s="3">
    <fb>62.79</fb>
    <v>5</v>
  </rv>
  <rv s="3">
    <fb>62.725000000000001</fb>
    <v>5</v>
  </rv>
  <rv s="3">
    <fb>63.145000000000003</fb>
    <v>5</v>
  </rv>
  <rv s="3">
    <fb>63.104999999999997</fb>
    <v>5</v>
  </rv>
  <rv s="3">
    <fb>62.47</fb>
    <v>5</v>
  </rv>
  <rv s="3">
    <fb>62.195</fb>
    <v>5</v>
  </rv>
  <rv s="3">
    <fb>61.424999999999997</fb>
    <v>5</v>
  </rv>
  <rv s="3">
    <fb>61.89</fb>
    <v>5</v>
  </rv>
  <rv s="3">
    <fb>61.39</fb>
    <v>5</v>
  </rv>
  <rv s="3">
    <fb>61.365000000000002</fb>
    <v>5</v>
  </rv>
  <rv s="3">
    <fb>61.4</fb>
    <v>5</v>
  </rv>
  <rv s="3">
    <fb>61.594999999999999</fb>
    <v>5</v>
  </rv>
  <rv s="3">
    <fb>62.064999999999998</fb>
    <v>5</v>
  </rv>
  <rv s="3">
    <fb>61.93</fb>
    <v>5</v>
  </rv>
  <rv s="3">
    <fb>62.835000000000001</fb>
    <v>5</v>
  </rv>
  <rv s="3">
    <fb>62.93</fb>
    <v>5</v>
  </rv>
  <rv s="3">
    <fb>62.85</fb>
    <v>5</v>
  </rv>
  <rv s="3">
    <fb>62.77</fb>
    <v>5</v>
  </rv>
  <rv s="3">
    <fb>61.704999999999998</fb>
    <v>5</v>
  </rv>
  <rv s="3">
    <fb>61.79</fb>
    <v>5</v>
  </rv>
  <rv s="3">
    <fb>60.954999999999998</fb>
    <v>5</v>
  </rv>
  <rv s="3">
    <fb>60.914999999999999</fb>
    <v>5</v>
  </rv>
  <rv s="3">
    <fb>61.115000000000002</fb>
    <v>5</v>
  </rv>
  <rv s="3">
    <fb>58.704999999999998</fb>
    <v>5</v>
  </rv>
  <rv s="3">
    <fb>59.11</fb>
    <v>5</v>
  </rv>
  <rv s="3">
    <fb>58.89</fb>
    <v>5</v>
  </rv>
  <rv s="3">
    <fb>60.524999999999999</fb>
    <v>5</v>
  </rv>
  <rv s="3">
    <fb>60.39</fb>
    <v>5</v>
  </rv>
  <rv s="3">
    <fb>59.274999999999999</fb>
    <v>5</v>
  </rv>
  <rv s="3">
    <fb>59.45</fb>
    <v>5</v>
  </rv>
  <rv s="3">
    <fb>60.534999999999997</fb>
    <v>5</v>
  </rv>
  <rv s="3">
    <fb>60.88</fb>
    <v>5</v>
  </rv>
  <rv s="3">
    <fb>60.75</fb>
    <v>5</v>
  </rv>
  <rv s="3">
    <fb>60.45</fb>
    <v>5</v>
  </rv>
  <rv s="3">
    <fb>59.61</fb>
    <v>5</v>
  </rv>
  <rv s="3">
    <fb>59.354999999999997</fb>
    <v>5</v>
  </rv>
  <rv s="3">
    <fb>59.725000000000001</fb>
    <v>5</v>
  </rv>
  <rv s="3">
    <fb>59.295000000000002</fb>
    <v>5</v>
  </rv>
  <rv s="3">
    <fb>57.984999999999999</fb>
    <v>5</v>
  </rv>
  <rv s="3">
    <fb>59.045000000000002</fb>
    <v>5</v>
  </rv>
  <rv s="3">
    <fb>59.494999999999997</fb>
    <v>5</v>
  </rv>
  <rv s="3">
    <fb>59.82</fb>
    <v>5</v>
  </rv>
  <rv s="3">
    <fb>59.59</fb>
    <v>5</v>
  </rv>
  <rv s="0">
    <v>https://www.bing.com/financeapi/forcetrigger?t=aoao27&amp;q=XLON%3aIWVL&amp;form=skydnc</v>
    <v>Learn more on Bing</v>
  </rv>
  <rv s="1">
    <v>en-US</v>
    <v>aoao27</v>
    <v>268435456</v>
    <v>1</v>
    <v>Powered by Refinitiv</v>
    <v>0</v>
    <v>iSEMSCI Wld ValFactorUCITSETF (XLON:IWVL)</v>
    <v>2</v>
    <v>3</v>
    <v>Finance</v>
    <v>4</v>
    <v>37.83</v>
    <v>20.100000000000001</v>
    <v>1.0296000000000001</v>
    <v>0.11</v>
    <v>2.9160000000000002E-3</v>
    <v>USD</v>
    <v>London Stock Exchange</v>
    <v>XLON</v>
    <v>3.0000000000000001E-3</v>
    <v>37.83</v>
    <v>ETF</v>
    <v>44554.542263483592</v>
    <v>2123</v>
    <v>37.65</v>
    <v>5794275645.9399996</v>
    <v>iSEMSCI Wld ValFactorUCITSETF</v>
    <v>37.82</v>
    <v>37.72</v>
    <v>37.83</v>
    <v>IWVL</v>
    <v>iSEMSCI Wld ValFactorUCITSETF (XLON:IWVL)</v>
    <v>2371</v>
  </rv>
  <rv s="2">
    <v>2124</v>
  </rv>
  <rv s="3">
    <fb>31.47</fb>
    <v>5</v>
  </rv>
  <rv s="3">
    <fb>31.45</fb>
    <v>5</v>
  </rv>
  <rv s="3">
    <fb>31.66</fb>
    <v>5</v>
  </rv>
  <rv s="3">
    <fb>31.5</fb>
    <v>5</v>
  </rv>
  <rv s="3">
    <fb>31.695</fb>
    <v>5</v>
  </rv>
  <rv s="3">
    <fb>32.590000000000003</fb>
    <v>5</v>
  </rv>
  <rv s="3">
    <fb>32.83</fb>
    <v>5</v>
  </rv>
  <rv s="3">
    <fb>32.81</fb>
    <v>5</v>
  </rv>
  <rv s="3">
    <fb>32.67</fb>
    <v>5</v>
  </rv>
  <rv s="3">
    <fb>32.909999999999997</fb>
    <v>5</v>
  </rv>
  <rv s="3">
    <fb>33.07</fb>
    <v>5</v>
  </rv>
  <rv s="3">
    <fb>33.56</fb>
    <v>5</v>
  </rv>
  <rv s="3">
    <fb>33.130000000000003</fb>
    <v>5</v>
  </rv>
  <rv s="3">
    <fb>33.024999999999999</fb>
    <v>5</v>
  </rv>
  <rv s="3">
    <fb>33.159999999999997</fb>
    <v>5</v>
  </rv>
  <rv s="3">
    <fb>33.369999999999997</fb>
    <v>5</v>
  </rv>
  <rv s="3">
    <fb>33</fb>
    <v>5</v>
  </rv>
  <rv s="3">
    <fb>32.57</fb>
    <v>5</v>
  </rv>
  <rv s="3">
    <fb>32.61</fb>
    <v>5</v>
  </rv>
  <rv s="3">
    <fb>32.090000000000003</fb>
    <v>5</v>
  </rv>
  <rv s="3">
    <fb>32.200000000000003</fb>
    <v>5</v>
  </rv>
  <rv s="3">
    <fb>32.72</fb>
    <v>5</v>
  </rv>
  <rv s="3">
    <fb>33.04</fb>
    <v>5</v>
  </rv>
  <rv s="3">
    <fb>33.380000000000003</fb>
    <v>5</v>
  </rv>
  <rv s="3">
    <fb>33.58</fb>
    <v>5</v>
  </rv>
  <rv s="3">
    <fb>33.770000000000003</fb>
    <v>5</v>
  </rv>
  <rv s="3">
    <fb>33.76</fb>
    <v>5</v>
  </rv>
  <rv s="3">
    <fb>33.909999999999997</fb>
    <v>5</v>
  </rv>
  <rv s="3">
    <fb>34.06</fb>
    <v>5</v>
  </rv>
  <rv s="3">
    <fb>34.58</fb>
    <v>5</v>
  </rv>
  <rv s="3">
    <fb>34.409999999999997</fb>
    <v>5</v>
  </rv>
  <rv s="3">
    <fb>34.159999999999997</fb>
    <v>5</v>
  </rv>
  <rv s="3">
    <fb>33.979999999999997</fb>
    <v>5</v>
  </rv>
  <rv s="3">
    <fb>34.5</fb>
    <v>5</v>
  </rv>
  <rv s="3">
    <fb>34.49</fb>
    <v>5</v>
  </rv>
  <rv s="3">
    <fb>34.43</fb>
    <v>5</v>
  </rv>
  <rv s="3">
    <fb>34.72</fb>
    <v>5</v>
  </rv>
  <rv s="3">
    <fb>34.82</fb>
    <v>5</v>
  </rv>
  <rv s="3">
    <fb>34.020000000000003</fb>
    <v>5</v>
  </rv>
  <rv s="3">
    <fb>34.67</fb>
    <v>5</v>
  </rv>
  <rv s="3">
    <fb>34.74</fb>
    <v>5</v>
  </rv>
  <rv s="3">
    <fb>34.51</fb>
    <v>5</v>
  </rv>
  <rv s="3">
    <fb>34.119999999999997</fb>
    <v>5</v>
  </rv>
  <rv s="3">
    <fb>35.270000000000003</fb>
    <v>5</v>
  </rv>
  <rv s="3">
    <fb>35.799999999999997</fb>
    <v>5</v>
  </rv>
  <rv s="3">
    <fb>35.97</fb>
    <v>5</v>
  </rv>
  <rv s="3">
    <fb>36.22</fb>
    <v>5</v>
  </rv>
  <rv s="3">
    <fb>36.47</fb>
    <v>5</v>
  </rv>
  <rv s="3">
    <fb>35.93</fb>
    <v>5</v>
  </rv>
  <rv s="3">
    <fb>35.64</fb>
    <v>5</v>
  </rv>
  <rv s="3">
    <fb>36.36</fb>
    <v>5</v>
  </rv>
  <rv s="3">
    <fb>36.24</fb>
    <v>5</v>
  </rv>
  <rv s="3">
    <fb>36.729999999999997</fb>
    <v>5</v>
  </rv>
  <rv s="3">
    <fb>36.090000000000003</fb>
    <v>5</v>
  </rv>
  <rv s="3">
    <fb>36.26</fb>
    <v>5</v>
  </rv>
  <rv s="3">
    <fb>36.51</fb>
    <v>5</v>
  </rv>
  <rv s="3">
    <fb>36.72</fb>
    <v>5</v>
  </rv>
  <rv s="3">
    <fb>37.409999999999997</fb>
    <v>5</v>
  </rv>
  <rv s="3">
    <fb>36.549999999999997</fb>
    <v>5</v>
  </rv>
  <rv s="3">
    <fb>37.049999999999997</fb>
    <v>5</v>
  </rv>
  <rv s="3">
    <fb>37.39</fb>
    <v>5</v>
  </rv>
  <rv s="3">
    <fb>37.19</fb>
    <v>5</v>
  </rv>
  <rv s="3">
    <fb>37.365000000000002</fb>
    <v>5</v>
  </rv>
  <rv s="3">
    <fb>37.51</fb>
    <v>5</v>
  </rv>
  <rv s="3">
    <fb>37.590000000000003</fb>
    <v>5</v>
  </rv>
  <rv s="3">
    <fb>37.854999999999997</fb>
    <v>5</v>
  </rv>
  <rv s="3">
    <fb>38.01</fb>
    <v>5</v>
  </rv>
  <rv s="3">
    <fb>37.880000000000003</fb>
    <v>5</v>
  </rv>
  <rv s="3">
    <fb>37.770000000000003</fb>
    <v>5</v>
  </rv>
  <rv s="3">
    <fb>37.799999999999997</fb>
    <v>5</v>
  </rv>
  <rv s="3">
    <fb>36.71</fb>
    <v>5</v>
  </rv>
  <rv s="3">
    <fb>37.200000000000003</fb>
    <v>5</v>
  </rv>
  <rv s="3">
    <fb>36.68</fb>
    <v>5</v>
  </rv>
  <rv s="3">
    <fb>37.03</fb>
    <v>5</v>
  </rv>
  <rv s="3">
    <fb>36.81</fb>
    <v>5</v>
  </rv>
  <rv s="3">
    <fb>36.28</fb>
    <v>5</v>
  </rv>
  <rv s="3">
    <fb>35.31</fb>
    <v>5</v>
  </rv>
  <rv s="3">
    <fb>35.74</fb>
    <v>5</v>
  </rv>
  <rv s="3">
    <fb>36.200000000000003</fb>
    <v>5</v>
  </rv>
  <rv s="3">
    <fb>36.409999999999997</fb>
    <v>5</v>
  </rv>
  <rv s="3">
    <fb>36.56</fb>
    <v>5</v>
  </rv>
  <rv s="3">
    <fb>36.6</fb>
    <v>5</v>
  </rv>
  <rv s="3">
    <fb>36.935000000000002</fb>
    <v>5</v>
  </rv>
  <rv s="3">
    <fb>36.99</fb>
    <v>5</v>
  </rv>
  <rv s="3">
    <fb>37.36</fb>
    <v>5</v>
  </rv>
  <rv s="3">
    <fb>36.92</fb>
    <v>5</v>
  </rv>
  <rv s="3">
    <fb>36.14</fb>
    <v>5</v>
  </rv>
  <rv s="3">
    <fb>36.104999999999997</fb>
    <v>5</v>
  </rv>
  <rv s="3">
    <fb>36.58</fb>
    <v>5</v>
  </rv>
  <rv s="3">
    <fb>36.76</fb>
    <v>5</v>
  </rv>
  <rv s="3">
    <fb>36.975299999999997</fb>
    <v>5</v>
  </rv>
  <rv s="3">
    <fb>36.97</fb>
    <v>5</v>
  </rv>
  <rv s="3">
    <fb>37.26</fb>
    <v>5</v>
  </rv>
  <rv s="3">
    <fb>37.24</fb>
    <v>5</v>
  </rv>
  <rv s="3">
    <fb>37.06</fb>
    <v>5</v>
  </rv>
  <rv s="3">
    <fb>36.744999999999997</fb>
    <v>5</v>
  </rv>
  <rv s="3">
    <fb>36.774999999999999</fb>
    <v>5</v>
  </rv>
  <rv s="3">
    <fb>36.619999999999997</fb>
    <v>5</v>
  </rv>
  <rv s="3">
    <fb>36.685000000000002</fb>
    <v>5</v>
  </rv>
  <rv s="3">
    <fb>36.49</fb>
    <v>5</v>
  </rv>
  <rv s="3">
    <fb>37.33</fb>
    <v>5</v>
  </rv>
  <rv s="3">
    <fb>35.765000000000001</fb>
    <v>5</v>
  </rv>
  <rv s="3">
    <fb>35.92</fb>
    <v>5</v>
  </rv>
  <rv s="3">
    <fb>35.4</fb>
    <v>5</v>
  </rv>
  <rv s="3">
    <fb>36.32</fb>
    <v>5</v>
  </rv>
  <rv s="3">
    <fb>36.414999999999999</fb>
    <v>5</v>
  </rv>
  <rv s="3">
    <fb>37.72</fb>
    <v>5</v>
  </rv>
  <rv s="3">
    <fb>37.83</fb>
    <v>5</v>
  </rv>
  <rv s="0">
    <v>https://www.bing.com/financeapi/forcetrigger?t=bq4eww&amp;q=XLON%3aVUAA&amp;form=skydnc</v>
    <v>Learn more on Bing</v>
  </rv>
  <rv s="5">
    <v>en-US</v>
    <v>bq4eww</v>
    <v>268435456</v>
    <v>1</v>
    <v>Powered by Refinitiv</v>
    <v>6</v>
    <v>Vanguard S&amp;P 500 ETF USD A (XLON:VUAA)</v>
    <v>2</v>
    <v>7</v>
    <v>Finance</v>
    <v>4</v>
    <v>86.9</v>
    <v>48.57</v>
    <v>0.2</v>
    <v>2.3089999999999999E-3</v>
    <v>USD</v>
    <v>London Stock Exchange</v>
    <v>XLON</v>
    <v>7.000000000000001E-4</v>
    <v>86.9</v>
    <v>ETF</v>
    <v>44554.494958298441</v>
    <v>2234</v>
    <v>86.1</v>
    <v>4487320034.21</v>
    <v>Vanguard S&amp;P 500 ETF USD A</v>
    <v>86.9</v>
    <v>86.61</v>
    <v>86.6</v>
    <v>VUAA</v>
    <v>Vanguard S&amp;P 500 ETF USD A (XLON:VUAA)</v>
    <v>3565</v>
  </rv>
  <rv s="2">
    <v>2235</v>
  </rv>
  <rv s="3">
    <fb>67.69</fb>
    <v>5</v>
  </rv>
  <rv s="3">
    <fb>67.644999999999996</fb>
    <v>5</v>
  </rv>
  <rv s="3">
    <fb>67.55</fb>
    <v>5</v>
  </rv>
  <rv s="3">
    <fb>66.98</fb>
    <v>5</v>
  </rv>
  <rv s="3">
    <fb>67.2</fb>
    <v>5</v>
  </rv>
  <rv s="3">
    <fb>68.27</fb>
    <v>5</v>
  </rv>
  <rv s="3">
    <fb>68.83</fb>
    <v>5</v>
  </rv>
  <rv s="3">
    <fb>69.010000000000005</fb>
    <v>5</v>
  </rv>
  <rv s="3">
    <fb>68.989999999999995</fb>
    <v>5</v>
  </rv>
  <rv s="3">
    <fb>68.844999999999999</fb>
    <v>5</v>
  </rv>
  <rv s="3">
    <fb>68.965000000000003</fb>
    <v>5</v>
  </rv>
  <rv s="3">
    <fb>69.099999999999994</fb>
    <v>5</v>
  </rv>
  <rv s="3">
    <fb>68.37</fb>
    <v>5</v>
  </rv>
  <rv s="3">
    <fb>68.3</fb>
    <v>5</v>
  </rv>
  <rv s="3">
    <fb>68.545000000000002</fb>
    <v>5</v>
  </rv>
  <rv s="3">
    <fb>69.489999999999995</fb>
    <v>5</v>
  </rv>
  <rv s="3">
    <fb>69.760000000000005</fb>
    <v>5</v>
  </rv>
  <rv s="3">
    <fb>69.504999999999995</fb>
    <v>5</v>
  </rv>
  <rv s="3">
    <fb>69.125</fb>
    <v>5</v>
  </rv>
  <rv s="3">
    <fb>69.81</fb>
    <v>5</v>
  </rv>
  <rv s="3">
    <fb>68.685000000000002</fb>
    <v>5</v>
  </rv>
  <rv s="3">
    <fb>67.599999999999994</fb>
    <v>5</v>
  </rv>
  <rv s="3">
    <fb>68.05</fb>
    <v>5</v>
  </rv>
  <rv s="3">
    <fb>69.48</fb>
    <v>5</v>
  </rv>
  <rv s="3">
    <fb>69.36</fb>
    <v>5</v>
  </rv>
  <rv s="3">
    <fb>69.834999999999994</fb>
    <v>5</v>
  </rv>
  <rv s="3">
    <fb>70.349999999999994</fb>
    <v>5</v>
  </rv>
  <rv s="3">
    <fb>70.67</fb>
    <v>5</v>
  </rv>
  <rv s="3">
    <fb>70.849999999999994</fb>
    <v>5</v>
  </rv>
  <rv s="3">
    <fb>70.724999999999994</fb>
    <v>5</v>
  </rv>
  <rv s="3">
    <fb>70.944999999999993</fb>
    <v>5</v>
  </rv>
  <rv s="3">
    <fb>71.13</fb>
    <v>5</v>
  </rv>
  <rv s="3">
    <fb>71.709999999999994</fb>
    <v>5</v>
  </rv>
  <rv s="3">
    <fb>71.31</fb>
    <v>5</v>
  </rv>
  <rv s="3">
    <fb>70.864999999999995</fb>
    <v>5</v>
  </rv>
  <rv s="3">
    <fb>70.69</fb>
    <v>5</v>
  </rv>
  <rv s="3">
    <fb>71.245000000000005</fb>
    <v>5</v>
  </rv>
  <rv s="3">
    <fb>70.454999999999998</fb>
    <v>5</v>
  </rv>
  <rv s="3">
    <fb>69.855000000000004</fb>
    <v>5</v>
  </rv>
  <rv s="3">
    <fb>70.8</fb>
    <v>5</v>
  </rv>
  <rv s="3">
    <fb>70.545000000000002</fb>
    <v>5</v>
  </rv>
  <rv s="3">
    <fb>69.344999999999999</fb>
    <v>5</v>
  </rv>
  <rv s="3">
    <fb>70.61</fb>
    <v>5</v>
  </rv>
  <rv s="3">
    <fb>70.465000000000003</fb>
    <v>5</v>
  </rv>
  <rv s="3">
    <fb>70.165000000000006</fb>
    <v>5</v>
  </rv>
  <rv s="3">
    <fb>69.38</fb>
    <v>5</v>
  </rv>
  <rv s="3">
    <fb>67.754999999999995</fb>
    <v>5</v>
  </rv>
  <rv s="3">
    <fb>70.150000000000006</fb>
    <v>5</v>
  </rv>
  <rv s="3">
    <fb>70.56</fb>
    <v>5</v>
  </rv>
  <rv s="3">
    <fb>70.81</fb>
    <v>5</v>
  </rv>
  <rv s="3">
    <fb>71.739999999999995</fb>
    <v>5</v>
  </rv>
  <rv s="3">
    <fb>71.22</fb>
    <v>5</v>
  </rv>
  <rv s="3">
    <fb>71.484999999999999</fb>
    <v>5</v>
  </rv>
  <rv s="3">
    <fb>71.984999999999999</fb>
    <v>5</v>
  </rv>
  <rv s="3">
    <fb>71.635000000000005</fb>
    <v>5</v>
  </rv>
  <rv s="3">
    <fb>71.98</fb>
    <v>5</v>
  </rv>
  <rv s="3">
    <fb>71.174999999999997</fb>
    <v>5</v>
  </rv>
  <rv s="3">
    <fb>71.594999999999999</fb>
    <v>5</v>
  </rv>
  <rv s="3">
    <fb>71.510000000000005</fb>
    <v>5</v>
  </rv>
  <rv s="3">
    <fb>71.45</fb>
    <v>5</v>
  </rv>
  <rv s="3">
    <fb>70.650000000000006</fb>
    <v>5</v>
  </rv>
  <rv s="3">
    <fb>71.454999999999998</fb>
    <v>5</v>
  </rv>
  <rv s="3">
    <fb>71.790000000000006</fb>
    <v>5</v>
  </rv>
  <rv s="3">
    <fb>71.88</fb>
    <v>5</v>
  </rv>
  <rv s="3">
    <fb>72.28</fb>
    <v>5</v>
  </rv>
  <rv s="3">
    <fb>72.734999999999999</fb>
    <v>5</v>
  </rv>
  <rv s="3">
    <fb>74.13</fb>
    <v>5</v>
  </rv>
  <rv s="3">
    <fb>74.305000000000007</fb>
    <v>5</v>
  </rv>
  <rv s="3">
    <fb>74.5</fb>
    <v>5</v>
  </rv>
  <rv s="3">
    <fb>74.855000000000004</fb>
    <v>5</v>
  </rv>
  <rv s="3">
    <fb>75.08</fb>
    <v>5</v>
  </rv>
  <rv s="3">
    <fb>75.265000000000001</fb>
    <v>5</v>
  </rv>
  <rv s="3">
    <fb>75.84</fb>
    <v>5</v>
  </rv>
  <rv s="3">
    <fb>74.89</fb>
    <v>5</v>
  </rv>
  <rv s="3">
    <fb>75.459999999999994</fb>
    <v>5</v>
  </rv>
  <rv s="3">
    <fb>75.775000000000006</fb>
    <v>5</v>
  </rv>
  <rv s="3">
    <fb>75.825000000000003</fb>
    <v>5</v>
  </rv>
  <rv s="3">
    <fb>76.010000000000005</fb>
    <v>5</v>
  </rv>
  <rv s="3">
    <fb>76.14</fb>
    <v>5</v>
  </rv>
  <rv s="3">
    <fb>76.150000000000006</fb>
    <v>5</v>
  </rv>
  <rv s="3">
    <fb>75.965000000000003</fb>
    <v>5</v>
  </rv>
  <rv s="3">
    <fb>75.22</fb>
    <v>5</v>
  </rv>
  <rv s="3">
    <fb>75.92</fb>
    <v>5</v>
  </rv>
  <rv s="3">
    <fb>76.98</fb>
    <v>5</v>
  </rv>
  <rv s="3">
    <fb>76.91</fb>
    <v>5</v>
  </rv>
  <rv s="3">
    <fb>75.39</fb>
    <v>5</v>
  </rv>
  <rv s="3">
    <fb>74.644999999999996</fb>
    <v>5</v>
  </rv>
  <rv s="3">
    <fb>75.674999999999997</fb>
    <v>5</v>
  </rv>
  <rv s="3">
    <fb>75.62</fb>
    <v>5</v>
  </rv>
  <rv s="3">
    <fb>75.575000000000003</fb>
    <v>5</v>
  </rv>
  <rv s="3">
    <fb>75.855000000000004</fb>
    <v>5</v>
  </rv>
  <rv s="3">
    <fb>76.405000000000001</fb>
    <v>5</v>
  </rv>
  <rv s="3">
    <fb>76.2</fb>
    <v>5</v>
  </rv>
  <rv s="3">
    <fb>76.459999999999994</fb>
    <v>5</v>
  </rv>
  <rv s="3">
    <fb>76.64</fb>
    <v>5</v>
  </rv>
  <rv s="3">
    <fb>76.534999999999997</fb>
    <v>5</v>
  </rv>
  <rv s="3">
    <fb>76.69</fb>
    <v>5</v>
  </rv>
  <rv s="3">
    <fb>76.75</fb>
    <v>5</v>
  </rv>
  <rv s="3">
    <fb>77.025000000000006</fb>
    <v>5</v>
  </rv>
  <rv s="3">
    <fb>77.08</fb>
    <v>5</v>
  </rv>
  <rv s="3">
    <fb>77.150000000000006</fb>
    <v>5</v>
  </rv>
  <rv s="3">
    <fb>77.135000000000005</fb>
    <v>5</v>
  </rv>
  <rv s="3">
    <fb>77.2</fb>
    <v>5</v>
  </rv>
  <rv s="3">
    <fb>77.314999999999998</fb>
    <v>5</v>
  </rv>
  <rv s="3">
    <fb>77.19</fb>
    <v>5</v>
  </rv>
  <rv s="3">
    <fb>77.325000000000003</fb>
    <v>5</v>
  </rv>
  <rv s="3">
    <fb>77.650000000000006</fb>
    <v>5</v>
  </rv>
  <rv s="3">
    <fb>77.905000000000001</fb>
    <v>5</v>
  </rv>
  <rv s="3">
    <fb>77.900000000000006</fb>
    <v>5</v>
  </rv>
  <rv s="3">
    <fb>78.234999999999999</fb>
    <v>5</v>
  </rv>
  <rv s="3">
    <fb>78.180000000000007</fb>
    <v>5</v>
  </rv>
  <rv s="3">
    <fb>78.444999999999993</fb>
    <v>5</v>
  </rv>
  <rv s="3">
    <fb>78.94</fb>
    <v>5</v>
  </rv>
  <rv s="3">
    <fb>79.27</fb>
    <v>5</v>
  </rv>
  <rv s="3">
    <fb>78.760000000000005</fb>
    <v>5</v>
  </rv>
  <rv s="3">
    <fb>79.19</fb>
    <v>5</v>
  </rv>
  <rv s="3">
    <fb>78.52</fb>
    <v>5</v>
  </rv>
  <rv s="3">
    <fb>79.424999999999997</fb>
    <v>5</v>
  </rv>
  <rv s="3">
    <fb>79.739999999999995</fb>
    <v>5</v>
  </rv>
  <rv s="3">
    <fb>79.97</fb>
    <v>5</v>
  </rv>
  <rv s="3">
    <fb>79.64</fb>
    <v>5</v>
  </rv>
  <rv s="3">
    <fb>79.13</fb>
    <v>5</v>
  </rv>
  <rv s="3">
    <fb>77.680000000000007</fb>
    <v>5</v>
  </rv>
  <rv s="3">
    <fb>78.55</fb>
    <v>5</v>
  </rv>
  <rv s="3">
    <fb>79.099999999999994</fb>
    <v>5</v>
  </rv>
  <rv s="3">
    <fb>79.41</fb>
    <v>5</v>
  </rv>
  <rv s="3">
    <fb>80.47</fb>
    <v>5</v>
  </rv>
  <rv s="3">
    <fb>79.86</fb>
    <v>5</v>
  </rv>
  <rv s="3">
    <fb>80.239999999999995</fb>
    <v>5</v>
  </rv>
  <rv s="3">
    <fb>80.61</fb>
    <v>5</v>
  </rv>
  <rv s="3">
    <fb>80.430000000000007</fb>
    <v>5</v>
  </rv>
  <rv s="3">
    <fb>79.965000000000003</fb>
    <v>5</v>
  </rv>
  <rv s="3">
    <fb>80.245000000000005</fb>
    <v>5</v>
  </rv>
  <rv s="3">
    <fb>80.575000000000003</fb>
    <v>5</v>
  </rv>
  <rv s="3">
    <fb>80.760000000000005</fb>
    <v>5</v>
  </rv>
  <rv s="3">
    <fb>80.734999999999999</fb>
    <v>5</v>
  </rv>
  <rv s="3">
    <fb>80.844999999999999</fb>
    <v>5</v>
  </rv>
  <rv s="3">
    <fb>80.915000000000006</fb>
    <v>5</v>
  </rv>
  <rv s="3">
    <fb>81.08</fb>
    <v>5</v>
  </rv>
  <rv s="3">
    <fb>81.069999999999993</fb>
    <v>5</v>
  </rv>
  <rv s="3">
    <fb>81.025000000000006</fb>
    <v>5</v>
  </rv>
  <rv s="3">
    <fb>80.775000000000006</fb>
    <v>5</v>
  </rv>
  <rv s="3">
    <fb>81.739999999999995</fb>
    <v>5</v>
  </rv>
  <rv s="3">
    <fb>81.819999999999993</fb>
    <v>5</v>
  </rv>
  <rv s="3">
    <fb>82</fb>
    <v>5</v>
  </rv>
  <rv s="3">
    <fb>81.745000000000005</fb>
    <v>5</v>
  </rv>
  <rv s="3">
    <fb>82.64</fb>
    <v>5</v>
  </rv>
  <rv s="3">
    <fb>82.625</fb>
    <v>5</v>
  </rv>
  <rv s="3">
    <fb>82.855000000000004</fb>
    <v>5</v>
  </rv>
  <rv s="3">
    <fb>82.715000000000003</fb>
    <v>5</v>
  </rv>
  <rv s="3">
    <fb>82.97</fb>
    <v>5</v>
  </rv>
  <rv s="3">
    <fb>82.43</fb>
    <v>5</v>
  </rv>
  <rv s="3">
    <fb>82.2</fb>
    <v>5</v>
  </rv>
  <rv s="3">
    <fb>82.35</fb>
    <v>5</v>
  </rv>
  <rv s="3">
    <fb>81.44</fb>
    <v>5</v>
  </rv>
  <rv s="3">
    <fb>81.31</fb>
    <v>5</v>
  </rv>
  <rv s="3">
    <fb>81.25</fb>
    <v>5</v>
  </rv>
  <rv s="3">
    <fb>79.674999999999997</fb>
    <v>5</v>
  </rv>
  <rv s="3">
    <fb>79.63</fb>
    <v>5</v>
  </rv>
  <rv s="3">
    <fb>80.275000000000006</fb>
    <v>5</v>
  </rv>
  <rv s="3">
    <fb>81.17</fb>
    <v>5</v>
  </rv>
  <rv s="3">
    <fb>79.614999999999995</fb>
    <v>5</v>
  </rv>
  <rv s="3">
    <fb>79.849999999999994</fb>
    <v>5</v>
  </rv>
  <rv s="3">
    <fb>78.855000000000004</fb>
    <v>5</v>
  </rv>
  <rv s="3">
    <fb>78.25</fb>
    <v>5</v>
  </rv>
  <rv s="3">
    <fb>79.635000000000005</fb>
    <v>5</v>
  </rv>
  <rv s="3">
    <fb>78.650000000000006</fb>
    <v>5</v>
  </rv>
  <rv s="3">
    <fb>80.37</fb>
    <v>5</v>
  </rv>
  <rv s="3">
    <fb>80.495000000000005</fb>
    <v>5</v>
  </rv>
  <rv s="3">
    <fb>79.599999999999994</fb>
    <v>5</v>
  </rv>
  <rv s="3">
    <fb>79.314999999999998</fb>
    <v>5</v>
  </rv>
  <rv s="3">
    <fb>80.825000000000003</fb>
    <v>5</v>
  </rv>
  <rv s="3">
    <fb>81.58</fb>
    <v>5</v>
  </rv>
  <rv s="3">
    <fb>81.83</fb>
    <v>5</v>
  </rv>
  <rv s="3">
    <fb>82.44</fb>
    <v>5</v>
  </rv>
  <rv s="3">
    <fb>82.71</fb>
    <v>5</v>
  </rv>
  <rv s="3">
    <fb>83.29</fb>
    <v>5</v>
  </rv>
  <rv s="3">
    <fb>83.79</fb>
    <v>5</v>
  </rv>
  <rv s="3">
    <fb>83.86</fb>
    <v>5</v>
  </rv>
  <rv s="3">
    <fb>84.22</fb>
    <v>5</v>
  </rv>
  <rv s="3">
    <fb>84.54</fb>
    <v>5</v>
  </rv>
  <rv s="3">
    <fb>85.36</fb>
    <v>5</v>
  </rv>
  <rv s="3">
    <fb>86.05</fb>
    <v>5</v>
  </rv>
  <rv s="3">
    <fb>85.57</fb>
    <v>5</v>
  </rv>
  <rv s="3">
    <fb>85.47</fb>
    <v>5</v>
  </rv>
  <rv s="3">
    <fb>85.084999999999994</fb>
    <v>5</v>
  </rv>
  <rv s="3">
    <fb>85.674999999999997</fb>
    <v>5</v>
  </rv>
  <rv s="3">
    <fb>85.82</fb>
    <v>5</v>
  </rv>
  <rv s="3">
    <fb>85.724999999999994</fb>
    <v>5</v>
  </rv>
  <rv s="3">
    <fb>86.105000000000004</fb>
    <v>5</v>
  </rv>
  <rv s="3">
    <fb>86.53</fb>
    <v>5</v>
  </rv>
  <rv s="3">
    <fb>85.43</fb>
    <v>5</v>
  </rv>
  <rv s="3">
    <fb>85.8</fb>
    <v>5</v>
  </rv>
  <rv s="3">
    <fb>84.04</fb>
    <v>5</v>
  </rv>
  <rv s="3">
    <fb>83.93</fb>
    <v>5</v>
  </rv>
  <rv s="3">
    <fb>85.03</fb>
    <v>5</v>
  </rv>
  <rv s="3">
    <fb>83.35</fb>
    <v>5</v>
  </rv>
  <rv s="3">
    <fb>83.87</fb>
    <v>5</v>
  </rv>
  <rv s="3">
    <fb>85.694999999999993</fb>
    <v>5</v>
  </rv>
  <rv s="3">
    <fb>85.825000000000003</fb>
    <v>5</v>
  </rv>
  <rv s="3">
    <fb>85.7</fb>
    <v>5</v>
  </rv>
  <rv s="3">
    <fb>86.09</fb>
    <v>5</v>
  </rv>
  <rv s="3">
    <fb>85.01</fb>
    <v>5</v>
  </rv>
  <rv s="3">
    <fb>83.02</fb>
    <v>5</v>
  </rv>
  <rv s="3">
    <fb>84.29</fb>
    <v>5</v>
  </rv>
  <rv s="3">
    <fb>85.77</fb>
    <v>5</v>
  </rv>
  <rv s="3">
    <fb>86.6</fb>
    <v>5</v>
  </rv>
  <rv s="0">
    <v>https://www.bing.com/financeapi/forcetrigger?t=aofkbh&amp;q=XLON%3aXDEW&amp;form=skydnc</v>
    <v>Learn more on Bing</v>
  </rv>
  <rv s="1">
    <v>en-US</v>
    <v>aofkbh</v>
    <v>268435456</v>
    <v>1</v>
    <v>Powered by Refinitiv</v>
    <v>0</v>
    <v>X S&amp;P 500 EQUAL WEIGHT 1C (XLON:XDEW)</v>
    <v>2</v>
    <v>3</v>
    <v>Finance</v>
    <v>4</v>
    <v>84.1</v>
    <v>36</v>
    <v>1.1598999999999999</v>
    <v>7.0000000000000007E-2</v>
    <v>8.3549999999999998E-4</v>
    <v>USD</v>
    <v>London Stock Exchange</v>
    <v>XLON</v>
    <v>2.5000000000000001E-3</v>
    <v>84.1</v>
    <v>ETF</v>
    <v>44554.499106075782</v>
    <v>2444</v>
    <v>83.85</v>
    <v>4267761200</v>
    <v>X S&amp;P 500 EQUAL WEIGHT 1C</v>
    <v>84.07</v>
    <v>83.78</v>
    <v>83.93</v>
    <v>XDEW</v>
    <v>X S&amp;P 500 EQUAL WEIGHT 1C (XLON:XDEW)</v>
    <v>741</v>
  </rv>
  <rv s="2">
    <v>2445</v>
  </rv>
  <rv s="3">
    <fb>65.254999999999995</fb>
    <v>5</v>
  </rv>
  <rv s="3">
    <fb>65.495000000000005</fb>
    <v>5</v>
  </rv>
  <rv s="3">
    <fb>65.03</fb>
    <v>5</v>
  </rv>
  <rv s="3">
    <fb>67.180000000000007</fb>
    <v>5</v>
  </rv>
  <rv s="3">
    <fb>67.75</fb>
    <v>5</v>
  </rv>
  <rv s="3">
    <fb>67.87</fb>
    <v>5</v>
  </rv>
  <rv s="3">
    <fb>68.275000000000006</fb>
    <v>5</v>
  </rv>
  <rv s="3">
    <fb>68.459999999999994</fb>
    <v>5</v>
  </rv>
  <rv s="3">
    <fb>67.734999999999999</fb>
    <v>5</v>
  </rv>
  <rv s="3">
    <fb>67.930000000000007</fb>
    <v>5</v>
  </rv>
  <rv s="3">
    <fb>68.135000000000005</fb>
    <v>5</v>
  </rv>
  <rv s="3">
    <fb>68.33</fb>
    <v>5</v>
  </rv>
  <rv s="3">
    <fb>68.334999999999994</fb>
    <v>5</v>
  </rv>
  <rv s="3">
    <fb>67.685000000000002</fb>
    <v>5</v>
  </rv>
  <rv s="3">
    <fb>67.265000000000001</fb>
    <v>5</v>
  </rv>
  <rv s="3">
    <fb>66.625</fb>
    <v>5</v>
  </rv>
  <rv s="3">
    <fb>65.900000000000006</fb>
    <v>5</v>
  </rv>
  <rv s="3">
    <fb>67.44</fb>
    <v>5</v>
  </rv>
  <rv s="3">
    <fb>68</fb>
    <v>5</v>
  </rv>
  <rv s="3">
    <fb>68.61</fb>
    <v>5</v>
  </rv>
  <rv s="3">
    <fb>68.97</fb>
    <v>5</v>
  </rv>
  <rv s="3">
    <fb>69.47</fb>
    <v>5</v>
  </rv>
  <rv s="3">
    <fb>69.5</fb>
    <v>5</v>
  </rv>
  <rv s="3">
    <fb>69.665000000000006</fb>
    <v>5</v>
  </rv>
  <rv s="3">
    <fb>70.37</fb>
    <v>5</v>
  </rv>
  <rv s="3">
    <fb>69.959999999999994</fb>
    <v>5</v>
  </rv>
  <rv s="3">
    <fb>69.545000000000002</fb>
    <v>5</v>
  </rv>
  <rv s="3">
    <fb>70.224999999999994</fb>
    <v>5</v>
  </rv>
  <rv s="3">
    <fb>70.209999999999994</fb>
    <v>5</v>
  </rv>
  <rv s="3">
    <fb>69.8</fb>
    <v>5</v>
  </rv>
  <rv s="3">
    <fb>71.094999999999999</fb>
    <v>5</v>
  </rv>
  <rv s="3">
    <fb>70.915000000000006</fb>
    <v>5</v>
  </rv>
  <rv s="3">
    <fb>71.010000000000005</fb>
    <v>5</v>
  </rv>
  <rv s="3">
    <fb>70.55</fb>
    <v>5</v>
  </rv>
  <rv s="3">
    <fb>70.83</fb>
    <v>5</v>
  </rv>
  <rv s="3">
    <fb>70.05</fb>
    <v>5</v>
  </rv>
  <rv s="3">
    <fb>68.760000000000005</fb>
    <v>5</v>
  </rv>
  <rv s="3">
    <fb>71.849999999999994</fb>
    <v>5</v>
  </rv>
  <rv s="3">
    <fb>71.94</fb>
    <v>5</v>
  </rv>
  <rv s="3">
    <fb>72.924999999999997</fb>
    <v>5</v>
  </rv>
  <rv s="3">
    <fb>72.78</fb>
    <v>5</v>
  </rv>
  <rv s="3">
    <fb>73.25</fb>
    <v>5</v>
  </rv>
  <rv s="3">
    <fb>73.08</fb>
    <v>5</v>
  </rv>
  <rv s="3">
    <fb>73.02</fb>
    <v>5</v>
  </rv>
  <rv s="3">
    <fb>73.77</fb>
    <v>5</v>
  </rv>
  <rv s="3">
    <fb>72.95</fb>
    <v>5</v>
  </rv>
  <rv s="3">
    <fb>72.605000000000004</fb>
    <v>5</v>
  </rv>
  <rv s="3">
    <fb>72.27</fb>
    <v>5</v>
  </rv>
  <rv s="3">
    <fb>72.504999999999995</fb>
    <v>5</v>
  </rv>
  <rv s="3">
    <fb>71.864999999999995</fb>
    <v>5</v>
  </rv>
  <rv s="3">
    <fb>73.11</fb>
    <v>5</v>
  </rv>
  <rv s="3">
    <fb>73.33</fb>
    <v>5</v>
  </rv>
  <rv s="3">
    <fb>73.44</fb>
    <v>5</v>
  </rv>
  <rv s="3">
    <fb>73.5</fb>
    <v>5</v>
  </rv>
  <rv s="3">
    <fb>73.84</fb>
    <v>5</v>
  </rv>
  <rv s="3">
    <fb>75.11</fb>
    <v>5</v>
  </rv>
  <rv s="3">
    <fb>74.754999999999995</fb>
    <v>5</v>
  </rv>
  <rv s="3">
    <fb>74.72</fb>
    <v>5</v>
  </rv>
  <rv s="3">
    <fb>74.95</fb>
    <v>5</v>
  </rv>
  <rv s="3">
    <fb>75.290000000000006</fb>
    <v>5</v>
  </rv>
  <rv s="3">
    <fb>75.28</fb>
    <v>5</v>
  </rv>
  <rv s="3">
    <fb>75.77</fb>
    <v>5</v>
  </rv>
  <rv s="3">
    <fb>75.86</fb>
    <v>5</v>
  </rv>
  <rv s="3">
    <fb>76.290000000000006</fb>
    <v>5</v>
  </rv>
  <rv s="3">
    <fb>75.930000000000007</fb>
    <v>5</v>
  </rv>
  <rv s="3">
    <fb>75.260000000000005</fb>
    <v>5</v>
  </rv>
  <rv s="3">
    <fb>75.954999999999998</fb>
    <v>5</v>
  </rv>
  <rv s="3">
    <fb>76.48</fb>
    <v>5</v>
  </rv>
  <rv s="3">
    <fb>76.564999999999998</fb>
    <v>5</v>
  </rv>
  <rv s="3">
    <fb>77.03</fb>
    <v>5</v>
  </rv>
  <rv s="3">
    <fb>77.105000000000004</fb>
    <v>5</v>
  </rv>
  <rv s="3">
    <fb>77.254999999999995</fb>
    <v>5</v>
  </rv>
  <rv s="3">
    <fb>76.94</fb>
    <v>5</v>
  </rv>
  <rv s="3">
    <fb>76.760000000000005</fb>
    <v>5</v>
  </rv>
  <rv s="3">
    <fb>77.405000000000001</fb>
    <v>5</v>
  </rv>
  <rv s="3">
    <fb>77.42</fb>
    <v>5</v>
  </rv>
  <rv s="3">
    <fb>78.430000000000007</fb>
    <v>5</v>
  </rv>
  <rv s="3">
    <fb>79.290000000000006</fb>
    <v>5</v>
  </rv>
  <rv s="3">
    <fb>77.385000000000005</fb>
    <v>5</v>
  </rv>
  <rv s="3">
    <fb>76.739999999999995</fb>
    <v>5</v>
  </rv>
  <rv s="3">
    <fb>76.555000000000007</fb>
    <v>5</v>
  </rv>
  <rv s="3">
    <fb>77.72</fb>
    <v>5</v>
  </rv>
  <rv s="3">
    <fb>77.78</fb>
    <v>5</v>
  </rv>
  <rv s="3">
    <fb>77.45</fb>
    <v>5</v>
  </rv>
  <rv s="3">
    <fb>77.734999999999999</fb>
    <v>5</v>
  </rv>
  <rv s="3">
    <fb>78.025000000000006</fb>
    <v>5</v>
  </rv>
  <rv s="3">
    <fb>77.73</fb>
    <v>5</v>
  </rv>
  <rv s="3">
    <fb>77.760000000000005</fb>
    <v>5</v>
  </rv>
  <rv s="3">
    <fb>78.209999999999994</fb>
    <v>5</v>
  </rv>
  <rv s="3">
    <fb>78.39</fb>
    <v>5</v>
  </rv>
  <rv s="3">
    <fb>78.655000000000001</fb>
    <v>5</v>
  </rv>
  <rv s="3">
    <fb>78.83</fb>
    <v>5</v>
  </rv>
  <rv s="3">
    <fb>78.674999999999997</fb>
    <v>5</v>
  </rv>
  <rv s="3">
    <fb>78.75</fb>
    <v>5</v>
  </rv>
  <rv s="3">
    <fb>78.8</fb>
    <v>5</v>
  </rv>
  <rv s="3">
    <fb>78.694999999999993</fb>
    <v>5</v>
  </rv>
  <rv s="3">
    <fb>78.73</fb>
    <v>5</v>
  </rv>
  <rv s="3">
    <fb>78.489999999999995</fb>
    <v>5</v>
  </rv>
  <rv s="3">
    <fb>78.48</fb>
    <v>5</v>
  </rv>
  <rv s="3">
    <fb>78.62</fb>
    <v>5</v>
  </rv>
  <rv s="3">
    <fb>77.48</fb>
    <v>5</v>
  </rv>
  <rv s="3">
    <fb>76.5</fb>
    <v>5</v>
  </rv>
  <rv s="3">
    <fb>77.27</fb>
    <v>5</v>
  </rv>
  <rv s="3">
    <fb>77.69</fb>
    <v>5</v>
  </rv>
  <rv s="3">
    <fb>77.83</fb>
    <v>5</v>
  </rv>
  <rv s="3">
    <fb>78.459999999999994</fb>
    <v>5</v>
  </rv>
  <rv s="3">
    <fb>78.099999999999994</fb>
    <v>5</v>
  </rv>
  <rv s="3">
    <fb>78.45</fb>
    <v>5</v>
  </rv>
  <rv s="3">
    <fb>78.23</fb>
    <v>5</v>
  </rv>
  <rv s="3">
    <fb>78.84</fb>
    <v>5</v>
  </rv>
  <rv s="3">
    <fb>78.989999999999995</fb>
    <v>5</v>
  </rv>
  <rv s="3">
    <fb>79.209999999999994</fb>
    <v>5</v>
  </rv>
  <rv s="3">
    <fb>78.14</fb>
    <v>5</v>
  </rv>
  <rv s="3">
    <fb>78.540000000000006</fb>
    <v>5</v>
  </rv>
  <rv s="3">
    <fb>77.98</fb>
    <v>5</v>
  </rv>
  <rv s="3">
    <fb>79.14</fb>
    <v>5</v>
  </rv>
  <rv s="3">
    <fb>78.44</fb>
    <v>5</v>
  </rv>
  <rv s="3">
    <fb>78.319999999999993</fb>
    <v>5</v>
  </rv>
  <rv s="3">
    <fb>78.13</fb>
    <v>5</v>
  </rv>
  <rv s="3">
    <fb>76.215000000000003</fb>
    <v>5</v>
  </rv>
  <rv s="3">
    <fb>77.489999999999995</fb>
    <v>5</v>
  </rv>
  <rv s="3">
    <fb>78.069999999999993</fb>
    <v>5</v>
  </rv>
  <rv s="3">
    <fb>78.790000000000006</fb>
    <v>5</v>
  </rv>
  <rv s="3">
    <fb>78.98</fb>
    <v>5</v>
  </rv>
  <rv s="3">
    <fb>78.67</fb>
    <v>5</v>
  </rv>
  <rv s="3">
    <fb>79.594999999999999</fb>
    <v>5</v>
  </rv>
  <rv s="3">
    <fb>79.430000000000007</fb>
    <v>5</v>
  </rv>
  <rv s="3">
    <fb>79.459999999999994</fb>
    <v>5</v>
  </rv>
  <rv s="3">
    <fb>79.650000000000006</fb>
    <v>5</v>
  </rv>
  <rv s="3">
    <fb>80.12</fb>
    <v>5</v>
  </rv>
  <rv s="3">
    <fb>79.84</fb>
    <v>5</v>
  </rv>
  <rv s="3">
    <fb>80.400000000000006</fb>
    <v>5</v>
  </rv>
  <rv s="3">
    <fb>80.78</fb>
    <v>5</v>
  </rv>
  <rv s="3">
    <fb>80.540000000000006</fb>
    <v>5</v>
  </rv>
  <rv s="3">
    <fb>80.099999999999994</fb>
    <v>5</v>
  </rv>
  <rv s="3">
    <fb>80.084999999999994</fb>
    <v>5</v>
  </rv>
  <rv s="3">
    <fb>78.91</fb>
    <v>5</v>
  </rv>
  <rv s="3">
    <fb>79.47</fb>
    <v>5</v>
  </rv>
  <rv s="3">
    <fb>80.36</fb>
    <v>5</v>
  </rv>
  <rv s="3">
    <fb>80.974999999999994</fb>
    <v>5</v>
  </rv>
  <rv s="3">
    <fb>81.33</fb>
    <v>5</v>
  </rv>
  <rv s="3">
    <fb>81.11</fb>
    <v>5</v>
  </rv>
  <rv s="3">
    <fb>81.484999999999999</fb>
    <v>5</v>
  </rv>
  <rv s="3">
    <fb>81.59</fb>
    <v>5</v>
  </rv>
  <rv s="3">
    <fb>80.89</fb>
    <v>5</v>
  </rv>
  <rv s="3">
    <fb>80.88</fb>
    <v>5</v>
  </rv>
  <rv s="3">
    <fb>80.290000000000006</fb>
    <v>5</v>
  </rv>
  <rv s="3">
    <fb>79.959999999999994</fb>
    <v>5</v>
  </rv>
  <rv s="3">
    <fb>80.08</fb>
    <v>5</v>
  </rv>
  <rv s="3">
    <fb>79.95</fb>
    <v>5</v>
  </rv>
  <rv s="3">
    <fb>79.09</fb>
    <v>5</v>
  </rv>
  <rv s="3">
    <fb>80.2</fb>
    <v>5</v>
  </rv>
  <rv s="3">
    <fb>80.14</fb>
    <v>5</v>
  </rv>
  <rv s="3">
    <fb>79.56</fb>
    <v>5</v>
  </rv>
  <rv s="3">
    <fb>79.224999999999994</fb>
    <v>5</v>
  </rv>
  <rv s="3">
    <fb>78.47</fb>
    <v>5</v>
  </rv>
  <rv s="3">
    <fb>79.67</fb>
    <v>5</v>
  </rv>
  <rv s="3">
    <fb>80.459999999999994</fb>
    <v>5</v>
  </rv>
  <rv s="3">
    <fb>80.13</fb>
    <v>5</v>
  </rv>
  <rv s="3">
    <fb>80.22</fb>
    <v>5</v>
  </rv>
  <rv s="3">
    <fb>81.349999999999994</fb>
    <v>5</v>
  </rv>
  <rv s="3">
    <fb>81.239999999999995</fb>
    <v>5</v>
  </rv>
  <rv s="3">
    <fb>81.55</fb>
    <v>5</v>
  </rv>
  <rv s="3">
    <fb>81.95</fb>
    <v>5</v>
  </rv>
  <rv s="3">
    <fb>82.57</fb>
    <v>5</v>
  </rv>
  <rv s="3">
    <fb>82.974999999999994</fb>
    <v>5</v>
  </rv>
  <rv s="3">
    <fb>83.01</fb>
    <v>5</v>
  </rv>
  <rv s="3">
    <fb>82.194999999999993</fb>
    <v>5</v>
  </rv>
  <rv s="3">
    <fb>82.23</fb>
    <v>5</v>
  </rv>
  <rv s="3">
    <fb>82.42</fb>
    <v>5</v>
  </rv>
  <rv s="3">
    <fb>83.11</fb>
    <v>5</v>
  </rv>
  <rv s="3">
    <fb>83.19</fb>
    <v>5</v>
  </rv>
  <rv s="3">
    <fb>84.19</fb>
    <v>5</v>
  </rv>
  <rv s="3">
    <fb>84.245000000000005</fb>
    <v>5</v>
  </rv>
  <rv s="3">
    <fb>83.924999999999997</fb>
    <v>5</v>
  </rv>
  <rv s="3">
    <fb>84.185000000000002</fb>
    <v>5</v>
  </rv>
  <rv s="3">
    <fb>84.41</fb>
    <v>5</v>
  </rv>
  <rv s="3">
    <fb>84.605000000000004</fb>
    <v>5</v>
  </rv>
  <rv s="3">
    <fb>84.02</fb>
    <v>5</v>
  </rv>
  <rv s="3">
    <fb>83.674999999999997</fb>
    <v>5</v>
  </rv>
  <rv s="3">
    <fb>83.47</fb>
    <v>5</v>
  </rv>
  <rv s="3">
    <fb>83.63</fb>
    <v>5</v>
  </rv>
  <rv s="3">
    <fb>81.34</fb>
    <v>5</v>
  </rv>
  <rv s="3">
    <fb>81.924999999999997</fb>
    <v>5</v>
  </rv>
  <rv s="3">
    <fb>81.7</fb>
    <v>5</v>
  </rv>
  <rv s="3">
    <fb>80.52</fb>
    <v>5</v>
  </rv>
  <rv s="3">
    <fb>83.36</fb>
    <v>5</v>
  </rv>
  <rv s="3">
    <fb>83.155000000000001</fb>
    <v>5</v>
  </rv>
  <rv s="3">
    <fb>82.995000000000005</fb>
    <v>5</v>
  </rv>
  <rv s="3">
    <fb>82.844999999999999</fb>
    <v>5</v>
  </rv>
  <rv s="3">
    <fb>82.29</fb>
    <v>5</v>
  </rv>
  <rv s="3">
    <fb>80.319999999999993</fb>
    <v>5</v>
  </rv>
  <rv s="3">
    <fb>82.06</fb>
    <v>5</v>
  </rv>
  <rv s="3">
    <fb>83.004999999999995</fb>
    <v>5</v>
  </rv>
  <rv s="0">
    <v>https://www.bing.com/financeapi/forcetrigger?t=b1162w&amp;q=XLON%3aXZMU&amp;form=skydnc</v>
    <v>Learn more on Bing</v>
  </rv>
  <rv s="1">
    <v>en-US</v>
    <v>b1162w</v>
    <v>268435456</v>
    <v>1</v>
    <v>Powered by Refinitiv</v>
    <v>0</v>
    <v>X MSCI USA ESG (XLON:XZMU)</v>
    <v>2</v>
    <v>3</v>
    <v>Finance</v>
    <v>4</v>
    <v>49.93</v>
    <v>22.14</v>
    <v>1.0137</v>
    <v>3.7499999999999999E-2</v>
    <v>7.5160000000000005E-4</v>
    <v>USD</v>
    <v>London Stock Exchange</v>
    <v>XLON</v>
    <v>1.5E-3</v>
    <v>49.93</v>
    <v>ETF</v>
    <v>44554.513892360941</v>
    <v>2641</v>
    <v>49.64</v>
    <v>4199857200</v>
    <v>X MSCI USA ESG</v>
    <v>49.64</v>
    <v>49.892499999999998</v>
    <v>49.97</v>
    <v>XZMU</v>
    <v>X MSCI USA ESG (XLON:XZMU)</v>
    <v>3626</v>
  </rv>
  <rv s="2">
    <v>2642</v>
  </rv>
  <rv s="3">
    <fb>37.667499999999997</fb>
    <v>5</v>
  </rv>
  <rv s="3">
    <fb>37.704999999999998</fb>
    <v>5</v>
  </rv>
  <rv s="3">
    <fb>37.700000000000003</fb>
    <v>5</v>
  </rv>
  <rv s="3">
    <fb>37.515000000000001</fb>
    <v>5</v>
  </rv>
  <rv s="3">
    <fb>38.537500000000001</fb>
    <v>5</v>
  </rv>
  <rv s="3">
    <fb>38.7575</fb>
    <v>5</v>
  </rv>
  <rv s="3">
    <fb>38.777500000000003</fb>
    <v>5</v>
  </rv>
  <rv s="3">
    <fb>38.677500000000002</fb>
    <v>5</v>
  </rv>
  <rv s="3">
    <fb>38.630000000000003</fb>
    <v>5</v>
  </rv>
  <rv s="3">
    <fb>38.615000000000002</fb>
    <v>5</v>
  </rv>
  <rv s="3">
    <fb>38.207500000000003</fb>
    <v>5</v>
  </rv>
  <rv s="3">
    <fb>38.222499999999997</fb>
    <v>5</v>
  </rv>
  <rv s="3">
    <fb>39.037500000000001</fb>
    <v>5</v>
  </rv>
  <rv s="3">
    <fb>39.11</fb>
    <v>5</v>
  </rv>
  <rv s="3">
    <fb>38.979999999999997</fb>
    <v>5</v>
  </rv>
  <rv s="3">
    <fb>38.692500000000003</fb>
    <v>5</v>
  </rv>
  <rv s="3">
    <fb>39.082500000000003</fb>
    <v>5</v>
  </rv>
  <rv s="3">
    <fb>38.445</fb>
    <v>5</v>
  </rv>
  <rv s="3">
    <fb>38.717500000000001</fb>
    <v>5</v>
  </rv>
  <rv s="3">
    <fb>37.947499999999998</fb>
    <v>5</v>
  </rv>
  <rv s="3">
    <fb>38.234999999999999</fb>
    <v>5</v>
  </rv>
  <rv s="3">
    <fb>39.1</fb>
    <v>5</v>
  </rv>
  <rv s="3">
    <fb>39.204999999999998</fb>
    <v>5</v>
  </rv>
  <rv s="3">
    <fb>39.432499999999997</fb>
    <v>5</v>
  </rv>
  <rv s="3">
    <fb>39.729999999999997</fb>
    <v>5</v>
  </rv>
  <rv s="3">
    <fb>39.927500000000002</fb>
    <v>5</v>
  </rv>
  <rv s="3">
    <fb>39.965000000000003</fb>
    <v>5</v>
  </rv>
  <rv s="3">
    <fb>39.8675</fb>
    <v>5</v>
  </rv>
  <rv s="3">
    <fb>40.122500000000002</fb>
    <v>5</v>
  </rv>
  <rv s="3">
    <fb>40.119999999999997</fb>
    <v>5</v>
  </rv>
  <rv s="3">
    <fb>40.47</fb>
    <v>5</v>
  </rv>
  <rv s="3">
    <fb>40.232500000000002</fb>
    <v>5</v>
  </rv>
  <rv s="3">
    <fb>39.977499999999999</fb>
    <v>5</v>
  </rv>
  <rv s="3">
    <fb>39.96</fb>
    <v>5</v>
  </rv>
  <rv s="3">
    <fb>40.284999999999997</fb>
    <v>5</v>
  </rv>
  <rv s="3">
    <fb>39.392499999999998</fb>
    <v>5</v>
  </rv>
  <rv s="3">
    <fb>39.880000000000003</fb>
    <v>5</v>
  </rv>
  <rv s="3">
    <fb>39.715000000000003</fb>
    <v>5</v>
  </rv>
  <rv s="3">
    <fb>38.982500000000002</fb>
    <v>5</v>
  </rv>
  <rv s="3">
    <fb>39.564999999999998</fb>
    <v>5</v>
  </rv>
  <rv s="3">
    <fb>39.335000000000001</fb>
    <v>5</v>
  </rv>
  <rv s="3">
    <fb>37.93</fb>
    <v>5</v>
  </rv>
  <rv s="3">
    <fb>39.450000000000003</fb>
    <v>5</v>
  </rv>
  <rv s="3">
    <fb>39.659999999999997</fb>
    <v>5</v>
  </rv>
  <rv s="3">
    <fb>39.777500000000003</fb>
    <v>5</v>
  </rv>
  <rv s="3">
    <fb>40.255000000000003</fb>
    <v>5</v>
  </rv>
  <rv s="3">
    <fb>39.935000000000002</fb>
    <v>5</v>
  </rv>
  <rv s="3">
    <fb>40.405000000000001</fb>
    <v>5</v>
  </rv>
  <rv s="3">
    <fb>40.19</fb>
    <v>5</v>
  </rv>
  <rv s="3">
    <fb>40.3125</fb>
    <v>5</v>
  </rv>
  <rv s="3">
    <fb>39.755000000000003</fb>
    <v>5</v>
  </rv>
  <rv s="3">
    <fb>40.055</fb>
    <v>5</v>
  </rv>
  <rv s="3">
    <fb>40.042499999999997</fb>
    <v>5</v>
  </rv>
  <rv s="3">
    <fb>40.047499999999999</fb>
    <v>5</v>
  </rv>
  <rv s="3">
    <fb>39.567500000000003</fb>
    <v>5</v>
  </rv>
  <rv s="3">
    <fb>40.005000000000003</fb>
    <v>5</v>
  </rv>
  <rv s="3">
    <fb>40.157499999999999</fb>
    <v>5</v>
  </rv>
  <rv s="3">
    <fb>40.2575</fb>
    <v>5</v>
  </rv>
  <rv s="3">
    <fb>40.505000000000003</fb>
    <v>5</v>
  </rv>
  <rv s="3">
    <fb>40.93</fb>
    <v>5</v>
  </rv>
  <rv s="3">
    <fb>41.685000000000002</fb>
    <v>5</v>
  </rv>
  <rv s="3">
    <fb>41.73</fb>
    <v>5</v>
  </rv>
  <rv s="3">
    <fb>41.78</fb>
    <v>5</v>
  </rv>
  <rv s="3">
    <fb>41.837499999999999</fb>
    <v>5</v>
  </rv>
  <rv s="3">
    <fb>42.104999999999997</fb>
    <v>5</v>
  </rv>
  <rv s="3">
    <fb>42.232500000000002</fb>
    <v>5</v>
  </rv>
  <rv s="3">
    <fb>42.432499999999997</fb>
    <v>5</v>
  </rv>
  <rv s="3">
    <fb>42.602499999999999</fb>
    <v>5</v>
  </rv>
  <rv s="3">
    <fb>42.887500000000003</fb>
    <v>5</v>
  </rv>
  <rv s="3">
    <fb>42.704999999999998</fb>
    <v>5</v>
  </rv>
  <rv s="3">
    <fb>42.35</fb>
    <v>5</v>
  </rv>
  <rv s="3">
    <fb>42.655000000000001</fb>
    <v>5</v>
  </rv>
  <rv s="3">
    <fb>42.852499999999999</fb>
    <v>5</v>
  </rv>
  <rv s="3">
    <fb>42.92</fb>
    <v>5</v>
  </rv>
  <rv s="3">
    <fb>43.09</fb>
    <v>5</v>
  </rv>
  <rv s="3">
    <fb>42.9375</fb>
    <v>5</v>
  </rv>
  <rv s="3">
    <fb>42.945</fb>
    <v>5</v>
  </rv>
  <rv s="3">
    <fb>42.802500000000002</fb>
    <v>5</v>
  </rv>
  <rv s="3">
    <fb>42.692500000000003</fb>
    <v>5</v>
  </rv>
  <rv s="3">
    <fb>42.344999999999999</fb>
    <v>5</v>
  </rv>
  <rv s="3">
    <fb>42.734999999999999</fb>
    <v>5</v>
  </rv>
  <rv s="3">
    <fb>42.71</fb>
    <v>5</v>
  </rv>
  <rv s="3">
    <fb>43.335000000000001</fb>
    <v>5</v>
  </rv>
  <rv s="3">
    <fb>43.282499999999999</fb>
    <v>5</v>
  </rv>
  <rv s="3">
    <fb>42.375</fb>
    <v>5</v>
  </rv>
  <rv s="3">
    <fb>41.85</fb>
    <v>5</v>
  </rv>
  <rv s="3">
    <fb>41.884999999999998</fb>
    <v>5</v>
  </rv>
  <rv s="3">
    <fb>42.332500000000003</fb>
    <v>5</v>
  </rv>
  <rv s="3">
    <fb>42.505000000000003</fb>
    <v>5</v>
  </rv>
  <rv s="3">
    <fb>42.914999999999999</fb>
    <v>5</v>
  </rv>
  <rv s="3">
    <fb>42.832500000000003</fb>
    <v>5</v>
  </rv>
  <rv s="3">
    <fb>42.905000000000001</fb>
    <v>5</v>
  </rv>
  <rv s="3">
    <fb>42.897500000000001</fb>
    <v>5</v>
  </rv>
  <rv s="3">
    <fb>43.064999999999998</fb>
    <v>5</v>
  </rv>
  <rv s="3">
    <fb>42.927500000000002</fb>
    <v>5</v>
  </rv>
  <rv s="3">
    <fb>43.024999999999999</fb>
    <v>5</v>
  </rv>
  <rv s="3">
    <fb>42.857500000000002</fb>
    <v>5</v>
  </rv>
  <rv s="3">
    <fb>43.14</fb>
    <v>5</v>
  </rv>
  <rv s="3">
    <fb>43.1325</fb>
    <v>5</v>
  </rv>
  <rv s="3">
    <fb>43.102499999999999</fb>
    <v>5</v>
  </rv>
  <rv s="3">
    <fb>43.327500000000001</fb>
    <v>5</v>
  </rv>
  <rv s="3">
    <fb>43.41</fb>
    <v>5</v>
  </rv>
  <rv s="3">
    <fb>43.48</fb>
    <v>5</v>
  </rv>
  <rv s="3">
    <fb>43.44</fb>
    <v>5</v>
  </rv>
  <rv s="3">
    <fb>43.49</fb>
    <v>5</v>
  </rv>
  <rv s="3">
    <fb>43.5</fb>
    <v>5</v>
  </rv>
  <rv s="3">
    <fb>43.274999999999999</fb>
    <v>5</v>
  </rv>
  <rv s="3">
    <fb>42.847499999999997</fb>
    <v>5</v>
  </rv>
  <rv s="3">
    <fb>43.36</fb>
    <v>5</v>
  </rv>
  <rv s="3">
    <fb>43.567500000000003</fb>
    <v>5</v>
  </rv>
  <rv s="3">
    <fb>43.704999999999998</fb>
    <v>5</v>
  </rv>
  <rv s="3">
    <fb>43.962499999999999</fb>
    <v>5</v>
  </rv>
  <rv s="3">
    <fb>44.115000000000002</fb>
    <v>5</v>
  </rv>
  <rv s="3">
    <fb>44.16</fb>
    <v>5</v>
  </rv>
  <rv s="3">
    <fb>44.335000000000001</fb>
    <v>5</v>
  </rv>
  <rv s="3">
    <fb>44.3</fb>
    <v>5</v>
  </rv>
  <rv s="3">
    <fb>44.397500000000001</fb>
    <v>5</v>
  </rv>
  <rv s="3">
    <fb>44.76</fb>
    <v>5</v>
  </rv>
  <rv s="3">
    <fb>44.93</fb>
    <v>5</v>
  </rv>
  <rv s="3">
    <fb>44.597499999999997</fb>
    <v>5</v>
  </rv>
  <rv s="3">
    <fb>44.782499999999999</fb>
    <v>5</v>
  </rv>
  <rv s="3">
    <fb>44.392499999999998</fb>
    <v>5</v>
  </rv>
  <rv s="3">
    <fb>44.797499999999999</fb>
    <v>5</v>
  </rv>
  <rv s="3">
    <fb>45.045000000000002</fb>
    <v>5</v>
  </rv>
  <rv s="3">
    <fb>45.2425</fb>
    <v>5</v>
  </rv>
  <rv s="3">
    <fb>45.067500000000003</fb>
    <v>5</v>
  </rv>
  <rv s="3">
    <fb>44.967500000000001</fb>
    <v>5</v>
  </rv>
  <rv s="3">
    <fb>44.81</fb>
    <v>5</v>
  </rv>
  <rv s="3">
    <fb>44.12</fb>
    <v>5</v>
  </rv>
  <rv s="3">
    <fb>44.55</fb>
    <v>5</v>
  </rv>
  <rv s="3">
    <fb>45.092500000000001</fb>
    <v>5</v>
  </rv>
  <rv s="3">
    <fb>45.657499999999999</fb>
    <v>5</v>
  </rv>
  <rv s="3">
    <fb>45.72</fb>
    <v>5</v>
  </rv>
  <rv s="3">
    <fb>45.34</fb>
    <v>5</v>
  </rv>
  <rv s="3">
    <fb>45.622500000000002</fb>
    <v>5</v>
  </rv>
  <rv s="3">
    <fb>45.877499999999998</fb>
    <v>5</v>
  </rv>
  <rv s="3">
    <fb>45.732500000000002</fb>
    <v>5</v>
  </rv>
  <rv s="3">
    <fb>45.93</fb>
    <v>5</v>
  </rv>
  <rv s="3">
    <fb>45.575000000000003</fb>
    <v>5</v>
  </rv>
  <rv s="3">
    <fb>45.772500000000001</fb>
    <v>5</v>
  </rv>
  <rv s="3">
    <fb>46</fb>
    <v>5</v>
  </rv>
  <rv s="3">
    <fb>46.122500000000002</fb>
    <v>5</v>
  </rv>
  <rv s="3">
    <fb>46.092500000000001</fb>
    <v>5</v>
  </rv>
  <rv s="3">
    <fb>46.104999999999997</fb>
    <v>5</v>
  </rv>
  <rv s="3">
    <fb>46.137500000000003</fb>
    <v>5</v>
  </rv>
  <rv s="3">
    <fb>46.255000000000003</fb>
    <v>5</v>
  </rv>
  <rv s="3">
    <fb>46.454999999999998</fb>
    <v>5</v>
  </rv>
  <rv s="3">
    <fb>46.23</fb>
    <v>5</v>
  </rv>
  <rv s="3">
    <fb>46.155000000000001</fb>
    <v>5</v>
  </rv>
  <rv s="3">
    <fb>46.237499999999997</fb>
    <v>5</v>
  </rv>
  <rv s="3">
    <fb>45.847499999999997</fb>
    <v>5</v>
  </rv>
  <rv s="3">
    <fb>46.43</fb>
    <v>5</v>
  </rv>
  <rv s="3">
    <fb>46.98</fb>
    <v>5</v>
  </rv>
  <rv s="3">
    <fb>47.01</fb>
    <v>5</v>
  </rv>
  <rv s="3">
    <fb>47.16</fb>
    <v>5</v>
  </rv>
  <rv s="3">
    <fb>46.93</fb>
    <v>5</v>
  </rv>
  <rv s="3">
    <fb>47.112499999999997</fb>
    <v>5</v>
  </rv>
  <rv s="3">
    <fb>47.4</fb>
    <v>5</v>
  </rv>
  <rv s="3">
    <fb>47.322499999999998</fb>
    <v>5</v>
  </rv>
  <rv s="3">
    <fb>47.3675</fb>
    <v>5</v>
  </rv>
  <rv s="3">
    <fb>47.38</fb>
    <v>5</v>
  </rv>
  <rv s="3">
    <fb>47.482500000000002</fb>
    <v>5</v>
  </rv>
  <rv s="3">
    <fb>47.075000000000003</fb>
    <v>5</v>
  </rv>
  <rv s="3">
    <fb>46.912500000000001</fb>
    <v>5</v>
  </rv>
  <rv s="3">
    <fb>47.06</fb>
    <v>5</v>
  </rv>
  <rv s="3">
    <fb>46.797499999999999</fb>
    <v>5</v>
  </rv>
  <rv s="3">
    <fb>46.4925</fb>
    <v>5</v>
  </rv>
  <rv s="3">
    <fb>46.622500000000002</fb>
    <v>5</v>
  </rv>
  <rv s="3">
    <fb>46.662500000000001</fb>
    <v>5</v>
  </rv>
  <rv s="3">
    <fb>46.61</fb>
    <v>5</v>
  </rv>
  <rv s="3">
    <fb>46.522500000000001</fb>
    <v>5</v>
  </rv>
  <rv s="3">
    <fb>45.715000000000003</fb>
    <v>5</v>
  </rv>
  <rv s="3">
    <fb>45.737499999999997</fb>
    <v>5</v>
  </rv>
  <rv s="3">
    <fb>46.112499999999997</fb>
    <v>5</v>
  </rv>
  <rv s="3">
    <fb>46.65</fb>
    <v>5</v>
  </rv>
  <rv s="3">
    <fb>46.537500000000001</fb>
    <v>5</v>
  </rv>
  <rv s="3">
    <fb>46.542499999999997</fb>
    <v>5</v>
  </rv>
  <rv s="3">
    <fb>45.52</fb>
    <v>5</v>
  </rv>
  <rv s="3">
    <fb>45.567500000000003</fb>
    <v>5</v>
  </rv>
  <rv s="3">
    <fb>45.497500000000002</fb>
    <v>5</v>
  </rv>
  <rv s="3">
    <fb>45.13</fb>
    <v>5</v>
  </rv>
  <rv s="3">
    <fb>45.534999999999997</fb>
    <v>5</v>
  </rv>
  <rv s="3">
    <fb>46.27</fb>
    <v>5</v>
  </rv>
  <rv s="3">
    <fb>46.01</fb>
    <v>5</v>
  </rv>
  <rv s="3">
    <fb>46.164999999999999</fb>
    <v>5</v>
  </rv>
  <rv s="3">
    <fb>45.74</fb>
    <v>5</v>
  </rv>
  <rv s="3">
    <fb>45.62</fb>
    <v>5</v>
  </rv>
  <rv s="3">
    <fb>46.57</fb>
    <v>5</v>
  </rv>
  <rv s="3">
    <fb>47.077500000000001</fb>
    <v>5</v>
  </rv>
  <rv s="3">
    <fb>47.502499999999998</fb>
    <v>5</v>
  </rv>
  <rv s="3">
    <fb>47.59</fb>
    <v>5</v>
  </rv>
  <rv s="3">
    <fb>47.597499999999997</fb>
    <v>5</v>
  </rv>
  <rv s="3">
    <fb>47.765000000000001</fb>
    <v>5</v>
  </rv>
  <rv s="3">
    <fb>48.104999999999997</fb>
    <v>5</v>
  </rv>
  <rv s="3">
    <fb>48.692500000000003</fb>
    <v>5</v>
  </rv>
  <rv s="3">
    <fb>48.74</fb>
    <v>5</v>
  </rv>
  <rv s="3">
    <fb>48.897500000000001</fb>
    <v>5</v>
  </rv>
  <rv s="3">
    <fb>49.24</fb>
    <v>5</v>
  </rv>
  <rv s="3">
    <fb>49.417499999999997</fb>
    <v>5</v>
  </rv>
  <rv s="3">
    <fb>49.672499999999999</fb>
    <v>5</v>
  </rv>
  <rv s="3">
    <fb>49.55</fb>
    <v>5</v>
  </rv>
  <rv s="3">
    <fb>50.32</fb>
    <v>5</v>
  </rv>
  <rv s="3">
    <fb>50.6</fb>
    <v>5</v>
  </rv>
  <rv s="3">
    <fb>50.51</fb>
    <v>5</v>
  </rv>
  <rv s="3">
    <fb>50.19</fb>
    <v>5</v>
  </rv>
  <rv s="3">
    <fb>50.104999999999997</fb>
    <v>5</v>
  </rv>
  <rv s="3">
    <fb>49.84</fb>
    <v>5</v>
  </rv>
  <rv s="3">
    <fb>50.064999999999998</fb>
    <v>5</v>
  </rv>
  <rv s="3">
    <fb>50.085000000000001</fb>
    <v>5</v>
  </rv>
  <rv s="3">
    <fb>50.45</fb>
    <v>5</v>
  </rv>
  <rv s="3">
    <fb>50.25</fb>
    <v>5</v>
  </rv>
  <rv s="3">
    <fb>50.375</fb>
    <v>5</v>
  </rv>
  <rv s="3">
    <fb>50.555</fb>
    <v>5</v>
  </rv>
  <rv s="3">
    <fb>49.704999999999998</fb>
    <v>5</v>
  </rv>
  <rv s="3">
    <fb>49.91</fb>
    <v>5</v>
  </rv>
  <rv s="3">
    <fb>50.164999999999999</fb>
    <v>5</v>
  </rv>
  <rv s="3">
    <fb>48.905000000000001</fb>
    <v>5</v>
  </rv>
  <rv s="3">
    <fb>49.48</fb>
    <v>5</v>
  </rv>
  <rv s="3">
    <fb>48.862499999999997</fb>
    <v>5</v>
  </rv>
  <rv s="3">
    <fb>49.447499999999998</fb>
    <v>5</v>
  </rv>
  <rv s="3">
    <fb>48.747500000000002</fb>
    <v>5</v>
  </rv>
  <rv s="3">
    <fb>48.134999999999998</fb>
    <v>5</v>
  </rv>
  <rv s="3">
    <fb>48.33</fb>
    <v>5</v>
  </rv>
  <rv s="3">
    <fb>49.71</fb>
    <v>5</v>
  </rv>
  <rv s="3">
    <fb>49.662500000000001</fb>
    <v>5</v>
  </rv>
  <rv s="3">
    <fb>49.734999999999999</fb>
    <v>5</v>
  </rv>
  <rv s="3">
    <fb>49.5625</fb>
    <v>5</v>
  </rv>
  <rv s="3">
    <fb>49.384999999999998</fb>
    <v>5</v>
  </rv>
  <rv s="3">
    <fb>48.55</fb>
    <v>5</v>
  </rv>
  <rv s="3">
    <fb>48.61</fb>
    <v>5</v>
  </rv>
  <rv s="3">
    <fb>49.38</fb>
    <v>5</v>
  </rv>
  <rv s="3">
    <fb>48.92</fb>
    <v>5</v>
  </rv>
  <rv s="3">
    <fb>47.62</fb>
    <v>5</v>
  </rv>
  <rv s="3">
    <fb>48.29</fb>
    <v>5</v>
  </rv>
  <rv s="3">
    <fb>49.337499999999999</fb>
    <v>5</v>
  </rv>
  <rv s="3">
    <fb>49.892499999999998</fb>
    <v>5</v>
  </rv>
  <rv s="3">
    <fb>49.97</fb>
    <v>5</v>
  </rv>
  <rv s="0">
    <v>https://www.bing.com/financeapi/forcetrigger?t=bnjkcw&amp;q=XLON%3aSASU&amp;form=skydnc</v>
    <v>Learn more on Bing</v>
  </rv>
  <rv s="1">
    <v>en-US</v>
    <v>bnjkcw</v>
    <v>268435456</v>
    <v>1</v>
    <v>Powered by Refinitiv</v>
    <v>0</v>
    <v>iShrs MSCI ESG USD Acc (XLON:SASU)</v>
    <v>2</v>
    <v>3</v>
    <v>Finance</v>
    <v>4</v>
    <v>9.3109999999999999</v>
    <v>4.1505000000000001</v>
    <v>1.0237000000000001</v>
    <v>-1.55E-2</v>
    <v>-1.676E-3</v>
    <v>USD</v>
    <v>London Stock Exchange</v>
    <v>XLON</v>
    <v>7.000000000000001E-4</v>
    <v>9.2789999999999999</v>
    <v>ETF</v>
    <v>44554.496310566406</v>
    <v>2881</v>
    <v>9.2210000000000001</v>
    <v>4100050313.6300001</v>
    <v>iShrs MSCI ESG USD Acc</v>
    <v>9.27</v>
    <v>9.2454999999999998</v>
    <v>9.2515000000000001</v>
    <v>SASU</v>
    <v>iShrs MSCI ESG USD Acc (XLON:SASU)</v>
    <v>10504</v>
  </rv>
  <rv s="2">
    <v>2882</v>
  </rv>
  <rv s="3">
    <fb>7.2755000000000001</fb>
    <v>5</v>
  </rv>
  <rv s="3">
    <fb>7.2919999999999998</fb>
    <v>5</v>
  </rv>
  <rv s="3">
    <fb>7.2869999999999999</fb>
    <v>5</v>
  </rv>
  <rv s="3">
    <fb>7.2735000000000003</fb>
    <v>5</v>
  </rv>
  <rv s="3">
    <fb>7.2130000000000001</fb>
    <v>5</v>
  </rv>
  <rv s="3">
    <fb>7.2290000000000001</fb>
    <v>5</v>
  </rv>
  <rv s="3">
    <fb>7.3410000000000002</fb>
    <v>5</v>
  </rv>
  <rv s="3">
    <fb>7.4059999999999997</fb>
    <v>5</v>
  </rv>
  <rv s="3">
    <fb>7.4359999999999999</fb>
    <v>5</v>
  </rv>
  <rv s="3">
    <fb>7.43</fb>
    <v>5</v>
  </rv>
  <rv s="3">
    <fb>7.4219999999999997</fb>
    <v>5</v>
  </rv>
  <rv s="3">
    <fb>7.4459999999999997</fb>
    <v>5</v>
  </rv>
  <rv s="3">
    <fb>7.452</fb>
    <v>5</v>
  </rv>
  <rv s="3">
    <fb>7.3630000000000004</fb>
    <v>5</v>
  </rv>
  <rv s="3">
    <fb>7.3635000000000002</fb>
    <v>5</v>
  </rv>
  <rv s="3">
    <fb>7.38</fb>
    <v>5</v>
  </rv>
  <rv s="3">
    <fb>7.5030000000000001</fb>
    <v>5</v>
  </rv>
  <rv s="3">
    <fb>7.5220000000000002</fb>
    <v>5</v>
  </rv>
  <rv s="3">
    <fb>7.5110000000000001</fb>
    <v>5</v>
  </rv>
  <rv s="3">
    <fb>7.4809999999999999</fb>
    <v>5</v>
  </rv>
  <rv s="3">
    <fb>7.5330000000000004</fb>
    <v>5</v>
  </rv>
  <rv s="3">
    <fb>7.3879999999999999</fb>
    <v>5</v>
  </rv>
  <rv s="3">
    <fb>7.4279999999999999</fb>
    <v>5</v>
  </rv>
  <rv s="3">
    <fb>7.2839999999999998</fb>
    <v>5</v>
  </rv>
  <rv s="3">
    <fb>7.4880000000000004</fb>
    <v>5</v>
  </rv>
  <rv s="3">
    <fb>7.4889999999999999</fb>
    <v>5</v>
  </rv>
  <rv s="3">
    <fb>7.5250000000000004</fb>
    <v>5</v>
  </rv>
  <rv s="3">
    <fb>7.6070000000000002</fb>
    <v>5</v>
  </rv>
  <rv s="3">
    <fb>7.6369999999999996</fb>
    <v>5</v>
  </rv>
  <rv s="3">
    <fb>7.6520000000000001</fb>
    <v>5</v>
  </rv>
  <rv s="3">
    <fb>7.6589999999999998</fb>
    <v>5</v>
  </rv>
  <rv s="3">
    <fb>7.6784999999999997</fb>
    <v>5</v>
  </rv>
  <rv s="3">
    <fb>7.7039999999999997</fb>
    <v>5</v>
  </rv>
  <rv s="3">
    <fb>7.7709999999999999</fb>
    <v>5</v>
  </rv>
  <rv s="3">
    <fb>7.72</fb>
    <v>5</v>
  </rv>
  <rv s="3">
    <fb>7.65</fb>
    <v>5</v>
  </rv>
  <rv s="3">
    <fb>7.6340000000000003</fb>
    <v>5</v>
  </rv>
  <rv s="3">
    <fb>7.7060000000000004</fb>
    <v>5</v>
  </rv>
  <rv s="3">
    <fb>7.601</fb>
    <v>5</v>
  </rv>
  <rv s="3">
    <fb>7.5339999999999998</fb>
    <v>5</v>
  </rv>
  <rv s="3">
    <fb>7.6165000000000003</fb>
    <v>5</v>
  </rv>
  <rv s="3">
    <fb>7.5910000000000002</fb>
    <v>5</v>
  </rv>
  <rv s="3">
    <fb>7.4909999999999997</fb>
    <v>5</v>
  </rv>
  <rv s="3">
    <fb>7.6120000000000001</fb>
    <v>5</v>
  </rv>
  <rv s="3">
    <fb>7.5730000000000004</fb>
    <v>5</v>
  </rv>
  <rv s="3">
    <fb>7.5449999999999999</fb>
    <v>5</v>
  </rv>
  <rv s="3">
    <fb>7.4420000000000002</fb>
    <v>5</v>
  </rv>
  <rv s="3">
    <fb>7.2469999999999999</fb>
    <v>5</v>
  </rv>
  <rv s="3">
    <fb>7.5039999999999996</fb>
    <v>5</v>
  </rv>
  <rv s="3">
    <fb>7.5469999999999997</fb>
    <v>5</v>
  </rv>
  <rv s="3">
    <fb>7.5869999999999997</fb>
    <v>5</v>
  </rv>
  <rv s="3">
    <fb>7.6920000000000002</fb>
    <v>5</v>
  </rv>
  <rv s="3">
    <fb>7.6260000000000003</fb>
    <v>5</v>
  </rv>
  <rv s="3">
    <fb>7.6619999999999999</fb>
    <v>5</v>
  </rv>
  <rv s="3">
    <fb>7.7220000000000004</fb>
    <v>5</v>
  </rv>
  <rv s="3">
    <fb>7.6639999999999997</fb>
    <v>5</v>
  </rv>
  <rv s="3">
    <fb>7.6890000000000001</fb>
    <v>5</v>
  </rv>
  <rv s="3">
    <fb>7.6189999999999998</fb>
    <v>5</v>
  </rv>
  <rv s="3">
    <fb>7.6680000000000001</fb>
    <v>5</v>
  </rv>
  <rv s="3">
    <fb>7.6349999999999998</fb>
    <v>5</v>
  </rv>
  <rv s="3">
    <fb>7.6630000000000003</fb>
    <v>5</v>
  </rv>
  <rv s="3">
    <fb>7.7240000000000002</fb>
    <v>5</v>
  </rv>
  <rv s="3">
    <fb>7.7809999999999997</fb>
    <v>5</v>
  </rv>
  <rv s="3">
    <fb>7.93</fb>
    <v>5</v>
  </rv>
  <rv s="3">
    <fb>7.915</fb>
    <v>5</v>
  </rv>
  <rv s="3">
    <fb>7.95</fb>
    <v>5</v>
  </rv>
  <rv s="3">
    <fb>7.9710000000000001</fb>
    <v>5</v>
  </rv>
  <rv s="3">
    <fb>8.0109999999999992</fb>
    <v>5</v>
  </rv>
  <rv s="3">
    <fb>8.0399999999999991</fb>
    <v>5</v>
  </rv>
  <rv s="3">
    <fb>8.0630000000000006</fb>
    <v>5</v>
  </rv>
  <rv s="3">
    <fb>8.0909999999999993</fb>
    <v>5</v>
  </rv>
  <rv s="3">
    <fb>8.1289999999999996</fb>
    <v>5</v>
  </rv>
  <rv s="3">
    <fb>8.0939999999999994</fb>
    <v>5</v>
  </rv>
  <rv s="3">
    <fb>8.0809999999999995</fb>
    <v>5</v>
  </rv>
  <rv s="3">
    <fb>8.125</fb>
    <v>5</v>
  </rv>
  <rv s="3">
    <fb>8.1199999999999992</fb>
    <v>5</v>
  </rv>
  <rv s="3">
    <fb>8.1620000000000008</fb>
    <v>5</v>
  </rv>
  <rv s="3">
    <fb>8.1509999999999998</fb>
    <v>5</v>
  </rv>
  <rv s="3">
    <fb>8.1609999999999996</fb>
    <v>5</v>
  </rv>
  <rv s="3">
    <fb>8.1329999999999991</fb>
    <v>5</v>
  </rv>
  <rv s="3">
    <fb>8.0220000000000002</fb>
    <v>5</v>
  </rv>
  <rv s="3">
    <fb>8.1129999999999995</fb>
    <v>5</v>
  </rv>
  <rv s="3">
    <fb>8.0869999999999997</fb>
    <v>5</v>
  </rv>
  <rv s="3">
    <fb>8.2070000000000007</fb>
    <v>5</v>
  </rv>
  <rv s="3">
    <fb>8.1809999999999992</fb>
    <v>5</v>
  </rv>
  <rv s="3">
    <fb>8.0259999999999998</fb>
    <v>5</v>
  </rv>
  <rv s="3">
    <fb>7.9160000000000004</fb>
    <v>5</v>
  </rv>
  <rv s="3">
    <fb>7.94</fb>
    <v>5</v>
  </rv>
  <rv s="3">
    <fb>8.0579999999999998</fb>
    <v>5</v>
  </rv>
  <rv s="3">
    <fb>8.0310000000000006</fb>
    <v>5</v>
  </rv>
  <rv s="3">
    <fb>8.06</fb>
    <v>5</v>
  </rv>
  <rv s="3">
    <fb>7.9009999999999998</fb>
    <v>5</v>
  </rv>
  <rv s="3">
    <fb>8.07</fb>
    <v>5</v>
  </rv>
  <rv s="3">
    <fb>8.0860000000000003</fb>
    <v>5</v>
  </rv>
  <rv s="3">
    <fb>8.16</fb>
    <v>5</v>
  </rv>
  <rv s="3">
    <fb>8.1319999999999997</fb>
    <v>5</v>
  </rv>
  <rv s="3">
    <fb>8.14</fb>
    <v>5</v>
  </rv>
  <rv s="3">
    <fb>8.1820000000000004</fb>
    <v>5</v>
  </rv>
  <rv s="3">
    <fb>8.1579999999999995</fb>
    <v>5</v>
  </rv>
  <rv s="3">
    <fb>8.1829999999999998</fb>
    <v>5</v>
  </rv>
  <rv s="3">
    <fb>8.141</fb>
    <v>5</v>
  </rv>
  <rv s="3">
    <fb>8.1890000000000001</fb>
    <v>5</v>
  </rv>
  <rv s="3">
    <fb>8.202</fb>
    <v>5</v>
  </rv>
  <rv s="3">
    <fb>8.1920000000000002</fb>
    <v>5</v>
  </rv>
  <rv s="3">
    <fb>8.218</fb>
    <v>5</v>
  </rv>
  <rv s="3">
    <fb>8.2379999999999995</fb>
    <v>5</v>
  </rv>
  <rv s="3">
    <fb>8.2439999999999998</fb>
    <v>5</v>
  </rv>
  <rv s="3">
    <fb>8.2539999999999996</fb>
    <v>5</v>
  </rv>
  <rv s="3">
    <fb>8.2569999999999997</fb>
    <v>5</v>
  </rv>
  <rv s="3">
    <fb>8.2629999999999999</fb>
    <v>5</v>
  </rv>
  <rv s="3">
    <fb>8.2490000000000006</fb>
    <v>5</v>
  </rv>
  <rv s="3">
    <fb>8.2240000000000002</fb>
    <v>5</v>
  </rv>
  <rv s="3">
    <fb>8.2780000000000005</fb>
    <v>5</v>
  </rv>
  <rv s="3">
    <fb>8.2929999999999993</fb>
    <v>5</v>
  </rv>
  <rv s="3">
    <fb>8.3460000000000001</fb>
    <v>5</v>
  </rv>
  <rv s="3">
    <fb>8.3680000000000003</fb>
    <v>5</v>
  </rv>
  <rv s="3">
    <fb>8.3780000000000001</fb>
    <v>5</v>
  </rv>
  <rv s="3">
    <fb>8.4109999999999996</fb>
    <v>5</v>
  </rv>
  <rv s="3">
    <fb>8.4</fb>
    <v>5</v>
  </rv>
  <rv s="3">
    <fb>8.4239999999999995</fb>
    <v>5</v>
  </rv>
  <rv s="3">
    <fb>8.4819999999999993</fb>
    <v>5</v>
  </rv>
  <rv s="3">
    <fb>8.5180000000000007</fb>
    <v>5</v>
  </rv>
  <rv s="3">
    <fb>8.4779999999999998</fb>
    <v>5</v>
  </rv>
  <rv s="3">
    <fb>8.5109999999999992</fb>
    <v>5</v>
  </rv>
  <rv s="3">
    <fb>8.4260000000000002</fb>
    <v>5</v>
  </rv>
  <rv s="3">
    <fb>8.5289999999999999</fb>
    <v>5</v>
  </rv>
  <rv s="3">
    <fb>8.5540000000000003</fb>
    <v>5</v>
  </rv>
  <rv s="3">
    <fb>8.593</fb>
    <v>5</v>
  </rv>
  <rv s="3">
    <fb>8.5429999999999993</fb>
    <v>5</v>
  </rv>
  <rv s="3">
    <fb>8.5229999999999997</fb>
    <v>5</v>
  </rv>
  <rv s="3">
    <fb>8.5</fb>
    <v>5</v>
  </rv>
  <rv s="3">
    <fb>8.3369999999999997</fb>
    <v>5</v>
  </rv>
  <rv s="3">
    <fb>8.4390000000000001</fb>
    <v>5</v>
  </rv>
  <rv s="3">
    <fb>8.5150000000000006</fb>
    <v>5</v>
  </rv>
  <rv s="3">
    <fb>8.5399999999999991</fb>
    <v>5</v>
  </rv>
  <rv s="3">
    <fb>8.6359999999999992</fb>
    <v>5</v>
  </rv>
  <rv s="3">
    <fb>8.6609999999999996</fb>
    <v>5</v>
  </rv>
  <rv s="3">
    <fb>8.5760000000000005</fb>
    <v>5</v>
  </rv>
  <rv s="3">
    <fb>8.6219999999999999</fb>
    <v>5</v>
  </rv>
  <rv s="3">
    <fb>8.6720000000000006</fb>
    <v>5</v>
  </rv>
  <rv s="3">
    <fb>8.6010000000000009</fb>
    <v>5</v>
  </rv>
  <rv s="3">
    <fb>8.6489999999999991</fb>
    <v>5</v>
  </rv>
  <rv s="3">
    <fb>8.6050000000000004</fb>
    <v>5</v>
  </rv>
  <rv s="3">
    <fb>8.6370000000000005</fb>
    <v>5</v>
  </rv>
  <rv s="3">
    <fb>8.6790000000000003</fb>
    <v>5</v>
  </rv>
  <rv s="3">
    <fb>8.69</fb>
    <v>5</v>
  </rv>
  <rv s="3">
    <fb>8.6869999999999994</fb>
    <v>5</v>
  </rv>
  <rv s="3">
    <fb>8.6859999999999999</fb>
    <v>5</v>
  </rv>
  <rv s="3">
    <fb>8.6820000000000004</fb>
    <v>5</v>
  </rv>
  <rv s="3">
    <fb>8.7100000000000009</fb>
    <v>5</v>
  </rv>
  <rv s="3">
    <fb>8.7375000000000007</fb>
    <v>5</v>
  </rv>
  <rv s="3">
    <fb>8.702</fb>
    <v>5</v>
  </rv>
  <rv s="3">
    <fb>8.6950000000000003</fb>
    <v>5</v>
  </rv>
  <rv s="3">
    <fb>8.6940000000000008</fb>
    <v>5</v>
  </rv>
  <rv s="3">
    <fb>8.6059999999999999</fb>
    <v>5</v>
  </rv>
  <rv s="3">
    <fb>8.7789999999999999</fb>
    <v>5</v>
  </rv>
  <rv s="3">
    <fb>8.7889999999999997</fb>
    <v>5</v>
  </rv>
  <rv s="3">
    <fb>8.8130000000000006</fb>
    <v>5</v>
  </rv>
  <rv s="3">
    <fb>8.7850000000000001</fb>
    <v>5</v>
  </rv>
  <rv s="3">
    <fb>8.8209999999999997</fb>
    <v>5</v>
  </rv>
  <rv s="3">
    <fb>8.8800000000000008</fb>
    <v>5</v>
  </rv>
  <rv s="3">
    <fb>8.89</fb>
    <v>5</v>
  </rv>
  <rv s="3">
    <fb>8.9</fb>
    <v>5</v>
  </rv>
  <rv s="3">
    <fb>8.8919999999999995</fb>
    <v>5</v>
  </rv>
  <rv s="3">
    <fb>8.9250000000000007</fb>
    <v>5</v>
  </rv>
  <rv s="3">
    <fb>8.8710000000000004</fb>
    <v>5</v>
  </rv>
  <rv s="3">
    <fb>8.8309999999999995</fb>
    <v>5</v>
  </rv>
  <rv s="3">
    <fb>8.8565000000000005</fb>
    <v>5</v>
  </rv>
  <rv s="3">
    <fb>8.8019999999999996</fb>
    <v>5</v>
  </rv>
  <rv s="3">
    <fb>8.7509999999999994</fb>
    <v>5</v>
  </rv>
  <rv s="3">
    <fb>8.7469999999999999</fb>
    <v>5</v>
  </rv>
  <rv s="3">
    <fb>8.73</fb>
    <v>5</v>
  </rv>
  <rv s="3">
    <fb>8.7390000000000008</fb>
    <v>5</v>
  </rv>
  <rv s="3">
    <fb>8.7170000000000005</fb>
    <v>5</v>
  </rv>
  <rv s="3">
    <fb>8.5500000000000007</fb>
    <v>5</v>
  </rv>
  <rv s="3">
    <fb>8.59</fb>
    <v>5</v>
  </rv>
  <rv s="3">
    <fb>8.6470000000000002</fb>
    <v>5</v>
  </rv>
  <rv s="3">
    <fb>8.7430000000000003</fb>
    <v>5</v>
  </rv>
  <rv s="3">
    <fb>8.7230000000000008</fb>
    <v>5</v>
  </rv>
  <rv s="3">
    <fb>8.7319999999999993</fb>
    <v>5</v>
  </rv>
  <rv s="3">
    <fb>8.5640000000000001</fb>
    <v>5</v>
  </rv>
  <rv s="3">
    <fb>8.5250000000000004</fb>
    <v>5</v>
  </rv>
  <rv s="3">
    <fb>8.484</fb>
    <v>5</v>
  </rv>
  <rv s="3">
    <fb>8.3889999999999993</fb>
    <v>5</v>
  </rv>
  <rv s="3">
    <fb>8.4380000000000006</fb>
    <v>5</v>
  </rv>
  <rv s="3">
    <fb>8.6769999999999996</fb>
    <v>5</v>
  </rv>
  <rv s="3">
    <fb>8.6210000000000004</fb>
    <v>5</v>
  </rv>
  <rv s="3">
    <fb>8.6460000000000008</fb>
    <v>5</v>
  </rv>
  <rv s="3">
    <fb>8.5380000000000003</fb>
    <v>5</v>
  </rv>
  <rv s="3">
    <fb>8.5190000000000001</fb>
    <v>5</v>
  </rv>
  <rv s="3">
    <fb>8.6929999999999996</fb>
    <v>5</v>
  </rv>
  <rv s="3">
    <fb>8.77</fb>
    <v>5</v>
  </rv>
  <rv s="3">
    <fb>8.8030000000000008</fb>
    <v>5</v>
  </rv>
  <rv s="3">
    <fb>8.8740000000000006</fb>
    <v>5</v>
  </rv>
  <rv s="3">
    <fb>8.9109999999999996</fb>
    <v>5</v>
  </rv>
  <rv s="3">
    <fb>8.9030000000000005</fb>
    <v>5</v>
  </rv>
  <rv s="3">
    <fb>8.9570000000000007</fb>
    <v>5</v>
  </rv>
  <rv s="3">
    <fb>9.0180000000000007</fb>
    <v>5</v>
  </rv>
  <rv s="3">
    <fb>8.9809999999999999</fb>
    <v>5</v>
  </rv>
  <rv s="3">
    <fb>9.0220000000000002</fb>
    <v>5</v>
  </rv>
  <rv s="3">
    <fb>9.0299999999999994</fb>
    <v>5</v>
  </rv>
  <rv s="3">
    <fb>9.0579999999999998</fb>
    <v>5</v>
  </rv>
  <rv s="3">
    <fb>9.0990000000000002</fb>
    <v>5</v>
  </rv>
  <rv s="3">
    <fb>9.0920000000000005</fb>
    <v>5</v>
  </rv>
  <rv s="3">
    <fb>9.1790000000000003</fb>
    <v>5</v>
  </rv>
  <rv s="3">
    <fb>9.2520000000000007</fb>
    <v>5</v>
  </rv>
  <rv s="3">
    <fb>9.2430000000000003</fb>
    <v>5</v>
  </rv>
  <rv s="3">
    <fb>9.2119999999999997</fb>
    <v>5</v>
  </rv>
  <rv s="3">
    <fb>9.2029999999999994</fb>
    <v>5</v>
  </rv>
  <rv s="3">
    <fb>9.1460000000000008</fb>
    <v>5</v>
  </rv>
  <rv s="3">
    <fb>9.202</fb>
    <v>5</v>
  </rv>
  <rv s="3">
    <fb>9.2200000000000006</fb>
    <v>5</v>
  </rv>
  <rv s="3">
    <fb>9.2639999999999993</fb>
    <v>5</v>
  </rv>
  <rv s="3">
    <fb>9.23</fb>
    <v>5</v>
  </rv>
  <rv s="3">
    <fb>9.2449999999999992</fb>
    <v>5</v>
  </rv>
  <rv s="3">
    <fb>9.2665000000000006</fb>
    <v>5</v>
  </rv>
  <rv s="3">
    <fb>9.2910000000000004</fb>
    <v>5</v>
  </rv>
  <rv s="3">
    <fb>9.1530000000000005</fb>
    <v>5</v>
  </rv>
  <rv s="3">
    <fb>9.2424999999999997</fb>
    <v>5</v>
  </rv>
  <rv s="3">
    <fb>9.109</fb>
    <v>5</v>
  </rv>
  <rv s="3">
    <fb>9.0060000000000002</fb>
    <v>5</v>
  </rv>
  <rv s="3">
    <fb>9.1170000000000009</fb>
    <v>5</v>
  </rv>
  <rv s="3">
    <fb>8.9220000000000006</fb>
    <v>5</v>
  </rv>
  <rv s="3">
    <fb>8.9540000000000006</fb>
    <v>5</v>
  </rv>
  <rv s="3">
    <fb>9.1869999999999994</fb>
    <v>5</v>
  </rv>
  <rv s="3">
    <fb>9.1709999999999994</fb>
    <v>5</v>
  </rv>
  <rv s="3">
    <fb>9.16</fb>
    <v>5</v>
  </rv>
  <rv s="3">
    <fb>9.1359999999999992</fb>
    <v>5</v>
  </rv>
  <rv s="3">
    <fb>9.0239999999999991</fb>
    <v>5</v>
  </rv>
  <rv s="3">
    <fb>9.0190000000000001</fb>
    <v>5</v>
  </rv>
  <rv s="3">
    <fb>9.1809999999999992</fb>
    <v>5</v>
  </rv>
  <rv s="3">
    <fb>9.0690000000000008</fb>
    <v>5</v>
  </rv>
  <rv s="3">
    <fb>8.8620000000000001</fb>
    <v>5</v>
  </rv>
  <rv s="3">
    <fb>8.9969999999999999</fb>
    <v>5</v>
  </rv>
  <rv s="3">
    <fb>9.1649999999999991</fb>
    <v>5</v>
  </rv>
  <rv s="3">
    <fb>9.2454999999999998</fb>
    <v>5</v>
  </rv>
  <rv s="3">
    <fb>9.2515000000000001</fb>
    <v>5</v>
  </rv>
  <rv s="0">
    <v>https://www.bing.com/financeapi/forcetrigger?t=aoahoc&amp;q=XLON%3aISAC&amp;form=skydnc</v>
    <v>Learn more on Bing</v>
  </rv>
  <rv s="1">
    <v>en-US</v>
    <v>aoahoc</v>
    <v>268435456</v>
    <v>1</v>
    <v>Powered by Refinitiv</v>
    <v>0</v>
    <v>iSMSCI ACWI UCITS ETF (XLON:ISAC)</v>
    <v>2</v>
    <v>3</v>
    <v>Finance</v>
    <v>4</v>
    <v>75.11</v>
    <v>31.47</v>
    <v>0.98760000000000003</v>
    <v>-0.06</v>
    <v>-8.0060000000000005E-4</v>
    <v>USD</v>
    <v>London Stock Exchange</v>
    <v>XLON</v>
    <v>2E-3</v>
    <v>75.11</v>
    <v>ETF</v>
    <v>44554.524642372657</v>
    <v>3121</v>
    <v>74.84</v>
    <v>3949654780</v>
    <v>iSMSCI ACWI UCITS ETF</v>
    <v>74.88</v>
    <v>74.94</v>
    <v>74.88</v>
    <v>ISAC</v>
    <v>iSMSCI ACWI UCITS ETF (XLON:ISAC)</v>
    <v>3471</v>
  </rv>
  <rv s="2">
    <v>3122</v>
  </rv>
  <rv s="3">
    <fb>63.475000000000001</fb>
    <v>5</v>
  </rv>
  <rv s="3">
    <fb>63.655000000000001</fb>
    <v>5</v>
  </rv>
  <rv s="3">
    <fb>63.59</fb>
    <v>5</v>
  </rv>
  <rv s="3">
    <fb>63.31</fb>
    <v>5</v>
  </rv>
  <rv s="3">
    <fb>63.5</fb>
    <v>5</v>
  </rv>
  <rv s="3">
    <fb>64.41</fb>
    <v>5</v>
  </rv>
  <rv s="3">
    <fb>64.805000000000007</fb>
    <v>5</v>
  </rv>
  <rv s="3">
    <fb>65.295000000000002</fb>
    <v>5</v>
  </rv>
  <rv s="3">
    <fb>65.084999999999994</fb>
    <v>5</v>
  </rv>
  <rv s="3">
    <fb>65.08</fb>
    <v>5</v>
  </rv>
  <rv s="3">
    <fb>65.58</fb>
    <v>5</v>
  </rv>
  <rv s="3">
    <fb>64.739999999999995</fb>
    <v>5</v>
  </rv>
  <rv s="3">
    <fb>64.760000000000005</fb>
    <v>5</v>
  </rv>
  <rv s="3">
    <fb>65.025000000000006</fb>
    <v>5</v>
  </rv>
  <rv s="3">
    <fb>65.8</fb>
    <v>5</v>
  </rv>
  <rv s="3">
    <fb>65.95</fb>
    <v>5</v>
  </rv>
  <rv s="3">
    <fb>65.674999999999997</fb>
    <v>5</v>
  </rv>
  <rv s="3">
    <fb>65.364999999999995</fb>
    <v>5</v>
  </rv>
  <rv s="3">
    <fb>64.64</fb>
    <v>5</v>
  </rv>
  <rv s="3">
    <fb>64.86</fb>
    <v>5</v>
  </rv>
  <rv s="3">
    <fb>63.74</fb>
    <v>5</v>
  </rv>
  <rv s="3">
    <fb>64.19</fb>
    <v>5</v>
  </rv>
  <rv s="3">
    <fb>65.38</fb>
    <v>5</v>
  </rv>
  <rv s="3">
    <fb>65.44</fb>
    <v>5</v>
  </rv>
  <rv s="3">
    <fb>65.64</fb>
    <v>5</v>
  </rv>
  <rv s="3">
    <fb>66.209999999999994</fb>
    <v>5</v>
  </rv>
  <rv s="3">
    <fb>66.42</fb>
    <v>5</v>
  </rv>
  <rv s="3">
    <fb>66.75</fb>
    <v>5</v>
  </rv>
  <rv s="3">
    <fb>66.795000000000002</fb>
    <v>5</v>
  </rv>
  <rv s="3">
    <fb>67.17</fb>
    <v>5</v>
  </rv>
  <rv s="3">
    <fb>67.430000000000007</fb>
    <v>5</v>
  </rv>
  <rv s="3">
    <fb>68.03</fb>
    <v>5</v>
  </rv>
  <rv s="3">
    <fb>67.73</fb>
    <v>5</v>
  </rv>
  <rv s="3">
    <fb>67.06</fb>
    <v>5</v>
  </rv>
  <rv s="3">
    <fb>66.86</fb>
    <v>5</v>
  </rv>
  <rv s="3">
    <fb>67.400000000000006</fb>
    <v>5</v>
  </rv>
  <rv s="3">
    <fb>66.680000000000007</fb>
    <v>5</v>
  </rv>
  <rv s="3">
    <fb>66.17</fb>
    <v>5</v>
  </rv>
  <rv s="3">
    <fb>66.569999999999993</fb>
    <v>5</v>
  </rv>
  <rv s="3">
    <fb>66.44</fb>
    <v>5</v>
  </rv>
  <rv s="3">
    <fb>66.2</fb>
    <v>5</v>
  </rv>
  <rv s="3">
    <fb>65.224999999999994</fb>
    <v>5</v>
  </rv>
  <rv s="3">
    <fb>63.75</fb>
    <v>5</v>
  </rv>
  <rv s="3">
    <fb>65.78</fb>
    <v>5</v>
  </rv>
  <rv s="3">
    <fb>66.94</fb>
    <v>5</v>
  </rv>
  <rv s="3">
    <fb>66.45</fb>
    <v>5</v>
  </rv>
  <rv s="3">
    <fb>66.655000000000001</fb>
    <v>5</v>
  </rv>
  <rv s="3">
    <fb>67.13</fb>
    <v>5</v>
  </rv>
  <rv s="3">
    <fb>66.61</fb>
    <v>5</v>
  </rv>
  <rv s="3">
    <fb>67.11</fb>
    <v>5</v>
  </rv>
  <rv s="3">
    <fb>66.459999999999994</fb>
    <v>5</v>
  </rv>
  <rv s="3">
    <fb>66.77</fb>
    <v>5</v>
  </rv>
  <rv s="3">
    <fb>66.430000000000007</fb>
    <v>5</v>
  </rv>
  <rv s="3">
    <fb>66.16</fb>
    <v>5</v>
  </rv>
  <rv s="3">
    <fb>66.204999999999998</fb>
    <v>5</v>
  </rv>
  <rv s="3">
    <fb>66.37</fb>
    <v>5</v>
  </rv>
  <rv s="3">
    <fb>66.56</fb>
    <v>5</v>
  </rv>
  <rv s="3">
    <fb>66.81</fb>
    <v>5</v>
  </rv>
  <rv s="3">
    <fb>67.314999999999998</fb>
    <v>5</v>
  </rv>
  <rv s="3">
    <fb>68.31</fb>
    <v>5</v>
  </rv>
  <rv s="3">
    <fb>68.13</fb>
    <v>5</v>
  </rv>
  <rv s="3">
    <fb>68.5</fb>
    <v>5</v>
  </rv>
  <rv s="3">
    <fb>68.53</fb>
    <v>5</v>
  </rv>
  <rv s="3">
    <fb>68.605000000000004</fb>
    <v>5</v>
  </rv>
  <rv s="3">
    <fb>68.849999999999994</fb>
    <v>5</v>
  </rv>
  <rv s="3">
    <fb>69.12</fb>
    <v>5</v>
  </rv>
  <rv s="3">
    <fb>69.45</fb>
    <v>5</v>
  </rv>
  <rv s="3">
    <fb>69.709999999999994</fb>
    <v>5</v>
  </rv>
  <rv s="3">
    <fb>69.62</fb>
    <v>5</v>
  </rv>
  <rv s="3">
    <fb>68.72</fb>
    <v>5</v>
  </rv>
  <rv s="3">
    <fb>69.209999999999994</fb>
    <v>5</v>
  </rv>
  <rv s="3">
    <fb>69.685000000000002</fb>
    <v>5</v>
  </rv>
  <rv s="3">
    <fb>69.900000000000006</fb>
    <v>5</v>
  </rv>
  <rv s="3">
    <fb>69.87</fb>
    <v>5</v>
  </rv>
  <rv s="3">
    <fb>69.92</fb>
    <v>5</v>
  </rv>
  <rv s="3">
    <fb>69.738</fb>
    <v>5</v>
  </rv>
  <rv s="3">
    <fb>68.66</fb>
    <v>5</v>
  </rv>
  <rv s="3">
    <fb>69.58</fb>
    <v>5</v>
  </rv>
  <rv s="3">
    <fb>70.515000000000001</fb>
    <v>5</v>
  </rv>
  <rv s="3">
    <fb>69.16</fb>
    <v>5</v>
  </rv>
  <rv s="3">
    <fb>68.28</fb>
    <v>5</v>
  </rv>
  <rv s="3">
    <fb>68.260000000000005</fb>
    <v>5</v>
  </rv>
  <rv s="3">
    <fb>69.319999999999993</fb>
    <v>5</v>
  </rv>
  <rv s="3">
    <fb>69.064999999999998</fb>
    <v>5</v>
  </rv>
  <rv s="3">
    <fb>68.540000000000006</fb>
    <v>5</v>
  </rv>
  <rv s="3">
    <fb>69.67</fb>
    <v>5</v>
  </rv>
  <rv s="3">
    <fb>70.16</fb>
    <v>5</v>
  </rv>
  <rv s="3">
    <fb>70.28</fb>
    <v>5</v>
  </rv>
  <rv s="3">
    <fb>70.7</fb>
    <v>5</v>
  </rv>
  <rv s="3">
    <fb>70.89</fb>
    <v>5</v>
  </rv>
  <rv s="3">
    <fb>71.015000000000001</fb>
    <v>5</v>
  </rv>
  <rv s="3">
    <fb>70.635000000000005</fb>
    <v>5</v>
  </rv>
  <rv s="3">
    <fb>71.099999999999994</fb>
    <v>5</v>
  </rv>
  <rv s="3">
    <fb>70.98</fb>
    <v>5</v>
  </rv>
  <rv s="3">
    <fb>71.180000000000007</fb>
    <v>5</v>
  </rv>
  <rv s="3">
    <fb>71.27</fb>
    <v>5</v>
  </rv>
  <rv s="3">
    <fb>71.325000000000003</fb>
    <v>5</v>
  </rv>
  <rv s="3">
    <fb>71.459999999999994</fb>
    <v>5</v>
  </rv>
  <rv s="3">
    <fb>71.55</fb>
    <v>5</v>
  </rv>
  <rv s="3">
    <fb>70.680000000000007</fb>
    <v>5</v>
  </rv>
  <rv s="3">
    <fb>70.95</fb>
    <v>5</v>
  </rv>
  <rv s="3">
    <fb>71.09</fb>
    <v>5</v>
  </rv>
  <rv s="3">
    <fb>71.724999999999994</fb>
    <v>5</v>
  </rv>
  <rv s="3">
    <fb>71.59</fb>
    <v>5</v>
  </rv>
  <rv s="3">
    <fb>71.77</fb>
    <v>5</v>
  </rv>
  <rv s="3">
    <fb>71.489999999999995</fb>
    <v>5</v>
  </rv>
  <rv s="3">
    <fb>71.52</fb>
    <v>5</v>
  </rv>
  <rv s="3">
    <fb>71.91</fb>
    <v>5</v>
  </rv>
  <rv s="3">
    <fb>72.155000000000001</fb>
    <v>5</v>
  </rv>
  <rv s="3">
    <fb>71.069999999999993</fb>
    <v>5</v>
  </rv>
  <rv s="3">
    <fb>72.02</fb>
    <v>5</v>
  </rv>
  <rv s="3">
    <fb>72.284999999999997</fb>
    <v>5</v>
  </rv>
  <rv s="3">
    <fb>72.41</fb>
    <v>5</v>
  </rv>
  <rv s="3">
    <fb>72.239999999999995</fb>
    <v>5</v>
  </rv>
  <rv s="3">
    <fb>71.97</fb>
    <v>5</v>
  </rv>
  <rv s="3">
    <fb>71.7</fb>
    <v>5</v>
  </rv>
  <rv s="3">
    <fb>70.3</fb>
    <v>5</v>
  </rv>
  <rv s="3">
    <fb>70.86</fb>
    <v>5</v>
  </rv>
  <rv s="3">
    <fb>71.58</fb>
    <v>5</v>
  </rv>
  <rv s="3">
    <fb>72.275000000000006</fb>
    <v>5</v>
  </rv>
  <rv s="3">
    <fb>72.23</fb>
    <v>5</v>
  </rv>
  <rv s="3">
    <fb>72.069999999999993</fb>
    <v>5</v>
  </rv>
  <rv s="3">
    <fb>72.67</fb>
    <v>5</v>
  </rv>
  <rv s="3">
    <fb>72.12</fb>
    <v>5</v>
  </rv>
  <rv s="3">
    <fb>72.61</fb>
    <v>5</v>
  </rv>
  <rv s="3">
    <fb>72.319999999999993</fb>
    <v>5</v>
  </rv>
  <rv s="3">
    <fb>72.930000000000007</fb>
    <v>5</v>
  </rv>
  <rv s="3">
    <fb>72.760000000000005</fb>
    <v>5</v>
  </rv>
  <rv s="3">
    <fb>72.8</fb>
    <v>5</v>
  </rv>
  <rv s="3">
    <fb>72.875</fb>
    <v>5</v>
  </rv>
  <rv s="3">
    <fb>73.265000000000001</fb>
    <v>5</v>
  </rv>
  <rv s="3">
    <fb>72.88</fb>
    <v>5</v>
  </rv>
  <rv s="3">
    <fb>72.66</fb>
    <v>5</v>
  </rv>
  <rv s="3">
    <fb>72.540000000000006</fb>
    <v>5</v>
  </rv>
  <rv s="3">
    <fb>71.989999999999995</fb>
    <v>5</v>
  </rv>
  <rv s="3">
    <fb>72.84</fb>
    <v>5</v>
  </rv>
  <rv s="3">
    <fb>73.22</fb>
    <v>5</v>
  </rv>
  <rv s="3">
    <fb>73.34</fb>
    <v>5</v>
  </rv>
  <rv s="3">
    <fb>73.459999999999994</fb>
    <v>5</v>
  </rv>
  <rv s="3">
    <fb>73.987499999999997</fb>
    <v>5</v>
  </rv>
  <rv s="3">
    <fb>73.959999999999994</fb>
    <v>5</v>
  </rv>
  <rv s="3">
    <fb>74.47</fb>
    <v>5</v>
  </rv>
  <rv s="3">
    <fb>74.45</fb>
    <v>5</v>
  </rv>
  <rv s="3">
    <fb>74.39</fb>
    <v>5</v>
  </rv>
  <rv s="3">
    <fb>73.98</fb>
    <v>5</v>
  </rv>
  <rv s="3">
    <fb>73.75</fb>
    <v>5</v>
  </rv>
  <rv s="3">
    <fb>73.59</fb>
    <v>5</v>
  </rv>
  <rv s="3">
    <fb>73.45</fb>
    <v>5</v>
  </rv>
  <rv s="3">
    <fb>73.209999999999994</fb>
    <v>5</v>
  </rv>
  <rv s="3">
    <fb>72.739999999999995</fb>
    <v>5</v>
  </rv>
  <rv s="3">
    <fb>71.39</fb>
    <v>5</v>
  </rv>
  <rv s="3">
    <fb>73.03</fb>
    <v>5</v>
  </rv>
  <rv s="3">
    <fb>72.650000000000006</fb>
    <v>5</v>
  </rv>
  <rv s="3">
    <fb>72.73</fb>
    <v>5</v>
  </rv>
  <rv s="3">
    <fb>71.42</fb>
    <v>5</v>
  </rv>
  <rv s="3">
    <fb>70.819999999999993</fb>
    <v>5</v>
  </rv>
  <rv s="3">
    <fb>70.14</fb>
    <v>5</v>
  </rv>
  <rv s="3">
    <fb>72.05</fb>
    <v>5</v>
  </rv>
  <rv s="3">
    <fb>71.81</fb>
    <v>5</v>
  </rv>
  <rv s="3">
    <fb>71.34</fb>
    <v>5</v>
  </rv>
  <rv s="3">
    <fb>71.33</fb>
    <v>5</v>
  </rv>
  <rv s="3">
    <fb>72.489999999999995</fb>
    <v>5</v>
  </rv>
  <rv s="3">
    <fb>73.239999999999995</fb>
    <v>5</v>
  </rv>
  <rv s="3">
    <fb>73.31</fb>
    <v>5</v>
  </rv>
  <rv s="3">
    <fb>73.849999999999994</fb>
    <v>5</v>
  </rv>
  <rv s="3">
    <fb>74.14</fb>
    <v>5</v>
  </rv>
  <rv s="3">
    <fb>73.905000000000001</fb>
    <v>5</v>
  </rv>
  <rv s="3">
    <fb>74.31</fb>
    <v>5</v>
  </rv>
  <rv s="3">
    <fb>74.64</fb>
    <v>5</v>
  </rv>
  <rv s="3">
    <fb>74.36</fb>
    <v>5</v>
  </rv>
  <rv s="3">
    <fb>74.739999999999995</fb>
    <v>5</v>
  </rv>
  <rv s="3">
    <fb>74.86</fb>
    <v>5</v>
  </rv>
  <rv s="3">
    <fb>75.36</fb>
    <v>5</v>
  </rv>
  <rv s="3">
    <fb>75.8</fb>
    <v>5</v>
  </rv>
  <rv s="3">
    <fb>75.88</fb>
    <v>5</v>
  </rv>
  <rv s="3">
    <fb>75.59</fb>
    <v>5</v>
  </rv>
  <rv s="3">
    <fb>75.53</fb>
    <v>5</v>
  </rv>
  <rv s="3">
    <fb>75.66</fb>
    <v>5</v>
  </rv>
  <rv s="3">
    <fb>75.87</fb>
    <v>5</v>
  </rv>
  <rv s="3">
    <fb>75.900000000000006</fb>
    <v>5</v>
  </rv>
  <rv s="3">
    <fb>75.64</fb>
    <v>5</v>
  </rv>
  <rv s="3">
    <fb>75.55</fb>
    <v>5</v>
  </rv>
  <rv s="3">
    <fb>75.599999999999994</fb>
    <v>5</v>
  </rv>
  <rv s="3">
    <fb>75.56</fb>
    <v>5</v>
  </rv>
  <rv s="3">
    <fb>75.150000000000006</fb>
    <v>5</v>
  </rv>
  <rv s="3">
    <fb>73.12</fb>
    <v>5</v>
  </rv>
  <rv s="3">
    <fb>73.650000000000006</fb>
    <v>5</v>
  </rv>
  <rv s="3">
    <fb>72.89</fb>
    <v>5</v>
  </rv>
  <rv s="3">
    <fb>74.040000000000006</fb>
    <v>5</v>
  </rv>
  <rv s="3">
    <fb>72.44</fb>
    <v>5</v>
  </rv>
  <rv s="3">
    <fb>74.63</fb>
    <v>5</v>
  </rv>
  <rv s="3">
    <fb>73.23</fb>
    <v>5</v>
  </rv>
  <rv s="3">
    <fb>74.55</fb>
    <v>5</v>
  </rv>
  <rv s="3">
    <fb>73.7</fb>
    <v>5</v>
  </rv>
  <rv s="3">
    <fb>72.2</fb>
    <v>5</v>
  </rv>
  <rv s="3">
    <fb>74.349999999999994</fb>
    <v>5</v>
  </rv>
  <rv s="3">
    <fb>74.94</fb>
    <v>5</v>
  </rv>
  <rv s="3">
    <fb>74.88</fb>
    <v>5</v>
  </rv>
  <rv s="0">
    <v>https://www.bing.com/financeapi/forcetrigger?t=br1n9c&amp;q=XLON%3aVWRA&amp;form=skydnc</v>
    <v>Learn more on Bing</v>
  </rv>
  <rv s="5">
    <v>en-US</v>
    <v>br1n9c</v>
    <v>268435456</v>
    <v>1</v>
    <v>Powered by Refinitiv</v>
    <v>6</v>
    <v>Vngrd FTSE AllWld ETF USD A (XLON:VWRA)</v>
    <v>2</v>
    <v>7</v>
    <v>Finance</v>
    <v>4</v>
    <v>117.76</v>
    <v>75</v>
    <v>0.3</v>
    <v>2.5540000000000003E-3</v>
    <v>USD</v>
    <v>London Stock Exchange</v>
    <v>XLON</v>
    <v>2.2000000000000001E-3</v>
    <v>117.76</v>
    <v>ETF</v>
    <v>44554.520800902341</v>
    <v>3322</v>
    <v>117.14</v>
    <v>3941901887.0300002</v>
    <v>Vngrd FTSE AllWld ETF USD A</v>
    <v>117.26</v>
    <v>117.46</v>
    <v>117.54</v>
    <v>VWRA</v>
    <v>Vngrd FTSE AllWld ETF USD A (XLON:VWRA)</v>
    <v>7064</v>
  </rv>
  <rv s="2">
    <v>3323</v>
  </rv>
  <rv s="3">
    <fb>99.76</fb>
    <v>5</v>
  </rv>
  <rv s="3">
    <fb>100.05500000000001</fb>
    <v>5</v>
  </rv>
  <rv s="3">
    <fb>99.85</fb>
    <v>5</v>
  </rv>
  <rv s="3">
    <fb>99.51</fb>
    <v>5</v>
  </rv>
  <rv s="3">
    <fb>99.93</fb>
    <v>5</v>
  </rv>
  <rv s="3">
    <fb>101.18</fb>
    <v>5</v>
  </rv>
  <rv s="3">
    <fb>101.78</fb>
    <v>5</v>
  </rv>
  <rv s="3">
    <fb>102.46</fb>
    <v>5</v>
  </rv>
  <rv s="3">
    <fb>102.13</fb>
    <v>5</v>
  </rv>
  <rv s="3">
    <fb>102.1</fb>
    <v>5</v>
  </rv>
  <rv s="3">
    <fb>102.36</fb>
    <v>5</v>
  </rv>
  <rv s="3">
    <fb>102.88</fb>
    <v>5</v>
  </rv>
  <rv s="3">
    <fb>101.6</fb>
    <v>5</v>
  </rv>
  <rv s="3">
    <fb>101.66</fb>
    <v>5</v>
  </rv>
  <rv s="3">
    <fb>102.04</fb>
    <v>5</v>
  </rv>
  <rv s="3">
    <fb>103.22</fb>
    <v>5</v>
  </rv>
  <rv s="3">
    <fb>103.54</fb>
    <v>5</v>
  </rv>
  <rv s="3">
    <fb>103.1</fb>
    <v>5</v>
  </rv>
  <rv s="3">
    <fb>102.54</fb>
    <v>5</v>
  </rv>
  <rv s="3">
    <fb>101.5</fb>
    <v>5</v>
  </rv>
  <rv s="3">
    <fb>101.79</fb>
    <v>5</v>
  </rv>
  <rv s="3">
    <fb>99.84</fb>
    <v>5</v>
  </rv>
  <rv s="3">
    <fb>100.72</fb>
    <v>5</v>
  </rv>
  <rv s="3">
    <fb>102.52</fb>
    <v>5</v>
  </rv>
  <rv s="3">
    <fb>102.56</fb>
    <v>5</v>
  </rv>
  <rv s="3">
    <fb>103</fb>
    <v>5</v>
  </rv>
  <rv s="3">
    <fb>103.78</fb>
    <v>5</v>
  </rv>
  <rv s="3">
    <fb>104.32</fb>
    <v>5</v>
  </rv>
  <rv s="3">
    <fb>104.74</fb>
    <v>5</v>
  </rv>
  <rv s="3">
    <fb>104.82</fb>
    <v>5</v>
  </rv>
  <rv s="3">
    <fb>105.42</fb>
    <v>5</v>
  </rv>
  <rv s="3">
    <fb>105.66</fb>
    <v>5</v>
  </rv>
  <rv s="3">
    <fb>106.62</fb>
    <v>5</v>
  </rv>
  <rv s="3">
    <fb>106.16</fb>
    <v>5</v>
  </rv>
  <rv s="3">
    <fb>105.2</fb>
    <v>5</v>
  </rv>
  <rv s="3">
    <fb>105.82</fb>
    <v>5</v>
  </rv>
  <rv s="3">
    <fb>104.58</fb>
    <v>5</v>
  </rv>
  <rv s="3">
    <fb>103.82</fb>
    <v>5</v>
  </rv>
  <rv s="3">
    <fb>104.6</fb>
    <v>5</v>
  </rv>
  <rv s="3">
    <fb>104.3</fb>
    <v>5</v>
  </rv>
  <rv s="3">
    <fb>102.02</fb>
    <v>5</v>
  </rv>
  <rv s="3">
    <fb>104.06</fb>
    <v>5</v>
  </rv>
  <rv s="3">
    <fb>103.58</fb>
    <v>5</v>
  </rv>
  <rv s="3">
    <fb>103.53</fb>
    <v>5</v>
  </rv>
  <rv s="3">
    <fb>102.51</fb>
    <v>5</v>
  </rv>
  <rv s="3">
    <fb>100.28</fb>
    <v>5</v>
  </rv>
  <rv s="3">
    <fb>102.64</fb>
    <v>5</v>
  </rv>
  <rv s="3">
    <fb>103.46</fb>
    <v>5</v>
  </rv>
  <rv s="3">
    <fb>103.62</fb>
    <v>5</v>
  </rv>
  <rv s="3">
    <fb>105.11</fb>
    <v>5</v>
  </rv>
  <rv s="3">
    <fb>104.33</fb>
    <v>5</v>
  </rv>
  <rv s="3">
    <fb>104.8</fb>
    <v>5</v>
  </rv>
  <rv s="3">
    <fb>105.4</fb>
    <v>5</v>
  </rv>
  <rv s="3">
    <fb>105.46</fb>
    <v>5</v>
  </rv>
  <rv s="3">
    <fb>104.56</fb>
    <v>5</v>
  </rv>
  <rv s="3">
    <fb>104.94</fb>
    <v>5</v>
  </rv>
  <rv s="3">
    <fb>104.4</fb>
    <v>5</v>
  </rv>
  <rv s="3">
    <fb>103.96</fb>
    <v>5</v>
  </rv>
  <rv s="3">
    <fb>103.12</fb>
    <v>5</v>
  </rv>
  <rv s="3">
    <fb>104.22</fb>
    <v>5</v>
  </rv>
  <rv s="3">
    <fb>104.31</fb>
    <v>5</v>
  </rv>
  <rv s="3">
    <fb>104.86</fb>
    <v>5</v>
  </rv>
  <rv s="3">
    <fb>107.36</fb>
    <v>5</v>
  </rv>
  <rv s="3">
    <fb>107</fb>
    <v>5</v>
  </rv>
  <rv s="3">
    <fb>107.66</fb>
    <v>5</v>
  </rv>
  <rv s="3">
    <fb>107.67</fb>
    <v>5</v>
  </rv>
  <rv s="3">
    <fb>107.74</fb>
    <v>5</v>
  </rv>
  <rv s="3">
    <fb>108.09</fb>
    <v>5</v>
  </rv>
  <rv s="3">
    <fb>108.71</fb>
    <v>5</v>
  </rv>
  <rv s="3">
    <fb>109.09</fb>
    <v>5</v>
  </rv>
  <rv s="3">
    <fb>109.56</fb>
    <v>5</v>
  </rv>
  <rv s="3">
    <fb>109.32</fb>
    <v>5</v>
  </rv>
  <rv s="3">
    <fb>107.9</fb>
    <v>5</v>
  </rv>
  <rv s="3">
    <fb>108.72</fb>
    <v>5</v>
  </rv>
  <rv s="3">
    <fb>109.22</fb>
    <v>5</v>
  </rv>
  <rv s="3">
    <fb>109.44</fb>
    <v>5</v>
  </rv>
  <rv s="3">
    <fb>109.73</fb>
    <v>5</v>
  </rv>
  <rv s="3">
    <fb>109.98</fb>
    <v>5</v>
  </rv>
  <rv s="3">
    <fb>109.24</fb>
    <v>5</v>
  </rv>
  <rv s="3">
    <fb>107.98</fb>
    <v>5</v>
  </rv>
  <rv s="3">
    <fb>109.27</fb>
    <v>5</v>
  </rv>
  <rv s="3">
    <fb>109.08</fb>
    <v>5</v>
  </rv>
  <rv s="3">
    <fb>110.96</fb>
    <v>5</v>
  </rv>
  <rv s="3">
    <fb>110.75</fb>
    <v>5</v>
  </rv>
  <rv s="3">
    <fb>108.74</fb>
    <v>5</v>
  </rv>
  <rv s="3">
    <fb>107.32</fb>
    <v>5</v>
  </rv>
  <rv s="3">
    <fb>107.4</fb>
    <v>5</v>
  </rv>
  <rv s="3">
    <fb>108.95</fb>
    <v>5</v>
  </rv>
  <rv s="3">
    <fb>108.66</fb>
    <v>5</v>
  </rv>
  <rv s="3">
    <fb>109.34</fb>
    <v>5</v>
  </rv>
  <rv s="3">
    <fb>109.42</fb>
    <v>5</v>
  </rv>
  <rv s="3">
    <fb>109.57</fb>
    <v>5</v>
  </rv>
  <rv s="3">
    <fb>110.32</fb>
    <v>5</v>
  </rv>
  <rv s="3">
    <fb>110.28</fb>
    <v>5</v>
  </rv>
  <rv s="3">
    <fb>110.44</fb>
    <v>5</v>
  </rv>
  <rv s="3">
    <fb>110.71</fb>
    <v>5</v>
  </rv>
  <rv s="3">
    <fb>111.12</fb>
    <v>5</v>
  </rv>
  <rv s="3">
    <fb>111.35</fb>
    <v>5</v>
  </rv>
  <rv s="3">
    <fb>111.62</fb>
    <v>5</v>
  </rv>
  <rv s="3">
    <fb>110.98</fb>
    <v>5</v>
  </rv>
  <rv s="3">
    <fb>111.72</fb>
    <v>5</v>
  </rv>
  <rv s="3">
    <fb>111.68</fb>
    <v>5</v>
  </rv>
  <rv s="3">
    <fb>111.85</fb>
    <v>5</v>
  </rv>
  <rv s="3">
    <fb>112.02</fb>
    <v>5</v>
  </rv>
  <rv s="3">
    <fb>112.06</fb>
    <v>5</v>
  </rv>
  <rv s="3">
    <fb>112.22</fb>
    <v>5</v>
  </rv>
  <rv s="3">
    <fb>112.24</fb>
    <v>5</v>
  </rv>
  <rv s="3">
    <fb>111.64</fb>
    <v>5</v>
  </rv>
  <rv s="3">
    <fb>110.92</fb>
    <v>5</v>
  </rv>
  <rv s="3">
    <fb>111.36</fb>
    <v>5</v>
  </rv>
  <rv s="3">
    <fb>111.48</fb>
    <v>5</v>
  </rv>
  <rv s="3">
    <fb>112.08</fb>
    <v>5</v>
  </rv>
  <rv s="3">
    <fb>112.56</fb>
    <v>5</v>
  </rv>
  <rv s="3">
    <fb>112.36</fb>
    <v>5</v>
  </rv>
  <rv s="3">
    <fb>112.62</fb>
    <v>5</v>
  </rv>
  <rv s="3">
    <fb>112.44</fb>
    <v>5</v>
  </rv>
  <rv s="3">
    <fb>112.82</fb>
    <v>5</v>
  </rv>
  <rv s="3">
    <fb>113.17</fb>
    <v>5</v>
  </rv>
  <rv s="3">
    <fb>112.48</fb>
    <v>5</v>
  </rv>
  <rv s="3">
    <fb>112.81</fb>
    <v>5</v>
  </rv>
  <rv s="3">
    <fb>111.5</fb>
    <v>5</v>
  </rv>
  <rv s="3">
    <fb>112.93</fb>
    <v>5</v>
  </rv>
  <rv s="3">
    <fb>113.39</fb>
    <v>5</v>
  </rv>
  <rv s="3">
    <fb>113.62</fb>
    <v>5</v>
  </rv>
  <rv s="3">
    <fb>113.32</fb>
    <v>5</v>
  </rv>
  <rv s="3">
    <fb>113</fb>
    <v>5</v>
  </rv>
  <rv s="3">
    <fb>112.35</fb>
    <v>5</v>
  </rv>
  <rv s="3">
    <fb>110.26</fb>
    <v>5</v>
  </rv>
  <rv s="3">
    <fb>111.28</fb>
    <v>5</v>
  </rv>
  <rv s="3">
    <fb>112.26</fb>
    <v>5</v>
  </rv>
  <rv s="3">
    <fb>112.61</fb>
    <v>5</v>
  </rv>
  <rv s="3">
    <fb>113.41</fb>
    <v>5</v>
  </rv>
  <rv s="3">
    <fb>113.38</fb>
    <v>5</v>
  </rv>
  <rv s="3">
    <fb>113.12</fb>
    <v>5</v>
  </rv>
  <rv s="3">
    <fb>113.96</fb>
    <v>5</v>
  </rv>
  <rv s="3">
    <fb>113.06</fb>
    <v>5</v>
  </rv>
  <rv s="3">
    <fb>113.78</fb>
    <v>5</v>
  </rv>
  <rv s="3">
    <fb>113.29</fb>
    <v>5</v>
  </rv>
  <rv s="3">
    <fb>113.74</fb>
    <v>5</v>
  </rv>
  <rv s="3">
    <fb>114.28</fb>
    <v>5</v>
  </rv>
  <rv s="3">
    <fb>114</fb>
    <v>5</v>
  </rv>
  <rv s="3">
    <fb>114.1</fb>
    <v>5</v>
  </rv>
  <rv s="3">
    <fb>114.17</fb>
    <v>5</v>
  </rv>
  <rv s="3">
    <fb>114.44</fb>
    <v>5</v>
  </rv>
  <rv s="3">
    <fb>114.41</fb>
    <v>5</v>
  </rv>
  <rv s="3">
    <fb>114.88</fb>
    <v>5</v>
  </rv>
  <rv s="3">
    <fb>114.24</fb>
    <v>5</v>
  </rv>
  <rv s="3">
    <fb>113.8</fb>
    <v>5</v>
  </rv>
  <rv s="3">
    <fb>112.21</fb>
    <v>5</v>
  </rv>
  <rv s="3">
    <fb>112.73</fb>
    <v>5</v>
  </rv>
  <rv s="3">
    <fb>114.11</fb>
    <v>5</v>
  </rv>
  <rv s="3">
    <fb>114.72</fb>
    <v>5</v>
  </rv>
  <rv s="3">
    <fb>114.9</fb>
    <v>5</v>
  </rv>
  <rv s="3">
    <fb>114.46</fb>
    <v>5</v>
  </rv>
  <rv s="3">
    <fb>115.16</fb>
    <v>5</v>
  </rv>
  <rv s="3">
    <fb>115.78</fb>
    <v>5</v>
  </rv>
  <rv s="3">
    <fb>116.3</fb>
    <v>5</v>
  </rv>
  <rv s="3">
    <fb>116.66</fb>
    <v>5</v>
  </rv>
  <rv s="3">
    <fb>117.25</fb>
    <v>5</v>
  </rv>
  <rv s="3">
    <fb>116.56</fb>
    <v>5</v>
  </rv>
  <rv s="3">
    <fb>116</fb>
    <v>5</v>
  </rv>
  <rv s="3">
    <fb>115.62</fb>
    <v>5</v>
  </rv>
  <rv s="3">
    <fb>115.38</fb>
    <v>5</v>
  </rv>
  <rv s="3">
    <fb>114.76</fb>
    <v>5</v>
  </rv>
  <rv s="3">
    <fb>114.63</fb>
    <v>5</v>
  </rv>
  <rv s="3">
    <fb>114.12</fb>
    <v>5</v>
  </rv>
  <rv s="3">
    <fb>111.98</fb>
    <v>5</v>
  </rv>
  <rv s="3">
    <fb>113.46</fb>
    <v>5</v>
  </rv>
  <rv s="3">
    <fb>114.5</fb>
    <v>5</v>
  </rv>
  <rv s="3">
    <fb>113.9</fb>
    <v>5</v>
  </rv>
  <rv s="3">
    <fb>114.08</fb>
    <v>5</v>
  </rv>
  <rv s="3">
    <fb>111.9</fb>
    <v>5</v>
  </rv>
  <rv s="3">
    <fb>111.96</fb>
    <v>5</v>
  </rv>
  <rv s="3">
    <fb>110.82</fb>
    <v>5</v>
  </rv>
  <rv s="3">
    <fb>109.92</fb>
    <v>5</v>
  </rv>
  <rv s="3">
    <fb>112.84</fb>
    <v>5</v>
  </rv>
  <rv s="3">
    <fb>112.46</fb>
    <v>5</v>
  </rv>
  <rv s="3">
    <fb>112.8</fb>
    <v>5</v>
  </rv>
  <rv s="3">
    <fb>111.74</fb>
    <v>5</v>
  </rv>
  <rv s="3">
    <fb>113.58</fb>
    <v>5</v>
  </rv>
  <rv s="3">
    <fb>114.66</fb>
    <v>5</v>
  </rv>
  <rv s="3">
    <fb>114.7</fb>
    <v>5</v>
  </rv>
  <rv s="3">
    <fb>115.6</fb>
    <v>5</v>
  </rv>
  <rv s="3">
    <fb>116.06</fb>
    <v>5</v>
  </rv>
  <rv s="3">
    <fb>115.86</fb>
    <v>5</v>
  </rv>
  <rv s="3">
    <fb>116.36</fb>
    <v>5</v>
  </rv>
  <rv s="3">
    <fb>116.82</fb>
    <v>5</v>
  </rv>
  <rv s="3">
    <fb>116.27</fb>
    <v>5</v>
  </rv>
  <rv s="3">
    <fb>116.34</fb>
    <v>5</v>
  </rv>
  <rv s="3">
    <fb>117.06</fb>
    <v>5</v>
  </rv>
  <rv s="3">
    <fb>117.19</fb>
    <v>5</v>
  </rv>
  <rv s="3">
    <fb>117.14</fb>
    <v>5</v>
  </rv>
  <rv s="3">
    <fb>117.94</fb>
    <v>5</v>
  </rv>
  <rv s="3">
    <fb>118.6</fb>
    <v>5</v>
  </rv>
  <rv s="3">
    <fb>118.7</fb>
    <v>5</v>
  </rv>
  <rv s="3">
    <fb>118.2</fb>
    <v>5</v>
  </rv>
  <rv s="3">
    <fb>118.12</fb>
    <v>5</v>
  </rv>
  <rv s="3">
    <fb>117.82</fb>
    <v>5</v>
  </rv>
  <rv s="3">
    <fb>118.38</fb>
    <v>5</v>
  </rv>
  <rv s="3">
    <fb>118.74</fb>
    <v>5</v>
  </rv>
  <rv s="3">
    <fb>118.8</fb>
    <v>5</v>
  </rv>
  <rv s="3">
    <fb>118.3</fb>
    <v>5</v>
  </rv>
  <rv s="3">
    <fb>118.14</fb>
    <v>5</v>
  </rv>
  <rv s="3">
    <fb>118.24</fb>
    <v>5</v>
  </rv>
  <rv s="3">
    <fb>117.02</fb>
    <v>5</v>
  </rv>
  <rv s="3">
    <fb>117.48</fb>
    <v>5</v>
  </rv>
  <rv s="3">
    <fb>114.3</fb>
    <v>5</v>
  </rv>
  <rv s="3">
    <fb>115.14</fb>
    <v>5</v>
  </rv>
  <rv s="3">
    <fb>113.86</fb>
    <v>5</v>
  </rv>
  <rv s="3">
    <fb>113.24</fb>
    <v>5</v>
  </rv>
  <rv s="3">
    <fb>116.86</fb>
    <v>5</v>
  </rv>
  <rv s="3">
    <fb>116.92</fb>
    <v>5</v>
  </rv>
  <rv s="3">
    <fb>116.74</fb>
    <v>5</v>
  </rv>
  <rv s="3">
    <fb>116.5</fb>
    <v>5</v>
  </rv>
  <rv s="3">
    <fb>115.96</fb>
    <v>5</v>
  </rv>
  <rv s="3">
    <fb>114.74</fb>
    <v>5</v>
  </rv>
  <rv s="3">
    <fb>114.52</fb>
    <v>5</v>
  </rv>
  <rv s="3">
    <fb>116.6</fb>
    <v>5</v>
  </rv>
  <rv s="3">
    <fb>115.44</fb>
    <v>5</v>
  </rv>
  <rv s="3">
    <fb>116.4</fb>
    <v>5</v>
  </rv>
  <rv s="3">
    <fb>117.46</fb>
    <v>5</v>
  </rv>
  <rv s="3">
    <fb>117.54</fb>
    <v>5</v>
  </rv>
  <rv s="0">
    <v>https://www.bing.com/financeapi/forcetrigger?t=aobwh7&amp;q=XLON%3aMXWO&amp;form=skydnc</v>
    <v>Learn more on Bing</v>
  </rv>
  <rv s="1">
    <v>en-US</v>
    <v>aobwh7</v>
    <v>268435456</v>
    <v>1</v>
    <v>Powered by Refinitiv</v>
    <v>0</v>
    <v>INV MSCI World UCITS ETF Acc (XLON:MXWO)</v>
    <v>2</v>
    <v>3</v>
    <v>Finance</v>
    <v>4</v>
    <v>95.22</v>
    <v>51.39</v>
    <v>1.0005999999999999</v>
    <v>0.16</v>
    <v>1.6850000000000001E-3</v>
    <v>USD</v>
    <v>London Stock Exchange</v>
    <v>XLON</v>
    <v>1.9E-3</v>
    <v>95.22</v>
    <v>ETF</v>
    <v>44554.513543402347</v>
    <v>3547</v>
    <v>95.13</v>
    <v>3568195442</v>
    <v>INV MSCI World UCITS ETF Acc</v>
    <v>95.16</v>
    <v>94.97</v>
    <v>95.075000000000003</v>
    <v>MXWO</v>
    <v>INV MSCI World UCITS ETF Acc (XLON:MXWO)</v>
    <v>23</v>
  </rv>
  <rv s="2">
    <v>3548</v>
  </rv>
  <rv s="3">
    <fb>78.510000000000005</fb>
    <v>5</v>
  </rv>
  <rv s="3">
    <fb>78.349999999999994</fb>
    <v>5</v>
  </rv>
  <rv s="3">
    <fb>77.974999999999994</fb>
    <v>5</v>
  </rv>
  <rv s="3">
    <fb>78.05</fb>
    <v>5</v>
  </rv>
  <rv s="3">
    <fb>79.31</fb>
    <v>5</v>
  </rv>
  <rv s="3">
    <fb>80.11</fb>
    <v>5</v>
  </rv>
  <rv s="3">
    <fb>79.885000000000005</fb>
    <v>5</v>
  </rv>
  <rv s="3">
    <fb>79.775000000000006</fb>
    <v>5</v>
  </rv>
  <rv s="3">
    <fb>79.319999999999993</fb>
    <v>5</v>
  </rv>
  <rv s="3">
    <fb>79.284999999999997</fb>
    <v>5</v>
  </rv>
  <rv s="3">
    <fb>79.534999999999997</fb>
    <v>5</v>
  </rv>
  <rv s="3">
    <fb>80.424999999999997</fb>
    <v>5</v>
  </rv>
  <rv s="3">
    <fb>80.784999999999997</fb>
    <v>5</v>
  </rv>
  <rv s="3">
    <fb>80.344999999999999</fb>
    <v>5</v>
  </rv>
  <rv s="3">
    <fb>79.864999999999995</fb>
    <v>5</v>
  </rv>
  <rv s="3">
    <fb>79.239999999999995</fb>
    <v>5</v>
  </rv>
  <rv s="3">
    <fb>79.44</fb>
    <v>5</v>
  </rv>
  <rv s="3">
    <fb>78.064999999999998</fb>
    <v>5</v>
  </rv>
  <rv s="3">
    <fb>79.91</fb>
    <v>5</v>
  </rv>
  <rv s="3">
    <fb>79.935000000000002</fb>
    <v>5</v>
  </rv>
  <rv s="3">
    <fb>80.355000000000004</fb>
    <v>5</v>
  </rv>
  <rv s="3">
    <fb>80.924999999999997</fb>
    <v>5</v>
  </rv>
  <rv s="3">
    <fb>81.430000000000007</fb>
    <v>5</v>
  </rv>
  <rv s="3">
    <fb>81.599999999999994</fb>
    <v>5</v>
  </rv>
  <rv s="3">
    <fb>81.625</fb>
    <v>5</v>
  </rv>
  <rv s="3">
    <fb>81.944999999999993</fb>
    <v>5</v>
  </rv>
  <rv s="3">
    <fb>82.96</fb>
    <v>5</v>
  </rv>
  <rv s="3">
    <fb>81.900000000000006</fb>
    <v>5</v>
  </rv>
  <rv s="3">
    <fb>81.665000000000006</fb>
    <v>5</v>
  </rv>
  <rv s="3">
    <fb>82.405000000000001</fb>
    <v>5</v>
  </rv>
  <rv s="3">
    <fb>81.655000000000001</fb>
    <v>5</v>
  </rv>
  <rv s="3">
    <fb>81.03</fb>
    <v>5</v>
  </rv>
  <rv s="3">
    <fb>81.644999999999996</fb>
    <v>5</v>
  </rv>
  <rv s="3">
    <fb>81.605000000000004</fb>
    <v>5</v>
  </rv>
  <rv s="3">
    <fb>79.834999999999994</fb>
    <v>5</v>
  </rv>
  <rv s="3">
    <fb>81.28</fb>
    <v>5</v>
  </rv>
  <rv s="3">
    <fb>81.174999999999997</fb>
    <v>5</v>
  </rv>
  <rv s="3">
    <fb>80.900000000000006</fb>
    <v>5</v>
  </rv>
  <rv s="3">
    <fb>80.069999999999993</fb>
    <v>5</v>
  </rv>
  <rv s="3">
    <fb>78.150000000000006</fb>
    <v>5</v>
  </rv>
  <rv s="3">
    <fb>80.64</fb>
    <v>5</v>
  </rv>
  <rv s="3">
    <fb>81.05</fb>
    <v>5</v>
  </rv>
  <rv s="3">
    <fb>82.275000000000006</fb>
    <v>5</v>
  </rv>
  <rv s="3">
    <fb>82.15</fb>
    <v>5</v>
  </rv>
  <rv s="3">
    <fb>82.68</fb>
    <v>5</v>
  </rv>
  <rv s="3">
    <fb>82.28</fb>
    <v>5</v>
  </rv>
  <rv s="3">
    <fb>82.05</fb>
    <v>5</v>
  </rv>
  <rv s="3">
    <fb>81.795000000000002</fb>
    <v>5</v>
  </rv>
  <rv s="3">
    <fb>81.02</fb>
    <v>5</v>
  </rv>
  <rv s="3">
    <fb>81.93</fb>
    <v>5</v>
  </rv>
  <rv s="3">
    <fb>82.135000000000005</fb>
    <v>5</v>
  </rv>
  <rv s="3">
    <fb>82.224999999999994</fb>
    <v>5</v>
  </rv>
  <rv s="3">
    <fb>82.525000000000006</fb>
    <v>5</v>
  </rv>
  <rv s="3">
    <fb>83.13</fb>
    <v>5</v>
  </rv>
  <rv s="3">
    <fb>84.385000000000005</fb>
    <v>5</v>
  </rv>
  <rv s="3">
    <fb>84.8</fb>
    <v>5</v>
  </rv>
  <rv s="3">
    <fb>84.974999999999994</fb>
    <v>5</v>
  </rv>
  <rv s="3">
    <fb>85.194999999999993</fb>
    <v>5</v>
  </rv>
  <rv s="3">
    <fb>85.484999999999999</fb>
    <v>5</v>
  </rv>
  <rv s="3">
    <fb>85.775000000000006</fb>
    <v>5</v>
  </rv>
  <rv s="3">
    <fb>86.11</fb>
    <v>5</v>
  </rv>
  <rv s="3">
    <fb>86.46</fb>
    <v>5</v>
  </rv>
  <rv s="3">
    <fb>86.31</fb>
    <v>5</v>
  </rv>
  <rv s="3">
    <fb>85.144999999999996</fb>
    <v>5</v>
  </rv>
  <rv s="3">
    <fb>85.87</fb>
    <v>5</v>
  </rv>
  <rv s="3">
    <fb>86.165000000000006</fb>
    <v>5</v>
  </rv>
  <rv s="3">
    <fb>86.28</fb>
    <v>5</v>
  </rv>
  <rv s="3">
    <fb>86.674999999999997</fb>
    <v>5</v>
  </rv>
  <rv s="3">
    <fb>86.484999999999999</fb>
    <v>5</v>
  </rv>
  <rv s="3">
    <fb>86.66</fb>
    <v>5</v>
  </rv>
  <rv s="3">
    <fb>86.7</fb>
    <v>5</v>
  </rv>
  <rv s="3">
    <fb>86.23</fb>
    <v>5</v>
  </rv>
  <rv s="3">
    <fb>85.314999999999998</fb>
    <v>5</v>
  </rv>
  <rv s="3">
    <fb>86.15</fb>
    <v>5</v>
  </rv>
  <rv s="3">
    <fb>87.49</fb>
    <v>5</v>
  </rv>
  <rv s="3">
    <fb>87.545000000000002</fb>
    <v>5</v>
  </rv>
  <rv s="3">
    <fb>84.995000000000005</fb>
    <v>5</v>
  </rv>
  <rv s="3">
    <fb>84.85</fb>
    <v>5</v>
  </rv>
  <rv s="3">
    <fb>86.194999999999993</fb>
    <v>5</v>
  </rv>
  <rv s="3">
    <fb>86.364999999999995</fb>
    <v>5</v>
  </rv>
  <rv s="3">
    <fb>86.68</fb>
    <v>5</v>
  </rv>
  <rv s="3">
    <fb>87.14</fb>
    <v>5</v>
  </rv>
  <rv s="3">
    <fb>87.17</fb>
    <v>5</v>
  </rv>
  <rv s="3">
    <fb>87.364999999999995</fb>
    <v>5</v>
  </rv>
  <rv s="3">
    <fb>87.754999999999995</fb>
    <v>5</v>
  </rv>
  <rv s="3">
    <fb>87.7</fb>
    <v>5</v>
  </rv>
  <rv s="3">
    <fb>87.93</fb>
    <v>5</v>
  </rv>
  <rv s="3">
    <fb>87.53</fb>
    <v>5</v>
  </rv>
  <rv s="3">
    <fb>88.144999999999996</fb>
    <v>5</v>
  </rv>
  <rv s="3">
    <fb>88.055000000000007</fb>
    <v>5</v>
  </rv>
  <rv s="3">
    <fb>88.35</fb>
    <v>5</v>
  </rv>
  <rv s="3">
    <fb>88.36</fb>
    <v>5</v>
  </rv>
  <rv s="3">
    <fb>88.47</fb>
    <v>5</v>
  </rv>
  <rv s="3">
    <fb>88.61</fb>
    <v>5</v>
  </rv>
  <rv s="3">
    <fb>88.72</fb>
    <v>5</v>
  </rv>
  <rv s="3">
    <fb>88.825000000000003</fb>
    <v>5</v>
  </rv>
  <rv s="3">
    <fb>88.14</fb>
    <v>5</v>
  </rv>
  <rv s="3">
    <fb>86.834999999999994</fb>
    <v>5</v>
  </rv>
  <rv s="3">
    <fb>87.724999999999994</fb>
    <v>5</v>
  </rv>
  <rv s="3">
    <fb>88.194999999999993</fb>
    <v>5</v>
  </rv>
  <rv s="3">
    <fb>88.25</fb>
    <v>5</v>
  </rv>
  <rv s="3">
    <fb>88.674999999999997</fb>
    <v>5</v>
  </rv>
  <rv s="3">
    <fb>88.95</fb>
    <v>5</v>
  </rv>
  <rv s="3">
    <fb>88.76</fb>
    <v>5</v>
  </rv>
  <rv s="3">
    <fb>88.954999999999998</fb>
    <v>5</v>
  </rv>
  <rv s="3">
    <fb>89.43</fb>
    <v>5</v>
  </rv>
  <rv s="3">
    <fb>89.81</fb>
    <v>5</v>
  </rv>
  <rv s="3">
    <fb>89.67</fb>
    <v>5</v>
  </rv>
  <rv s="3">
    <fb>88.74</fb>
    <v>5</v>
  </rv>
  <rv s="3">
    <fb>89.85</fb>
    <v>5</v>
  </rv>
  <rv s="3">
    <fb>90.24</fb>
    <v>5</v>
  </rv>
  <rv s="3">
    <fb>90.34</fb>
    <v>5</v>
  </rv>
  <rv s="3">
    <fb>90.04</fb>
    <v>5</v>
  </rv>
  <rv s="3">
    <fb>89.644999999999996</fb>
    <v>5</v>
  </rv>
  <rv s="3">
    <fb>89.234999999999999</fb>
    <v>5</v>
  </rv>
  <rv s="3">
    <fb>88.385000000000005</fb>
    <v>5</v>
  </rv>
  <rv s="3">
    <fb>90.525000000000006</fb>
    <v>5</v>
  </rv>
  <rv s="3">
    <fb>90.1</fb>
    <v>5</v>
  </rv>
  <rv s="3">
    <fb>90.43</fb>
    <v>5</v>
  </rv>
  <rv s="3">
    <fb>91.11</fb>
    <v>5</v>
  </rv>
  <rv s="3">
    <fb>90.515000000000001</fb>
    <v>5</v>
  </rv>
  <rv s="3">
    <fb>90.98</fb>
    <v>5</v>
  </rv>
  <rv s="3">
    <fb>90.54</fb>
    <v>5</v>
  </rv>
  <rv s="3">
    <fb>90.844999999999999</fb>
    <v>5</v>
  </rv>
  <rv s="3">
    <fb>91.314999999999998</fb>
    <v>5</v>
  </rv>
  <rv s="3">
    <fb>91.284999999999997</fb>
    <v>5</v>
  </rv>
  <rv s="3">
    <fb>91.35</fb>
    <v>5</v>
  </rv>
  <rv s="3">
    <fb>91.534999999999997</fb>
    <v>5</v>
  </rv>
  <rv s="3">
    <fb>91.665000000000006</fb>
    <v>5</v>
  </rv>
  <rv s="3">
    <fb>92.1</fb>
    <v>5</v>
  </rv>
  <rv s="3">
    <fb>91.555000000000007</fb>
    <v>5</v>
  </rv>
  <rv s="3">
    <fb>91.364999999999995</fb>
    <v>5</v>
  </rv>
  <rv s="3">
    <fb>91.28</fb>
    <v>5</v>
  </rv>
  <rv s="3">
    <fb>90.174999999999997</fb>
    <v>5</v>
  </rv>
  <rv s="3">
    <fb>90.66</fb>
    <v>5</v>
  </rv>
  <rv s="3">
    <fb>91.77</fb>
    <v>5</v>
  </rv>
  <rv s="3">
    <fb>92.13</fb>
    <v>5</v>
  </rv>
  <rv s="3">
    <fb>91.91</fb>
    <v>5</v>
  </rv>
  <rv s="3">
    <fb>92.674999999999997</fb>
    <v>5</v>
  </rv>
  <rv s="3">
    <fb>93.025000000000006</fb>
    <v>5</v>
  </rv>
  <rv s="3">
    <fb>93.375</fb>
    <v>5</v>
  </rv>
  <rv s="3">
    <fb>92.644999999999996</fb>
    <v>5</v>
  </rv>
  <rv s="3">
    <fb>92.795000000000002</fb>
    <v>5</v>
  </rv>
  <rv s="3">
    <fb>92.355000000000004</fb>
    <v>5</v>
  </rv>
  <rv s="3">
    <fb>92.144999999999996</fb>
    <v>5</v>
  </rv>
  <rv s="3">
    <fb>92.12</fb>
    <v>5</v>
  </rv>
  <rv s="3">
    <fb>91.9</fb>
    <v>5</v>
  </rv>
  <rv s="3">
    <fb>91.84</fb>
    <v>5</v>
  </rv>
  <rv s="3">
    <fb>89.86</fb>
    <v>5</v>
  </rv>
  <rv s="3">
    <fb>90.05</fb>
    <v>5</v>
  </rv>
  <rv s="3">
    <fb>90.83</fb>
    <v>5</v>
  </rv>
  <rv s="3">
    <fb>91.754999999999995</fb>
    <v>5</v>
  </rv>
  <rv s="3">
    <fb>91.394999999999996</fb>
    <v>5</v>
  </rv>
  <rv s="3">
    <fb>89.555000000000007</fb>
    <v>5</v>
  </rv>
  <rv s="3">
    <fb>89.734999999999999</fb>
    <v>5</v>
  </rv>
  <rv s="3">
    <fb>89.564999999999998</fb>
    <v>5</v>
  </rv>
  <rv s="3">
    <fb>88.685000000000002</fb>
    <v>5</v>
  </rv>
  <rv s="3">
    <fb>89.44</fb>
    <v>5</v>
  </rv>
  <rv s="3">
    <fb>88.284999999999997</fb>
    <v>5</v>
  </rv>
  <rv s="3">
    <fb>90.42</fb>
    <v>5</v>
  </rv>
  <rv s="3">
    <fb>90.11</fb>
    <v>5</v>
  </rv>
  <rv s="3">
    <fb>90.254999999999995</fb>
    <v>5</v>
  </rv>
  <rv s="3">
    <fb>91.015000000000001</fb>
    <v>5</v>
  </rv>
  <rv s="3">
    <fb>91.844999999999999</fb>
    <v>5</v>
  </rv>
  <rv s="3">
    <fb>91.885000000000005</fb>
    <v>5</v>
  </rv>
  <rv s="3">
    <fb>93.004999999999995</fb>
    <v>5</v>
  </rv>
  <rv s="3">
    <fb>93.04</fb>
    <v>5</v>
  </rv>
  <rv s="3">
    <fb>93.84</fb>
    <v>5</v>
  </rv>
  <rv s="3">
    <fb>93.454999999999998</fb>
    <v>5</v>
  </rv>
  <rv s="3">
    <fb>93.864999999999995</fb>
    <v>5</v>
  </rv>
  <rv s="3">
    <fb>93.71</fb>
    <v>5</v>
  </rv>
  <rv s="3">
    <fb>94.22</fb>
    <v>5</v>
  </rv>
  <rv s="3">
    <fb>94.46</fb>
    <v>5</v>
  </rv>
  <rv s="3">
    <fb>94.45</fb>
    <v>5</v>
  </rv>
  <rv s="3">
    <fb>95.194999999999993</fb>
    <v>5</v>
  </rv>
  <rv s="3">
    <fb>95.715000000000003</fb>
    <v>5</v>
  </rv>
  <rv s="3">
    <fb>95.784999999999997</fb>
    <v>5</v>
  </rv>
  <rv s="3">
    <fb>95.305000000000007</fb>
    <v>5</v>
  </rv>
  <rv s="3">
    <fb>95.234999999999999</fb>
    <v>5</v>
  </rv>
  <rv s="3">
    <fb>94.78</fb>
    <v>5</v>
  </rv>
  <rv s="3">
    <fb>95.495000000000005</fb>
    <v>5</v>
  </rv>
  <rv s="3">
    <fb>95.69</fb>
    <v>5</v>
  </rv>
  <rv s="3">
    <fb>95.78</fb>
    <v>5</v>
  </rv>
  <rv s="3">
    <fb>95.23</fb>
    <v>5</v>
  </rv>
  <rv s="3">
    <fb>95.46</fb>
    <v>5</v>
  </rv>
  <rv s="3">
    <fb>95.465000000000003</fb>
    <v>5</v>
  </rv>
  <rv s="3">
    <fb>94.38</fb>
    <v>5</v>
  </rv>
  <rv s="3">
    <fb>94.5</fb>
    <v>5</v>
  </rv>
  <rv s="3">
    <fb>94.87</fb>
    <v>5</v>
  </rv>
  <rv s="3">
    <fb>92.495000000000005</fb>
    <v>5</v>
  </rv>
  <rv s="3">
    <fb>93.1</fb>
    <v>5</v>
  </rv>
  <rv s="3">
    <fb>92.204999999999998</fb>
    <v>5</v>
  </rv>
  <rv s="3">
    <fb>93.48</fb>
    <v>5</v>
  </rv>
  <rv s="3">
    <fb>91.965000000000003</fb>
    <v>5</v>
  </rv>
  <rv s="3">
    <fb>91.234999999999999</fb>
    <v>5</v>
  </rv>
  <rv s="3">
    <fb>94.334999999999994</fb>
    <v>5</v>
  </rv>
  <rv s="3">
    <fb>94.394999999999996</fb>
    <v>5</v>
  </rv>
  <rv s="3">
    <fb>94.26</fb>
    <v>5</v>
  </rv>
  <rv s="3">
    <fb>94.07</fb>
    <v>5</v>
  </rv>
  <rv s="3">
    <fb>93.665000000000006</fb>
    <v>5</v>
  </rv>
  <rv s="3">
    <fb>92.754999999999995</fb>
    <v>5</v>
  </rv>
  <rv s="3">
    <fb>92.7</fb>
    <v>5</v>
  </rv>
  <rv s="3">
    <fb>94.44</fb>
    <v>5</v>
  </rv>
  <rv s="3">
    <fb>93.515000000000001</fb>
    <v>5</v>
  </rv>
  <rv s="3">
    <fb>92.665000000000006</fb>
    <v>5</v>
  </rv>
  <rv s="3">
    <fb>94.97</fb>
    <v>5</v>
  </rv>
  <rv s="3">
    <fb>95.075000000000003</fb>
    <v>5</v>
  </rv>
  <rv s="0">
    <v>https://www.bing.com/financeapi/forcetrigger?t=aoala2&amp;q=XLON%3aIUIT&amp;form=skydnc</v>
    <v>Learn more on Bing</v>
  </rv>
  <rv s="1">
    <v>en-US</v>
    <v>aoala2</v>
    <v>268435456</v>
    <v>1</v>
    <v>Powered by Refinitiv</v>
    <v>0</v>
    <v>iS S&amp;P 500 USD IT S UCITS ETF (XLON:IUIT)</v>
    <v>2</v>
    <v>3</v>
    <v>Finance</v>
    <v>4</v>
    <v>21.8</v>
    <v>4.2709999999999999</v>
    <v>0.96189999999999998</v>
    <v>-4.4999999999999998E-2</v>
    <v>-2.065E-3</v>
    <v>USD</v>
    <v>London Stock Exchange</v>
    <v>XLON</v>
    <v>1.5E-3</v>
    <v>21.8</v>
    <v>ETF</v>
    <v>44554.490125878903</v>
    <v>3757</v>
    <v>21.7</v>
    <v>3452347161.5799999</v>
    <v>iS S&amp;P 500 USD IT S UCITS ETF</v>
    <v>21.79</v>
    <v>21.79</v>
    <v>21.72</v>
    <v>IUIT</v>
    <v>iS S&amp;P 500 USD IT S UCITS ETF (XLON:IUIT)</v>
    <v>6027</v>
  </rv>
  <rv s="2">
    <v>3758</v>
  </rv>
  <rv s="3">
    <fb>16.425000000000001</fb>
    <v>5</v>
  </rv>
  <rv s="3">
    <fb>16.385000000000002</fb>
    <v>5</v>
  </rv>
  <rv s="3">
    <fb>16.34</fb>
    <v>5</v>
  </rv>
  <rv s="3">
    <fb>16.11</fb>
    <v>5</v>
  </rv>
  <rv s="3">
    <fb>16.105</fb>
    <v>5</v>
  </rv>
  <rv s="3">
    <fb>16.155000000000001</fb>
    <v>5</v>
  </rv>
  <rv s="3">
    <fb>16.295000000000002</fb>
    <v>5</v>
  </rv>
  <rv s="3">
    <fb>16.355</fb>
    <v>5</v>
  </rv>
  <rv s="3">
    <fb>16.350000000000001</fb>
    <v>5</v>
  </rv>
  <rv s="3">
    <fb>16.22</fb>
    <v>5</v>
  </rv>
  <rv s="3">
    <fb>16.337499999999999</fb>
    <v>5</v>
  </rv>
  <rv s="3">
    <fb>16.309999999999999</fb>
    <v>5</v>
  </rv>
  <rv s="3">
    <fb>16.024999999999999</fb>
    <v>5</v>
  </rv>
  <rv s="3">
    <fb>16.085000000000001</fb>
    <v>5</v>
  </rv>
  <rv s="3">
    <fb>16.535</fb>
    <v>5</v>
  </rv>
  <rv s="3">
    <fb>16.655000000000001</fb>
    <v>5</v>
  </rv>
  <rv s="3">
    <fb>16.7</fb>
    <v>5</v>
  </rv>
  <rv s="3">
    <fb>16.645</fb>
    <v>5</v>
  </rv>
  <rv s="3">
    <fb>16.844999999999999</fb>
    <v>5</v>
  </rv>
  <rv s="3">
    <fb>16.614999999999998</fb>
    <v>5</v>
  </rv>
  <rv s="3">
    <fb>16.695</fb>
    <v>5</v>
  </rv>
  <rv s="3">
    <fb>16.53</fb>
    <v>5</v>
  </rv>
  <rv s="3">
    <fb>16.78</fb>
    <v>5</v>
  </rv>
  <rv s="3">
    <fb>16.795000000000002</fb>
    <v>5</v>
  </rv>
  <rv s="3">
    <fb>16.885000000000002</fb>
    <v>5</v>
  </rv>
  <rv s="3">
    <fb>16.975000000000001</fb>
    <v>5</v>
  </rv>
  <rv s="3">
    <fb>17.07</fb>
    <v>5</v>
  </rv>
  <rv s="3">
    <fb>17.170000000000002</fb>
    <v>5</v>
  </rv>
  <rv s="3">
    <fb>17.09</fb>
    <v>5</v>
  </rv>
  <rv s="3">
    <fb>17.309999999999999</fb>
    <v>5</v>
  </rv>
  <rv s="3">
    <fb>17.350000000000001</fb>
    <v>5</v>
  </rv>
  <rv s="3">
    <fb>17.48</fb>
    <v>5</v>
  </rv>
  <rv s="3">
    <fb>17.36</fb>
    <v>5</v>
  </rv>
  <rv s="3">
    <fb>17.010000000000002</fb>
    <v>5</v>
  </rv>
  <rv s="3">
    <fb>16.954999999999998</fb>
    <v>5</v>
  </rv>
  <rv s="3">
    <fb>17.190000000000001</fb>
    <v>5</v>
  </rv>
  <rv s="3">
    <fb>16.760000000000002</fb>
    <v>5</v>
  </rv>
  <rv s="3">
    <fb>16.484999999999999</fb>
    <v>5</v>
  </rv>
  <rv s="3">
    <fb>16.625</fb>
    <v>5</v>
  </rv>
  <rv s="3">
    <fb>16.515000000000001</fb>
    <v>5</v>
  </rv>
  <rv s="3">
    <fb>16.824999999999999</fb>
    <v>5</v>
  </rv>
  <rv s="3">
    <fb>16.504999999999999</fb>
    <v>5</v>
  </rv>
  <rv s="3">
    <fb>16.195</fb>
    <v>5</v>
  </rv>
  <rv s="3">
    <fb>15.71</fb>
    <v>5</v>
  </rv>
  <rv s="3">
    <fb>16.3</fb>
    <v>5</v>
  </rv>
  <rv s="3">
    <fb>16.315000000000001</fb>
    <v>5</v>
  </rv>
  <rv s="3">
    <fb>16.6325</fb>
    <v>5</v>
  </rv>
  <rv s="3">
    <fb>16.37</fb>
    <v>5</v>
  </rv>
  <rv s="3">
    <fb>16.52</fb>
    <v>5</v>
  </rv>
  <rv s="3">
    <fb>16.579999999999998</fb>
    <v>5</v>
  </rv>
  <rv s="3">
    <fb>16.335000000000001</fb>
    <v>5</v>
  </rv>
  <rv s="3">
    <fb>16.61</fb>
    <v>5</v>
  </rv>
  <rv s="3">
    <fb>16.559999999999999</fb>
    <v>5</v>
  </rv>
  <rv s="3">
    <fb>16.445</fb>
    <v>5</v>
  </rv>
  <rv s="3">
    <fb>16.190000000000001</fb>
    <v>5</v>
  </rv>
  <rv s="3">
    <fb>16.440000000000001</fb>
    <v>5</v>
  </rv>
  <rv s="3">
    <fb>16.55</fb>
    <v>5</v>
  </rv>
  <rv s="3">
    <fb>16.422499999999999</fb>
    <v>5</v>
  </rv>
  <rv s="3">
    <fb>16.690000000000001</fb>
    <v>5</v>
  </rv>
  <rv s="3">
    <fb>16.965</fb>
    <v>5</v>
  </rv>
  <rv s="3">
    <fb>17.364999999999998</fb>
    <v>5</v>
  </rv>
  <rv s="3">
    <fb>17.594999999999999</fb>
    <v>5</v>
  </rv>
  <rv s="3">
    <fb>17.675000000000001</fb>
    <v>5</v>
  </rv>
  <rv s="3">
    <fb>17.71</fb>
    <v>5</v>
  </rv>
  <rv s="3">
    <fb>17.8</fb>
    <v>5</v>
  </rv>
  <rv s="3">
    <fb>17.795000000000002</fb>
    <v>5</v>
  </rv>
  <rv s="3">
    <fb>17.96</fb>
    <v>5</v>
  </rv>
  <rv s="3">
    <fb>17.975000000000001</fb>
    <v>5</v>
  </rv>
  <rv s="3">
    <fb>17.824999999999999</fb>
    <v>5</v>
  </rv>
  <rv s="3">
    <fb>17.647500000000001</fb>
    <v>5</v>
  </rv>
  <rv s="3">
    <fb>17.82</fb>
    <v>5</v>
  </rv>
  <rv s="3">
    <fb>17.895</fb>
    <v>5</v>
  </rv>
  <rv s="3">
    <fb>17.89</fb>
    <v>5</v>
  </rv>
  <rv s="3">
    <fb>18.015000000000001</fb>
    <v>5</v>
  </rv>
  <rv s="3">
    <fb>17.815000000000001</fb>
    <v>5</v>
  </rv>
  <rv s="3">
    <fb>17.704999999999998</fb>
    <v>5</v>
  </rv>
  <rv s="3">
    <fb>17.614999999999998</fb>
    <v>5</v>
  </rv>
  <rv s="3">
    <fb>17.059999999999999</fb>
    <v>5</v>
  </rv>
  <rv s="3">
    <fb>17.3</fb>
    <v>5</v>
  </rv>
  <rv s="3">
    <fb>17.204999999999998</fb>
    <v>5</v>
  </rv>
  <rv s="3">
    <fb>17.545000000000002</fb>
    <v>5</v>
  </rv>
  <rv s="3">
    <fb>17.225000000000001</fb>
    <v>5</v>
  </rv>
  <rv s="3">
    <fb>16.940000000000001</fb>
    <v>5</v>
  </rv>
  <rv s="3">
    <fb>16.574999999999999</fb>
    <v>5</v>
  </rv>
  <rv s="3">
    <fb>16.72</fb>
    <v>5</v>
  </rv>
  <rv s="3">
    <fb>17.004999999999999</fb>
    <v>5</v>
  </rv>
  <rv s="3">
    <fb>16.8825</fb>
    <v>5</v>
  </rv>
  <rv s="3">
    <fb>16.715</fb>
    <v>5</v>
  </rv>
  <rv s="3">
    <fb>17.184999999999999</fb>
    <v>5</v>
  </rv>
  <rv s="3">
    <fb>17.164999999999999</fb>
    <v>5</v>
  </rv>
  <rv s="3">
    <fb>17.414999999999999</fb>
    <v>5</v>
  </rv>
  <rv s="3">
    <fb>17.399999999999999</fb>
    <v>5</v>
  </rv>
  <rv s="3">
    <fb>17.385000000000002</fb>
    <v>5</v>
  </rv>
  <rv s="3">
    <fb>17.41</fb>
    <v>5</v>
  </rv>
  <rv s="3">
    <fb>17.434999999999999</fb>
    <v>5</v>
  </rv>
  <rv s="3">
    <fb>17.34</fb>
    <v>5</v>
  </rv>
  <rv s="3">
    <fb>17.475000000000001</fb>
    <v>5</v>
  </rv>
  <rv s="3">
    <fb>17.285</fb>
    <v>5</v>
  </rv>
  <rv s="3">
    <fb>17.559999999999999</fb>
    <v>5</v>
  </rv>
  <rv s="3">
    <fb>17.54</fb>
    <v>5</v>
  </rv>
  <rv s="3">
    <fb>17.579999999999998</fb>
    <v>5</v>
  </rv>
  <rv s="3">
    <fb>17.642499999999998</fb>
    <v>5</v>
  </rv>
  <rv s="3">
    <fb>17.875</fb>
    <v>5</v>
  </rv>
  <rv s="3">
    <fb>17.93</fb>
    <v>5</v>
  </rv>
  <rv s="3">
    <fb>17.920000000000002</fb>
    <v>5</v>
  </rv>
  <rv s="3">
    <fb>18.059999999999999</fb>
    <v>5</v>
  </rv>
  <rv s="3">
    <fb>17.86</fb>
    <v>5</v>
  </rv>
  <rv s="3">
    <fb>17.97</fb>
    <v>5</v>
  </rv>
  <rv s="3">
    <fb>18.11</fb>
    <v>5</v>
  </rv>
  <rv s="3">
    <fb>18.155000000000001</fb>
    <v>5</v>
  </rv>
  <rv s="3">
    <fb>18.315000000000001</fb>
    <v>5</v>
  </rv>
  <rv s="3">
    <fb>18.309999999999999</fb>
    <v>5</v>
  </rv>
  <rv s="3">
    <fb>18.45</fb>
    <v>5</v>
  </rv>
  <rv s="3">
    <fb>18.545000000000002</fb>
    <v>5</v>
  </rv>
  <rv s="3">
    <fb>18.574999999999999</fb>
    <v>5</v>
  </rv>
  <rv s="3">
    <fb>18.504999999999999</fb>
    <v>5</v>
  </rv>
  <rv s="3">
    <fb>18.7425</fb>
    <v>5</v>
  </rv>
  <rv s="3">
    <fb>18.84</fb>
    <v>5</v>
  </rv>
  <rv s="3">
    <fb>18.89</fb>
    <v>5</v>
  </rv>
  <rv s="3">
    <fb>18.932500000000001</fb>
    <v>5</v>
  </rv>
  <rv s="3">
    <fb>18.765000000000001</fb>
    <v>5</v>
  </rv>
  <rv s="3">
    <fb>18.975000000000001</fb>
    <v>5</v>
  </rv>
  <rv s="3">
    <fb>19.004999999999999</fb>
    <v>5</v>
  </rv>
  <rv s="3">
    <fb>19.234999999999999</fb>
    <v>5</v>
  </rv>
  <rv s="3">
    <fb>19.232500000000002</fb>
    <v>5</v>
  </rv>
  <rv s="3">
    <fb>19.149999999999999</fb>
    <v>5</v>
  </rv>
  <rv s="3">
    <fb>18.9925</fb>
    <v>5</v>
  </rv>
  <rv s="3">
    <fb>18.715</fb>
    <v>5</v>
  </rv>
  <rv s="3">
    <fb>18.844999999999999</fb>
    <v>5</v>
  </rv>
  <rv s="3">
    <fb>19.045000000000002</fb>
    <v>5</v>
  </rv>
  <rv s="3">
    <fb>19.195</fb>
    <v>5</v>
  </rv>
  <rv s="3">
    <fb>19.399999999999999</fb>
    <v>5</v>
  </rv>
  <rv s="3">
    <fb>19.392499999999998</fb>
    <v>5</v>
  </rv>
  <rv s="3">
    <fb>19.085000000000001</fb>
    <v>5</v>
  </rv>
  <rv s="3">
    <fb>19.260000000000002</fb>
    <v>5</v>
  </rv>
  <rv s="3">
    <fb>19.315000000000001</fb>
    <v>5</v>
  </rv>
  <rv s="3">
    <fb>19.22</fb>
    <v>5</v>
  </rv>
  <rv s="3">
    <fb>19.385000000000002</fb>
    <v>5</v>
  </rv>
  <rv s="3">
    <fb>19.18</fb>
    <v>5</v>
  </rv>
  <rv s="3">
    <fb>19.305</fb>
    <v>5</v>
  </rv>
  <rv s="3">
    <fb>19.465</fb>
    <v>5</v>
  </rv>
  <rv s="3">
    <fb>19.462499999999999</fb>
    <v>5</v>
  </rv>
  <rv s="3">
    <fb>19.405000000000001</fb>
    <v>5</v>
  </rv>
  <rv s="3">
    <fb>19.36</fb>
    <v>5</v>
  </rv>
  <rv s="3">
    <fb>19.434999999999999</fb>
    <v>5</v>
  </rv>
  <rv s="3">
    <fb>19.355</fb>
    <v>5</v>
  </rv>
  <rv s="3">
    <fb>19.420000000000002</fb>
    <v>5</v>
  </rv>
  <rv s="3">
    <fb>19.3325</fb>
    <v>5</v>
  </rv>
  <rv s="3">
    <fb>19.53</fb>
    <v>5</v>
  </rv>
  <rv s="3">
    <fb>19.765000000000001</fb>
    <v>5</v>
  </rv>
  <rv s="3">
    <fb>19.7925</fb>
    <v>5</v>
  </rv>
  <rv s="3">
    <fb>19.8</fb>
    <v>5</v>
  </rv>
  <rv s="3">
    <fb>19.695</fb>
    <v>5</v>
  </rv>
  <rv s="3">
    <fb>19.78</fb>
    <v>5</v>
  </rv>
  <rv s="3">
    <fb>19.887799999999999</fb>
    <v>5</v>
  </rv>
  <rv s="3">
    <fb>19.989999999999998</fb>
    <v>5</v>
  </rv>
  <rv s="3">
    <fb>20.09</fb>
    <v>5</v>
  </rv>
  <rv s="3">
    <fb>20.065000000000001</fb>
    <v>5</v>
  </rv>
  <rv s="3">
    <fb>20.114999999999998</fb>
    <v>5</v>
  </rv>
  <rv s="3">
    <fb>20.010000000000002</fb>
    <v>5</v>
  </rv>
  <rv s="3">
    <fb>19.89</fb>
    <v>5</v>
  </rv>
  <rv s="3">
    <fb>19.96</fb>
    <v>5</v>
  </rv>
  <rv s="3">
    <fb>19.805</fb>
    <v>5</v>
  </rv>
  <rv s="3">
    <fb>19.64</fb>
    <v>5</v>
  </rv>
  <rv s="3">
    <fb>19.745000000000001</fb>
    <v>5</v>
  </rv>
  <rv s="3">
    <fb>19.664999999999999</fb>
    <v>5</v>
  </rv>
  <rv s="3">
    <fb>19.675000000000001</fb>
    <v>5</v>
  </rv>
  <rv s="3">
    <fb>19.535</fb>
    <v>5</v>
  </rv>
  <rv s="3">
    <fb>19.175000000000001</fb>
    <v>5</v>
  </rv>
  <rv s="3">
    <fb>19.295000000000002</fb>
    <v>5</v>
  </rv>
  <rv s="3">
    <fb>19.684999999999999</fb>
    <v>5</v>
  </rv>
  <rv s="3">
    <fb>19.61</fb>
    <v>5</v>
  </rv>
  <rv s="3">
    <fb>19.52</fb>
    <v>5</v>
  </rv>
  <rv s="3">
    <fb>19.065000000000001</fb>
    <v>5</v>
  </rv>
  <rv s="3">
    <fb>18.96</fb>
    <v>5</v>
  </rv>
  <rv s="3">
    <fb>18.864999999999998</fb>
    <v>5</v>
  </rv>
  <rv s="3">
    <fb>18.565000000000001</fb>
    <v>5</v>
  </rv>
  <rv s="3">
    <fb>18.940000000000001</fb>
    <v>5</v>
  </rv>
  <rv s="3">
    <fb>18.77</fb>
    <v>5</v>
  </rv>
  <rv s="3">
    <fb>19.23</fb>
    <v>5</v>
  </rv>
  <rv s="3">
    <fb>18.945</fb>
    <v>5</v>
  </rv>
  <rv s="3">
    <fb>18.899999999999999</fb>
    <v>5</v>
  </rv>
  <rv s="3">
    <fb>19.350000000000001</fb>
    <v>5</v>
  </rv>
  <rv s="3">
    <fb>19.555</fb>
    <v>5</v>
  </rv>
  <rv s="3">
    <fb>19.670000000000002</fb>
    <v>5</v>
  </rv>
  <rv s="3">
    <fb>19.95</fb>
    <v>5</v>
  </rv>
  <rv s="3">
    <fb>19.940000000000001</fb>
    <v>5</v>
  </rv>
  <rv s="3">
    <fb>19.87</fb>
    <v>5</v>
  </rv>
  <rv s="3">
    <fb>19.914999999999999</fb>
    <v>5</v>
  </rv>
  <rv s="3">
    <fb>19.984999999999999</fb>
    <v>5</v>
  </rv>
  <rv s="3">
    <fb>20.14</fb>
    <v>5</v>
  </rv>
  <rv s="3">
    <fb>20.079999999999998</fb>
    <v>5</v>
  </rv>
  <rv s="3">
    <fb>20.195</fb>
    <v>5</v>
  </rv>
  <rv s="3">
    <fb>20.190000000000001</fb>
    <v>5</v>
  </rv>
  <rv s="3">
    <fb>20.237500000000001</fb>
    <v>5</v>
  </rv>
  <rv s="3">
    <fb>20.454999999999998</fb>
    <v>5</v>
  </rv>
  <rv s="3">
    <fb>20.434999999999999</fb>
    <v>5</v>
  </rv>
  <rv s="3">
    <fb>20.824999999999999</fb>
    <v>5</v>
  </rv>
  <rv s="3">
    <fb>21.03</fb>
    <v>5</v>
  </rv>
  <rv s="3">
    <fb>21.11</fb>
    <v>5</v>
  </rv>
  <rv s="3">
    <fb>21.06</fb>
    <v>5</v>
  </rv>
  <rv s="3">
    <fb>20.844999999999999</fb>
    <v>5</v>
  </rv>
  <rv s="3">
    <fb>20.81</fb>
    <v>5</v>
  </rv>
  <rv s="3">
    <fb>21.035</fb>
    <v>5</v>
  </rv>
  <rv s="3">
    <fb>21.2</fb>
    <v>5</v>
  </rv>
  <rv s="3">
    <fb>21.23</fb>
    <v>5</v>
  </rv>
  <rv s="3">
    <fb>21.274999999999999</fb>
    <v>5</v>
  </rv>
  <rv s="3">
    <fb>21.56</fb>
    <v>5</v>
  </rv>
  <rv s="3">
    <fb>21.655000000000001</fb>
    <v>5</v>
  </rv>
  <rv s="3">
    <fb>21.07</fb>
    <v>5</v>
  </rv>
  <rv s="3">
    <fb>21.245000000000001</fb>
    <v>5</v>
  </rv>
  <rv s="3">
    <fb>21.44</fb>
    <v>5</v>
  </rv>
  <rv s="3">
    <fb>20.87</fb>
    <v>5</v>
  </rv>
  <rv s="3">
    <fb>21.25</fb>
    <v>5</v>
  </rv>
  <rv s="3">
    <fb>21.09</fb>
    <v>5</v>
  </rv>
  <rv s="3">
    <fb>21.54</fb>
    <v>5</v>
  </rv>
  <rv s="3">
    <fb>20.885000000000002</fb>
    <v>5</v>
  </rv>
  <rv s="3">
    <fb>20.73</fb>
    <v>5</v>
  </rv>
  <rv s="3">
    <fb>21.61</fb>
    <v>5</v>
  </rv>
  <rv s="3">
    <fb>21.645</fb>
    <v>5</v>
  </rv>
  <rv s="3">
    <fb>21.684999999999999</fb>
    <v>5</v>
  </rv>
  <rv s="3">
    <fb>21.695</fb>
    <v>5</v>
  </rv>
  <rv s="3">
    <fb>21.727499999999999</fb>
    <v>5</v>
  </rv>
  <rv s="3">
    <fb>21.135000000000002</fb>
    <v>5</v>
  </rv>
  <rv s="3">
    <fb>21.42</fb>
    <v>5</v>
  </rv>
  <rv s="3">
    <fb>21.085000000000001</fb>
    <v>5</v>
  </rv>
  <rv s="3">
    <fb>20.66</fb>
    <v>5</v>
  </rv>
  <rv s="3">
    <fb>20.96</fb>
    <v>5</v>
  </rv>
  <rv s="3">
    <fb>21.5</fb>
    <v>5</v>
  </rv>
  <rv s="3">
    <fb>21.79</fb>
    <v>5</v>
  </rv>
  <rv s="3">
    <fb>21.72</fb>
    <v>5</v>
  </rv>
  <rv s="0">
    <v>https://www.bing.com/financeapi/forcetrigger?t=aobwec&amp;q=XLON%3aMXUS&amp;form=skydnc</v>
    <v>Learn more on Bing</v>
  </rv>
  <rv s="6">
    <v>en-US</v>
    <v>aobwec</v>
    <v>268435456</v>
    <v>1</v>
    <v>Powered by Refinitiv</v>
    <v>8</v>
    <v>Invesco MSCI USA UCITS ETF Acc (XLON:MXUS)</v>
    <v>2</v>
    <v>9</v>
    <v>Finance</v>
    <v>4</v>
    <v>77.2</v>
    <v>64.97</v>
    <v>1.0176000000000001</v>
    <v>0.82499999999999996</v>
    <v>6.2849999999999998E-3</v>
    <v>USD</v>
    <v>London Stock Exchange</v>
    <v>XLON</v>
    <v>5.0000000000000001E-4</v>
    <v>ETF</v>
    <v>44553.476652685153</v>
    <v>3991</v>
    <v>3395460164</v>
    <v>Invesco MSCI USA UCITS ETF Acc</v>
    <v>131.255</v>
    <v>132.72499999999999</v>
    <v>MXUS</v>
    <v>Invesco MSCI USA UCITS ETF Acc (XLON:MXUS)</v>
    <v>1</v>
  </rv>
  <rv s="2">
    <v>3992</v>
  </rv>
  <rv s="3">
    <fb>104.84</fb>
    <v>5</v>
  </rv>
  <rv s="3">
    <fb>104.67</fb>
    <v>5</v>
  </rv>
  <rv s="3">
    <fb>103.785</fb>
    <v>5</v>
  </rv>
  <rv s="3">
    <fb>105.62</fb>
    <v>5</v>
  </rv>
  <rv s="3">
    <fb>106.54</fb>
    <v>5</v>
  </rv>
  <rv s="3">
    <fb>106.935</fb>
    <v>5</v>
  </rv>
  <rv s="3">
    <fb>106.93</fb>
    <v>5</v>
  </rv>
  <rv s="3">
    <fb>106.68</fb>
    <v>5</v>
  </rv>
  <rv s="3">
    <fb>106.905</fb>
    <v>5</v>
  </rv>
  <rv s="3">
    <fb>107.13500000000001</fb>
    <v>5</v>
  </rv>
  <rv s="3">
    <fb>105.96</fb>
    <v>5</v>
  </rv>
  <rv s="3">
    <fb>106.21</fb>
    <v>5</v>
  </rv>
  <rv s="3">
    <fb>107.705</fb>
    <v>5</v>
  </rv>
  <rv s="3">
    <fb>107.7</fb>
    <v>5</v>
  </rv>
  <rv s="3">
    <fb>107.11</fb>
    <v>5</v>
  </rv>
  <rv s="3">
    <fb>108.105</fb>
    <v>5</v>
  </rv>
  <rv s="3">
    <fb>106.255</fb>
    <v>5</v>
  </rv>
  <rv s="3">
    <fb>106.69499999999999</fb>
    <v>5</v>
  </rv>
  <rv s="3">
    <fb>104.78</fb>
    <v>5</v>
  </rv>
  <rv s="3">
    <fb>105.38500000000001</fb>
    <v>5</v>
  </rv>
  <rv s="3">
    <fb>107.685</fb>
    <v>5</v>
  </rv>
  <rv s="3">
    <fb>107.61499999999999</fb>
    <v>5</v>
  </rv>
  <rv s="3">
    <fb>108.345</fb>
    <v>5</v>
  </rv>
  <rv s="3">
    <fb>109.19</fb>
    <v>5</v>
  </rv>
  <rv s="3">
    <fb>109.86</fb>
    <v>5</v>
  </rv>
  <rv s="3">
    <fb>110.27500000000001</fb>
    <v>5</v>
  </rv>
  <rv s="3">
    <fb>110.505</fb>
    <v>5</v>
  </rv>
  <rv s="3">
    <fb>111.47499999999999</fb>
    <v>5</v>
  </rv>
  <rv s="3">
    <fb>110.83499999999999</fb>
    <v>5</v>
  </rv>
  <rv s="3">
    <fb>109.94</fb>
    <v>5</v>
  </rv>
  <rv s="3">
    <fb>109.74</fb>
    <v>5</v>
  </rv>
  <rv s="3">
    <fb>110.69499999999999</fb>
    <v>5</v>
  </rv>
  <rv s="3">
    <fb>109.27500000000001</fb>
    <v>5</v>
  </rv>
  <rv s="3">
    <fb>108.155</fb>
    <v>5</v>
  </rv>
  <rv s="3">
    <fb>109.455</fb>
    <v>5</v>
  </rv>
  <rv s="3">
    <fb>109.13</fb>
    <v>5</v>
  </rv>
  <rv s="3">
    <fb>107.235</fb>
    <v>5</v>
  </rv>
  <rv s="3">
    <fb>109.215</fb>
    <v>5</v>
  </rv>
  <rv s="3">
    <fb>109.13500000000001</fb>
    <v>5</v>
  </rv>
  <rv s="3">
    <fb>108.35</fb>
    <v>5</v>
  </rv>
  <rv s="3">
    <fb>106.94</fb>
    <v>5</v>
  </rv>
  <rv s="3">
    <fb>104.075</fb>
    <v>5</v>
  </rv>
  <rv s="3">
    <fb>108.16</fb>
    <v>5</v>
  </rv>
  <rv s="3">
    <fb>108.63</fb>
    <v>5</v>
  </rv>
  <rv s="3">
    <fb>109.02500000000001</fb>
    <v>5</v>
  </rv>
  <rv s="3">
    <fb>110.48</fb>
    <v>5</v>
  </rv>
  <rv s="3">
    <fb>109.7</fb>
    <v>5</v>
  </rv>
  <rv s="3">
    <fb>110.24</fb>
    <v>5</v>
  </rv>
  <rv s="3">
    <fb>110.985</fb>
    <v>5</v>
  </rv>
  <rv s="3">
    <fb>110.37</fb>
    <v>5</v>
  </rv>
  <rv s="3">
    <fb>110.38</fb>
    <v>5</v>
  </rv>
  <rv s="3">
    <fb>109.30500000000001</fb>
    <v>5</v>
  </rv>
  <rv s="3">
    <fb>110.35</fb>
    <v>5</v>
  </rv>
  <rv s="3">
    <fb>110.21</fb>
    <v>5</v>
  </rv>
  <rv s="3">
    <fb>109.965</fb>
    <v>5</v>
  </rv>
  <rv s="3">
    <fb>109.17</fb>
    <v>5</v>
  </rv>
  <rv s="3">
    <fb>109.845</fb>
    <v>5</v>
  </rv>
  <rv s="3">
    <fb>110.22</fb>
    <v>5</v>
  </rv>
  <rv s="3">
    <fb>111.035</fb>
    <v>5</v>
  </rv>
  <rv s="3">
    <fb>111.11</fb>
    <v>5</v>
  </rv>
  <rv s="3">
    <fb>111.905</fb>
    <v>5</v>
  </rv>
  <rv s="3">
    <fb>114.36499999999999</fb>
    <v>5</v>
  </rv>
  <rv s="3">
    <fb>113.88500000000001</fb>
    <v>5</v>
  </rv>
  <rv s="3">
    <fb>114.39</fb>
    <v>5</v>
  </rv>
  <rv s="3">
    <fb>114.67</fb>
    <v>5</v>
  </rv>
  <rv s="3">
    <fb>115.245</fb>
    <v>5</v>
  </rv>
  <rv s="3">
    <fb>115.64</fb>
    <v>5</v>
  </rv>
  <rv s="3">
    <fb>116.465</fb>
    <v>5</v>
  </rv>
  <rv s="3">
    <fb>116.59</fb>
    <v>5</v>
  </rv>
  <rv s="3">
    <fb>115.42</fb>
    <v>5</v>
  </rv>
  <rv s="3">
    <fb>116.185</fb>
    <v>5</v>
  </rv>
  <rv s="3">
    <fb>116.745</fb>
    <v>5</v>
  </rv>
  <rv s="3">
    <fb>116.855</fb>
    <v>5</v>
  </rv>
  <rv s="3">
    <fb>117.015</fb>
    <v>5</v>
  </rv>
  <rv s="3">
    <fb>117.27</fb>
    <v>5</v>
  </rv>
  <rv s="3">
    <fb>117.37</fb>
    <v>5</v>
  </rv>
  <rv s="3">
    <fb>117.39</fb>
    <v>5</v>
  </rv>
  <rv s="3">
    <fb>117.64</fb>
    <v>5</v>
  </rv>
  <rv s="3">
    <fb>115.69</fb>
    <v>5</v>
  </rv>
  <rv s="3">
    <fb>116.67</fb>
    <v>5</v>
  </rv>
  <rv s="3">
    <fb>116.26</fb>
    <v>5</v>
  </rv>
  <rv s="3">
    <fb>117.515</fb>
    <v>5</v>
  </rv>
  <rv s="3">
    <fb>115.625</fb>
    <v>5</v>
  </rv>
  <rv s="3">
    <fb>114.91500000000001</fb>
    <v>5</v>
  </rv>
  <rv s="3">
    <fb>114.36</fb>
    <v>5</v>
  </rv>
  <rv s="3">
    <fb>116.035</fb>
    <v>5</v>
  </rv>
  <rv s="3">
    <fb>115.985</fb>
    <v>5</v>
  </rv>
  <rv s="3">
    <fb>114.04</fb>
    <v>5</v>
  </rv>
  <rv s="3">
    <fb>116.05500000000001</fb>
    <v>5</v>
  </rv>
  <rv s="3">
    <fb>116.48</fb>
    <v>5</v>
  </rv>
  <rv s="3">
    <fb>117.395</fb>
    <v>5</v>
  </rv>
  <rv s="3">
    <fb>117.125</fb>
    <v>5</v>
  </rv>
  <rv s="3">
    <fb>116.91500000000001</fb>
    <v>5</v>
  </rv>
  <rv s="3">
    <fb>117.69499999999999</fb>
    <v>5</v>
  </rv>
  <rv s="3">
    <fb>117.55500000000001</fb>
    <v>5</v>
  </rv>
  <rv s="3">
    <fb>118.16500000000001</fb>
    <v>5</v>
  </rv>
  <rv s="3">
    <fb>117.7</fb>
    <v>5</v>
  </rv>
  <rv s="3">
    <fb>117.97</fb>
    <v>5</v>
  </rv>
  <rv s="3">
    <fb>117.83499999999999</fb>
    <v>5</v>
  </rv>
  <rv s="3">
    <fb>118.745</fb>
    <v>5</v>
  </rv>
  <rv s="3">
    <fb>118.515</fb>
    <v>5</v>
  </rv>
  <rv s="3">
    <fb>118.68</fb>
    <v>5</v>
  </rv>
  <rv s="3">
    <fb>118.86499999999999</fb>
    <v>5</v>
  </rv>
  <rv s="3">
    <fb>118.99</fb>
    <v>5</v>
  </rv>
  <rv s="3">
    <fb>118.465</fb>
    <v>5</v>
  </rv>
  <rv s="3">
    <fb>117.11499999999999</fb>
    <v>5</v>
  </rv>
  <rv s="3">
    <fb>118.065</fb>
    <v>5</v>
  </rv>
  <rv s="3">
    <fb>119.065</fb>
    <v>5</v>
  </rv>
  <rv s="3">
    <fb>119.685</fb>
    <v>5</v>
  </rv>
  <rv s="3">
    <fb>119.95</fb>
    <v>5</v>
  </rv>
  <rv s="3">
    <fb>120.285</fb>
    <v>5</v>
  </rv>
  <rv s="3">
    <fb>120.32</fb>
    <v>5</v>
  </rv>
  <rv s="3">
    <fb>120.88</fb>
    <v>5</v>
  </rv>
  <rv s="3">
    <fb>120.79</fb>
    <v>5</v>
  </rv>
  <rv s="3">
    <fb>121.01</fb>
    <v>5</v>
  </rv>
  <rv s="3">
    <fb>121.815</fb>
    <v>5</v>
  </rv>
  <rv s="3">
    <fb>122.3</fb>
    <v>5</v>
  </rv>
  <rv s="3">
    <fb>121.61499999999999</fb>
    <v>5</v>
  </rv>
  <rv s="3">
    <fb>122.22499999999999</fb>
    <v>5</v>
  </rv>
  <rv s="3">
    <fb>120.96</fb>
    <v>5</v>
  </rv>
  <rv s="3">
    <fb>122.52</fb>
    <v>5</v>
  </rv>
  <rv s="3">
    <fb>122.955</fb>
    <v>5</v>
  </rv>
  <rv s="3">
    <fb>123.29</fb>
    <v>5</v>
  </rv>
  <rv s="3">
    <fb>122.78</fb>
    <v>5</v>
  </rv>
  <rv s="3">
    <fb>122.435</fb>
    <v>5</v>
  </rv>
  <rv s="3">
    <fb>121.935</fb>
    <v>5</v>
  </rv>
  <rv s="3">
    <fb>119.375</fb>
    <v>5</v>
  </rv>
  <rv s="3">
    <fb>121.27</fb>
    <v>5</v>
  </rv>
  <rv s="3">
    <fb>122.17</fb>
    <v>5</v>
  </rv>
  <rv s="3">
    <fb>122.59</fb>
    <v>5</v>
  </rv>
  <rv s="3">
    <fb>123.95</fb>
    <v>5</v>
  </rv>
  <rv s="3">
    <fb>124.24</fb>
    <v>5</v>
  </rv>
  <rv s="3">
    <fb>123.73</fb>
    <v>5</v>
  </rv>
  <rv s="3">
    <fb>123.84</fb>
    <v>5</v>
  </rv>
  <rv s="3">
    <fb>124.485</fb>
    <v>5</v>
  </rv>
  <rv s="3">
    <fb>123.765</fb>
    <v>5</v>
  </rv>
  <rv s="3">
    <fb>124.515</fb>
    <v>5</v>
  </rv>
  <rv s="3">
    <fb>123.4</fb>
    <v>5</v>
  </rv>
  <rv s="3">
    <fb>123.91</fb>
    <v>5</v>
  </rv>
  <rv s="3">
    <fb>124.565</fb>
    <v>5</v>
  </rv>
  <rv s="3">
    <fb>124.75</fb>
    <v>5</v>
  </rv>
  <rv s="3">
    <fb>124.7</fb>
    <v>5</v>
  </rv>
  <rv s="3">
    <fb>124.85</fb>
    <v>5</v>
  </rv>
  <rv s="3">
    <fb>124.82</fb>
    <v>5</v>
  </rv>
  <rv s="3">
    <fb>125.105</fb>
    <v>5</v>
  </rv>
  <rv s="3">
    <fb>125.59</fb>
    <v>5</v>
  </rv>
  <rv s="3">
    <fb>124.985</fb>
    <v>5</v>
  </rv>
  <rv s="3">
    <fb>124.99</fb>
    <v>5</v>
  </rv>
  <rv s="3">
    <fb>124.955</fb>
    <v>5</v>
  </rv>
  <rv s="3">
    <fb>123.65</fb>
    <v>5</v>
  </rv>
  <rv s="3">
    <fb>124.54</fb>
    <v>5</v>
  </rv>
  <rv s="3">
    <fb>126.015</fb>
    <v>5</v>
  </rv>
  <rv s="3">
    <fb>126.26</fb>
    <v>5</v>
  </rv>
  <rv s="3">
    <fb>126.53</fb>
    <v>5</v>
  </rv>
  <rv s="3">
    <fb>126.215</fb>
    <v>5</v>
  </rv>
  <rv s="3">
    <fb>126.93</fb>
    <v>5</v>
  </rv>
  <rv s="3">
    <fb>127.12</fb>
    <v>5</v>
  </rv>
  <rv s="3">
    <fb>127.56</fb>
    <v>5</v>
  </rv>
  <rv s="3">
    <fb>127.905</fb>
    <v>5</v>
  </rv>
  <rv s="3">
    <fb>127.245</fb>
    <v>5</v>
  </rv>
  <rv s="3">
    <fb>128.65</fb>
    <v>5</v>
  </rv>
  <rv s="3">
    <fb>127.16</fb>
    <v>5</v>
  </rv>
  <rv s="3">
    <fb>126.88</fb>
    <v>5</v>
  </rv>
  <rv s="3">
    <fb>127.11499999999999</fb>
    <v>5</v>
  </rv>
  <rv s="3">
    <fb>126.245</fb>
    <v>5</v>
  </rv>
  <rv s="3">
    <fb>125.64</fb>
    <v>5</v>
  </rv>
  <rv s="3">
    <fb>125.645</fb>
    <v>5</v>
  </rv>
  <rv s="3">
    <fb>125.49</fb>
    <v>5</v>
  </rv>
  <rv s="3">
    <fb>125.44499999999999</fb>
    <v>5</v>
  </rv>
  <rv s="3">
    <fb>125.18</fb>
    <v>5</v>
  </rv>
  <rv s="3">
    <fb>122.855</fb>
    <v>5</v>
  </rv>
  <rv s="3">
    <fb>122.87</fb>
    <v>5</v>
  </rv>
  <rv s="3">
    <fb>123.41</fb>
    <v>5</v>
  </rv>
  <rv s="3">
    <fb>125.455</fb>
    <v>5</v>
  </rv>
  <rv s="3">
    <fb>125.08499999999999</fb>
    <v>5</v>
  </rv>
  <rv s="3">
    <fb>125.245</fb>
    <v>5</v>
  </rv>
  <rv s="3">
    <fb>122.925</fb>
    <v>5</v>
  </rv>
  <rv s="3">
    <fb>123.255</fb>
    <v>5</v>
  </rv>
  <rv s="3">
    <fb>123.38</fb>
    <v>5</v>
  </rv>
  <rv s="3">
    <fb>121.52</fb>
    <v>5</v>
  </rv>
  <rv s="3">
    <fb>120.685</fb>
    <v>5</v>
  </rv>
  <rv s="3">
    <fb>122.61499999999999</fb>
    <v>5</v>
  </rv>
  <rv s="3">
    <fb>121.265</fb>
    <v>5</v>
  </rv>
  <rv s="3">
    <fb>124.53</fb>
    <v>5</v>
  </rv>
  <rv s="3">
    <fb>123.81</fb>
    <v>5</v>
  </rv>
  <rv s="3">
    <fb>124.075</fb>
    <v>5</v>
  </rv>
  <rv s="3">
    <fb>122.785</fb>
    <v>5</v>
  </rv>
  <rv s="3">
    <fb>122.43</fb>
    <v>5</v>
  </rv>
  <rv s="3">
    <fb>124.8</fb>
    <v>5</v>
  </rv>
  <rv s="3">
    <fb>125.93</fb>
    <v>5</v>
  </rv>
  <rv s="3">
    <fb>126.27</fb>
    <v>5</v>
  </rv>
  <rv s="3">
    <fb>127.375</fb>
    <v>5</v>
  </rv>
  <rv s="3">
    <fb>127.875</fb>
    <v>5</v>
  </rv>
  <rv s="3">
    <fb>127.765</fb>
    <v>5</v>
  </rv>
  <rv s="3">
    <fb>127.94499999999999</fb>
    <v>5</v>
  </rv>
  <rv s="3">
    <fb>128.59</fb>
    <v>5</v>
  </rv>
  <rv s="3">
    <fb>129.625</fb>
    <v>5</v>
  </rv>
  <rv s="3">
    <fb>128.88499999999999</fb>
    <v>5</v>
  </rv>
  <rv s="3">
    <fb>129.28</fb>
    <v>5</v>
  </rv>
  <rv s="3">
    <fb>129.38999999999999</fb>
    <v>5</v>
  </rv>
  <rv s="3">
    <fb>129.86000000000001</fb>
    <v>5</v>
  </rv>
  <rv s="3">
    <fb>130.38499999999999</fb>
    <v>5</v>
  </rv>
  <rv s="3">
    <fb>130.32</fb>
    <v>5</v>
  </rv>
  <rv s="3">
    <fb>131.61000000000001</fb>
    <v>5</v>
  </rv>
  <rv s="3">
    <fb>132.53</fb>
    <v>5</v>
  </rv>
  <rv s="3">
    <fb>131.83500000000001</fb>
    <v>5</v>
  </rv>
  <rv s="3">
    <fb>131.77500000000001</fb>
    <v>5</v>
  </rv>
  <rv s="3">
    <fb>131.065</fb>
    <v>5</v>
  </rv>
  <rv s="3">
    <fb>132.05500000000001</fb>
    <v>5</v>
  </rv>
  <rv s="3">
    <fb>132.63499999999999</fb>
    <v>5</v>
  </rv>
  <rv s="3">
    <fb>132.255</fb>
    <v>5</v>
  </rv>
  <rv s="3">
    <fb>132.125</fb>
    <v>5</v>
  </rv>
  <rv s="3">
    <fb>132.66499999999999</fb>
    <v>5</v>
  </rv>
  <rv s="3">
    <fb>132.96</fb>
    <v>5</v>
  </rv>
  <rv s="3">
    <fb>131.285</fb>
    <v>5</v>
  </rv>
  <rv s="3">
    <fb>131.88999999999999</fb>
    <v>5</v>
  </rv>
  <rv s="3">
    <fb>132.345</fb>
    <v>5</v>
  </rv>
  <rv s="3">
    <fb>129.30000000000001</fb>
    <v>5</v>
  </rv>
  <rv s="3">
    <fb>130.42500000000001</fb>
    <v>5</v>
  </rv>
  <rv s="3">
    <fb>129.185</fb>
    <v>5</v>
  </rv>
  <rv s="3">
    <fb>130.61000000000001</fb>
    <v>5</v>
  </rv>
  <rv s="3">
    <fb>128.20500000000001</fb>
    <v>5</v>
  </rv>
  <rv s="3">
    <fb>127.17</fb>
    <v>5</v>
  </rv>
  <rv s="3">
    <fb>128.30000000000001</fb>
    <v>5</v>
  </rv>
  <rv s="3">
    <fb>131.47</fb>
    <v>5</v>
  </rv>
  <rv s="3">
    <fb>131.535</fb>
    <v>5</v>
  </rv>
  <rv s="3">
    <fb>131.68</fb>
    <v>5</v>
  </rv>
  <rv s="3">
    <fb>130.93</fb>
    <v>5</v>
  </rv>
  <rv s="3">
    <fb>129.5</fb>
    <v>5</v>
  </rv>
  <rv s="3">
    <fb>131.81</fb>
    <v>5</v>
  </rv>
  <rv s="3">
    <fb>130.535</fb>
    <v>5</v>
  </rv>
  <rv s="3">
    <fb>127.1</fb>
    <v>5</v>
  </rv>
  <rv s="3">
    <fb>128.97499999999999</fb>
    <v>5</v>
  </rv>
  <rv s="3">
    <fb>131.255</fb>
    <v>5</v>
  </rv>
  <rv s="3">
    <fb>132.52000000000001</fb>
    <v>5</v>
  </rv>
  <rv s="3">
    <fb>132.72499999999999</fb>
    <v>5</v>
  </rv>
  <rv s="0">
    <v>https://www.bing.com/financeapi/forcetrigger?t=aobuzr&amp;q=XLON%3aMVOL&amp;form=skydnc</v>
    <v>Learn more on Bing</v>
  </rv>
  <rv s="1">
    <v>en-US</v>
    <v>aobuzr</v>
    <v>268435456</v>
    <v>1</v>
    <v>Powered by Refinitiv</v>
    <v>0</v>
    <v>iShs EdgeMSCIWlMinVol USD A (XLON:MVOL)</v>
    <v>2</v>
    <v>3</v>
    <v>Finance</v>
    <v>4</v>
    <v>61.02</v>
    <v>32.08</v>
    <v>0.66420000000000001</v>
    <v>-0.14000000000000001</v>
    <v>-2.3010000000000001E-3</v>
    <v>USD</v>
    <v>London Stock Exchange</v>
    <v>XLON</v>
    <v>3.0000000000000001E-3</v>
    <v>61.02</v>
    <v>ETF</v>
    <v>44554.488524385939</v>
    <v>4230</v>
    <v>60.66</v>
    <v>3138621731.77</v>
    <v>iShs EdgeMSCIWlMinVol USD A</v>
    <v>61.02</v>
    <v>60.83</v>
    <v>60.86</v>
    <v>MVOL</v>
    <v>iShs EdgeMSCIWlMinVol USD A (XLON:MVOL)</v>
    <v>1430</v>
  </rv>
  <rv s="2">
    <v>4231</v>
  </rv>
  <rv s="3">
    <fb>53.78</fb>
    <v>5</v>
  </rv>
  <rv s="3">
    <fb>53.84</fb>
    <v>5</v>
  </rv>
  <rv s="3">
    <fb>53.66</fb>
    <v>5</v>
  </rv>
  <rv s="3">
    <fb>53.55</fb>
    <v>5</v>
  </rv>
  <rv s="3">
    <fb>53.46</fb>
    <v>5</v>
  </rv>
  <rv s="3">
    <fb>53.98</fb>
    <v>5</v>
  </rv>
  <rv s="3">
    <fb>54.06</fb>
    <v>5</v>
  </rv>
  <rv s="3">
    <fb>54.25</fb>
    <v>5</v>
  </rv>
  <rv s="3">
    <fb>54.16</fb>
    <v>5</v>
  </rv>
  <rv s="3">
    <fb>53.87</fb>
    <v>5</v>
  </rv>
  <rv s="3">
    <fb>53.93</fb>
    <v>5</v>
  </rv>
  <rv s="3">
    <fb>54.015000000000001</fb>
    <v>5</v>
  </rv>
  <rv s="3">
    <fb>53.76</fb>
    <v>5</v>
  </rv>
  <rv s="3">
    <fb>53.79</fb>
    <v>5</v>
  </rv>
  <rv s="3">
    <fb>53.85</fb>
    <v>5</v>
  </rv>
  <rv s="3">
    <fb>54.11</fb>
    <v>5</v>
  </rv>
  <rv s="3">
    <fb>54.03</fb>
    <v>5</v>
  </rv>
  <rv s="3">
    <fb>53.97</fb>
    <v>5</v>
  </rv>
  <rv s="3">
    <fb>54.29</fb>
    <v>5</v>
  </rv>
  <rv s="3">
    <fb>53.88</fb>
    <v>5</v>
  </rv>
  <rv s="3">
    <fb>53.9</fb>
    <v>5</v>
  </rv>
  <rv s="3">
    <fb>53</fb>
    <v>5</v>
  </rv>
  <rv s="3">
    <fb>53.16</fb>
    <v>5</v>
  </rv>
  <rv s="3">
    <fb>53.65</fb>
    <v>5</v>
  </rv>
  <rv s="3">
    <fb>53.45</fb>
    <v>5</v>
  </rv>
  <rv s="3">
    <fb>53.51</fb>
    <v>5</v>
  </rv>
  <rv s="3">
    <fb>54.13</fb>
    <v>5</v>
  </rv>
  <rv s="3">
    <fb>54.09</fb>
    <v>5</v>
  </rv>
  <rv s="3">
    <fb>54.19</fb>
    <v>5</v>
  </rv>
  <rv s="3">
    <fb>54.2</fb>
    <v>5</v>
  </rv>
  <rv s="3">
    <fb>54.17</fb>
    <v>5</v>
  </rv>
  <rv s="3">
    <fb>54.45</fb>
    <v>5</v>
  </rv>
  <rv s="3">
    <fb>53.6</fb>
    <v>5</v>
  </rv>
  <rv s="3">
    <fb>53.58</fb>
    <v>5</v>
  </rv>
  <rv s="3">
    <fb>53.02</fb>
    <v>5</v>
  </rv>
  <rv s="3">
    <fb>53.07</fb>
    <v>5</v>
  </rv>
  <rv s="3">
    <fb>52.21</fb>
    <v>5</v>
  </rv>
  <rv s="3">
    <fb>52.72</fb>
    <v>5</v>
  </rv>
  <rv s="3">
    <fb>52.51</fb>
    <v>5</v>
  </rv>
  <rv s="3">
    <fb>52.25</fb>
    <v>5</v>
  </rv>
  <rv s="3">
    <fb>52.23</fb>
    <v>5</v>
  </rv>
  <rv s="3">
    <fb>51.64</fb>
    <v>5</v>
  </rv>
  <rv s="3">
    <fb>52.81</fb>
    <v>5</v>
  </rv>
  <rv s="3">
    <fb>53.12</fb>
    <v>5</v>
  </rv>
  <rv s="3">
    <fb>53.3</fb>
    <v>5</v>
  </rv>
  <rv s="3">
    <fb>53.59</fb>
    <v>5</v>
  </rv>
  <rv s="3">
    <fb>53.454999999999998</fb>
    <v>5</v>
  </rv>
  <rv s="3">
    <fb>53.89</fb>
    <v>5</v>
  </rv>
  <rv s="3">
    <fb>54.244999999999997</fb>
    <v>5</v>
  </rv>
  <rv s="3">
    <fb>54.15</fb>
    <v>5</v>
  </rv>
  <rv s="3">
    <fb>53.95</fb>
    <v>5</v>
  </rv>
  <rv s="3">
    <fb>54.3</fb>
    <v>5</v>
  </rv>
  <rv s="3">
    <fb>54.22</fb>
    <v>5</v>
  </rv>
  <rv s="3">
    <fb>54.53</fb>
    <v>5</v>
  </rv>
  <rv s="3">
    <fb>55.07</fb>
    <v>5</v>
  </rv>
  <rv s="3">
    <fb>54.6</fb>
    <v>5</v>
  </rv>
  <rv s="3">
    <fb>54.67</fb>
    <v>5</v>
  </rv>
  <rv s="3">
    <fb>54.78</fb>
    <v>5</v>
  </rv>
  <rv s="3">
    <fb>55.36</fb>
    <v>5</v>
  </rv>
  <rv s="3">
    <fb>55.28</fb>
    <v>5</v>
  </rv>
  <rv s="3">
    <fb>55.53</fb>
    <v>5</v>
  </rv>
  <rv s="3">
    <fb>55.52</fb>
    <v>5</v>
  </rv>
  <rv s="3">
    <fb>55.58</fb>
    <v>5</v>
  </rv>
  <rv s="3">
    <fb>55.61</fb>
    <v>5</v>
  </rv>
  <rv s="3">
    <fb>55.73</fb>
    <v>5</v>
  </rv>
  <rv s="3">
    <fb>56.18</fb>
    <v>5</v>
  </rv>
  <rv s="3">
    <fb>56.49</fb>
    <v>5</v>
  </rv>
  <rv s="3">
    <fb>56.47</fb>
    <v>5</v>
  </rv>
  <rv s="3">
    <fb>56.34</fb>
    <v>5</v>
  </rv>
  <rv s="3">
    <fb>56.72</fb>
    <v>5</v>
  </rv>
  <rv s="3">
    <fb>56.78</fb>
    <v>5</v>
  </rv>
  <rv s="3">
    <fb>56.56</fb>
    <v>5</v>
  </rv>
  <rv s="3">
    <fb>56.4</fb>
    <v>5</v>
  </rv>
  <rv s="3">
    <fb>56.2</fb>
    <v>5</v>
  </rv>
  <rv s="3">
    <fb>56.09</fb>
    <v>5</v>
  </rv>
  <rv s="3">
    <fb>56.14</fb>
    <v>5</v>
  </rv>
  <rv s="3">
    <fb>56.7</fb>
    <v>5</v>
  </rv>
  <rv s="3">
    <fb>57.32</fb>
    <v>5</v>
  </rv>
  <rv s="3">
    <fb>57.73</fb>
    <v>5</v>
  </rv>
  <rv s="3">
    <fb>56.81</fb>
    <v>5</v>
  </rv>
  <rv s="3">
    <fb>56.22</fb>
    <v>5</v>
  </rv>
  <rv s="3">
    <fb>56.33</fb>
    <v>5</v>
  </rv>
  <rv s="3">
    <fb>57.01</fb>
    <v>5</v>
  </rv>
  <rv s="3">
    <fb>56.9</fb>
    <v>5</v>
  </rv>
  <rv s="3">
    <fb>57.31</fb>
    <v>5</v>
  </rv>
  <rv s="3">
    <fb>57.28</fb>
    <v>5</v>
  </rv>
  <rv s="3">
    <fb>57.39</fb>
    <v>5</v>
  </rv>
  <rv s="3">
    <fb>57.14</fb>
    <v>5</v>
  </rv>
  <rv s="3">
    <fb>57.21</fb>
    <v>5</v>
  </rv>
  <rv s="3">
    <fb>57.13</fb>
    <v>5</v>
  </rv>
  <rv s="3">
    <fb>57.09</fb>
    <v>5</v>
  </rv>
  <rv s="3">
    <fb>57.17</fb>
    <v>5</v>
  </rv>
  <rv s="3">
    <fb>57.11</fb>
    <v>5</v>
  </rv>
  <rv s="3">
    <fb>57.53</fb>
    <v>5</v>
  </rv>
  <rv s="3">
    <fb>57.66</fb>
    <v>5</v>
  </rv>
  <rv s="3">
    <fb>57.57</fb>
    <v>5</v>
  </rv>
  <rv s="3">
    <fb>57.86</fb>
    <v>5</v>
  </rv>
  <rv s="3">
    <fb>58.08</fb>
    <v>5</v>
  </rv>
  <rv s="3">
    <fb>57.9</fb>
    <v>5</v>
  </rv>
  <rv s="3">
    <fb>57.84</fb>
    <v>5</v>
  </rv>
  <rv s="3">
    <fb>58.04</fb>
    <v>5</v>
  </rv>
  <rv s="3">
    <fb>57.55</fb>
    <v>5</v>
  </rv>
  <rv s="3">
    <fb>56.93</fb>
    <v>5</v>
  </rv>
  <rv s="3">
    <fb>57.34</fb>
    <v>5</v>
  </rv>
  <rv s="3">
    <fb>57.56</fb>
    <v>5</v>
  </rv>
  <rv s="3">
    <fb>57.44</fb>
    <v>5</v>
  </rv>
  <rv s="3">
    <fb>57.68</fb>
    <v>5</v>
  </rv>
  <rv s="3">
    <fb>57.78</fb>
    <v>5</v>
  </rv>
  <rv s="3">
    <fb>57.92</fb>
    <v>5</v>
  </rv>
  <rv s="3">
    <fb>57.67</fb>
    <v>5</v>
  </rv>
  <rv s="3">
    <fb>57.79</fb>
    <v>5</v>
  </rv>
  <rv s="3">
    <fb>58.12</fb>
    <v>5</v>
  </rv>
  <rv s="3">
    <fb>58.21</fb>
    <v>5</v>
  </rv>
  <rv s="3">
    <fb>58.03</fb>
    <v>5</v>
  </rv>
  <rv s="3">
    <fb>58.51</fb>
    <v>5</v>
  </rv>
  <rv s="3">
    <fb>58.16</fb>
    <v>5</v>
  </rv>
  <rv s="3">
    <fb>58.48</fb>
    <v>5</v>
  </rv>
  <rv s="3">
    <fb>58.67</fb>
    <v>5</v>
  </rv>
  <rv s="3">
    <fb>58.77</fb>
    <v>5</v>
  </rv>
  <rv s="3">
    <fb>58.69</fb>
    <v>5</v>
  </rv>
  <rv s="3">
    <fb>58.61</fb>
    <v>5</v>
  </rv>
  <rv s="3">
    <fb>58.85</fb>
    <v>5</v>
  </rv>
  <rv s="3">
    <fb>58.57</fb>
    <v>5</v>
  </rv>
  <rv s="3">
    <fb>58.7</fb>
    <v>5</v>
  </rv>
  <rv s="3">
    <fb>59.12</fb>
    <v>5</v>
  </rv>
  <rv s="3">
    <fb>59.22</fb>
    <v>5</v>
  </rv>
  <rv s="3">
    <fb>59.08</fb>
    <v>5</v>
  </rv>
  <rv s="3">
    <fb>59.17</fb>
    <v>5</v>
  </rv>
  <rv s="3">
    <fb>59.36</fb>
    <v>5</v>
  </rv>
  <rv s="3">
    <fb>59.57</fb>
    <v>5</v>
  </rv>
  <rv s="3">
    <fb>59.53</fb>
    <v>5</v>
  </rv>
  <rv s="3">
    <fb>59.47</fb>
    <v>5</v>
  </rv>
  <rv s="3">
    <fb>59.52</fb>
    <v>5</v>
  </rv>
  <rv s="3">
    <fb>59.51</fb>
    <v>5</v>
  </rv>
  <rv s="3">
    <fb>59.78</fb>
    <v>5</v>
  </rv>
  <rv s="3">
    <fb>59.77</fb>
    <v>5</v>
  </rv>
  <rv s="3">
    <fb>60.145000000000003</fb>
    <v>5</v>
  </rv>
  <rv s="3">
    <fb>60.24</fb>
    <v>5</v>
  </rv>
  <rv s="3">
    <fb>60.38</fb>
    <v>5</v>
  </rv>
  <rv s="3">
    <fb>60.2</fb>
    <v>5</v>
  </rv>
  <rv s="3">
    <fb>59.94</fb>
    <v>5</v>
  </rv>
  <rv s="3">
    <fb>60.35</fb>
    <v>5</v>
  </rv>
  <rv s="3">
    <fb>60.68</fb>
    <v>5</v>
  </rv>
  <rv s="3">
    <fb>60.43</fb>
    <v>5</v>
  </rv>
  <rv s="3">
    <fb>60.1</fb>
    <v>5</v>
  </rv>
  <rv s="3">
    <fb>60.29</fb>
    <v>5</v>
  </rv>
  <rv s="3">
    <fb>60.249600000000001</fb>
    <v>5</v>
  </rv>
  <rv s="3">
    <fb>60.57</fb>
    <v>5</v>
  </rv>
  <rv s="3">
    <fb>60.77</fb>
    <v>5</v>
  </rv>
  <rv s="3">
    <fb>61.24</fb>
    <v>5</v>
  </rv>
  <rv s="3">
    <fb>60.59</fb>
    <v>5</v>
  </rv>
  <rv s="3">
    <fb>60.62</fb>
    <v>5</v>
  </rv>
  <rv s="3">
    <fb>60.55</fb>
    <v>5</v>
  </rv>
  <rv s="3">
    <fb>60.12</fb>
    <v>5</v>
  </rv>
  <rv s="3">
    <fb>60.02</fb>
    <v>5</v>
  </rv>
  <rv s="3">
    <fb>60</fb>
    <v>5</v>
  </rv>
  <rv s="3">
    <fb>59.91</fb>
    <v>5</v>
  </rv>
  <rv s="3">
    <fb>59.67</fb>
    <v>5</v>
  </rv>
  <rv s="3">
    <fb>59.2</fb>
    <v>5</v>
  </rv>
  <rv s="3">
    <fb>58.88</fb>
    <v>5</v>
  </rv>
  <rv s="3">
    <fb>59.19</fb>
    <v>5</v>
  </rv>
  <rv s="3">
    <fb>59.44</fb>
    <v>5</v>
  </rv>
  <rv s="3">
    <fb>59.07</fb>
    <v>5</v>
  </rv>
  <rv s="3">
    <fb>58.72</fb>
    <v>5</v>
  </rv>
  <rv s="3">
    <fb>57.63</fb>
    <v>5</v>
  </rv>
  <rv s="3">
    <fb>57.98</fb>
    <v>5</v>
  </rv>
  <rv s="3">
    <fb>57.77</fb>
    <v>5</v>
  </rv>
  <rv s="3">
    <fb>57.33</fb>
    <v>5</v>
  </rv>
  <rv s="3">
    <fb>56.96</fb>
    <v>5</v>
  </rv>
  <rv s="3">
    <fb>56.94</fb>
    <v>5</v>
  </rv>
  <rv s="3">
    <fb>58.06</fb>
    <v>5</v>
  </rv>
  <rv s="3">
    <fb>57.61</fb>
    <v>5</v>
  </rv>
  <rv s="3">
    <fb>57.6</fb>
    <v>5</v>
  </rv>
  <rv s="3">
    <fb>58.52</fb>
    <v>5</v>
  </rv>
  <rv s="3">
    <fb>58.78</fb>
    <v>5</v>
  </rv>
  <rv s="3">
    <fb>58.62</fb>
    <v>5</v>
  </rv>
  <rv s="3">
    <fb>58.83</fb>
    <v>5</v>
  </rv>
  <rv s="3">
    <fb>59.21</fb>
    <v>5</v>
  </rv>
  <rv s="3">
    <fb>59.13</fb>
    <v>5</v>
  </rv>
  <rv s="3">
    <fb>59.55</fb>
    <v>5</v>
  </rv>
  <rv s="3">
    <fb>59.4</fb>
    <v>5</v>
  </rv>
  <rv s="3">
    <fb>59.38</fb>
    <v>5</v>
  </rv>
  <rv s="3">
    <fb>59.685000000000002</fb>
    <v>5</v>
  </rv>
  <rv s="3">
    <fb>59.98</fb>
    <v>5</v>
  </rv>
  <rv s="3">
    <fb>59.75</fb>
    <v>5</v>
  </rv>
  <rv s="3">
    <fb>59.76</fb>
    <v>5</v>
  </rv>
  <rv s="3">
    <fb>60.25</fb>
    <v>5</v>
  </rv>
  <rv s="3">
    <fb>59.93</fb>
    <v>5</v>
  </rv>
  <rv s="3">
    <fb>59.83</fb>
    <v>5</v>
  </rv>
  <rv s="3">
    <fb>60.01</fb>
    <v>5</v>
  </rv>
  <rv s="3">
    <fb>59.97</fb>
    <v>5</v>
  </rv>
  <rv s="3">
    <fb>59.62</fb>
    <v>5</v>
  </rv>
  <rv s="3">
    <fb>58.97</fb>
    <v>5</v>
  </rv>
  <rv s="3">
    <fb>58.53</fb>
    <v>5</v>
  </rv>
  <rv s="3">
    <fb>59.02</fb>
    <v>5</v>
  </rv>
  <rv s="3">
    <fb>58.43</fb>
    <v>5</v>
  </rv>
  <rv s="3">
    <fb>58.42</fb>
    <v>5</v>
  </rv>
  <rv s="3">
    <fb>59.01</fb>
    <v>5</v>
  </rv>
  <rv s="3">
    <fb>59.86</fb>
    <v>5</v>
  </rv>
  <rv s="3">
    <fb>60.09</fb>
    <v>5</v>
  </rv>
  <rv s="3">
    <fb>59.73</fb>
    <v>5</v>
  </rv>
  <rv s="3">
    <fb>60.96</fb>
    <v>5</v>
  </rv>
  <rv s="3">
    <fb>60.49</fb>
    <v>5</v>
  </rv>
  <rv s="3">
    <fb>59.6</fb>
    <v>5</v>
  </rv>
  <rv s="3">
    <fb>59.92</fb>
    <v>5</v>
  </rv>
  <rv s="3">
    <fb>60.47</fb>
    <v>5</v>
  </rv>
  <rv s="3">
    <fb>60.83</fb>
    <v>5</v>
  </rv>
  <rv s="3">
    <fb>60.86</fb>
    <v>5</v>
  </rv>
  <rv s="0">
    <v>https://www.bing.com/financeapi/forcetrigger?t=bnjhtc&amp;q=XLON%3aIEMU&amp;form=skydnc</v>
    <v>Learn more on Bing</v>
  </rv>
  <rv s="5">
    <v>en-US</v>
    <v>bnjhtc</v>
    <v>268435456</v>
    <v>1</v>
    <v>Powered by Refinitiv</v>
    <v>6</v>
    <v>iShares CoreMSCI EMU EUR A (XLON:IEMU)</v>
    <v>2</v>
    <v>7</v>
    <v>Finance</v>
    <v>4</v>
    <v>178.86</v>
    <v>86.83</v>
    <v>0.26</v>
    <v>1.5199999999999999E-3</v>
    <v>USD</v>
    <v>London Stock Exchange</v>
    <v>XLON</v>
    <v>1.1999999999999999E-3</v>
    <v>171.26</v>
    <v>ETF</v>
    <v>44554.524440983594</v>
    <v>4441</v>
    <v>170.8</v>
    <v>3119887461.4299998</v>
    <v>iShares CoreMSCI EMU EUR A</v>
    <v>170.98</v>
    <v>171</v>
    <v>171.26</v>
    <v>IEMU</v>
    <v>iShares CoreMSCI EMU EUR A (XLON:IEMU)</v>
    <v>1747</v>
  </rv>
  <rv s="2">
    <v>4442</v>
  </rv>
  <rv s="3">
    <fb>153.47999999999999</fb>
    <v>5</v>
  </rv>
  <rv s="3">
    <fb>153.24</fb>
    <v>5</v>
  </rv>
  <rv s="3">
    <fb>152.58000000000001</fb>
    <v>5</v>
  </rv>
  <rv s="3">
    <fb>153.41999999999999</fb>
    <v>5</v>
  </rv>
  <rv s="3">
    <fb>153.16</fb>
    <v>5</v>
  </rv>
  <rv s="3">
    <fb>155.22</fb>
    <v>5</v>
  </rv>
  <rv s="3">
    <fb>155.94999999999999</fb>
    <v>5</v>
  </rv>
  <rv s="3">
    <fb>156.66</fb>
    <v>5</v>
  </rv>
  <rv s="3">
    <fb>154.21</fb>
    <v>5</v>
  </rv>
  <rv s="3">
    <fb>154.16999999999999</fb>
    <v>5</v>
  </rv>
  <rv s="3">
    <fb>154.47</fb>
    <v>5</v>
  </rv>
  <rv s="3">
    <fb>155.04</fb>
    <v>5</v>
  </rv>
  <rv s="3">
    <fb>152.44999999999999</fb>
    <v>5</v>
  </rv>
  <rv s="3">
    <fb>152.65</fb>
    <v>5</v>
  </rv>
  <rv s="3">
    <fb>152.97</fb>
    <v>5</v>
  </rv>
  <rv s="3">
    <fb>153.85</fb>
    <v>5</v>
  </rv>
  <rv s="3">
    <fb>154.61000000000001</fb>
    <v>5</v>
  </rv>
  <rv s="3">
    <fb>153.54</fb>
    <v>5</v>
  </rv>
  <rv s="3">
    <fb>151.34</fb>
    <v>5</v>
  </rv>
  <rv s="3">
    <fb>153.44999999999999</fb>
    <v>5</v>
  </rv>
  <rv s="3">
    <fb>150.37</fb>
    <v>5</v>
  </rv>
  <rv s="3">
    <fb>151.04</fb>
    <v>5</v>
  </rv>
  <rv s="3">
    <fb>148.86000000000001</fb>
    <v>5</v>
  </rv>
  <rv s="3">
    <fb>150</fb>
    <v>5</v>
  </rv>
  <rv s="3">
    <fb>151.72999999999999</fb>
    <v>5</v>
  </rv>
  <rv s="3">
    <fb>152.43</fb>
    <v>5</v>
  </rv>
  <rv s="3">
    <fb>153.04</fb>
    <v>5</v>
  </rv>
  <rv s="3">
    <fb>154.18</fb>
    <v>5</v>
  </rv>
  <rv s="3">
    <fb>155.19999999999999</fb>
    <v>5</v>
  </rv>
  <rv s="3">
    <fb>155.26</fb>
    <v>5</v>
  </rv>
  <rv s="3">
    <fb>155.16999999999999</fb>
    <v>5</v>
  </rv>
  <rv s="3">
    <fb>155.91999999999999</fb>
    <v>5</v>
  </rv>
  <rv s="3">
    <fb>156.68</fb>
    <v>5</v>
  </rv>
  <rv s="3">
    <fb>158.56</fb>
    <v>5</v>
  </rv>
  <rv s="3">
    <fb>157.63</fb>
    <v>5</v>
  </rv>
  <rv s="3">
    <fb>155.79</fb>
    <v>5</v>
  </rv>
  <rv s="3">
    <fb>155.21</fb>
    <v>5</v>
  </rv>
  <rv s="3">
    <fb>157.44999999999999</fb>
    <v>5</v>
  </rv>
  <rv s="3">
    <fb>156.04</fb>
    <v>5</v>
  </rv>
  <rv s="3">
    <fb>156.35</fb>
    <v>5</v>
  </rv>
  <rv s="3">
    <fb>157.51</fb>
    <v>5</v>
  </rv>
  <rv s="3">
    <fb>153.43</fb>
    <v>5</v>
  </rv>
  <rv s="3">
    <fb>155.66</fb>
    <v>5</v>
  </rv>
  <rv s="3">
    <fb>156.16999999999999</fb>
    <v>5</v>
  </rv>
  <rv s="3">
    <fb>156.24</fb>
    <v>5</v>
  </rv>
  <rv s="3">
    <fb>155.4</fb>
    <v>5</v>
  </rv>
  <rv s="3">
    <fb>152.25</fb>
    <v>5</v>
  </rv>
  <rv s="3">
    <fb>155.01</fb>
    <v>5</v>
  </rv>
  <rv s="3">
    <fb>156.33000000000001</fb>
    <v>5</v>
  </rv>
  <rv s="3">
    <fb>157.34</fb>
    <v>5</v>
  </rv>
  <rv s="3">
    <fb>159.38999999999999</fb>
    <v>5</v>
  </rv>
  <rv s="3">
    <fb>158.69999999999999</fb>
    <v>5</v>
  </rv>
  <rv s="3">
    <fb>158.62</fb>
    <v>5</v>
  </rv>
  <rv s="3">
    <fb>158.94</fb>
    <v>5</v>
  </rv>
  <rv s="3">
    <fb>158.84</fb>
    <v>5</v>
  </rv>
  <rv s="3">
    <fb>159.93</fb>
    <v>5</v>
  </rv>
  <rv s="3">
    <fb>158.41999999999999</fb>
    <v>5</v>
  </rv>
  <rv s="3">
    <fb>158.66</fb>
    <v>5</v>
  </rv>
  <rv s="3">
    <fb>157.46</fb>
    <v>5</v>
  </rv>
  <rv s="3">
    <fb>157.11000000000001</fb>
    <v>5</v>
  </rv>
  <rv s="3">
    <fb>156.06</fb>
    <v>5</v>
  </rv>
  <rv s="3">
    <fb>157.88999999999999</fb>
    <v>5</v>
  </rv>
  <rv s="3">
    <fb>158.04</fb>
    <v>5</v>
  </rv>
  <rv s="3">
    <fb>159.16</fb>
    <v>5</v>
  </rv>
  <rv s="3">
    <fb>158.97</fb>
    <v>5</v>
  </rv>
  <rv s="3">
    <fb>160.47999999999999</fb>
    <v>5</v>
  </rv>
  <rv s="3">
    <fb>162.65</fb>
    <v>5</v>
  </rv>
  <rv s="3">
    <fb>163</fb>
    <v>5</v>
  </rv>
  <rv s="3">
    <fb>163.62</fb>
    <v>5</v>
  </rv>
  <rv s="3">
    <fb>163.51</fb>
    <v>5</v>
  </rv>
  <rv s="3">
    <fb>163.5</fb>
    <v>5</v>
  </rv>
  <rv s="3">
    <fb>164.04</fb>
    <v>5</v>
  </rv>
  <rv s="3">
    <fb>164.93</fb>
    <v>5</v>
  </rv>
  <rv s="3">
    <fb>165.29</fb>
    <v>5</v>
  </rv>
  <rv s="3">
    <fb>167.1</fb>
    <v>5</v>
  </rv>
  <rv s="3">
    <fb>167.72</fb>
    <v>5</v>
  </rv>
  <rv s="3">
    <fb>164.41</fb>
    <v>5</v>
  </rv>
  <rv s="3">
    <fb>165.88</fb>
    <v>5</v>
  </rv>
  <rv s="3">
    <fb>166.87</fb>
    <v>5</v>
  </rv>
  <rv s="3">
    <fb>167.5</fb>
    <v>5</v>
  </rv>
  <rv s="3">
    <fb>168.3</fb>
    <v>5</v>
  </rv>
  <rv s="3">
    <fb>167.9</fb>
    <v>5</v>
  </rv>
  <rv s="3">
    <fb>168.76</fb>
    <v>5</v>
  </rv>
  <rv s="3">
    <fb>168.51</fb>
    <v>5</v>
  </rv>
  <rv s="3">
    <fb>166.66</fb>
    <v>5</v>
  </rv>
  <rv s="3">
    <fb>164.48</fb>
    <v>5</v>
  </rv>
  <rv s="3">
    <fb>167.3</fb>
    <v>5</v>
  </rv>
  <rv s="3">
    <fb>168.01</fb>
    <v>5</v>
  </rv>
  <rv s="3">
    <fb>171.12</fb>
    <v>5</v>
  </rv>
  <rv s="3">
    <fb>171.1</fb>
    <v>5</v>
  </rv>
  <rv s="3">
    <fb>167.75</fb>
    <v>5</v>
  </rv>
  <rv s="3">
    <fb>167.08</fb>
    <v>5</v>
  </rv>
  <rv s="3">
    <fb>166.84</fb>
    <v>5</v>
  </rv>
  <rv s="3">
    <fb>170.37</fb>
    <v>5</v>
  </rv>
  <rv s="3">
    <fb>171.69</fb>
    <v>5</v>
  </rv>
  <rv s="3">
    <fb>171.26</fb>
    <v>5</v>
  </rv>
  <rv s="3">
    <fb>171.92</fb>
    <v>5</v>
  </rv>
  <rv s="3">
    <fb>173.3</fb>
    <v>5</v>
  </rv>
  <rv s="3">
    <fb>173.46</fb>
    <v>5</v>
  </rv>
  <rv s="3">
    <fb>173.11</fb>
    <v>5</v>
  </rv>
  <rv s="3">
    <fb>173.01</fb>
    <v>5</v>
  </rv>
  <rv s="3">
    <fb>174.31</fb>
    <v>5</v>
  </rv>
  <rv s="3">
    <fb>175.38</fb>
    <v>5</v>
  </rv>
  <rv s="3">
    <fb>175.28</fb>
    <v>5</v>
  </rv>
  <rv s="3">
    <fb>174.19</fb>
    <v>5</v>
  </rv>
  <rv s="3">
    <fb>174.99</fb>
    <v>5</v>
  </rv>
  <rv s="3">
    <fb>176.35</fb>
    <v>5</v>
  </rv>
  <rv s="3">
    <fb>176.09</fb>
    <v>5</v>
  </rv>
  <rv s="3">
    <fb>176.02</fb>
    <v>5</v>
  </rv>
  <rv s="3">
    <fb>175.63</fb>
    <v>5</v>
  </rv>
  <rv s="3">
    <fb>175.94</fb>
    <v>5</v>
  </rv>
  <rv s="3">
    <fb>176.42</fb>
    <v>5</v>
  </rv>
  <rv s="3">
    <fb>177.05</fb>
    <v>5</v>
  </rv>
  <rv s="3">
    <fb>174.12</fb>
    <v>5</v>
  </rv>
  <rv s="3">
    <fb>169.88</fb>
    <v>5</v>
  </rv>
  <rv s="3">
    <fb>172.02</fb>
    <v>5</v>
  </rv>
  <rv s="3">
    <fb>172.73</fb>
    <v>5</v>
  </rv>
  <rv s="3">
    <fb>171.87</fb>
    <v>5</v>
  </rv>
  <rv s="3">
    <fb>173.44</fb>
    <v>5</v>
  </rv>
  <rv s="3">
    <fb>174</fb>
    <v>5</v>
  </rv>
  <rv s="3">
    <fb>172.36</fb>
    <v>5</v>
  </rv>
  <rv s="3">
    <fb>172.85</fb>
    <v>5</v>
  </rv>
  <rv s="3">
    <fb>170.65</fb>
    <v>5</v>
  </rv>
  <rv s="3">
    <fb>171.08</fb>
    <v>5</v>
  </rv>
  <rv s="3">
    <fb>171.38</fb>
    <v>5</v>
  </rv>
  <rv s="3">
    <fb>171.81</fb>
    <v>5</v>
  </rv>
  <rv s="3">
    <fb>169.99</fb>
    <v>5</v>
  </rv>
  <rv s="3">
    <fb>170.72</fb>
    <v>5</v>
  </rv>
  <rv s="3">
    <fb>168.38</fb>
    <v>5</v>
  </rv>
  <rv s="3">
    <fb>170.92</fb>
    <v>5</v>
  </rv>
  <rv s="3">
    <fb>172.4</fb>
    <v>5</v>
  </rv>
  <rv s="3">
    <fb>171.46</fb>
    <v>5</v>
  </rv>
  <rv s="3">
    <fb>171.79</fb>
    <v>5</v>
  </rv>
  <rv s="3">
    <fb>169.95</fb>
    <v>5</v>
  </rv>
  <rv s="3">
    <fb>168.85</fb>
    <v>5</v>
  </rv>
  <rv s="3">
    <fb>164.6</fb>
    <v>5</v>
  </rv>
  <rv s="3">
    <fb>168.7</fb>
    <v>5</v>
  </rv>
  <rv s="3">
    <fb>169.62</fb>
    <v>5</v>
  </rv>
  <rv s="3">
    <fb>171.39</fb>
    <v>5</v>
  </rv>
  <rv s="3">
    <fb>172.04</fb>
    <v>5</v>
  </rv>
  <rv s="3">
    <fb>171.11</fb>
    <v>5</v>
  </rv>
  <rv s="3">
    <fb>171.94</fb>
    <v>5</v>
  </rv>
  <rv s="3">
    <fb>173.9</fb>
    <v>5</v>
  </rv>
  <rv s="3">
    <fb>172.63</fb>
    <v>5</v>
  </rv>
  <rv s="3">
    <fb>173.98</fb>
    <v>5</v>
  </rv>
  <rv s="3">
    <fb>173.78</fb>
    <v>5</v>
  </rv>
  <rv s="3">
    <fb>174.62</fb>
    <v>5</v>
  </rv>
  <rv s="3">
    <fb>175.58</fb>
    <v>5</v>
  </rv>
  <rv s="3">
    <fb>174.88</fb>
    <v>5</v>
  </rv>
  <rv s="3">
    <fb>175.04</fb>
    <v>5</v>
  </rv>
  <rv s="3">
    <fb>175.06</fb>
    <v>5</v>
  </rv>
  <rv s="3">
    <fb>176.08</fb>
    <v>5</v>
  </rv>
  <rv s="3">
    <fb>176.64</fb>
    <v>5</v>
  </rv>
  <rv s="3">
    <fb>177.69</fb>
    <v>5</v>
  </rv>
  <rv s="3">
    <fb>176.21</fb>
    <v>5</v>
  </rv>
  <rv s="3">
    <fb>174.92</fb>
    <v>5</v>
  </rv>
  <rv s="3">
    <fb>174.98</fb>
    <v>5</v>
  </rv>
  <rv s="3">
    <fb>171.9</fb>
    <v>5</v>
  </rv>
  <rv s="3">
    <fb>172.39</fb>
    <v>5</v>
  </rv>
  <rv s="3">
    <fb>174.72</fb>
    <v>5</v>
  </rv>
  <rv s="3">
    <fb>174.89</fb>
    <v>5</v>
  </rv>
  <rv s="3">
    <fb>174.97</fb>
    <v>5</v>
  </rv>
  <rv s="3">
    <fb>175.66</fb>
    <v>5</v>
  </rv>
  <rv s="3">
    <fb>175.62</fb>
    <v>5</v>
  </rv>
  <rv s="3">
    <fb>177.93</fb>
    <v>5</v>
  </rv>
  <rv s="3">
    <fb>178.57</fb>
    <v>5</v>
  </rv>
  <rv s="3">
    <fb>177.58</fb>
    <v>5</v>
  </rv>
  <rv s="3">
    <fb>178.71</fb>
    <v>5</v>
  </rv>
  <rv s="3">
    <fb>177.83</fb>
    <v>5</v>
  </rv>
  <rv s="3">
    <fb>175.86</fb>
    <v>5</v>
  </rv>
  <rv s="3">
    <fb>175.77</fb>
    <v>5</v>
  </rv>
  <rv s="3">
    <fb>175.9</fb>
    <v>5</v>
  </rv>
  <rv s="3">
    <fb>174.24</fb>
    <v>5</v>
  </rv>
  <rv s="3">
    <fb>172.14</fb>
    <v>5</v>
  </rv>
  <rv s="3">
    <fb>169.31</fb>
    <v>5</v>
  </rv>
  <rv s="3">
    <fb>170.71</fb>
    <v>5</v>
  </rv>
  <rv s="3">
    <fb>172.74</fb>
    <v>5</v>
  </rv>
  <rv s="3">
    <fb>174.7</fb>
    <v>5</v>
  </rv>
  <rv s="3">
    <fb>172.81</fb>
    <v>5</v>
  </rv>
  <rv s="3">
    <fb>172.87</fb>
    <v>5</v>
  </rv>
  <rv s="3">
    <fb>168.84</fb>
    <v>5</v>
  </rv>
  <rv s="3">
    <fb>168.68</fb>
    <v>5</v>
  </rv>
  <rv s="3">
    <fb>167.78</fb>
    <v>5</v>
  </rv>
  <rv s="3">
    <fb>166.14</fb>
    <v>5</v>
  </rv>
  <rv s="3">
    <fb>165.79</fb>
    <v>5</v>
  </rv>
  <rv s="3">
    <fb>167.62</fb>
    <v>5</v>
  </rv>
  <rv s="3">
    <fb>164.53</fb>
    <v>5</v>
  </rv>
  <rv s="3">
    <fb>168.13</fb>
    <v>5</v>
  </rv>
  <rv s="3">
    <fb>167.43</fb>
    <v>5</v>
  </rv>
  <rv s="3">
    <fb>167.39</fb>
    <v>5</v>
  </rv>
  <rv s="3">
    <fb>166.54</fb>
    <v>5</v>
  </rv>
  <rv s="3">
    <fb>168</fb>
    <v>5</v>
  </rv>
  <rv s="3">
    <fb>170.58</fb>
    <v>5</v>
  </rv>
  <rv s="3">
    <fb>171.06</fb>
    <v>5</v>
  </rv>
  <rv s="3">
    <fb>172.18</fb>
    <v>5</v>
  </rv>
  <rv s="3">
    <fb>172.68</fb>
    <v>5</v>
  </rv>
  <rv s="3">
    <fb>172.35</fb>
    <v>5</v>
  </rv>
  <rv s="3">
    <fb>173.31</fb>
    <v>5</v>
  </rv>
  <rv s="3">
    <fb>172.76</fb>
    <v>5</v>
  </rv>
  <rv s="3">
    <fb>173.96</fb>
    <v>5</v>
  </rv>
  <rv s="3">
    <fb>175.18</fb>
    <v>5</v>
  </rv>
  <rv s="3">
    <fb>173.69</fb>
    <v>5</v>
  </rv>
  <rv s="3">
    <fb>175.57</fb>
    <v>5</v>
  </rv>
  <rv s="3">
    <fb>175.96</fb>
    <v>5</v>
  </rv>
  <rv s="3">
    <fb>176.63</fb>
    <v>5</v>
  </rv>
  <rv s="3">
    <fb>176.97</fb>
    <v>5</v>
  </rv>
  <rv s="3">
    <fb>177.67</fb>
    <v>5</v>
  </rv>
  <rv s="3">
    <fb>178.02</fb>
    <v>5</v>
  </rv>
  <rv s="3">
    <fb>177.52</fb>
    <v>5</v>
  </rv>
  <rv s="3">
    <fb>176.85</fb>
    <v>5</v>
  </rv>
  <rv s="3">
    <fb>176.67</fb>
    <v>5</v>
  </rv>
  <rv s="3">
    <fb>176.66</fb>
    <v>5</v>
  </rv>
  <rv s="3">
    <fb>176.11</fb>
    <v>5</v>
  </rv>
  <rv s="3">
    <fb>175.65</fb>
    <v>5</v>
  </rv>
  <rv s="3">
    <fb>174.59</fb>
    <v>5</v>
  </rv>
  <rv s="3">
    <fb>173.12</fb>
    <v>5</v>
  </rv>
  <rv s="3">
    <fb>171.01</fb>
    <v>5</v>
  </rv>
  <rv s="3">
    <fb>169.72</fb>
    <v>5</v>
  </rv>
  <rv s="3">
    <fb>170.63</fb>
    <v>5</v>
  </rv>
  <rv s="3">
    <fb>164.92</fb>
    <v>5</v>
  </rv>
  <rv s="3">
    <fb>165.24</fb>
    <v>5</v>
  </rv>
  <rv s="3">
    <fb>164.43</fb>
    <v>5</v>
  </rv>
  <rv s="3">
    <fb>168.06</fb>
    <v>5</v>
  </rv>
  <rv s="3">
    <fb>165.44</fb>
    <v>5</v>
  </rv>
  <rv s="3">
    <fb>163.91</fb>
    <v>5</v>
  </rv>
  <rv s="3">
    <fb>166.18</fb>
    <v>5</v>
  </rv>
  <rv s="3">
    <fb>170.41</fb>
    <v>5</v>
  </rv>
  <rv s="3">
    <fb>170.35</fb>
    <v>5</v>
  </rv>
  <rv s="3">
    <fb>168.77</fb>
    <v>5</v>
  </rv>
  <rv s="3">
    <fb>168.66</fb>
    <v>5</v>
  </rv>
  <rv s="3">
    <fb>167.64</fb>
    <v>5</v>
  </rv>
  <rv s="3">
    <fb>165.98</fb>
    <v>5</v>
  </rv>
  <rv s="3">
    <fb>166.48</fb>
    <v>5</v>
  </rv>
  <rv s="3">
    <fb>168.79</fb>
    <v>5</v>
  </rv>
  <rv s="3">
    <fb>166.94</fb>
    <v>5</v>
  </rv>
  <rv s="3">
    <fb>165.17</fb>
    <v>5</v>
  </rv>
  <rv s="3">
    <fb>167.06</fb>
    <v>5</v>
  </rv>
  <rv s="3">
    <fb>169.45</fb>
    <v>5</v>
  </rv>
  <rv s="3">
    <fb>171</fb>
    <v>5</v>
  </rv>
  <rv s="0">
    <v>https://www.bing.com/financeapi/forcetrigger?t=aoe5oc&amp;q=XLON%3aSUSM&amp;form=skydnc</v>
    <v>Learn more on Bing</v>
  </rv>
  <rv s="1">
    <v>en-US</v>
    <v>aoe5oc</v>
    <v>268435456</v>
    <v>1</v>
    <v>Powered by Refinitiv</v>
    <v>0</v>
    <v>iSh Sust MSCI EM SRI UCITS ETF (XLON:SUSM)</v>
    <v>2</v>
    <v>3</v>
    <v>Finance</v>
    <v>4</v>
    <v>9.44</v>
    <v>4.4420000000000002</v>
    <v>1.0745</v>
    <v>-1.7500000000000002E-2</v>
    <v>-2.1050000000000001E-3</v>
    <v>USD</v>
    <v>London Stock Exchange</v>
    <v>XLON</v>
    <v>2.5000000000000001E-3</v>
    <v>8.2974999999999994</v>
    <v>ETF</v>
    <v>44554.524553251562</v>
    <v>4683</v>
    <v>8.2475000000000005</v>
    <v>3070994793.04</v>
    <v>iSh Sust MSCI EM SRI UCITS ETF</v>
    <v>8.2750000000000004</v>
    <v>8.3125</v>
    <v>8.2949999999999999</v>
    <v>SUSM</v>
    <v>iSh Sust MSCI EM SRI UCITS ETF (XLON:SUSM)</v>
    <v>48662</v>
  </rv>
  <rv s="2">
    <v>4684</v>
  </rv>
  <rv s="3">
    <fb>8.2243999999999993</fb>
    <v>5</v>
  </rv>
  <rv s="3">
    <fb>8.2949999999999999</fb>
    <v>5</v>
  </rv>
  <rv s="3">
    <fb>8.4275000000000002</fb>
    <v>5</v>
  </rv>
  <rv s="3">
    <fb>8.4774999999999991</fb>
    <v>5</v>
  </rv>
  <rv s="3">
    <fb>8.56</fb>
    <v>5</v>
  </rv>
  <rv s="3">
    <fb>8.5824999999999996</fb>
    <v>5</v>
  </rv>
  <rv s="3">
    <fb>8.6013000000000002</fb>
    <v>5</v>
  </rv>
  <rv s="3">
    <fb>8.6511999999999993</fb>
    <v>5</v>
  </rv>
  <rv s="3">
    <fb>8.8475000000000001</fb>
    <v>5</v>
  </rv>
  <rv s="3">
    <fb>8.8825000000000003</fb>
    <v>5</v>
  </rv>
  <rv s="3">
    <fb>8.8987999999999996</fb>
    <v>5</v>
  </rv>
  <rv s="3">
    <fb>9.0325000000000006</fb>
    <v>5</v>
  </rv>
  <rv s="3">
    <fb>8.8224999999999998</fb>
    <v>5</v>
  </rv>
  <rv s="3">
    <fb>8.86</fb>
    <v>5</v>
  </rv>
  <rv s="3">
    <fb>8.9149999999999991</fb>
    <v>5</v>
  </rv>
  <rv s="3">
    <fb>9.06</fb>
    <v>5</v>
  </rv>
  <rv s="3">
    <fb>9.09</fb>
    <v>5</v>
  </rv>
  <rv s="3">
    <fb>9.08</fb>
    <v>5</v>
  </rv>
  <rv s="3">
    <fb>9.0824999999999996</fb>
    <v>5</v>
  </rv>
  <rv s="3">
    <fb>9.0374999999999996</fb>
    <v>5</v>
  </rv>
  <rv s="3">
    <fb>8.8338000000000001</fb>
    <v>5</v>
  </rv>
  <rv s="3">
    <fb>8.8450000000000006</fb>
    <v>5</v>
  </rv>
  <rv s="3">
    <fb>8.6649999999999991</fb>
    <v>5</v>
  </rv>
  <rv s="3">
    <fb>8.8125</fb>
    <v>5</v>
  </rv>
  <rv s="3">
    <fb>8.9700000000000006</fb>
    <v>5</v>
  </rv>
  <rv s="3">
    <fb>9.0425000000000004</fb>
    <v>5</v>
  </rv>
  <rv s="3">
    <fb>9.0749999999999993</fb>
    <v>5</v>
  </rv>
  <rv s="3">
    <fb>9.1050000000000004</fb>
    <v>5</v>
  </rv>
  <rv s="3">
    <fb>9.1824999999999992</fb>
    <v>5</v>
  </rv>
  <rv s="3">
    <fb>9.2575000000000003</fb>
    <v>5</v>
  </rv>
  <rv s="3">
    <fb>9.3574999999999999</fb>
    <v>5</v>
  </rv>
  <rv s="3">
    <fb>9.35</fb>
    <v>5</v>
  </rv>
  <rv s="3">
    <fb>9.4375</fb>
    <v>5</v>
  </rv>
  <rv s="3">
    <fb>9.3375000000000004</fb>
    <v>5</v>
  </rv>
  <rv s="3">
    <fb>9.07</fb>
    <v>5</v>
  </rv>
  <rv s="3">
    <fb>9.1925000000000008</fb>
    <v>5</v>
  </rv>
  <rv s="3">
    <fb>8.8975000000000009</fb>
    <v>5</v>
  </rv>
  <rv s="3">
    <fb>8.8375000000000004</fb>
    <v>5</v>
  </rv>
  <rv s="3">
    <fb>8.8025000000000002</fb>
    <v>5</v>
  </rv>
  <rv s="3">
    <fb>8.4375</fb>
    <v>5</v>
  </rv>
  <rv s="3">
    <fb>8.7050000000000001</fb>
    <v>5</v>
  </rv>
  <rv s="3">
    <fb>8.5525000000000002</fb>
    <v>5</v>
  </rv>
  <rv s="3">
    <fb>8.61</fb>
    <v>5</v>
  </rv>
  <rv s="3">
    <fb>8.2899999999999991</fb>
    <v>5</v>
  </rv>
  <rv s="3">
    <fb>8.2375000000000007</fb>
    <v>5</v>
  </rv>
  <rv s="3">
    <fb>8.3625000000000007</fb>
    <v>5</v>
  </rv>
  <rv s="3">
    <fb>8.4024999999999999</fb>
    <v>5</v>
  </rv>
  <rv s="3">
    <fb>8.68</fb>
    <v>5</v>
  </rv>
  <rv s="3">
    <fb>8.5388000000000002</fb>
    <v>5</v>
  </rv>
  <rv s="3">
    <fb>8.5225000000000009</fb>
    <v>5</v>
  </rv>
  <rv s="3">
    <fb>8.5649999999999995</fb>
    <v>5</v>
  </rv>
  <rv s="3">
    <fb>8.4975000000000005</fb>
    <v>5</v>
  </rv>
  <rv s="3">
    <fb>8.375</fb>
    <v>5</v>
  </rv>
  <rv s="3">
    <fb>8.25</fb>
    <v>5</v>
  </rv>
  <rv s="3">
    <fb>8.2449999999999992</fb>
    <v>5</v>
  </rv>
  <rv s="3">
    <fb>8.3450000000000006</fb>
    <v>5</v>
  </rv>
  <rv s="3">
    <fb>8.34</fb>
    <v>5</v>
  </rv>
  <rv s="3">
    <fb>8.4175000000000004</fb>
    <v>5</v>
  </rv>
  <rv s="3">
    <fb>8.42</fb>
    <v>5</v>
  </rv>
  <rv s="3">
    <fb>8.5449999999999999</fb>
    <v>5</v>
  </rv>
  <rv s="3">
    <fb>8.4749999999999996</fb>
    <v>5</v>
  </rv>
  <rv s="3">
    <fb>8.4674999999999994</fb>
    <v>5</v>
  </rv>
  <rv s="3">
    <fb>8.41</fb>
    <v>5</v>
  </rv>
  <rv s="3">
    <fb>8.4700000000000006</fb>
    <v>5</v>
  </rv>
  <rv s="3">
    <fb>8.58</fb>
    <v>5</v>
  </rv>
  <rv s="3">
    <fb>8.6425000000000001</fb>
    <v>5</v>
  </rv>
  <rv s="3">
    <fb>8.6824999999999992</fb>
    <v>5</v>
  </rv>
  <rv s="3">
    <fb>8.6624999999999996</fb>
    <v>5</v>
  </rv>
  <rv s="3">
    <fb>8.5875000000000004</fb>
    <v>5</v>
  </rv>
  <rv s="3">
    <fb>8.625</fb>
    <v>5</v>
  </rv>
  <rv s="3">
    <fb>8.7349999999999994</fb>
    <v>5</v>
  </rv>
  <rv s="3">
    <fb>8.7725000000000009</fb>
    <v>5</v>
  </rv>
  <rv s="3">
    <fb>8.7650000000000006</fb>
    <v>5</v>
  </rv>
  <rv s="3">
    <fb>8.8074999999999992</fb>
    <v>5</v>
  </rv>
  <rv s="3">
    <fb>8.6449999999999996</fb>
    <v>5</v>
  </rv>
  <rv s="3">
    <fb>8.4849999999999994</fb>
    <v>5</v>
  </rv>
  <rv s="3">
    <fb>8.5850000000000009</fb>
    <v>5</v>
  </rv>
  <rv s="3">
    <fb>8.6775000000000002</fb>
    <v>5</v>
  </rv>
  <rv s="3">
    <fb>8.7974999999999994</fb>
    <v>5</v>
  </rv>
  <rv s="3">
    <fb>8.6150000000000002</fb>
    <v>5</v>
  </rv>
  <rv s="3">
    <fb>8.3825000000000003</fb>
    <v>5</v>
  </rv>
  <rv s="3">
    <fb>8.3699999999999992</fb>
    <v>5</v>
  </rv>
  <rv s="3">
    <fb>8.4949999999999992</fb>
    <v>5</v>
  </rv>
  <rv s="3">
    <fb>8.6174999999999997</fb>
    <v>5</v>
  </rv>
  <rv s="3">
    <fb>8.6524999999999999</fb>
    <v>5</v>
  </rv>
  <rv s="3">
    <fb>8.6125000000000007</fb>
    <v>5</v>
  </rv>
  <rv s="3">
    <fb>8.7524999999999995</fb>
    <v>5</v>
  </rv>
  <rv s="3">
    <fb>8.8175000000000008</fb>
    <v>5</v>
  </rv>
  <rv s="3">
    <fb>8.81</fb>
    <v>5</v>
  </rv>
  <rv s="3">
    <fb>8.8674999999999997</fb>
    <v>5</v>
  </rv>
  <rv s="3">
    <fb>9.1225000000000005</fb>
    <v>5</v>
  </rv>
  <rv s="3">
    <fb>9.15</fb>
    <v>5</v>
  </rv>
  <rv s="3">
    <fb>9.11</fb>
    <v>5</v>
  </rv>
  <rv s="3">
    <fb>9.0850000000000009</fb>
    <v>5</v>
  </rv>
  <rv s="3">
    <fb>9.1524999999999999</fb>
    <v>5</v>
  </rv>
  <rv s="3">
    <fb>9.2149999999999999</fb>
    <v>5</v>
  </rv>
  <rv s="3">
    <fb>9.1349999999999998</fb>
    <v>5</v>
  </rv>
  <rv s="3">
    <fb>9.1374999999999993</fb>
    <v>5</v>
  </rv>
  <rv s="3">
    <fb>9.0649999999999995</fb>
    <v>5</v>
  </rv>
  <rv s="3">
    <fb>9.0975000000000001</fb>
    <v>5</v>
  </rv>
  <rv s="3">
    <fb>9.0124999999999993</fb>
    <v>5</v>
  </rv>
  <rv s="3">
    <fb>9.19</fb>
    <v>5</v>
  </rv>
  <rv s="3">
    <fb>9.2324999999999999</fb>
    <v>5</v>
  </rv>
  <rv s="3">
    <fb>9.2349999999999994</fb>
    <v>5</v>
  </rv>
  <rv s="3">
    <fb>9.27</fb>
    <v>5</v>
  </rv>
  <rv s="3">
    <fb>9.2025000000000006</fb>
    <v>5</v>
  </rv>
  <rv s="3">
    <fb>9.1724999999999994</fb>
    <v>5</v>
  </rv>
  <rv s="3">
    <fb>9.1475000000000009</fb>
    <v>5</v>
  </rv>
  <rv s="3">
    <fb>9.0399999999999991</fb>
    <v>5</v>
  </rv>
  <rv s="3">
    <fb>9.02</fb>
    <v>5</v>
  </rv>
  <rv s="3">
    <fb>8.8625000000000007</fb>
    <v>5</v>
  </rv>
  <rv s="3">
    <fb>8.9875000000000007</fb>
    <v>5</v>
  </rv>
  <rv s="3">
    <fb>9.0225000000000009</fb>
    <v>5</v>
  </rv>
  <rv s="3">
    <fb>9.0274999999999999</fb>
    <v>5</v>
  </rv>
  <rv s="3">
    <fb>8.9924999999999997</fb>
    <v>5</v>
  </rv>
  <rv s="3">
    <fb>9.0250000000000004</fb>
    <v>5</v>
  </rv>
  <rv s="3">
    <fb>9.0024999999999995</fb>
    <v>5</v>
  </rv>
  <rv s="3">
    <fb>8.84</fb>
    <v>5</v>
  </rv>
  <rv s="3">
    <fb>8.9324999999999992</fb>
    <v>5</v>
  </rv>
  <rv s="3">
    <fb>8.8275000000000006</fb>
    <v>5</v>
  </rv>
  <rv s="3">
    <fb>8.35</fb>
    <v>5</v>
  </rv>
  <rv s="3">
    <fb>8.6300000000000008</fb>
    <v>5</v>
  </rv>
  <rv s="3">
    <fb>8.7799999999999994</fb>
    <v>5</v>
  </rv>
  <rv s="3">
    <fb>8.6974999999999998</fb>
    <v>5</v>
  </rv>
  <rv s="3">
    <fb>8.7750000000000004</fb>
    <v>5</v>
  </rv>
  <rv s="3">
    <fb>8.8849999999999998</fb>
    <v>5</v>
  </rv>
  <rv s="3">
    <fb>8.7424999999999997</fb>
    <v>5</v>
  </rv>
  <rv s="3">
    <fb>8.8149999999999995</fb>
    <v>5</v>
  </rv>
  <rv s="3">
    <fb>8.83</fb>
    <v>5</v>
  </rv>
  <rv s="3">
    <fb>8.65</fb>
    <v>5</v>
  </rv>
  <rv s="3">
    <fb>8.5425000000000004</fb>
    <v>5</v>
  </rv>
  <rv s="3">
    <fb>8.5749999999999993</fb>
    <v>5</v>
  </rv>
  <rv s="3">
    <fb>8.4250000000000007</fb>
    <v>5</v>
  </rv>
  <rv s="3">
    <fb>8.4124999999999996</fb>
    <v>5</v>
  </rv>
  <rv s="3">
    <fb>8.6875</fb>
    <v>5</v>
  </rv>
  <rv s="3">
    <fb>8.6913</fb>
    <v>5</v>
  </rv>
  <rv s="3">
    <fb>8.6374999999999993</fb>
    <v>5</v>
  </rv>
  <rv s="3">
    <fb>8.7624999999999993</fb>
    <v>5</v>
  </rv>
  <rv s="3">
    <fb>8.9649999999999999</fb>
    <v>5</v>
  </rv>
  <rv s="3">
    <fb>8.9362999999999992</fb>
    <v>5</v>
  </rv>
  <rv s="3">
    <fb>9.0150000000000006</fb>
    <v>5</v>
  </rv>
  <rv s="3">
    <fb>8.8774999999999995</fb>
    <v>5</v>
  </rv>
  <rv s="3">
    <fb>8.8874999999999993</fb>
    <v>5</v>
  </rv>
  <rv s="3">
    <fb>8.875</fb>
    <v>5</v>
  </rv>
  <rv s="3">
    <fb>8.8574999999999999</fb>
    <v>5</v>
  </rv>
  <rv s="3">
    <fb>8.7575000000000003</fb>
    <v>5</v>
  </rv>
  <rv s="3">
    <fb>8.6850000000000005</fb>
    <v>5</v>
  </rv>
  <rv s="3">
    <fb>8.6575000000000006</fb>
    <v>5</v>
  </rv>
  <rv s="3">
    <fb>8.4625000000000004</fb>
    <v>5</v>
  </rv>
  <rv s="3">
    <fb>8.6675000000000004</fb>
    <v>5</v>
  </rv>
  <rv s="3">
    <fb>8.5274999999999999</fb>
    <v>5</v>
  </rv>
  <rv s="3">
    <fb>8.5950000000000006</fb>
    <v>5</v>
  </rv>
  <rv s="3">
    <fb>8.5374999999999996</fb>
    <v>5</v>
  </rv>
  <rv s="3">
    <fb>8.3574999999999999</fb>
    <v>5</v>
  </rv>
  <rv s="3">
    <fb>8.4499999999999993</fb>
    <v>5</v>
  </rv>
  <rv s="3">
    <fb>8.3424999999999994</fb>
    <v>5</v>
  </rv>
  <rv s="3">
    <fb>8.6</fb>
    <v>5</v>
  </rv>
  <rv s="3">
    <fb>8.5549999999999997</fb>
    <v>5</v>
  </rv>
  <rv s="3">
    <fb>8.85</fb>
    <v>5</v>
  </rv>
  <rv s="3">
    <fb>8.9275000000000002</fb>
    <v>5</v>
  </rv>
  <rv s="3">
    <fb>8.94</fb>
    <v>5</v>
  </rv>
  <rv s="3">
    <fb>8.9224999999999994</fb>
    <v>5</v>
  </rv>
  <rv s="3">
    <fb>8.7675000000000001</fb>
    <v>5</v>
  </rv>
  <rv s="3">
    <fb>8.7249999999999996</fb>
    <v>5</v>
  </rv>
  <rv s="3">
    <fb>8.6724999999999994</fb>
    <v>5</v>
  </rv>
  <rv s="3">
    <fb>8.7899999999999991</fb>
    <v>5</v>
  </rv>
  <rv s="3">
    <fb>8.7925000000000004</fb>
    <v>5</v>
  </rv>
  <rv s="3">
    <fb>8.8550000000000004</fb>
    <v>5</v>
  </rv>
  <rv s="3">
    <fb>8.82</fb>
    <v>5</v>
  </rv>
  <rv s="3">
    <fb>8.74</fb>
    <v>5</v>
  </rv>
  <rv s="3">
    <fb>8.66</fb>
    <v>5</v>
  </rv>
  <rv s="3">
    <fb>8.3275000000000006</fb>
    <v>5</v>
  </rv>
  <rv s="3">
    <fb>8.39</fb>
    <v>5</v>
  </rv>
  <rv s="3">
    <fb>8.49</fb>
    <v>5</v>
  </rv>
  <rv s="3">
    <fb>8.3049999999999997</fb>
    <v>5</v>
  </rv>
  <rv s="3">
    <fb>8.1750000000000007</fb>
    <v>5</v>
  </rv>
  <rv s="3">
    <fb>8.3524999999999991</fb>
    <v>5</v>
  </rv>
  <rv s="3">
    <fb>8.2825000000000006</fb>
    <v>5</v>
  </rv>
  <rv s="3">
    <fb>8.0924999999999994</fb>
    <v>5</v>
  </rv>
  <rv s="3">
    <fb>8.2225000000000001</fb>
    <v>5</v>
  </rv>
  <rv s="3">
    <fb>8.2774999999999999</fb>
    <v>5</v>
  </rv>
  <rv s="3">
    <fb>8.3125</fb>
    <v>5</v>
  </rv>
  <rv s="0">
    <v>https://www.bing.com/financeapi/forcetrigger?t=azzyjc&amp;q=XLON%3aXZW0&amp;form=skydnc</v>
    <v>Learn more on Bing</v>
  </rv>
  <rv s="1">
    <v>en-US</v>
    <v>azzyjc</v>
    <v>268435456</v>
    <v>1</v>
    <v>Powered by Refinitiv</v>
    <v>0</v>
    <v>X MSCI WORLD ESG (XLON:XZW0)</v>
    <v>2</v>
    <v>3</v>
    <v>Finance</v>
    <v>4</v>
    <v>35.784999999999997</v>
    <v>16.914000000000001</v>
    <v>0.98809999999999998</v>
    <v>5.5E-2</v>
    <v>1.539E-3</v>
    <v>USD</v>
    <v>London Stock Exchange</v>
    <v>XLON</v>
    <v>2E-3</v>
    <v>35.784999999999997</v>
    <v>ETF</v>
    <v>44554.507575185155</v>
    <v>4868</v>
    <v>35.784999999999997</v>
    <v>2971375800</v>
    <v>X MSCI WORLD ESG</v>
    <v>35.784999999999997</v>
    <v>35.729999999999997</v>
    <v>35.75</v>
    <v>XZW0</v>
    <v>X MSCI WORLD ESG (XLON:XZW0)</v>
    <v>490</v>
  </rv>
  <rv s="2">
    <v>4869</v>
  </rv>
  <rv s="3">
    <fb>28.574999999999999</fb>
    <v>5</v>
  </rv>
  <rv s="3">
    <fb>28.612500000000001</fb>
    <v>5</v>
  </rv>
  <rv s="3">
    <fb>28.585000000000001</fb>
    <v>5</v>
  </rv>
  <rv s="3">
    <fb>28.537500000000001</fb>
    <v>5</v>
  </rv>
  <rv s="3">
    <fb>28.52</fb>
    <v>5</v>
  </rv>
  <rv s="3">
    <fb>28.99</fb>
    <v>5</v>
  </rv>
  <rv s="3">
    <fb>29.17</fb>
    <v>5</v>
  </rv>
  <rv s="3">
    <fb>29.352499999999999</fb>
    <v>5</v>
  </rv>
  <rv s="3">
    <fb>29.282499999999999</fb>
    <v>5</v>
  </rv>
  <rv s="3">
    <fb>29.23</fb>
    <v>5</v>
  </rv>
  <rv s="3">
    <fb>29.232500000000002</fb>
    <v>5</v>
  </rv>
  <rv s="3">
    <fb>29.33</fb>
    <v>5</v>
  </rv>
  <rv s="3">
    <fb>28.997499999999999</fb>
    <v>5</v>
  </rv>
  <rv s="3">
    <fb>29</fb>
    <v>5</v>
  </rv>
  <rv s="3">
    <fb>29.102499999999999</fb>
    <v>5</v>
  </rv>
  <rv s="3">
    <fb>29.442499999999999</fb>
    <v>5</v>
  </rv>
  <rv s="3">
    <fb>29.5275</fb>
    <v>5</v>
  </rv>
  <rv s="3">
    <fb>29.414999999999999</fb>
    <v>5</v>
  </rv>
  <rv s="3">
    <fb>29.22</fb>
    <v>5</v>
  </rv>
  <rv s="3">
    <fb>29.502500000000001</fb>
    <v>5</v>
  </rv>
  <rv s="3">
    <fb>29.147500000000001</fb>
    <v>5</v>
  </rv>
  <rv s="3">
    <fb>28.645</fb>
    <v>5</v>
  </rv>
  <rv s="3">
    <fb>28.84</fb>
    <v>5</v>
  </rv>
  <rv s="3">
    <fb>29.36</fb>
    <v>5</v>
  </rv>
  <rv s="3">
    <fb>29.412500000000001</fb>
    <v>5</v>
  </rv>
  <rv s="3">
    <fb>29.572500000000002</fb>
    <v>5</v>
  </rv>
  <rv s="3">
    <fb>29.77</fb>
    <v>5</v>
  </rv>
  <rv s="3">
    <fb>29.927499999999998</fb>
    <v>5</v>
  </rv>
  <rv s="3">
    <fb>30</fb>
    <v>5</v>
  </rv>
  <rv s="3">
    <fb>29.97</fb>
    <v>5</v>
  </rv>
  <rv s="3">
    <fb>30.137499999999999</fb>
    <v>5</v>
  </rv>
  <rv s="3">
    <fb>30.234999999999999</fb>
    <v>5</v>
  </rv>
  <rv s="3">
    <fb>30.522500000000001</fb>
    <v>5</v>
  </rv>
  <rv s="3">
    <fb>30.357500000000002</fb>
    <v>5</v>
  </rv>
  <rv s="3">
    <fb>30.107500000000002</fb>
    <v>5</v>
  </rv>
  <rv s="3">
    <fb>30.037500000000001</fb>
    <v>5</v>
  </rv>
  <rv s="3">
    <fb>30.297499999999999</fb>
    <v>5</v>
  </rv>
  <rv s="3">
    <fb>29.987500000000001</fb>
    <v>5</v>
  </rv>
  <rv s="3">
    <fb>29.754999999999999</fb>
    <v>5</v>
  </rv>
  <rv s="3">
    <fb>29.95</fb>
    <v>5</v>
  </rv>
  <rv s="3">
    <fb>29.9375</fb>
    <v>5</v>
  </rv>
  <rv s="3">
    <fb>29.272500000000001</fb>
    <v>5</v>
  </rv>
  <rv s="3">
    <fb>29.822500000000002</fb>
    <v>5</v>
  </rv>
  <rv s="3">
    <fb>29.637499999999999</fb>
    <v>5</v>
  </rv>
  <rv s="3">
    <fb>29.29</fb>
    <v>5</v>
  </rv>
  <rv s="3">
    <fb>29.577500000000001</fb>
    <v>5</v>
  </rv>
  <rv s="3">
    <fb>29.737500000000001</fb>
    <v>5</v>
  </rv>
  <rv s="3">
    <fb>29.837499999999999</fb>
    <v>5</v>
  </rv>
  <rv s="3">
    <fb>30.1325</fb>
    <v>5</v>
  </rv>
  <rv s="3">
    <fb>29.98</fb>
    <v>5</v>
  </rv>
  <rv s="3">
    <fb>30.0625</fb>
    <v>5</v>
  </rv>
  <rv s="3">
    <fb>30.155000000000001</fb>
    <v>5</v>
  </rv>
  <rv s="3">
    <fb>30.3325</fb>
    <v>5</v>
  </rv>
  <rv s="3">
    <fb>29.967500000000001</fb>
    <v>5</v>
  </rv>
  <rv s="3">
    <fb>30.13</fb>
    <v>5</v>
  </rv>
  <rv s="3">
    <fb>30.055</fb>
    <v>5</v>
  </rv>
  <rv s="3">
    <fb>30.002500000000001</fb>
    <v>5</v>
  </rv>
  <rv s="3">
    <fb>29.734999999999999</fb>
    <v>5</v>
  </rv>
  <rv s="3">
    <fb>30.0425</fb>
    <v>5</v>
  </rv>
  <rv s="3">
    <fb>30.184999999999999</fb>
    <v>5</v>
  </rv>
  <rv s="3">
    <fb>30.267499999999998</fb>
    <v>5</v>
  </rv>
  <rv s="3">
    <fb>30.57</fb>
    <v>5</v>
  </rv>
  <rv s="3">
    <fb>31.0825</fb>
    <v>5</v>
  </rv>
  <rv s="3">
    <fb>31.024999999999999</fb>
    <v>5</v>
  </rv>
  <rv s="3">
    <fb>31.15</fb>
    <v>5</v>
  </rv>
  <rv s="3">
    <fb>31.23</fb>
    <v>5</v>
  </rv>
  <rv s="3">
    <fb>31.327500000000001</fb>
    <v>5</v>
  </rv>
  <rv s="3">
    <fb>31.38</fb>
    <v>5</v>
  </rv>
  <rv s="3">
    <fb>31.5425</fb>
    <v>5</v>
  </rv>
  <rv s="3">
    <fb>31.672499999999999</fb>
    <v>5</v>
  </rv>
  <rv s="3">
    <fb>31.85</fb>
    <v>5</v>
  </rv>
  <rv s="3">
    <fb>31.8125</fb>
    <v>5</v>
  </rv>
  <rv s="3">
    <fb>31.43</fb>
    <v>5</v>
  </rv>
  <rv s="3">
    <fb>31.662500000000001</fb>
    <v>5</v>
  </rv>
  <rv s="3">
    <fb>31.824999999999999</fb>
    <v>5</v>
  </rv>
  <rv s="3">
    <fb>31.942499999999999</fb>
    <v>5</v>
  </rv>
  <rv s="3">
    <fb>31.82</fb>
    <v>5</v>
  </rv>
  <rv s="3">
    <fb>31.8825</fb>
    <v>5</v>
  </rv>
  <rv s="3">
    <fb>31.805</fb>
    <v>5</v>
  </rv>
  <rv s="3">
    <fb>31.664999999999999</fb>
    <v>5</v>
  </rv>
  <rv s="3">
    <fb>31.372499999999999</fb>
    <v>5</v>
  </rv>
  <rv s="3">
    <fb>31.712499999999999</fb>
    <v>5</v>
  </rv>
  <rv s="3">
    <fb>31.7</fb>
    <v>5</v>
  </rv>
  <rv s="3">
    <fb>32.225000000000001</fb>
    <v>5</v>
  </rv>
  <rv s="3">
    <fb>31.5625</fb>
    <v>5</v>
  </rv>
  <rv s="3">
    <fb>31.2</fb>
    <v>5</v>
  </rv>
  <rv s="3">
    <fb>31.647500000000001</fb>
    <v>5</v>
  </rv>
  <rv s="3">
    <fb>31.8325</fb>
    <v>5</v>
  </rv>
  <rv s="3">
    <fb>32.1</fb>
    <v>5</v>
  </rv>
  <rv s="3">
    <fb>32.07</fb>
    <v>5</v>
  </rv>
  <rv s="3">
    <fb>32.085000000000001</fb>
    <v>5</v>
  </rv>
  <rv s="3">
    <fb>32.229999999999997</fb>
    <v>5</v>
  </rv>
  <rv s="3">
    <fb>32.177500000000002</fb>
    <v>5</v>
  </rv>
  <rv s="3">
    <fb>32.234999999999999</fb>
    <v>5</v>
  </rv>
  <rv s="3">
    <fb>32.082500000000003</fb>
    <v>5</v>
  </rv>
  <rv s="3">
    <fb>32.297499999999999</fb>
    <v>5</v>
  </rv>
  <rv s="3">
    <fb>32.369999999999997</fb>
    <v>5</v>
  </rv>
  <rv s="3">
    <fb>32.342500000000001</fb>
    <v>5</v>
  </rv>
  <rv s="3">
    <fb>32.454999999999998</fb>
    <v>5</v>
  </rv>
  <rv s="3">
    <fb>32.515000000000001</fb>
    <v>5</v>
  </rv>
  <rv s="3">
    <fb>32.547499999999999</fb>
    <v>5</v>
  </rv>
  <rv s="3">
    <fb>32.555</fb>
    <v>5</v>
  </rv>
  <rv s="3">
    <fb>32.627499999999998</fb>
    <v>5</v>
  </rv>
  <rv s="3">
    <fb>32.659999999999997</fb>
    <v>5</v>
  </rv>
  <rv s="3">
    <fb>32.395000000000003</fb>
    <v>5</v>
  </rv>
  <rv s="3">
    <fb>31.967500000000001</fb>
    <v>5</v>
  </rv>
  <rv s="3">
    <fb>32.31</fb>
    <v>5</v>
  </rv>
  <rv s="3">
    <fb>32.452500000000001</fb>
    <v>5</v>
  </rv>
  <rv s="3">
    <fb>32.47</fb>
    <v>5</v>
  </rv>
  <rv s="3">
    <fb>32.645000000000003</fb>
    <v>5</v>
  </rv>
  <rv s="3">
    <fb>32.792499999999997</fb>
    <v>5</v>
  </rv>
  <rv s="3">
    <fb>32.76</fb>
    <v>5</v>
  </rv>
  <rv s="3">
    <fb>32.869999999999997</fb>
    <v>5</v>
  </rv>
  <rv s="3">
    <fb>32.74</fb>
    <v>5</v>
  </rv>
  <rv s="3">
    <fb>32.825000000000003</fb>
    <v>5</v>
  </rv>
  <rv s="3">
    <fb>33.027500000000003</fb>
    <v>5</v>
  </rv>
  <rv s="3">
    <fb>33.185000000000002</fb>
    <v>5</v>
  </rv>
  <rv s="3">
    <fb>32.914999999999999</fb>
    <v>5</v>
  </rv>
  <rv s="3">
    <fb>33.082500000000003</fb>
    <v>5</v>
  </rv>
  <rv s="3">
    <fb>32.727499999999999</fb>
    <v>5</v>
  </rv>
  <rv s="3">
    <fb>33.08</fb>
    <v>5</v>
  </rv>
  <rv s="3">
    <fb>33.282499999999999</fb>
    <v>5</v>
  </rv>
  <rv s="3">
    <fb>33.375</fb>
    <v>5</v>
  </rv>
  <rv s="3">
    <fb>33.31</fb>
    <v>5</v>
  </rv>
  <rv s="3">
    <fb>33.145000000000003</fb>
    <v>5</v>
  </rv>
  <rv s="3">
    <fb>33.0075</fb>
    <v>5</v>
  </rv>
  <rv s="3">
    <fb>32.4</fb>
    <v>5</v>
  </rv>
  <rv s="3">
    <fb>32.707500000000003</fb>
    <v>5</v>
  </rv>
  <rv s="3">
    <fb>33.052500000000002</fb>
    <v>5</v>
  </rv>
  <rv s="3">
    <fb>33.17</fb>
    <v>5</v>
  </rv>
  <rv s="3">
    <fb>33.527500000000003</fb>
    <v>5</v>
  </rv>
  <rv s="3">
    <fb>33.547499999999999</fb>
    <v>5</v>
  </rv>
  <rv s="3">
    <fb>33.284999999999997</fb>
    <v>5</v>
  </rv>
  <rv s="3">
    <fb>33.494999999999997</fb>
    <v>5</v>
  </rv>
  <rv s="3">
    <fb>33.729999999999997</fb>
    <v>5</v>
  </rv>
  <rv s="3">
    <fb>33.54</fb>
    <v>5</v>
  </rv>
  <rv s="3">
    <fb>33.75</fb>
    <v>5</v>
  </rv>
  <rv s="3">
    <fb>33.587499999999999</fb>
    <v>5</v>
  </rv>
  <rv s="3">
    <fb>33.72</fb>
    <v>5</v>
  </rv>
  <rv s="3">
    <fb>33.897500000000001</fb>
    <v>5</v>
  </rv>
  <rv s="3">
    <fb>33.914999999999999</fb>
    <v>5</v>
  </rv>
  <rv s="3">
    <fb>33.905000000000001</fb>
    <v>5</v>
  </rv>
  <rv s="3">
    <fb>34.005000000000003</fb>
    <v>5</v>
  </rv>
  <rv s="3">
    <fb>34.012500000000003</fb>
    <v>5</v>
  </rv>
  <rv s="3">
    <fb>34.212499999999999</fb>
    <v>5</v>
  </rv>
  <rv s="3">
    <fb>34.037500000000001</fb>
    <v>5</v>
  </rv>
  <rv s="3">
    <fb>33.92</fb>
    <v>5</v>
  </rv>
  <rv s="3">
    <fb>33.952500000000001</fb>
    <v>5</v>
  </rv>
  <rv s="3">
    <fb>33.645000000000003</fb>
    <v>5</v>
  </rv>
  <rv s="3">
    <fb>33.8825</fb>
    <v>5</v>
  </rv>
  <rv s="3">
    <fb>34.340000000000003</fb>
    <v>5</v>
  </rv>
  <rv s="3">
    <fb>34.3825</fb>
    <v>5</v>
  </rv>
  <rv s="3">
    <fb>34.42</fb>
    <v>5</v>
  </rv>
  <rv s="3">
    <fb>34.299999999999997</fb>
    <v>5</v>
  </rv>
  <rv s="3">
    <fb>34.442500000000003</fb>
    <v>5</v>
  </rv>
  <rv s="3">
    <fb>34.585000000000001</fb>
    <v>5</v>
  </rv>
  <rv s="3">
    <fb>34.627499999999998</fb>
    <v>5</v>
  </rv>
  <rv s="3">
    <fb>34.729999999999997</fb>
    <v>5</v>
  </rv>
  <rv s="3">
    <fb>34.734999999999999</fb>
    <v>5</v>
  </rv>
  <rv s="3">
    <fb>34.912500000000001</fb>
    <v>5</v>
  </rv>
  <rv s="3">
    <fb>34.604999999999997</fb>
    <v>5</v>
  </rv>
  <rv s="3">
    <fb>34.44</fb>
    <v>5</v>
  </rv>
  <rv s="3">
    <fb>34.354999999999997</fb>
    <v>5</v>
  </rv>
  <rv s="3">
    <fb>34.255000000000003</fb>
    <v>5</v>
  </rv>
  <rv s="3">
    <fb>34.265000000000001</fb>
    <v>5</v>
  </rv>
  <rv s="3">
    <fb>34.229999999999997</fb>
    <v>5</v>
  </rv>
  <rv s="3">
    <fb>33.517499999999998</fb>
    <v>5</v>
  </rv>
  <rv s="3">
    <fb>33.590000000000003</fb>
    <v>5</v>
  </rv>
  <rv s="3">
    <fb>33.85</fb>
    <v>5</v>
  </rv>
  <rv s="3">
    <fb>34.21</fb>
    <v>5</v>
  </rv>
  <rv s="3">
    <fb>34.034999999999997</fb>
    <v>5</v>
  </rv>
  <rv s="3">
    <fb>34.017499999999998</fb>
    <v>5</v>
  </rv>
  <rv s="3">
    <fb>33.277500000000003</fb>
    <v>5</v>
  </rv>
  <rv s="3">
    <fb>33.287500000000001</fb>
    <v>5</v>
  </rv>
  <rv s="3">
    <fb>33.255000000000003</fb>
    <v>5</v>
  </rv>
  <rv s="3">
    <fb>32.945</fb>
    <v>5</v>
  </rv>
  <rv s="3">
    <fb>32.752499999999998</fb>
    <v>5</v>
  </rv>
  <rv s="3">
    <fb>33.234999999999999</fb>
    <v>5</v>
  </rv>
  <rv s="3">
    <fb>32.822499999999998</fb>
    <v>5</v>
  </rv>
  <rv s="3">
    <fb>33.627499999999998</fb>
    <v>5</v>
  </rv>
  <rv s="3">
    <fb>33.3125</fb>
    <v>5</v>
  </rv>
  <rv s="3">
    <fb>33.327500000000001</fb>
    <v>5</v>
  </rv>
  <rv s="3">
    <fb>33.902500000000003</fb>
    <v>5</v>
  </rv>
  <rv s="3">
    <fb>34.202500000000001</fb>
    <v>5</v>
  </rv>
  <rv s="3">
    <fb>34.244999999999997</fb>
    <v>5</v>
  </rv>
  <rv s="3">
    <fb>34.564999999999998</fb>
    <v>5</v>
  </rv>
  <rv s="3">
    <fb>34.619999999999997</fb>
    <v>5</v>
  </rv>
  <rv s="3">
    <fb>34.57</fb>
    <v>5</v>
  </rv>
  <rv s="3">
    <fb>34.69</fb>
    <v>5</v>
  </rv>
  <rv s="3">
    <fb>34.8675</fb>
    <v>5</v>
  </rv>
  <rv s="3">
    <fb>35.185000000000002</fb>
    <v>5</v>
  </rv>
  <rv s="3">
    <fb>35.18</fb>
    <v>5</v>
  </rv>
  <rv s="3">
    <fb>35.352499999999999</fb>
    <v>5</v>
  </rv>
  <rv s="3">
    <fb>35.43</fb>
    <v>5</v>
  </rv>
  <rv s="3">
    <fb>35.6325</fb>
    <v>5</v>
  </rv>
  <rv s="3">
    <fb>35.797499999999999</fb>
    <v>5</v>
  </rv>
  <rv s="3">
    <fb>35.784999999999997</fb>
    <v>5</v>
  </rv>
  <rv s="3">
    <fb>36.185000000000002</fb>
    <v>5</v>
  </rv>
  <rv s="3">
    <fb>36.344999999999999</fb>
    <v>5</v>
  </rv>
  <rv s="3">
    <fb>36.307499999999997</fb>
    <v>5</v>
  </rv>
  <rv s="3">
    <fb>36.115000000000002</fb>
    <v>5</v>
  </rv>
  <rv s="3">
    <fb>36.049999999999997</fb>
    <v>5</v>
  </rv>
  <rv s="3">
    <fb>35.872500000000002</fb>
    <v>5</v>
  </rv>
  <rv s="3">
    <fb>36.032499999999999</fb>
    <v>5</v>
  </rv>
  <rv s="3">
    <fb>36.064999999999998</fb>
    <v>5</v>
  </rv>
  <rv s="3">
    <fb>36.225000000000001</fb>
    <v>5</v>
  </rv>
  <rv s="3">
    <fb>36.024999999999999</fb>
    <v>5</v>
  </rv>
  <rv s="3">
    <fb>36.094999999999999</fb>
    <v>5</v>
  </rv>
  <rv s="3">
    <fb>36.125</fb>
    <v>5</v>
  </rv>
  <rv s="3">
    <fb>35.587499999999999</fb>
    <v>5</v>
  </rv>
  <rv s="3">
    <fb>35.602499999999999</fb>
    <v>5</v>
  </rv>
  <rv s="3">
    <fb>35.777500000000003</fb>
    <v>5</v>
  </rv>
  <rv s="3">
    <fb>34.877499999999998</fb>
    <v>5</v>
  </rv>
  <rv s="3">
    <fb>35.112499999999997</fb>
    <v>5</v>
  </rv>
  <rv s="3">
    <fb>34.75</fb>
    <v>5</v>
  </rv>
  <rv s="3">
    <fb>35.292499999999997</fb>
    <v>5</v>
  </rv>
  <rv s="3">
    <fb>34.787500000000001</fb>
    <v>5</v>
  </rv>
  <rv s="3">
    <fb>34.407499999999999</fb>
    <v>5</v>
  </rv>
  <rv s="3">
    <fb>34.6175</fb>
    <v>5</v>
  </rv>
  <rv s="3">
    <fb>35.545000000000002</fb>
    <v>5</v>
  </rv>
  <rv s="3">
    <fb>35.549999999999997</fb>
    <v>5</v>
  </rv>
  <rv s="3">
    <fb>35.502499999999998</fb>
    <v>5</v>
  </rv>
  <rv s="3">
    <fb>35.42</fb>
    <v>5</v>
  </rv>
  <rv s="3">
    <fb>35.234999999999999</fb>
    <v>5</v>
  </rv>
  <rv s="3">
    <fb>34.76</fb>
    <v>5</v>
  </rv>
  <rv s="3">
    <fb>34.825000000000003</fb>
    <v>5</v>
  </rv>
  <rv s="3">
    <fb>35.045000000000002</fb>
    <v>5</v>
  </rv>
  <rv s="3">
    <fb>34.234999999999999</fb>
    <v>5</v>
  </rv>
  <rv s="3">
    <fb>34.704999999999998</fb>
    <v>5</v>
  </rv>
  <rv s="3">
    <fb>35.347499999999997</fb>
    <v>5</v>
  </rv>
  <rv s="3">
    <fb>35.729999999999997</fb>
    <v>5</v>
  </rv>
  <rv s="0">
    <v>https://www.bing.com/financeapi/forcetrigger?t=aoanpr&amp;q=XLON%3aIWMO&amp;form=skydnc</v>
    <v>Learn more on Bing</v>
  </rv>
  <rv s="1">
    <v>en-US</v>
    <v>aoanpr</v>
    <v>268435456</v>
    <v>1</v>
    <v>Powered by Refinitiv</v>
    <v>0</v>
    <v>iSEMSCIWldMomentumFactUCITSETF (XLON:IWMO)</v>
    <v>2</v>
    <v>3</v>
    <v>Finance</v>
    <v>4</v>
    <v>67.2</v>
    <v>24.05</v>
    <v>0.85550000000000004</v>
    <v>-0.38</v>
    <v>-5.6679999999999994E-3</v>
    <v>USD</v>
    <v>London Stock Exchange</v>
    <v>XLON</v>
    <v>3.0000000000000001E-3</v>
    <v>67.2</v>
    <v>ETF</v>
    <v>44554.524461816407</v>
    <v>5102</v>
    <v>66.66</v>
    <v>2944044488.9000001</v>
    <v>iSEMSCIWldMomentumFactUCITSETF</v>
    <v>67.2</v>
    <v>67.040000000000006</v>
    <v>66.66</v>
    <v>IWMO</v>
    <v>iSEMSCIWldMomentumFactUCITSETF (XLON:IWMO)</v>
    <v>5056</v>
  </rv>
  <rv s="2">
    <v>5103</v>
  </rv>
  <rv s="3">
    <fb>58.95</fb>
    <v>5</v>
  </rv>
  <rv s="3">
    <fb>58.94</fb>
    <v>5</v>
  </rv>
  <rv s="3">
    <fb>58.865000000000002</fb>
    <v>5</v>
  </rv>
  <rv s="3">
    <fb>59.195</fb>
    <v>5</v>
  </rv>
  <rv s="3">
    <fb>60.51</fb>
    <v>5</v>
  </rv>
  <rv s="3">
    <fb>60.31</fb>
    <v>5</v>
  </rv>
  <rv s="3">
    <fb>60.63</fb>
    <v>5</v>
  </rv>
  <rv s="3">
    <fb>59.79</fb>
    <v>5</v>
  </rv>
  <rv s="3">
    <fb>59.89</fb>
    <v>5</v>
  </rv>
  <rv s="3">
    <fb>61.13</fb>
    <v>5</v>
  </rv>
  <rv s="3">
    <fb>61.64</fb>
    <v>5</v>
  </rv>
  <rv s="3">
    <fb>61.61</fb>
    <v>5</v>
  </rv>
  <rv s="3">
    <fb>61.82</fb>
    <v>5</v>
  </rv>
  <rv s="3">
    <fb>60.48</fb>
    <v>5</v>
  </rv>
  <rv s="3">
    <fb>60.34</fb>
    <v>5</v>
  </rv>
  <rv s="3">
    <fb>61.65</fb>
    <v>5</v>
  </rv>
  <rv s="3">
    <fb>61.73</fb>
    <v>5</v>
  </rv>
  <rv s="3">
    <fb>61.76</fb>
    <v>5</v>
  </rv>
  <rv s="3">
    <fb>62.33</fb>
    <v>5</v>
  </rv>
  <rv s="3">
    <fb>62.75</fb>
    <v>5</v>
  </rv>
  <rv s="3">
    <fb>63.63</fb>
    <v>5</v>
  </rv>
  <rv s="3">
    <fb>63.82</fb>
    <v>5</v>
  </rv>
  <rv s="3">
    <fb>62.67</fb>
    <v>5</v>
  </rv>
  <rv s="3">
    <fb>63.3</fb>
    <v>5</v>
  </rv>
  <rv s="3">
    <fb>61.47</fb>
    <v>5</v>
  </rv>
  <rv s="3">
    <fb>60.314999999999998</fb>
    <v>5</v>
  </rv>
  <rv s="3">
    <fb>60.045000000000002</fb>
    <v>5</v>
  </rv>
  <rv s="3">
    <fb>59.23</fb>
    <v>5</v>
  </rv>
  <rv s="3">
    <fb>60.21</fb>
    <v>5</v>
  </rv>
  <rv s="3">
    <fb>58.93</fb>
    <v>5</v>
  </rv>
  <rv s="3">
    <fb>54.81</fb>
    <v>5</v>
  </rv>
  <rv s="3">
    <fb>56.67</fb>
    <v>5</v>
  </rv>
  <rv s="3">
    <fb>57.51</fb>
    <v>5</v>
  </rv>
  <rv s="3">
    <fb>58.9</fb>
    <v>5</v>
  </rv>
  <rv s="3">
    <fb>58.22</fb>
    <v>5</v>
  </rv>
  <rv s="3">
    <fb>59.435000000000002</fb>
    <v>5</v>
  </rv>
  <rv s="3">
    <fb>58.625</fb>
    <v>5</v>
  </rv>
  <rv s="3">
    <fb>59.314999999999998</fb>
    <v>5</v>
  </rv>
  <rv s="3">
    <fb>59.064999999999998</fb>
    <v>5</v>
  </rv>
  <rv s="3">
    <fb>57.87</fb>
    <v>5</v>
  </rv>
  <rv s="3">
    <fb>58.01</fb>
    <v>5</v>
  </rv>
  <rv s="3">
    <fb>60.04</fb>
    <v>5</v>
  </rv>
  <rv s="3">
    <fb>61.335000000000001</fb>
    <v>5</v>
  </rv>
  <rv s="3">
    <fb>61.15</fb>
    <v>5</v>
  </rv>
  <rv s="3">
    <fb>62.02</fb>
    <v>5</v>
  </rv>
  <rv s="3">
    <fb>62.2</fb>
    <v>5</v>
  </rv>
  <rv s="3">
    <fb>63.1</fb>
    <v>5</v>
  </rv>
  <rv s="3">
    <fb>63.48</fb>
    <v>5</v>
  </rv>
  <rv s="3">
    <fb>63.64</fb>
    <v>5</v>
  </rv>
  <rv s="3">
    <fb>62.3</fb>
    <v>5</v>
  </rv>
  <rv s="3">
    <fb>63.38</fb>
    <v>5</v>
  </rv>
  <rv s="3">
    <fb>63.53</fb>
    <v>5</v>
  </rv>
  <rv s="3">
    <fb>63.85</fb>
    <v>5</v>
  </rv>
  <rv s="3">
    <fb>64</fb>
    <v>5</v>
  </rv>
  <rv s="3">
    <fb>63.73</fb>
    <v>5</v>
  </rv>
  <rv s="3">
    <fb>63.45</fb>
    <v>5</v>
  </rv>
  <rv s="3">
    <fb>63.21</fb>
    <v>5</v>
  </rv>
  <rv s="3">
    <fb>63.342700000000001</fb>
    <v>5</v>
  </rv>
  <rv s="3">
    <fb>61.02</fb>
    <v>5</v>
  </rv>
  <rv s="3">
    <fb>62.08</fb>
    <v>5</v>
  </rv>
  <rv s="3">
    <fb>62.61</fb>
    <v>5</v>
  </rv>
  <rv s="3">
    <fb>61.48</fb>
    <v>5</v>
  </rv>
  <rv s="3">
    <fb>60.61</fb>
    <v>5</v>
  </rv>
  <rv s="3">
    <fb>59.35</fb>
    <v>5</v>
  </rv>
  <rv s="3">
    <fb>59.18</fb>
    <v>5</v>
  </rv>
  <rv s="3">
    <fb>59.95</fb>
    <v>5</v>
  </rv>
  <rv s="3">
    <fb>60.4</fb>
    <v>5</v>
  </rv>
  <rv s="3">
    <fb>60.984999999999999</fb>
    <v>5</v>
  </rv>
  <rv s="3">
    <fb>61.14</fb>
    <v>5</v>
  </rv>
  <rv s="3">
    <fb>61.74</fb>
    <v>5</v>
  </rv>
  <rv s="3">
    <fb>61.95</fb>
    <v>5</v>
  </rv>
  <rv s="3">
    <fb>62.27</fb>
    <v>5</v>
  </rv>
  <rv s="3">
    <fb>62.35</fb>
    <v>5</v>
  </rv>
  <rv s="3">
    <fb>62.435000000000002</fb>
    <v>5</v>
  </rv>
  <rv s="3">
    <fb>62.7</fb>
    <v>5</v>
  </rv>
  <rv s="3">
    <fb>62.95</fb>
    <v>5</v>
  </rv>
  <rv s="3">
    <fb>62.604999999999997</fb>
    <v>5</v>
  </rv>
  <rv s="3">
    <fb>62.81</fb>
    <v>5</v>
  </rv>
  <rv s="3">
    <fb>62.62</fb>
    <v>5</v>
  </rv>
  <rv s="3">
    <fb>62.69</fb>
    <v>5</v>
  </rv>
  <rv s="3">
    <fb>62.52</fb>
    <v>5</v>
  </rv>
  <rv s="3">
    <fb>61.96</fb>
    <v>5</v>
  </rv>
  <rv s="3">
    <fb>60.805</fb>
    <v>5</v>
  </rv>
  <rv s="3">
    <fb>61.57</fb>
    <v>5</v>
  </rv>
  <rv s="3">
    <fb>62.39</fb>
    <v>5</v>
  </rv>
  <rv s="3">
    <fb>63.27</fb>
    <v>5</v>
  </rv>
  <rv s="3">
    <fb>62.965000000000003</fb>
    <v>5</v>
  </rv>
  <rv s="3">
    <fb>63.25</fb>
    <v>5</v>
  </rv>
  <rv s="3">
    <fb>63.03</fb>
    <v>5</v>
  </rv>
  <rv s="3">
    <fb>63.2</fb>
    <v>5</v>
  </rv>
  <rv s="3">
    <fb>63.575000000000003</fb>
    <v>5</v>
  </rv>
  <rv s="3">
    <fb>62.84</fb>
    <v>5</v>
  </rv>
  <rv s="3">
    <fb>62.92</fb>
    <v>5</v>
  </rv>
  <rv s="3">
    <fb>62.06</fb>
    <v>5</v>
  </rv>
  <rv s="3">
    <fb>63.22</fb>
    <v>5</v>
  </rv>
  <rv s="3">
    <fb>63.71</fb>
    <v>5</v>
  </rv>
  <rv s="3">
    <fb>63.44</fb>
    <v>5</v>
  </rv>
  <rv s="3">
    <fb>63.29</fb>
    <v>5</v>
  </rv>
  <rv s="3">
    <fb>62.68</fb>
    <v>5</v>
  </rv>
  <rv s="3">
    <fb>61.18</fb>
    <v>5</v>
  </rv>
  <rv s="3">
    <fb>63.075000000000003</fb>
    <v>5</v>
  </rv>
  <rv s="3">
    <fb>63.17</fb>
    <v>5</v>
  </rv>
  <rv s="3">
    <fb>63.844999999999999</fb>
    <v>5</v>
  </rv>
  <rv s="3">
    <fb>64.27</fb>
    <v>5</v>
  </rv>
  <rv s="3">
    <fb>63.33</fb>
    <v>5</v>
  </rv>
  <rv s="3">
    <fb>64.7</fb>
    <v>5</v>
  </rv>
  <rv s="3">
    <fb>64.12</fb>
    <v>5</v>
  </rv>
  <rv s="3">
    <fb>64.67</fb>
    <v>5</v>
  </rv>
  <rv s="3">
    <fb>64.98</fb>
    <v>5</v>
  </rv>
  <rv s="3">
    <fb>65.459999999999994</fb>
    <v>5</v>
  </rv>
  <rv s="3">
    <fb>65.63</fb>
    <v>5</v>
  </rv>
  <rv s="3">
    <fb>66</fb>
    <v>5</v>
  </rv>
  <rv s="3">
    <fb>65.84</fb>
    <v>5</v>
  </rv>
  <rv s="3">
    <fb>66.02</fb>
    <v>5</v>
  </rv>
  <rv s="3">
    <fb>65.34</fb>
    <v>5</v>
  </rv>
  <rv s="3">
    <fb>64.900000000000006</fb>
    <v>5</v>
  </rv>
  <rv s="3">
    <fb>63.54</fb>
    <v>5</v>
  </rv>
  <rv s="3">
    <fb>63.79</fb>
    <v>5</v>
  </rv>
  <rv s="3">
    <fb>65</fb>
    <v>5</v>
  </rv>
  <rv s="3">
    <fb>65.37</fb>
    <v>5</v>
  </rv>
  <rv s="3">
    <fb>65.665000000000006</fb>
    <v>5</v>
  </rv>
  <rv s="3">
    <fb>66.08</fb>
    <v>5</v>
  </rv>
  <rv s="3">
    <fb>66.22</fb>
    <v>5</v>
  </rv>
  <rv s="3">
    <fb>66.849999999999994</fb>
    <v>5</v>
  </rv>
  <rv s="3">
    <fb>66.62</fb>
    <v>5</v>
  </rv>
  <rv s="3">
    <fb>67.055000000000007</fb>
    <v>5</v>
  </rv>
  <rv s="3">
    <fb>66.8</fb>
    <v>5</v>
  </rv>
  <rv s="3">
    <fb>66.06</fb>
    <v>5</v>
  </rv>
  <rv s="3">
    <fb>66.52</fb>
    <v>5</v>
  </rv>
  <rv s="3">
    <fb>66.47</fb>
    <v>5</v>
  </rv>
  <rv s="3">
    <fb>66.13</fb>
    <v>5</v>
  </rv>
  <rv s="3">
    <fb>66.010000000000005</fb>
    <v>5</v>
  </rv>
  <rv s="3">
    <fb>66.040000000000006</fb>
    <v>5</v>
  </rv>
  <rv s="3">
    <fb>63.98</fb>
    <v>5</v>
  </rv>
  <rv s="3">
    <fb>64.31</fb>
    <v>5</v>
  </rv>
  <rv s="3">
    <fb>65.16</fb>
    <v>5</v>
  </rv>
  <rv s="3">
    <fb>66.180000000000007</fb>
    <v>5</v>
  </rv>
  <rv s="3">
    <fb>64.61</fb>
    <v>5</v>
  </rv>
  <rv s="3">
    <fb>64.430000000000007</fb>
    <v>5</v>
  </rv>
  <rv s="3">
    <fb>64.069999999999993</fb>
    <v>5</v>
  </rv>
  <rv s="3">
    <fb>63.13</fb>
    <v>5</v>
  </rv>
  <rv s="3">
    <fb>64.36</fb>
    <v>5</v>
  </rv>
  <rv s="3">
    <fb>63.24</fb>
    <v>5</v>
  </rv>
  <rv s="3">
    <fb>64.989999999999995</fb>
    <v>5</v>
  </rv>
  <rv s="3">
    <fb>64.290000000000006</fb>
    <v>5</v>
  </rv>
  <rv s="3">
    <fb>64.344999999999999</fb>
    <v>5</v>
  </rv>
  <rv s="3">
    <fb>66.34</fb>
    <v>5</v>
  </rv>
  <rv s="3">
    <fb>66.525000000000006</fb>
    <v>5</v>
  </rv>
  <rv s="3">
    <fb>67.165000000000006</fb>
    <v>5</v>
  </rv>
  <rv s="3">
    <fb>67.260000000000005</fb>
    <v>5</v>
  </rv>
  <rv s="3">
    <fb>66.989999999999995</fb>
    <v>5</v>
  </rv>
  <rv s="3">
    <fb>67.84</fb>
    <v>5</v>
  </rv>
  <rv s="3">
    <fb>68.349999999999994</fb>
    <v>5</v>
  </rv>
  <rv s="3">
    <fb>67.959999999999994</fb>
    <v>5</v>
  </rv>
  <rv s="3">
    <fb>68.430000000000007</fb>
    <v>5</v>
  </rv>
  <rv s="3">
    <fb>68.905000000000001</fb>
    <v>5</v>
  </rv>
  <rv s="3">
    <fb>69</fb>
    <v>5</v>
  </rv>
  <rv s="3">
    <fb>68.98</fb>
    <v>5</v>
  </rv>
  <rv s="3">
    <fb>69.33</fb>
    <v>5</v>
  </rv>
  <rv s="3">
    <fb>69.61</fb>
    <v>5</v>
  </rv>
  <rv s="3">
    <fb>68.91</fb>
    <v>5</v>
  </rv>
  <rv s="3">
    <fb>68.599999999999994</fb>
    <v>5</v>
  </rv>
  <rv s="3">
    <fb>68.78</fb>
    <v>5</v>
  </rv>
  <rv s="3">
    <fb>68.87</fb>
    <v>5</v>
  </rv>
  <rv s="3">
    <fb>68.95</fb>
    <v>5</v>
  </rv>
  <rv s="3">
    <fb>68.84</fb>
    <v>5</v>
  </rv>
  <rv s="3">
    <fb>68.790000000000006</fb>
    <v>5</v>
  </rv>
  <rv s="3">
    <fb>68.069999999999993</fb>
    <v>5</v>
  </rv>
  <rv s="3">
    <fb>68.444999999999993</fb>
    <v>5</v>
  </rv>
  <rv s="3">
    <fb>66.435000000000002</fb>
    <v>5</v>
  </rv>
  <rv s="3">
    <fb>67.010000000000005</fb>
    <v>5</v>
  </rv>
  <rv s="3">
    <fb>67.540000000000006</fb>
    <v>5</v>
  </rv>
  <rv s="3">
    <fb>65.87</fb>
    <v>5</v>
  </rv>
  <rv s="3">
    <fb>65.06</fb>
    <v>5</v>
  </rv>
  <rv s="3">
    <fb>64.959999999999994</fb>
    <v>5</v>
  </rv>
  <rv s="3">
    <fb>67.16</fb>
    <v>5</v>
  </rv>
  <rv s="3">
    <fb>66.599999999999994</fb>
    <v>5</v>
  </rv>
  <rv s="3">
    <fb>66.150000000000006</fb>
    <v>5</v>
  </rv>
  <rv s="3">
    <fb>64.84</fb>
    <v>5</v>
  </rv>
  <rv s="3">
    <fb>65.13</fb>
    <v>5</v>
  </rv>
  <rv s="3">
    <fb>66.23</fb>
    <v>5</v>
  </rv>
  <rv s="3">
    <fb>63.68</fb>
    <v>5</v>
  </rv>
  <rv s="3">
    <fb>64.55</fb>
    <v>5</v>
  </rv>
  <rv s="3">
    <fb>66.125</fb>
    <v>5</v>
  </rv>
  <rv s="3">
    <fb>67.040000000000006</fb>
    <v>5</v>
  </rv>
  <rv s="3">
    <fb>66.66</fb>
    <v>5</v>
  </rv>
  <rv s="0">
    <v>https://www.bing.com/financeapi/forcetrigger?t=ao5mvh&amp;q=XLON%3aACWD&amp;form=skydnc</v>
    <v>Learn more on Bing</v>
  </rv>
  <rv s="1">
    <v>en-US</v>
    <v>ao5mvh</v>
    <v>268435456</v>
    <v>1</v>
    <v>Powered by Refinitiv</v>
    <v>0</v>
    <v>SPDR MSCI ACWI UCITS ETF (XLON:ACWD)</v>
    <v>2</v>
    <v>3</v>
    <v>Finance</v>
    <v>4</v>
    <v>199.44</v>
    <v>108.82</v>
    <v>0.98160000000000003</v>
    <v>0.37159999999999999</v>
    <v>1.8609999999999998E-3</v>
    <v>USD</v>
    <v>London Stock Exchange</v>
    <v>XLON</v>
    <v>4.0000000000000001E-3</v>
    <v>199.44</v>
    <v>ETF</v>
    <v>44554.502187500002</v>
    <v>5291</v>
    <v>199.29</v>
    <v>2905290838.7199998</v>
    <v>SPDR MSCI ACWI UCITS ETF</v>
    <v>199.34</v>
    <v>199.7</v>
    <v>199.61500000000001</v>
    <v>ACWD</v>
    <v>SPDR MSCI ACWI UCITS ETF (XLON:ACWD)</v>
    <v>42666</v>
  </rv>
  <rv s="2">
    <v>5292</v>
  </rv>
  <rv s="3">
    <fb>168.3886</fb>
    <v>5</v>
  </rv>
  <rv s="3">
    <fb>169.18</fb>
    <v>5</v>
  </rv>
  <rv s="3">
    <fb>169.64</fb>
    <v>5</v>
  </rv>
  <rv s="3">
    <fb>169.35499999999999</fb>
    <v>5</v>
  </rv>
  <rv s="3">
    <fb>168.73</fb>
    <v>5</v>
  </rv>
  <rv s="3">
    <fb>169.22</fb>
    <v>5</v>
  </rv>
  <rv s="3">
    <fb>171.63</fb>
    <v>5</v>
  </rv>
  <rv s="3">
    <fb>172.72</fb>
    <v>5</v>
  </rv>
  <rv s="3">
    <fb>173.87</fb>
    <v>5</v>
  </rv>
  <rv s="3">
    <fb>173.2</fb>
    <v>5</v>
  </rv>
  <rv s="3">
    <fb>173.58</fb>
    <v>5</v>
  </rv>
  <rv s="3">
    <fb>174.48500000000001</fb>
    <v>5</v>
  </rv>
  <rv s="3">
    <fb>172.30500000000001</fb>
    <v>5</v>
  </rv>
  <rv s="3">
    <fb>172.95</fb>
    <v>5</v>
  </rv>
  <rv s="3">
    <fb>175.64</fb>
    <v>5</v>
  </rv>
  <rv s="3">
    <fb>174.9</fb>
    <v>5</v>
  </rv>
  <rv s="3">
    <fb>174.5</fb>
    <v>5</v>
  </rv>
  <rv s="3">
    <fb>171.99</fb>
    <v>5</v>
  </rv>
  <rv s="3">
    <fb>169.41</fb>
    <v>5</v>
  </rv>
  <rv s="3">
    <fb>171.04</fb>
    <v>5</v>
  </rv>
  <rv s="3">
    <fb>173.84</fb>
    <v>5</v>
  </rv>
  <rv s="3">
    <fb>173.93</fb>
    <v>5</v>
  </rv>
  <rv s="3">
    <fb>174.79</fb>
    <v>5</v>
  </rv>
  <rv s="3">
    <fb>176.18</fb>
    <v>5</v>
  </rv>
  <rv s="3">
    <fb>176.9</fb>
    <v>5</v>
  </rv>
  <rv s="3">
    <fb>177.71</fb>
    <v>5</v>
  </rv>
  <rv s="3">
    <fb>177.98</fb>
    <v>5</v>
  </rv>
  <rv s="3">
    <fb>178.82</fb>
    <v>5</v>
  </rv>
  <rv s="3">
    <fb>179.12</fb>
    <v>5</v>
  </rv>
  <rv s="3">
    <fb>180.9</fb>
    <v>5</v>
  </rv>
  <rv s="3">
    <fb>180.04</fb>
    <v>5</v>
  </rv>
  <rv s="3">
    <fb>178.41</fb>
    <v>5</v>
  </rv>
  <rv s="3">
    <fb>177.74</fb>
    <v>5</v>
  </rv>
  <rv s="3">
    <fb>179.41</fb>
    <v>5</v>
  </rv>
  <rv s="3">
    <fb>177.41</fb>
    <v>5</v>
  </rv>
  <rv s="3">
    <fb>175.55</fb>
    <v>5</v>
  </rv>
  <rv s="3">
    <fb>177.36</fb>
    <v>5</v>
  </rv>
  <rv s="3">
    <fb>176.91499999999999</fb>
    <v>5</v>
  </rv>
  <rv s="3">
    <fb>173.64</fb>
    <v>5</v>
  </rv>
  <rv s="3">
    <fb>176.47</fb>
    <v>5</v>
  </rv>
  <rv s="3">
    <fb>176.06</fb>
    <v>5</v>
  </rv>
  <rv s="3">
    <fb>175.49</fb>
    <v>5</v>
  </rv>
  <rv s="3">
    <fb>173.73</fb>
    <v>5</v>
  </rv>
  <rv s="3">
    <fb>169.9</fb>
    <v>5</v>
  </rv>
  <rv s="3">
    <fb>175.76</fb>
    <v>5</v>
  </rv>
  <rv s="3">
    <fb>175.88499999999999</fb>
    <v>5</v>
  </rv>
  <rv s="3">
    <fb>178.59</fb>
    <v>5</v>
  </rv>
  <rv s="3">
    <fb>176.92</fb>
    <v>5</v>
  </rv>
  <rv s="3">
    <fb>177.42</fb>
    <v>5</v>
  </rv>
  <rv s="3">
    <fb>179.22</fb>
    <v>5</v>
  </rv>
  <rv s="3">
    <fb>177.99</fb>
    <v>5</v>
  </rv>
  <rv s="3">
    <fb>179.09</fb>
    <v>5</v>
  </rv>
  <rv s="3">
    <fb>178.35</fb>
    <v>5</v>
  </rv>
  <rv s="3">
    <fb>176.46</fb>
    <v>5</v>
  </rv>
  <rv s="3">
    <fb>175.08</fb>
    <v>5</v>
  </rv>
  <rv s="3">
    <fb>176.96</fb>
    <v>5</v>
  </rv>
  <rv s="3">
    <fb>177.49</fb>
    <v>5</v>
  </rv>
  <rv s="3">
    <fb>177.77</fb>
    <v>5</v>
  </rv>
  <rv s="3">
    <fb>177.73</fb>
    <v>5</v>
  </rv>
  <rv s="3">
    <fb>179.43</fb>
    <v>5</v>
  </rv>
  <rv s="3">
    <fb>182.41</fb>
    <v>5</v>
  </rv>
  <rv s="3">
    <fb>181.43</fb>
    <v>5</v>
  </rv>
  <rv s="3">
    <fb>182.495</fb>
    <v>5</v>
  </rv>
  <rv s="3">
    <fb>182.4</fb>
    <v>5</v>
  </rv>
  <rv s="3">
    <fb>182.72499999999999</fb>
    <v>5</v>
  </rv>
  <rv s="3">
    <fb>183.26</fb>
    <v>5</v>
  </rv>
  <rv s="3">
    <fb>184.10499999999999</fb>
    <v>5</v>
  </rv>
  <rv s="3">
    <fb>184.9</fb>
    <v>5</v>
  </rv>
  <rv s="3">
    <fb>185.66</fb>
    <v>5</v>
  </rv>
  <rv s="3">
    <fb>185.92</fb>
    <v>5</v>
  </rv>
  <rv s="3">
    <fb>183.03</fb>
    <v>5</v>
  </rv>
  <rv s="3">
    <fb>184.26</fb>
    <v>5</v>
  </rv>
  <rv s="3">
    <fb>185.14500000000001</fb>
    <v>5</v>
  </rv>
  <rv s="3">
    <fb>185.6</fb>
    <v>5</v>
  </rv>
  <rv s="3">
    <fb>186.24</fb>
    <v>5</v>
  </rv>
  <rv s="3">
    <fb>186.1</fb>
    <v>5</v>
  </rv>
  <rv s="3">
    <fb>186.46</fb>
    <v>5</v>
  </rv>
  <rv s="3">
    <fb>185.25</fb>
    <v>5</v>
  </rv>
  <rv s="3">
    <fb>183.11</fb>
    <v>5</v>
  </rv>
  <rv s="3">
    <fb>185.22</fb>
    <v>5</v>
  </rv>
  <rv s="3">
    <fb>185.46</fb>
    <v>5</v>
  </rv>
  <rv s="3">
    <fb>187.935</fb>
    <v>5</v>
  </rv>
  <rv s="3">
    <fb>187.73</fb>
    <v>5</v>
  </rv>
  <rv s="3">
    <fb>181.88</fb>
    <v>5</v>
  </rv>
  <rv s="3">
    <fb>181.93</fb>
    <v>5</v>
  </rv>
  <rv s="3">
    <fb>184.69</fb>
    <v>5</v>
  </rv>
  <rv s="3">
    <fb>184.72</fb>
    <v>5</v>
  </rv>
  <rv s="3">
    <fb>186.05</fb>
    <v>5</v>
  </rv>
  <rv s="3">
    <fb>185.72</fb>
    <v>5</v>
  </rv>
  <rv s="3">
    <fb>187.16</fb>
    <v>5</v>
  </rv>
  <rv s="3">
    <fb>186.8</fb>
    <v>5</v>
  </rv>
  <rv s="3">
    <fb>187.14</fb>
    <v>5</v>
  </rv>
  <rv s="3">
    <fb>187.53</fb>
    <v>5</v>
  </rv>
  <rv s="3">
    <fb>188.38</fb>
    <v>5</v>
  </rv>
  <rv s="3">
    <fb>188.85</fb>
    <v>5</v>
  </rv>
  <rv s="3">
    <fb>189.25</fb>
    <v>5</v>
  </rv>
  <rv s="3">
    <fb>188.16</fb>
    <v>5</v>
  </rv>
  <rv s="3">
    <fb>189.46</fb>
    <v>5</v>
  </rv>
  <rv s="3">
    <fb>189.86</fb>
    <v>5</v>
  </rv>
  <rv s="3">
    <fb>189.65</fb>
    <v>5</v>
  </rv>
  <rv s="3">
    <fb>189.95</fb>
    <v>5</v>
  </rv>
  <rv s="3">
    <fb>190</fb>
    <v>5</v>
  </rv>
  <rv s="3">
    <fb>190.35</fb>
    <v>5</v>
  </rv>
  <rv s="3">
    <fb>190.37</fb>
    <v>5</v>
  </rv>
  <rv s="3">
    <fb>190.58</fb>
    <v>5</v>
  </rv>
  <rv s="3">
    <fb>186.74</fb>
    <v>5</v>
  </rv>
  <rv s="3">
    <fb>188.18</fb>
    <v>5</v>
  </rv>
  <rv s="3">
    <fb>188.9</fb>
    <v>5</v>
  </rv>
  <rv s="3">
    <fb>189.18</fb>
    <v>5</v>
  </rv>
  <rv s="3">
    <fb>190.245</fb>
    <v>5</v>
  </rv>
  <rv s="3">
    <fb>190.85499999999999</fb>
    <v>5</v>
  </rv>
  <rv s="3">
    <fb>190.62</fb>
    <v>5</v>
  </rv>
  <rv s="3">
    <fb>191.24</fb>
    <v>5</v>
  </rv>
  <rv s="3">
    <fb>190.44</fb>
    <v>5</v>
  </rv>
  <rv s="3">
    <fb>190.66499999999999</fb>
    <v>5</v>
  </rv>
  <rv s="3">
    <fb>191.59</fb>
    <v>5</v>
  </rv>
  <rv s="3">
    <fb>192.14</fb>
    <v>5</v>
  </rv>
  <rv s="3">
    <fb>190.84</fb>
    <v>5</v>
  </rv>
  <rv s="3">
    <fb>191.63</fb>
    <v>5</v>
  </rv>
  <rv s="3">
    <fb>189.32</fb>
    <v>5</v>
  </rv>
  <rv s="3">
    <fb>191.9</fb>
    <v>5</v>
  </rv>
  <rv s="3">
    <fb>192.58</fb>
    <v>5</v>
  </rv>
  <rv s="3">
    <fb>193.01</fb>
    <v>5</v>
  </rv>
  <rv s="3">
    <fb>192.47</fb>
    <v>5</v>
  </rv>
  <rv s="3">
    <fb>191.83</fb>
    <v>5</v>
  </rv>
  <rv s="3">
    <fb>191.01</fb>
    <v>5</v>
  </rv>
  <rv s="3">
    <fb>187.12</fb>
    <v>5</v>
  </rv>
  <rv s="3">
    <fb>188.87</fb>
    <v>5</v>
  </rv>
  <rv s="3">
    <fb>190.61</fb>
    <v>5</v>
  </rv>
  <rv s="3">
    <fb>191.26</fb>
    <v>5</v>
  </rv>
  <rv s="3">
    <fb>192.49</fb>
    <v>5</v>
  </rv>
  <rv s="3">
    <fb>192.4</fb>
    <v>5</v>
  </rv>
  <rv s="3">
    <fb>190.45</fb>
    <v>5</v>
  </rv>
  <rv s="3">
    <fb>191.94</fb>
    <v>5</v>
  </rv>
  <rv s="3">
    <fb>193.41</fb>
    <v>5</v>
  </rv>
  <rv s="3">
    <fb>192.09</fb>
    <v>5</v>
  </rv>
  <rv s="3">
    <fb>193.14</fb>
    <v>5</v>
  </rv>
  <rv s="3">
    <fb>192.46</fb>
    <v>5</v>
  </rv>
  <rv s="3">
    <fb>193.09</fb>
    <v>5</v>
  </rv>
  <rv s="3">
    <fb>193.88</fb>
    <v>5</v>
  </rv>
  <rv s="3">
    <fb>193.51</fb>
    <v>5</v>
  </rv>
  <rv s="3">
    <fb>193.61</fb>
    <v>5</v>
  </rv>
  <rv s="3">
    <fb>193.72</fb>
    <v>5</v>
  </rv>
  <rv s="3">
    <fb>194.15</fb>
    <v>5</v>
  </rv>
  <rv s="3">
    <fb>194.2</fb>
    <v>5</v>
  </rv>
  <rv s="3">
    <fb>194.9</fb>
    <v>5</v>
  </rv>
  <rv s="3">
    <fb>193.85</fb>
    <v>5</v>
  </rv>
  <rv s="3">
    <fb>193.24</fb>
    <v>5</v>
  </rv>
  <rv s="3">
    <fb>193.03</fb>
    <v>5</v>
  </rv>
  <rv s="3">
    <fb>191.92</fb>
    <v>5</v>
  </rv>
  <rv s="3">
    <fb>193.73</fb>
    <v>5</v>
  </rv>
  <rv s="3">
    <fb>194.65</fb>
    <v>5</v>
  </rv>
  <rv s="3">
    <fb>194.99</fb>
    <v>5</v>
  </rv>
  <rv s="3">
    <fb>194.21</fb>
    <v>5</v>
  </rv>
  <rv s="3">
    <fb>195.39</fb>
    <v>5</v>
  </rv>
  <rv s="3">
    <fb>196.46</fb>
    <v>5</v>
  </rv>
  <rv s="3">
    <fb>197.32</fb>
    <v>5</v>
  </rv>
  <rv s="3">
    <fb>197.79</fb>
    <v>5</v>
  </rv>
  <rv s="3">
    <fb>197.84</fb>
    <v>5</v>
  </rv>
  <rv s="3">
    <fb>198.89</fb>
    <v>5</v>
  </rv>
  <rv s="3">
    <fb>197.67</fb>
    <v>5</v>
  </rv>
  <rv s="3">
    <fb>196.35</fb>
    <v>5</v>
  </rv>
  <rv s="3">
    <fb>196.68</fb>
    <v>5</v>
  </rv>
  <rv s="3">
    <fb>195.96</fb>
    <v>5</v>
  </rv>
  <rv s="3">
    <fb>195.62</fb>
    <v>5</v>
  </rv>
  <rv s="3">
    <fb>195.21</fb>
    <v>5</v>
  </rv>
  <rv s="3">
    <fb>194.56</fb>
    <v>5</v>
  </rv>
  <rv s="3">
    <fb>194.26</fb>
    <v>5</v>
  </rv>
  <rv s="3">
    <fb>193.26499999999999</fb>
    <v>5</v>
  </rv>
  <rv s="3">
    <fb>189.79</fb>
    <v>5</v>
  </rv>
  <rv s="3">
    <fb>190.85</fb>
    <v>5</v>
  </rv>
  <rv s="3">
    <fb>192.16499999999999</fb>
    <v>5</v>
  </rv>
  <rv s="3">
    <fb>194.01</fb>
    <v>5</v>
  </rv>
  <rv s="3">
    <fb>193.1</fb>
    <v>5</v>
  </rv>
  <rv s="3">
    <fb>193.28</fb>
    <v>5</v>
  </rv>
  <rv s="3">
    <fb>189.7</fb>
    <v>5</v>
  </rv>
  <rv s="3">
    <fb>189.98500000000001</fb>
    <v>5</v>
  </rv>
  <rv s="3">
    <fb>189.28</fb>
    <v>5</v>
  </rv>
  <rv s="3">
    <fb>187.76499999999999</fb>
    <v>5</v>
  </rv>
  <rv s="3">
    <fb>186.42</fb>
    <v>5</v>
  </rv>
  <rv s="3">
    <fb>189.44</fb>
    <v>5</v>
  </rv>
  <rv s="3">
    <fb>186.59</fb>
    <v>5</v>
  </rv>
  <rv s="3">
    <fb>191.42</fb>
    <v>5</v>
  </rv>
  <rv s="3">
    <fb>190.91499999999999</fb>
    <v>5</v>
  </rv>
  <rv s="3">
    <fb>189.5</fb>
    <v>5</v>
  </rv>
  <rv s="3">
    <fb>189.64</fb>
    <v>5</v>
  </rv>
  <rv s="3">
    <fb>192.67500000000001</fb>
    <v>5</v>
  </rv>
  <rv s="3">
    <fb>194.62</fb>
    <v>5</v>
  </rv>
  <rv s="3">
    <fb>194.595</fb>
    <v>5</v>
  </rv>
  <rv s="3">
    <fb>196.23</fb>
    <v>5</v>
  </rv>
  <rv s="3">
    <fb>197.07</fb>
    <v>5</v>
  </rv>
  <rv s="3">
    <fb>196.36</fb>
    <v>5</v>
  </rv>
  <rv s="3">
    <fb>196.64</fb>
    <v>5</v>
  </rv>
  <rv s="3">
    <fb>197.56</fb>
    <v>5</v>
  </rv>
  <rv s="3">
    <fb>198.34</fb>
    <v>5</v>
  </rv>
  <rv s="3">
    <fb>197.3</fb>
    <v>5</v>
  </rv>
  <rv s="3">
    <fb>198.18</fb>
    <v>5</v>
  </rv>
  <rv s="3">
    <fb>197.63</fb>
    <v>5</v>
  </rv>
  <rv s="3">
    <fb>198.66499999999999</fb>
    <v>5</v>
  </rv>
  <rv s="3">
    <fb>198.92</fb>
    <v>5</v>
  </rv>
  <rv s="3">
    <fb>198.96</fb>
    <v>5</v>
  </rv>
  <rv s="3">
    <fb>200.29</fb>
    <v>5</v>
  </rv>
  <rv s="3">
    <fb>201.255</fb>
    <v>5</v>
  </rv>
  <rv s="3">
    <fb>201.54499999999999</fb>
    <v>5</v>
  </rv>
  <rv s="3">
    <fb>200.75</fb>
    <v>5</v>
  </rv>
  <rv s="3">
    <fb>200.72</fb>
    <v>5</v>
  </rv>
  <rv s="3">
    <fb>199.98</fb>
    <v>5</v>
  </rv>
  <rv s="3">
    <fb>201.03</fb>
    <v>5</v>
  </rv>
  <rv s="3">
    <fb>201.33</fb>
    <v>5</v>
  </rv>
  <rv s="3">
    <fb>201.65</fb>
    <v>5</v>
  </rv>
  <rv s="3">
    <fb>200.93</fb>
    <v>5</v>
  </rv>
  <rv s="3">
    <fb>200.7</fb>
    <v>5</v>
  </rv>
  <rv s="3">
    <fb>200.81</fb>
    <v>5</v>
  </rv>
  <rv s="3">
    <fb>200.71</fb>
    <v>5</v>
  </rv>
  <rv s="3">
    <fb>198.51</fb>
    <v>5</v>
  </rv>
  <rv s="3">
    <fb>198.79</fb>
    <v>5</v>
  </rv>
  <rv s="3">
    <fb>199.62</fb>
    <v>5</v>
  </rv>
  <rv s="3">
    <fb>194.33</fb>
    <v>5</v>
  </rv>
  <rv s="3">
    <fb>195.69</fb>
    <v>5</v>
  </rv>
  <rv s="3">
    <fb>193.77500000000001</fb>
    <v>5</v>
  </rv>
  <rv s="3">
    <fb>196.7</fb>
    <v>5</v>
  </rv>
  <rv s="3">
    <fb>193.87</fb>
    <v>5</v>
  </rv>
  <rv s="3">
    <fb>192.56</fb>
    <v>5</v>
  </rv>
  <rv s="3">
    <fb>194.035</fb>
    <v>5</v>
  </rv>
  <rv s="3">
    <fb>198.38</fb>
    <v>5</v>
  </rv>
  <rv s="3">
    <fb>198.72499999999999</fb>
    <v>5</v>
  </rv>
  <rv s="3">
    <fb>198.35</fb>
    <v>5</v>
  </rv>
  <rv s="3">
    <fb>197.85</fb>
    <v>5</v>
  </rv>
  <rv s="3">
    <fb>196.88</fb>
    <v>5</v>
  </rv>
  <rv s="3">
    <fb>194.83</fb>
    <v>5</v>
  </rv>
  <rv s="3">
    <fb>194.59</fb>
    <v>5</v>
  </rv>
  <rv s="3">
    <fb>198.4</fb>
    <v>5</v>
  </rv>
  <rv s="3">
    <fb>196</fb>
    <v>5</v>
  </rv>
  <rv s="3">
    <fb>191.96</fb>
    <v>5</v>
  </rv>
  <rv s="3">
    <fb>194.715</fb>
    <v>5</v>
  </rv>
  <rv s="3">
    <fb>197.71</fb>
    <v>5</v>
  </rv>
  <rv s="3">
    <fb>199.7</fb>
    <v>5</v>
  </rv>
  <rv s="3">
    <fb>199.61500000000001</fb>
    <v>5</v>
  </rv>
  <rv s="0">
    <v>https://www.bing.com/financeapi/forcetrigger?t=ay362w&amp;q=XLON%3aIUVL&amp;form=skydnc</v>
    <v>Learn more on Bing</v>
  </rv>
  <rv s="1">
    <v>en-US</v>
    <v>ay362w</v>
    <v>268435456</v>
    <v>1</v>
    <v>Powered by Refinitiv</v>
    <v>0</v>
    <v>iShEd MSCIUSA ValFct UCITS ETF (XLON:IUVL)</v>
    <v>2</v>
    <v>3</v>
    <v>Finance</v>
    <v>4</v>
    <v>9.3650000000000002</v>
    <v>4.4720000000000004</v>
    <v>1.1440999999999999</v>
    <v>-1.4999999999999999E-2</v>
    <v>-1.6020000000000001E-3</v>
    <v>USD</v>
    <v>London Stock Exchange</v>
    <v>XLON</v>
    <v>2E-3</v>
    <v>9.35</v>
    <v>ETF</v>
    <v>44554.352532546094</v>
    <v>5532</v>
    <v>9.35</v>
    <v>2893856702.75</v>
    <v>iShEd MSCIUSA ValFct UCITS ETF</v>
    <v>9.35</v>
    <v>9.3650000000000002</v>
    <v>9.3688000000000002</v>
    <v>IUVL</v>
    <v>iShEd MSCIUSA ValFct UCITS ETF (XLON:IUVL)</v>
    <v>2400</v>
  </rv>
  <rv s="2">
    <v>5533</v>
  </rv>
  <rv s="3">
    <fb>7.2587999999999999</fb>
    <v>5</v>
  </rv>
  <rv s="3">
    <fb>7.3049999999999997</fb>
    <v>5</v>
  </rv>
  <rv s="3">
    <fb>7.29</fb>
    <v>5</v>
  </rv>
  <rv s="3">
    <fb>7.3063000000000002</fb>
    <v>5</v>
  </rv>
  <rv s="3">
    <fb>7.36</fb>
    <v>5</v>
  </rv>
  <rv s="3">
    <fb>7.6063000000000001</fb>
    <v>5</v>
  </rv>
  <rv s="3">
    <fb>7.6825000000000001</fb>
    <v>5</v>
  </rv>
  <rv s="3">
    <fb>7.665</fb>
    <v>5</v>
  </rv>
  <rv s="3">
    <fb>7.6924999999999999</fb>
    <v>5</v>
  </rv>
  <rv s="3">
    <fb>7.7925000000000004</fb>
    <v>5</v>
  </rv>
  <rv s="3">
    <fb>7.8150000000000004</fb>
    <v>5</v>
  </rv>
  <rv s="3">
    <fb>7.9574999999999996</fb>
    <v>5</v>
  </rv>
  <rv s="3">
    <fb>7.8849999999999998</fb>
    <v>5</v>
  </rv>
  <rv s="3">
    <fb>7.8650000000000002</fb>
    <v>5</v>
  </rv>
  <rv s="3">
    <fb>7.9387999999999996</fb>
    <v>5</v>
  </rv>
  <rv s="3">
    <fb>7.9313000000000002</fb>
    <v>5</v>
  </rv>
  <rv s="3">
    <fb>7.9938000000000002</fb>
    <v>5</v>
  </rv>
  <rv s="3">
    <fb>7.8624999999999998</fb>
    <v>5</v>
  </rv>
  <rv s="3">
    <fb>7.7938000000000001</fb>
    <v>5</v>
  </rv>
  <rv s="3">
    <fb>7.8487999999999998</fb>
    <v>5</v>
  </rv>
  <rv s="3">
    <fb>7.7613000000000003</fb>
    <v>5</v>
  </rv>
  <rv s="3">
    <fb>7.77</fb>
    <v>5</v>
  </rv>
  <rv s="3">
    <fb>7.6513</fb>
    <v>5</v>
  </rv>
  <rv s="3">
    <fb>7.8</fb>
    <v>5</v>
  </rv>
  <rv s="3">
    <fb>7.7812999999999999</fb>
    <v>5</v>
  </rv>
  <rv s="3">
    <fb>7.8875000000000002</fb>
    <v>5</v>
  </rv>
  <rv s="3">
    <fb>7.9625000000000004</fb>
    <v>5</v>
  </rv>
  <rv s="3">
    <fb>8.0024999999999995</fb>
    <v>5</v>
  </rv>
  <rv s="3">
    <fb>8.0525000000000002</fb>
    <v>5</v>
  </rv>
  <rv s="3">
    <fb>8.0787999999999993</fb>
    <v>5</v>
  </rv>
  <rv s="3">
    <fb>8.1538000000000004</fb>
    <v>5</v>
  </rv>
  <rv s="3">
    <fb>8.2212999999999994</fb>
    <v>5</v>
  </rv>
  <rv s="3">
    <fb>8.1762999999999995</fb>
    <v>5</v>
  </rv>
  <rv s="3">
    <fb>8.1325000000000003</fb>
    <v>5</v>
  </rv>
  <rv s="3">
    <fb>8.1212999999999997</fb>
    <v>5</v>
  </rv>
  <rv s="3">
    <fb>8.2349999999999994</fb>
    <v>5</v>
  </rv>
  <rv s="3">
    <fb>8.2475000000000005</fb>
    <v>5</v>
  </rv>
  <rv s="3">
    <fb>8.1487999999999996</fb>
    <v>5</v>
  </rv>
  <rv s="3">
    <fb>8.3038000000000007</fb>
    <v>5</v>
  </rv>
  <rv s="3">
    <fb>8.3074999999999992</fb>
    <v>5</v>
  </rv>
  <rv s="3">
    <fb>8.1511999999999993</fb>
    <v>5</v>
  </rv>
  <rv s="3">
    <fb>8.3475000000000001</fb>
    <v>5</v>
  </rv>
  <rv s="3">
    <fb>8.2312999999999992</fb>
    <v>5</v>
  </rv>
  <rv s="3">
    <fb>8.11</fb>
    <v>5</v>
  </rv>
  <rv s="3">
    <fb>8.4924999999999997</fb>
    <v>5</v>
  </rv>
  <rv s="3">
    <fb>8.5137999999999998</fb>
    <v>5</v>
  </rv>
  <rv s="3">
    <fb>8.6687999999999992</fb>
    <v>5</v>
  </rv>
  <rv s="3">
    <fb>8.7125000000000004</fb>
    <v>5</v>
  </rv>
  <rv s="3">
    <fb>8.7637999999999998</fb>
    <v>5</v>
  </rv>
  <rv s="3">
    <fb>8.8012999999999995</fb>
    <v>5</v>
  </rv>
  <rv s="3">
    <fb>8.5512999999999995</fb>
    <v>5</v>
  </rv>
  <rv s="3">
    <fb>8.7025000000000006</fb>
    <v>5</v>
  </rv>
  <rv s="3">
    <fb>8.6925000000000008</fb>
    <v>5</v>
  </rv>
  <rv s="3">
    <fb>8.7225000000000001</fb>
    <v>5</v>
  </rv>
  <rv s="3">
    <fb>8.7200000000000006</fb>
    <v>5</v>
  </rv>
  <rv s="3">
    <fb>8.92</fb>
    <v>5</v>
  </rv>
  <rv s="3">
    <fb>8.8725000000000005</fb>
    <v>5</v>
  </rv>
  <rv s="3">
    <fb>8.8650000000000002</fb>
    <v>5</v>
  </rv>
  <rv s="3">
    <fb>8.7449999999999992</fb>
    <v>5</v>
  </rv>
  <rv s="3">
    <fb>8.8049999999999997</fb>
    <v>5</v>
  </rv>
  <rv s="3">
    <fb>8.8788</fb>
    <v>5</v>
  </rv>
  <rv s="3">
    <fb>8.9011999999999993</fb>
    <v>5</v>
  </rv>
  <rv s="3">
    <fb>8.8637999999999995</fb>
    <v>5</v>
  </rv>
  <rv s="3">
    <fb>8.9812999999999992</fb>
    <v>5</v>
  </rv>
  <rv s="3">
    <fb>9.1300000000000008</fb>
    <v>5</v>
  </rv>
  <rv s="3">
    <fb>8.9600000000000009</fb>
    <v>5</v>
  </rv>
  <rv s="3">
    <fb>9.0175000000000001</fb>
    <v>5</v>
  </rv>
  <rv s="3">
    <fb>9.0625</fb>
    <v>5</v>
  </rv>
  <rv s="3">
    <fb>8.98</fb>
    <v>5</v>
  </rv>
  <rv s="3">
    <fb>9.0549999999999997</fb>
    <v>5</v>
  </rv>
  <rv s="3">
    <fb>9.1174999999999997</fb>
    <v>5</v>
  </rv>
  <rv s="3">
    <fb>9.1274999999999995</fb>
    <v>5</v>
  </rv>
  <rv s="3">
    <fb>9.1199999999999992</fb>
    <v>5</v>
  </rv>
  <rv s="3">
    <fb>9.1850000000000005</fb>
    <v>5</v>
  </rv>
  <rv s="3">
    <fb>9.1624999999999996</fb>
    <v>5</v>
  </rv>
  <rv s="3">
    <fb>9.1950000000000003</fb>
    <v>5</v>
  </rv>
  <rv s="3">
    <fb>9.0913000000000004</fb>
    <v>5</v>
  </rv>
  <rv s="3">
    <fb>9.0950000000000006</fb>
    <v>5</v>
  </rv>
  <rv s="3">
    <fb>9.1</fb>
    <v>5</v>
  </rv>
  <rv s="3">
    <fb>8.9425000000000008</fb>
    <v>5</v>
  </rv>
  <rv s="3">
    <fb>8.99</fb>
    <v>5</v>
  </rv>
  <rv s="3">
    <fb>8.9525000000000006</fb>
    <v>5</v>
  </rv>
  <rv s="3">
    <fb>8.9887999999999995</fb>
    <v>5</v>
  </rv>
  <rv s="3">
    <fb>9.0050000000000008</fb>
    <v>5</v>
  </rv>
  <rv s="3">
    <fb>9.01</fb>
    <v>5</v>
  </rv>
  <rv s="3">
    <fb>8.9049999999999994</fb>
    <v>5</v>
  </rv>
  <rv s="3">
    <fb>8.9450000000000003</fb>
    <v>5</v>
  </rv>
  <rv s="3">
    <fb>8.5675000000000008</fb>
    <v>5</v>
  </rv>
  <rv s="3">
    <fb>8.8350000000000009</fb>
    <v>5</v>
  </rv>
  <rv s="3">
    <fb>8.8588000000000005</fb>
    <v>5</v>
  </rv>
  <rv s="3">
    <fb>8.9075000000000006</fb>
    <v>5</v>
  </rv>
  <rv s="3">
    <fb>8.9550000000000001</fb>
    <v>5</v>
  </rv>
  <rv s="3">
    <fb>8.9474999999999998</fb>
    <v>5</v>
  </rv>
  <rv s="3">
    <fb>8.9175000000000004</fb>
    <v>5</v>
  </rv>
  <rv s="3">
    <fb>8.9113000000000007</fb>
    <v>5</v>
  </rv>
  <rv s="3">
    <fb>8.9674999999999994</fb>
    <v>5</v>
  </rv>
  <rv s="3">
    <fb>8.9949999999999992</fb>
    <v>5</v>
  </rv>
  <rv s="3">
    <fb>9.0075000000000003</fb>
    <v>5</v>
  </rv>
  <rv s="3">
    <fb>8.9636999999999993</fb>
    <v>5</v>
  </rv>
  <rv s="3">
    <fb>9</fb>
    <v>5</v>
  </rv>
  <rv s="3">
    <fb>8.93</fb>
    <v>5</v>
  </rv>
  <rv s="3">
    <fb>8.9913000000000007</fb>
    <v>5</v>
  </rv>
  <rv s="3">
    <fb>8.9902999999999995</fb>
    <v>5</v>
  </rv>
  <rv s="3">
    <fb>8.9625000000000004</fb>
    <v>5</v>
  </rv>
  <rv s="3">
    <fb>8.8437999999999999</fb>
    <v>5</v>
  </rv>
  <rv s="3">
    <fb>8.5975000000000001</fb>
    <v>5</v>
  </rv>
  <rv s="3">
    <fb>8.8063000000000002</fb>
    <v>5</v>
  </rv>
  <rv s="3">
    <fb>8.7688000000000006</fb>
    <v>5</v>
  </rv>
  <rv s="3">
    <fb>8.8000000000000007</fb>
    <v>5</v>
  </rv>
  <rv s="3">
    <fb>8.8712999999999997</fb>
    <v>5</v>
  </rv>
  <rv s="3">
    <fb>8.9350000000000005</fb>
    <v>5</v>
  </rv>
  <rv s="3">
    <fb>9.0449999999999999</fb>
    <v>5</v>
  </rv>
  <rv s="3">
    <fb>8.9824999999999999</fb>
    <v>5</v>
  </rv>
  <rv s="3">
    <fb>8.8262999999999998</fb>
    <v>5</v>
  </rv>
  <rv s="3">
    <fb>8.8887999999999998</fb>
    <v>5</v>
  </rv>
  <rv s="3">
    <fb>8.9574999999999996</fb>
    <v>5</v>
  </rv>
  <rv s="3">
    <fb>9.0363000000000007</fb>
    <v>5</v>
  </rv>
  <rv s="3">
    <fb>9.0525000000000002</fb>
    <v>5</v>
  </rv>
  <rv s="3">
    <fb>9.1675000000000004</fb>
    <v>5</v>
  </rv>
  <rv s="3">
    <fb>9.18</fb>
    <v>5</v>
  </rv>
  <rv s="3">
    <fb>9.1449999999999996</fb>
    <v>5</v>
  </rv>
  <rv s="3">
    <fb>9.2074999999999996</fb>
    <v>5</v>
  </rv>
  <rv s="3">
    <fb>9.1937999999999995</fb>
    <v>5</v>
  </rv>
  <rv s="3">
    <fb>9.25</fb>
    <v>5</v>
  </rv>
  <rv s="3">
    <fb>9.2624999999999993</fb>
    <v>5</v>
  </rv>
  <rv s="3">
    <fb>9.2225000000000001</fb>
    <v>5</v>
  </rv>
  <rv s="3">
    <fb>8.91</fb>
    <v>5</v>
  </rv>
  <rv s="3">
    <fb>9.0350000000000001</fb>
    <v>5</v>
  </rv>
  <rv s="3">
    <fb>9.1999999999999993</fb>
    <v>5</v>
  </rv>
  <rv s="3">
    <fb>9.1024999999999991</fb>
    <v>5</v>
  </rv>
  <rv s="3">
    <fb>9.0013000000000005</fb>
    <v>5</v>
  </rv>
  <rv s="3">
    <fb>9.2799999999999994</fb>
    <v>5</v>
  </rv>
  <rv s="3">
    <fb>9.2524999999999995</fb>
    <v>5</v>
  </rv>
  <rv s="3">
    <fb>9.3650000000000002</fb>
    <v>5</v>
  </rv>
  <rv s="3">
    <fb>9.3688000000000002</fb>
    <v>5</v>
  </rv>
  <rv s="0">
    <v>https://www.bing.com/financeapi/forcetrigger?t=ao7dp2&amp;q=XLON%3aCPXJ&amp;form=skydnc</v>
    <v>Learn more on Bing</v>
  </rv>
  <rv s="1">
    <v>en-US</v>
    <v>ao7dp2</v>
    <v>268435456</v>
    <v>1</v>
    <v>Powered by Refinitiv</v>
    <v>0</v>
    <v>iS Core MSCI Pc ex Jp UCITSETF (XLON:CPXJ)</v>
    <v>2</v>
    <v>3</v>
    <v>Finance</v>
    <v>4</v>
    <v>173.84</v>
    <v>93.99</v>
    <v>1.0452999999999999</v>
    <v>-0.54</v>
    <v>-3.1159999999999998E-3</v>
    <v>USD</v>
    <v>London Stock Exchange</v>
    <v>XLON</v>
    <v>2E-3</v>
    <v>173.84</v>
    <v>ETF</v>
    <v>44554.524526631249</v>
    <v>5670</v>
    <v>172.77</v>
    <v>2829403235.7600002</v>
    <v>iS Core MSCI Pc ex Jp UCITSETF</v>
    <v>173.33</v>
    <v>173.31</v>
    <v>172.77</v>
    <v>CPXJ</v>
    <v>iS Core MSCI Pc ex Jp UCITSETF (XLON:CPXJ)</v>
    <v>297</v>
  </rv>
  <rv s="2">
    <v>5671</v>
  </rv>
  <rv s="3">
    <fb>166.7</fb>
    <v>5</v>
  </rv>
  <rv s="3">
    <fb>168.67</fb>
    <v>5</v>
  </rv>
  <rv s="3">
    <fb>167.04</fb>
    <v>5</v>
  </rv>
  <rv s="3">
    <fb>168.25</fb>
    <v>5</v>
  </rv>
  <rv s="3">
    <fb>169.79</fb>
    <v>5</v>
  </rv>
  <rv s="3">
    <fb>171.48</fb>
    <v>5</v>
  </rv>
  <rv s="3">
    <fb>172.11</fb>
    <v>5</v>
  </rv>
  <rv s="3">
    <fb>173.03</fb>
    <v>5</v>
  </rv>
  <rv s="3">
    <fb>170.86</fb>
    <v>5</v>
  </rv>
  <rv s="3">
    <fb>171.45</fb>
    <v>5</v>
  </rv>
  <rv s="3">
    <fb>171.84</fb>
    <v>5</v>
  </rv>
  <rv s="3">
    <fb>173.05</fb>
    <v>5</v>
  </rv>
  <rv s="3">
    <fb>171.71</fb>
    <v>5</v>
  </rv>
  <rv s="3">
    <fb>171.51</fb>
    <v>5</v>
  </rv>
  <rv s="3">
    <fb>173.07</fb>
    <v>5</v>
  </rv>
  <rv s="3">
    <fb>175.78</fb>
    <v>5</v>
  </rv>
  <rv s="3">
    <fb>173.63</fb>
    <v>5</v>
  </rv>
  <rv s="3">
    <fb>173.88</fb>
    <v>5</v>
  </rv>
  <rv s="3">
    <fb>174.07</fb>
    <v>5</v>
  </rv>
  <rv s="3">
    <fb>171.74</fb>
    <v>5</v>
  </rv>
  <rv s="3">
    <fb>171.13</fb>
    <v>5</v>
  </rv>
  <rv s="3">
    <fb>167.22</fb>
    <v>5</v>
  </rv>
  <rv s="3">
    <fb>168.37</fb>
    <v>5</v>
  </rv>
  <rv s="3">
    <fb>171.17</fb>
    <v>5</v>
  </rv>
  <rv s="3">
    <fb>170.87</fb>
    <v>5</v>
  </rv>
  <rv s="3">
    <fb>170.82</fb>
    <v>5</v>
  </rv>
  <rv s="3">
    <fb>173.79</fb>
    <v>5</v>
  </rv>
  <rv s="3">
    <fb>173.83</fb>
    <v>5</v>
  </rv>
  <rv s="3">
    <fb>176.24</fb>
    <v>5</v>
  </rv>
  <rv s="3">
    <fb>177.04</fb>
    <v>5</v>
  </rv>
  <rv s="3">
    <fb>177.22</fb>
    <v>5</v>
  </rv>
  <rv s="3">
    <fb>176.31</fb>
    <v>5</v>
  </rv>
  <rv s="3">
    <fb>177.39</fb>
    <v>5</v>
  </rv>
  <rv s="3">
    <fb>177.11</fb>
    <v>5</v>
  </rv>
  <rv s="3">
    <fb>179.13</fb>
    <v>5</v>
  </rv>
  <rv s="3">
    <fb>178.84</fb>
    <v>5</v>
  </rv>
  <rv s="3">
    <fb>173.08</fb>
    <v>5</v>
  </rv>
  <rv s="3">
    <fb>177.28</fb>
    <v>5</v>
  </rv>
  <rv s="3">
    <fb>175.14</fb>
    <v>5</v>
  </rv>
  <rv s="3">
    <fb>176.72</fb>
    <v>5</v>
  </rv>
  <rv s="3">
    <fb>177.24</fb>
    <v>5</v>
  </rv>
  <rv s="3">
    <fb>173.72</fb>
    <v>5</v>
  </rv>
  <rv s="3">
    <fb>175.3</fb>
    <v>5</v>
  </rv>
  <rv s="3">
    <fb>176.27</fb>
    <v>5</v>
  </rv>
  <rv s="3">
    <fb>175.52</fb>
    <v>5</v>
  </rv>
  <rv s="3">
    <fb>177.13</fb>
    <v>5</v>
  </rv>
  <rv s="3">
    <fb>176.53</fb>
    <v>5</v>
  </rv>
  <rv s="3">
    <fb>177.19</fb>
    <v>5</v>
  </rv>
  <rv s="3">
    <fb>174.44</fb>
    <v>5</v>
  </rv>
  <rv s="3">
    <fb>173.77</fb>
    <v>5</v>
  </rv>
  <rv s="3">
    <fb>173.82</fb>
    <v>5</v>
  </rv>
  <rv s="3">
    <fb>175.4</fb>
    <v>5</v>
  </rv>
  <rv s="3">
    <fb>175.42</fb>
    <v>5</v>
  </rv>
  <rv s="3">
    <fb>175.54</fb>
    <v>5</v>
  </rv>
  <rv s="3">
    <fb>174.95</fb>
    <v>5</v>
  </rv>
  <rv s="3">
    <fb>176.39</fb>
    <v>5</v>
  </rv>
  <rv s="3">
    <fb>177.7</fb>
    <v>5</v>
  </rv>
  <rv s="3">
    <fb>178.81</fb>
    <v>5</v>
  </rv>
  <rv s="3">
    <fb>178.47</fb>
    <v>5</v>
  </rv>
  <rv s="3">
    <fb>177.57</fb>
    <v>5</v>
  </rv>
  <rv s="3">
    <fb>178.58</fb>
    <v>5</v>
  </rv>
  <rv s="3">
    <fb>181.04</fb>
    <v>5</v>
  </rv>
  <rv s="3">
    <fb>182.64</fb>
    <v>5</v>
  </rv>
  <rv s="3">
    <fb>182.44</fb>
    <v>5</v>
  </rv>
  <rv s="3">
    <fb>179.63</fb>
    <v>5</v>
  </rv>
  <rv s="3">
    <fb>181.36</fb>
    <v>5</v>
  </rv>
  <rv s="3">
    <fb>181.97</fb>
    <v>5</v>
  </rv>
  <rv s="3">
    <fb>182.84</fb>
    <v>5</v>
  </rv>
  <rv s="3">
    <fb>183.91</fb>
    <v>5</v>
  </rv>
  <rv s="3">
    <fb>183.1</fb>
    <v>5</v>
  </rv>
  <rv s="3">
    <fb>184.1</fb>
    <v>5</v>
  </rv>
  <rv s="3">
    <fb>184.11</fb>
    <v>5</v>
  </rv>
  <rv s="3">
    <fb>181.6</fb>
    <v>5</v>
  </rv>
  <rv s="3">
    <fb>180.52</fb>
    <v>5</v>
  </rv>
  <rv s="3">
    <fb>183.53</fb>
    <v>5</v>
  </rv>
  <rv s="3">
    <fb>183.74</fb>
    <v>5</v>
  </rv>
  <rv s="3">
    <fb>186</fb>
    <v>5</v>
  </rv>
  <rv s="3">
    <fb>187.89</fb>
    <v>5</v>
  </rv>
  <rv s="3">
    <fb>183.75</fb>
    <v>5</v>
  </rv>
  <rv s="3">
    <fb>182.27</fb>
    <v>5</v>
  </rv>
  <rv s="3">
    <fb>180.74</fb>
    <v>5</v>
  </rv>
  <rv s="3">
    <fb>182.99</fb>
    <v>5</v>
  </rv>
  <rv s="3">
    <fb>182.32</fb>
    <v>5</v>
  </rv>
  <rv s="3">
    <fb>183.96</fb>
    <v>5</v>
  </rv>
  <rv s="3">
    <fb>180.17</fb>
    <v>5</v>
  </rv>
  <rv s="3">
    <fb>183.89</fb>
    <v>5</v>
  </rv>
  <rv s="3">
    <fb>183.19</fb>
    <v>5</v>
  </rv>
  <rv s="3">
    <fb>183.81</fb>
    <v>5</v>
  </rv>
  <rv s="3">
    <fb>184.67</fb>
    <v>5</v>
  </rv>
  <rv s="3">
    <fb>185.3</fb>
    <v>5</v>
  </rv>
  <rv s="3">
    <fb>186.32</fb>
    <v>5</v>
  </rv>
  <rv s="3">
    <fb>186.98</fb>
    <v>5</v>
  </rv>
  <rv s="3">
    <fb>185.32</fb>
    <v>5</v>
  </rv>
  <rv s="3">
    <fb>187.1</fb>
    <v>5</v>
  </rv>
  <rv s="3">
    <fb>187.7</fb>
    <v>5</v>
  </rv>
  <rv s="3">
    <fb>187.77</fb>
    <v>5</v>
  </rv>
  <rv s="3">
    <fb>187.31</fb>
    <v>5</v>
  </rv>
  <rv s="3">
    <fb>187.41</fb>
    <v>5</v>
  </rv>
  <rv s="3">
    <fb>186.88</fb>
    <v>5</v>
  </rv>
  <rv s="3">
    <fb>187.61</fb>
    <v>5</v>
  </rv>
  <rv s="3">
    <fb>186.99</fb>
    <v>5</v>
  </rv>
  <rv s="3">
    <fb>187.52</fb>
    <v>5</v>
  </rv>
  <rv s="3">
    <fb>187.03</fb>
    <v>5</v>
  </rv>
  <rv s="3">
    <fb>187.83</fb>
    <v>5</v>
  </rv>
  <rv s="3">
    <fb>185.33</fb>
    <v>5</v>
  </rv>
  <rv s="3">
    <fb>182.35</fb>
    <v>5</v>
  </rv>
  <rv s="3">
    <fb>183.27</fb>
    <v>5</v>
  </rv>
  <rv s="3">
    <fb>182.92</fb>
    <v>5</v>
  </rv>
  <rv s="3">
    <fb>182.83</fb>
    <v>5</v>
  </rv>
  <rv s="3">
    <fb>183.6</fb>
    <v>5</v>
  </rv>
  <rv s="3">
    <fb>184.27</fb>
    <v>5</v>
  </rv>
  <rv s="3">
    <fb>183.29</fb>
    <v>5</v>
  </rv>
  <rv s="3">
    <fb>183.34</fb>
    <v>5</v>
  </rv>
  <rv s="3">
    <fb>182.37</fb>
    <v>5</v>
  </rv>
  <rv s="3">
    <fb>181.39</fb>
    <v>5</v>
  </rv>
  <rv s="3">
    <fb>182.01</fb>
    <v>5</v>
  </rv>
  <rv s="3">
    <fb>183.01</fb>
    <v>5</v>
  </rv>
  <rv s="3">
    <fb>181.31</fb>
    <v>5</v>
  </rv>
  <rv s="3">
    <fb>182.78</fb>
    <v>5</v>
  </rv>
  <rv s="3">
    <fb>179.75</fb>
    <v>5</v>
  </rv>
  <rv s="3">
    <fb>182.08</fb>
    <v>5</v>
  </rv>
  <rv s="3">
    <fb>182.63</fb>
    <v>5</v>
  </rv>
  <rv s="3">
    <fb>182.785</fb>
    <v>5</v>
  </rv>
  <rv s="3">
    <fb>182.53</fb>
    <v>5</v>
  </rv>
  <rv s="3">
    <fb>181.45</fb>
    <v>5</v>
  </rv>
  <rv s="3">
    <fb>181.62</fb>
    <v>5</v>
  </rv>
  <rv s="3">
    <fb>177.47</fb>
    <v>5</v>
  </rv>
  <rv s="3">
    <fb>178.13</fb>
    <v>5</v>
  </rv>
  <rv s="3">
    <fb>180.43</fb>
    <v>5</v>
  </rv>
  <rv s="3">
    <fb>181.33</fb>
    <v>5</v>
  </rv>
  <rv s="3">
    <fb>181.74</fb>
    <v>5</v>
  </rv>
  <rv s="3">
    <fb>181.19</fb>
    <v>5</v>
  </rv>
  <rv s="3">
    <fb>178.96</fb>
    <v>5</v>
  </rv>
  <rv s="3">
    <fb>179.14</fb>
    <v>5</v>
  </rv>
  <rv s="3">
    <fb>181.34</fb>
    <v>5</v>
  </rv>
  <rv s="3">
    <fb>180.59</fb>
    <v>5</v>
  </rv>
  <rv s="3">
    <fb>181.96</fb>
    <v>5</v>
  </rv>
  <rv s="3">
    <fb>181.72</fb>
    <v>5</v>
  </rv>
  <rv s="3">
    <fb>183.36</fb>
    <v>5</v>
  </rv>
  <rv s="3">
    <fb>182.54</fb>
    <v>5</v>
  </rv>
  <rv s="3">
    <fb>182.59</fb>
    <v>5</v>
  </rv>
  <rv s="3">
    <fb>182.72</fb>
    <v>5</v>
  </rv>
  <rv s="3">
    <fb>183.68</fb>
    <v>5</v>
  </rv>
  <rv s="3">
    <fb>182.68</fb>
    <v>5</v>
  </rv>
  <rv s="3">
    <fb>184.34</fb>
    <v>5</v>
  </rv>
  <rv s="3">
    <fb>183.04</fb>
    <v>5</v>
  </rv>
  <rv s="3">
    <fb>179.84</fb>
    <v>5</v>
  </rv>
  <rv s="3">
    <fb>177.72</fb>
    <v>5</v>
  </rv>
  <rv s="3">
    <fb>179.17</fb>
    <v>5</v>
  </rv>
  <rv s="3">
    <fb>180.18</fb>
    <v>5</v>
  </rv>
  <rv s="3">
    <fb>179.625</fb>
    <v>5</v>
  </rv>
  <rv s="3">
    <fb>180.76499999999999</fb>
    <v>5</v>
  </rv>
  <rv s="3">
    <fb>180.8</fb>
    <v>5</v>
  </rv>
  <rv s="3">
    <fb>183.41</fb>
    <v>5</v>
  </rv>
  <rv s="3">
    <fb>183.38</fb>
    <v>5</v>
  </rv>
  <rv s="3">
    <fb>185.14</fb>
    <v>5</v>
  </rv>
  <rv s="3">
    <fb>183.62</fb>
    <v>5</v>
  </rv>
  <rv s="3">
    <fb>182.61</fb>
    <v>5</v>
  </rv>
  <rv s="3">
    <fb>181.47</fb>
    <v>5</v>
  </rv>
  <rv s="3">
    <fb>181.65</fb>
    <v>5</v>
  </rv>
  <rv s="3">
    <fb>179.96</fb>
    <v>5</v>
  </rv>
  <rv s="3">
    <fb>178.78</fb>
    <v>5</v>
  </rv>
  <rv s="3">
    <fb>177.8</fb>
    <v>5</v>
  </rv>
  <rv s="3">
    <fb>176.12</fb>
    <v>5</v>
  </rv>
  <rv s="3">
    <fb>171.18</fb>
    <v>5</v>
  </rv>
  <rv s="3">
    <fb>175.69</fb>
    <v>5</v>
  </rv>
  <rv s="3">
    <fb>176.48</fb>
    <v>5</v>
  </rv>
  <rv s="3">
    <fb>173.95</fb>
    <v>5</v>
  </rv>
  <rv s="3">
    <fb>175.02</fb>
    <v>5</v>
  </rv>
  <rv s="3">
    <fb>172.17</fb>
    <v>5</v>
  </rv>
  <rv s="3">
    <fb>172.53</fb>
    <v>5</v>
  </rv>
  <rv s="3">
    <fb>175.07</fb>
    <v>5</v>
  </rv>
  <rv s="3">
    <fb>172.24</fb>
    <v>5</v>
  </rv>
  <rv s="3">
    <fb>176.2</fb>
    <v>5</v>
  </rv>
  <rv s="3">
    <fb>176.05</fb>
    <v>5</v>
  </rv>
  <rv s="3">
    <fb>176.45</fb>
    <v>5</v>
  </rv>
  <rv s="3">
    <fb>178.36</fb>
    <v>5</v>
  </rv>
  <rv s="3">
    <fb>179.28</fb>
    <v>5</v>
  </rv>
  <rv s="3">
    <fb>178.91</fb>
    <v>5</v>
  </rv>
  <rv s="3">
    <fb>182.9</fb>
    <v>5</v>
  </rv>
  <rv s="3">
    <fb>181.1</fb>
    <v>5</v>
  </rv>
  <rv s="3">
    <fb>183.06</fb>
    <v>5</v>
  </rv>
  <rv s="3">
    <fb>182.96</fb>
    <v>5</v>
  </rv>
  <rv s="3">
    <fb>182.09</fb>
    <v>5</v>
  </rv>
  <rv s="3">
    <fb>182.88</fb>
    <v>5</v>
  </rv>
  <rv s="3">
    <fb>181.17</fb>
    <v>5</v>
  </rv>
  <rv s="3">
    <fb>181.09</fb>
    <v>5</v>
  </rv>
  <rv s="3">
    <fb>179.92</fb>
    <v>5</v>
  </rv>
  <rv s="3">
    <fb>179.51</fb>
    <v>5</v>
  </rv>
  <rv s="3">
    <fb>179.82</fb>
    <v>5</v>
  </rv>
  <rv s="3">
    <fb>182.25</fb>
    <v>5</v>
  </rv>
  <rv s="3">
    <fb>180.01</fb>
    <v>5</v>
  </rv>
  <rv s="3">
    <fb>178.62</fb>
    <v>5</v>
  </rv>
  <rv s="3">
    <fb>178.95</fb>
    <v>5</v>
  </rv>
  <rv s="3">
    <fb>180.32</fb>
    <v>5</v>
  </rv>
  <rv s="3">
    <fb>179.56</fb>
    <v>5</v>
  </rv>
  <rv s="3">
    <fb>176.83</fb>
    <v>5</v>
  </rv>
  <rv s="3">
    <fb>176.36</fb>
    <v>5</v>
  </rv>
  <rv s="3">
    <fb>176.32</fb>
    <v>5</v>
  </rv>
  <rv s="3">
    <fb>170.23</fb>
    <v>5</v>
  </rv>
  <rv s="3">
    <fb>170.64</fb>
    <v>5</v>
  </rv>
  <rv s="3">
    <fb>168.03</fb>
    <v>5</v>
  </rv>
  <rv s="3">
    <fb>169.61</fb>
    <v>5</v>
  </rv>
  <rv s="3">
    <fb>168.24</fb>
    <v>5</v>
  </rv>
  <rv s="3">
    <fb>170.44</fb>
    <v>5</v>
  </rv>
  <rv s="3">
    <fb>173.33</fb>
    <v>5</v>
  </rv>
  <rv s="3">
    <fb>173.59</fb>
    <v>5</v>
  </rv>
  <rv s="3">
    <fb>173.02</fb>
    <v>5</v>
  </rv>
  <rv s="3">
    <fb>171.22</fb>
    <v>5</v>
  </rv>
  <rv s="3">
    <fb>169.85</fb>
    <v>5</v>
  </rv>
  <rv s="3">
    <fb>169.2</fb>
    <v>5</v>
  </rv>
  <rv s="3">
    <fb>171.56</fb>
    <v>5</v>
  </rv>
  <rv s="3">
    <fb>168.15</fb>
    <v>5</v>
  </rv>
  <rv s="3">
    <fb>172.13</fb>
    <v>5</v>
  </rv>
  <rv s="3">
    <fb>172.77</fb>
    <v>5</v>
  </rv>
  <rv s="0">
    <v>https://www.bing.com/financeapi/forcetrigger?t=aofma2&amp;q=XLON%3aXDWT&amp;form=skydnc</v>
    <v>Learn more on Bing</v>
  </rv>
  <rv s="1">
    <v>en-US</v>
    <v>aofma2</v>
    <v>268435456</v>
    <v>1</v>
    <v>Powered by Refinitiv</v>
    <v>0</v>
    <v>X MSCI WORLD INFO TECH 1C (XLON:XDWT)</v>
    <v>2</v>
    <v>3</v>
    <v>Finance</v>
    <v>4</v>
    <v>67.69</v>
    <v>26.887</v>
    <v>1.0307999999999999</v>
    <v>0.24</v>
    <v>3.558E-3</v>
    <v>USD</v>
    <v>London Stock Exchange</v>
    <v>XLON</v>
    <v>2.5000000000000001E-3</v>
    <v>67.69</v>
    <v>ETF</v>
    <v>44554.473023703125</v>
    <v>5888</v>
    <v>67.11</v>
    <v>2533774600</v>
    <v>X MSCI WORLD INFO TECH 1C</v>
    <v>67.11</v>
    <v>67.45</v>
    <v>67.405000000000001</v>
    <v>XDWT</v>
    <v>X MSCI WORLD INFO TECH 1C (XLON:XDWT)</v>
    <v>1505</v>
  </rv>
  <rv s="2">
    <v>5889</v>
  </rv>
  <rv s="3">
    <fb>52.38</fb>
    <v>5</v>
  </rv>
  <rv s="3">
    <fb>52.28</fb>
    <v>5</v>
  </rv>
  <rv s="3">
    <fb>51.575000000000003</fb>
    <v>5</v>
  </rv>
  <rv s="3">
    <fb>51.585000000000001</fb>
    <v>5</v>
  </rv>
  <rv s="3">
    <fb>51.65</fb>
    <v>5</v>
  </rv>
  <rv s="3">
    <fb>52.06</fb>
    <v>5</v>
  </rv>
  <rv s="3">
    <fb>52.515000000000001</fb>
    <v>5</v>
  </rv>
  <rv s="3">
    <fb>52.354999999999997</fb>
    <v>5</v>
  </rv>
  <rv s="3">
    <fb>52.11</fb>
    <v>5</v>
  </rv>
  <rv s="3">
    <fb>52.42</fb>
    <v>5</v>
  </rv>
  <rv s="3">
    <fb>52.54</fb>
    <v>5</v>
  </rv>
  <rv s="3">
    <fb>51.865000000000002</fb>
    <v>5</v>
  </rv>
  <rv s="3">
    <fb>51.83</fb>
    <v>5</v>
  </rv>
  <rv s="3">
    <fb>53.155000000000001</fb>
    <v>5</v>
  </rv>
  <rv s="3">
    <fb>53.585000000000001</fb>
    <v>5</v>
  </rv>
  <rv s="3">
    <fb>53.575000000000003</fb>
    <v>5</v>
  </rv>
  <rv s="3">
    <fb>53.405000000000001</fb>
    <v>5</v>
  </rv>
  <rv s="3">
    <fb>53.914999999999999</fb>
    <v>5</v>
  </rv>
  <rv s="3">
    <fb>53.295000000000002</fb>
    <v>5</v>
  </rv>
  <rv s="3">
    <fb>53.23</fb>
    <v>5</v>
  </rv>
  <rv s="3">
    <fb>52.155000000000001</fb>
    <v>5</v>
  </rv>
  <rv s="3">
    <fb>52.84</fb>
    <v>5</v>
  </rv>
  <rv s="3">
    <fb>53.744999999999997</fb>
    <v>5</v>
  </rv>
  <rv s="3">
    <fb>53.704999999999998</fb>
    <v>5</v>
  </rv>
  <rv s="3">
    <fb>54.02</fb>
    <v>5</v>
  </rv>
  <rv s="3">
    <fb>54.314999999999998</fb>
    <v>5</v>
  </rv>
  <rv s="3">
    <fb>54.84</fb>
    <v>5</v>
  </rv>
  <rv s="3">
    <fb>55.164999999999999</fb>
    <v>5</v>
  </rv>
  <rv s="3">
    <fb>54.92</fb>
    <v>5</v>
  </rv>
  <rv s="3">
    <fb>55.7</fb>
    <v>5</v>
  </rv>
  <rv s="3">
    <fb>55.865000000000002</fb>
    <v>5</v>
  </rv>
  <rv s="3">
    <fb>56.314999999999998</fb>
    <v>5</v>
  </rv>
  <rv s="3">
    <fb>55.945</fb>
    <v>5</v>
  </rv>
  <rv s="3">
    <fb>54.76</fb>
    <v>5</v>
  </rv>
  <rv s="3">
    <fb>54.585000000000001</fb>
    <v>5</v>
  </rv>
  <rv s="3">
    <fb>55.414999999999999</fb>
    <v>5</v>
  </rv>
  <rv s="3">
    <fb>53.005000000000003</fb>
    <v>5</v>
  </rv>
  <rv s="3">
    <fb>53.335000000000001</fb>
    <v>5</v>
  </rv>
  <rv s="3">
    <fb>52.575000000000003</fb>
    <v>5</v>
  </rv>
  <rv s="3">
    <fb>53.555</fb>
    <v>5</v>
  </rv>
  <rv s="3">
    <fb>52.814999999999998</fb>
    <v>5</v>
  </rv>
  <rv s="3">
    <fb>51.484999999999999</fb>
    <v>5</v>
  </rv>
  <rv s="3">
    <fb>49.645000000000003</fb>
    <v>5</v>
  </rv>
  <rv s="3">
    <fb>51.164999999999999</fb>
    <v>5</v>
  </rv>
  <rv s="3">
    <fb>51.86</fb>
    <v>5</v>
  </rv>
  <rv s="3">
    <fb>52.765000000000001</fb>
    <v>5</v>
  </rv>
  <rv s="3">
    <fb>51.99</fb>
    <v>5</v>
  </rv>
  <rv s="3">
    <fb>52.445</fb>
    <v>5</v>
  </rv>
  <rv s="3">
    <fb>52.664999999999999</fb>
    <v>5</v>
  </rv>
  <rv s="3">
    <fb>52.61</fb>
    <v>5</v>
  </rv>
  <rv s="3">
    <fb>51.9</fb>
    <v>5</v>
  </rv>
  <rv s="3">
    <fb>52.78</fb>
    <v>5</v>
  </rv>
  <rv s="3">
    <fb>52.65</fb>
    <v>5</v>
  </rv>
  <rv s="3">
    <fb>52.305</fb>
    <v>5</v>
  </rv>
  <rv s="3">
    <fb>51.52</fb>
    <v>5</v>
  </rv>
  <rv s="3">
    <fb>52.13</fb>
    <v>5</v>
  </rv>
  <rv s="3">
    <fb>52.3</fb>
    <v>5</v>
  </rv>
  <rv s="3">
    <fb>52.075000000000003</fb>
    <v>5</v>
  </rv>
  <rv s="3">
    <fb>52.895000000000003</fb>
    <v>5</v>
  </rv>
  <rv s="3">
    <fb>53.86</fb>
    <v>5</v>
  </rv>
  <rv s="3">
    <fb>55.015000000000001</fb>
    <v>5</v>
  </rv>
  <rv s="3">
    <fb>55.03</fb>
    <v>5</v>
  </rv>
  <rv s="3">
    <fb>55.914999999999999</fb>
    <v>5</v>
  </rv>
  <rv s="3">
    <fb>56.03</fb>
    <v>5</v>
  </rv>
  <rv s="3">
    <fb>56.39</fb>
    <v>5</v>
  </rv>
  <rv s="3">
    <fb>56.424999999999997</fb>
    <v>5</v>
  </rv>
  <rv s="3">
    <fb>56.87</fb>
    <v>5</v>
  </rv>
  <rv s="3">
    <fb>56.884999999999998</fb>
    <v>5</v>
  </rv>
  <rv s="3">
    <fb>56.65</fb>
    <v>5</v>
  </rv>
  <rv s="3">
    <fb>55.795000000000002</fb>
    <v>5</v>
  </rv>
  <rv s="3">
    <fb>56.685000000000002</fb>
    <v>5</v>
  </rv>
  <rv s="3">
    <fb>56.765000000000001</fb>
    <v>5</v>
  </rv>
  <rv s="3">
    <fb>56.994999999999997</fb>
    <v>5</v>
  </rv>
  <rv s="3">
    <fb>55.905000000000001</fb>
    <v>5</v>
  </rv>
  <rv s="3">
    <fb>54.055</fb>
    <v>5</v>
  </rv>
  <rv s="3">
    <fb>54.83</fb>
    <v>5</v>
  </rv>
  <rv s="3">
    <fb>54.255000000000003</fb>
    <v>5</v>
  </rv>
  <rv s="3">
    <fb>55.515000000000001</fb>
    <v>5</v>
  </rv>
  <rv s="3">
    <fb>54.41</fb>
    <v>5</v>
  </rv>
  <rv s="3">
    <fb>53.47</fb>
    <v>5</v>
  </rv>
  <rv s="3">
    <fb>52.435000000000002</fb>
    <v>5</v>
  </rv>
  <rv s="3">
    <fb>53.625</fb>
    <v>5</v>
  </rv>
  <rv s="3">
    <fb>53.765000000000001</fb>
    <v>5</v>
  </rv>
  <rv s="3">
    <fb>54.395000000000003</fb>
    <v>5</v>
  </rv>
  <rv s="3">
    <fb>54.325000000000003</fb>
    <v>5</v>
  </rv>
  <rv s="3">
    <fb>55.12</fb>
    <v>5</v>
  </rv>
  <rv s="3">
    <fb>55.15</fb>
    <v>5</v>
  </rv>
  <rv s="3">
    <fb>55.215000000000003</fb>
    <v>5</v>
  </rv>
  <rv s="3">
    <fb>55.244999999999997</fb>
    <v>5</v>
  </rv>
  <rv s="3">
    <fb>55.375</fb>
    <v>5</v>
  </rv>
  <rv s="3">
    <fb>55.064999999999998</fb>
    <v>5</v>
  </rv>
  <rv s="3">
    <fb>55.38</fb>
    <v>5</v>
  </rv>
  <rv s="3">
    <fb>54.895000000000003</fb>
    <v>5</v>
  </rv>
  <rv s="3">
    <fb>55.655000000000001</fb>
    <v>5</v>
  </rv>
  <rv s="3">
    <fb>55.74</fb>
    <v>5</v>
  </rv>
  <rv s="3">
    <fb>55.95</fb>
    <v>5</v>
  </rv>
  <rv s="3">
    <fb>56.505000000000003</fb>
    <v>5</v>
  </rv>
  <rv s="3">
    <fb>56.914999999999999</fb>
    <v>5</v>
  </rv>
  <rv s="3">
    <fb>57.05</fb>
    <v>5</v>
  </rv>
  <rv s="3">
    <fb>57.06</fb>
    <v>5</v>
  </rv>
  <rv s="3">
    <fb>57.384999999999998</fb>
    <v>5</v>
  </rv>
  <rv s="3">
    <fb>57.3</fb>
    <v>5</v>
  </rv>
  <rv s="3">
    <fb>57.69</fb>
    <v>5</v>
  </rv>
  <rv s="3">
    <fb>57.82</fb>
    <v>5</v>
  </rv>
  <rv s="3">
    <fb>58.36</fb>
    <v>5</v>
  </rv>
  <rv s="3">
    <fb>58.265000000000001</fb>
    <v>5</v>
  </rv>
  <rv s="3">
    <fb>58.76</fb>
    <v>5</v>
  </rv>
  <rv s="3">
    <fb>59.03</fb>
    <v>5</v>
  </rv>
  <rv s="3">
    <fb>58.96</fb>
    <v>5</v>
  </rv>
  <rv s="3">
    <fb>58.634999999999998</fb>
    <v>5</v>
  </rv>
  <rv s="3">
    <fb>59.564999999999998</fb>
    <v>5</v>
  </rv>
  <rv s="3">
    <fb>59.875</fb>
    <v>5</v>
  </rv>
  <rv s="3">
    <fb>60.024999999999999</fb>
    <v>5</v>
  </rv>
  <rv s="3">
    <fb>59.395000000000003</fb>
    <v>5</v>
  </rv>
  <rv s="3">
    <fb>60.13</fb>
    <v>5</v>
  </rv>
  <rv s="3">
    <fb>60.795000000000002</fb>
    <v>5</v>
  </rv>
  <rv s="3">
    <fb>60.36</fb>
    <v>5</v>
  </rv>
  <rv s="3">
    <fb>59.88</fb>
    <v>5</v>
  </rv>
  <rv s="3">
    <fb>58.875</fb>
    <v>5</v>
  </rv>
  <rv s="3">
    <fb>59.475000000000001</fb>
    <v>5</v>
  </rv>
  <rv s="3">
    <fb>60.174999999999997</fb>
    <v>5</v>
  </rv>
  <rv s="3">
    <fb>60.765000000000001</fb>
    <v>5</v>
  </rv>
  <rv s="3">
    <fb>61.36</fb>
    <v>5</v>
  </rv>
  <rv s="3">
    <fb>60.93</fb>
    <v>5</v>
  </rv>
  <rv s="3">
    <fb>61.35</fb>
    <v>5</v>
  </rv>
  <rv s="3">
    <fb>60.9</fb>
    <v>5</v>
  </rv>
  <rv s="3">
    <fb>61.55</fb>
    <v>5</v>
  </rv>
  <rv s="3">
    <fb>60.87</fb>
    <v>5</v>
  </rv>
  <rv s="3">
    <fb>61.935000000000002</fb>
    <v>5</v>
  </rv>
  <rv s="3">
    <fb>61.685000000000002</fb>
    <v>5</v>
  </rv>
  <rv s="3">
    <fb>61.234999999999999</fb>
    <v>5</v>
  </rv>
  <rv s="3">
    <fb>61.655000000000001</fb>
    <v>5</v>
  </rv>
  <rv s="3">
    <fb>61.23</fb>
    <v>5</v>
  </rv>
  <rv s="3">
    <fb>61.38</fb>
    <v>5</v>
  </rv>
  <rv s="3">
    <fb>60.98</fb>
    <v>5</v>
  </rv>
  <rv s="3">
    <fb>61.58</fb>
    <v>5</v>
  </rv>
  <rv s="3">
    <fb>62.505000000000003</fb>
    <v>5</v>
  </rv>
  <rv s="3">
    <fb>62.814999999999998</fb>
    <v>5</v>
  </rv>
  <rv s="3">
    <fb>62.8</fb>
    <v>5</v>
  </rv>
  <rv s="3">
    <fb>62.875</fb>
    <v>5</v>
  </rv>
  <rv s="3">
    <fb>63.47</fb>
    <v>5</v>
  </rv>
  <rv s="3">
    <fb>63.805</fb>
    <v>5</v>
  </rv>
  <rv s="3">
    <fb>63.954999999999998</fb>
    <v>5</v>
  </rv>
  <rv s="3">
    <fb>63.46</fb>
    <v>5</v>
  </rv>
  <rv s="3">
    <fb>63.604999999999997</fb>
    <v>5</v>
  </rv>
  <rv s="3">
    <fb>62.704999999999998</fb>
    <v>5</v>
  </rv>
  <rv s="3">
    <fb>62.884999999999998</fb>
    <v>5</v>
  </rv>
  <rv s="3">
    <fb>62.945</fb>
    <v>5</v>
  </rv>
  <rv s="3">
    <fb>61.564999999999998</fb>
    <v>5</v>
  </rv>
  <rv s="3">
    <fb>62.134999999999998</fb>
    <v>5</v>
  </rv>
  <rv s="3">
    <fb>62.97</fb>
    <v>5</v>
  </rv>
  <rv s="3">
    <fb>62.244999999999997</fb>
    <v>5</v>
  </rv>
  <rv s="3">
    <fb>60.244999999999997</fb>
    <v>5</v>
  </rv>
  <rv s="3">
    <fb>58.74</fb>
    <v>5</v>
  </rv>
  <rv s="3">
    <fb>59.27</fb>
    <v>5</v>
  </rv>
  <rv s="3">
    <fb>60.604999999999997</fb>
    <v>5</v>
  </rv>
  <rv s="3">
    <fb>60.715000000000003</fb>
    <v>5</v>
  </rv>
  <rv s="3">
    <fb>59.935000000000002</fb>
    <v>5</v>
  </rv>
  <rv s="3">
    <fb>61.52</fb>
    <v>5</v>
  </rv>
  <rv s="3">
    <fb>63.354999999999997</fb>
    <v>5</v>
  </rv>
  <rv s="3">
    <fb>63.234999999999999</fb>
    <v>5</v>
  </rv>
  <rv s="3">
    <fb>63.555</fb>
    <v>5</v>
  </rv>
  <rv s="3">
    <fb>64.06</fb>
    <v>5</v>
  </rv>
  <rv s="3">
    <fb>63.6</fb>
    <v>5</v>
  </rv>
  <rv s="3">
    <fb>64.105000000000004</fb>
    <v>5</v>
  </rv>
  <rv s="3">
    <fb>64.11</fb>
    <v>5</v>
  </rv>
  <rv s="3">
    <fb>64.784999999999997</fb>
    <v>5</v>
  </rv>
  <rv s="3">
    <fb>65.905000000000001</fb>
    <v>5</v>
  </rv>
  <rv s="3">
    <fb>65.86</fb>
    <v>5</v>
  </rv>
  <rv s="3">
    <fb>65.644999999999996</fb>
    <v>5</v>
  </rv>
  <rv s="3">
    <fb>66.38</fb>
    <v>5</v>
  </rv>
  <rv s="3">
    <fb>66.88</fb>
    <v>5</v>
  </rv>
  <rv s="3">
    <fb>66.954999999999998</fb>
    <v>5</v>
  </rv>
  <rv s="3">
    <fb>67.915000000000006</fb>
    <v>5</v>
  </rv>
  <rv s="3">
    <fb>67.66</fb>
    <v>5</v>
  </rv>
  <rv s="3">
    <fb>65.974999999999994</fb>
    <v>5</v>
  </rv>
  <rv s="3">
    <fb>66.935000000000002</fb>
    <v>5</v>
  </rv>
  <rv s="3">
    <fb>65.935000000000002</fb>
    <v>5</v>
  </rv>
  <rv s="3">
    <fb>67.334999999999994</fb>
    <v>5</v>
  </rv>
  <rv s="3">
    <fb>67.394999999999996</fb>
    <v>5</v>
  </rv>
  <rv s="3">
    <fb>67.28</fb>
    <v>5</v>
  </rv>
  <rv s="3">
    <fb>65.45</fb>
    <v>5</v>
  </rv>
  <rv s="3">
    <fb>65.7</fb>
    <v>5</v>
  </rv>
  <rv s="3">
    <fb>64.180000000000007</fb>
    <v>5</v>
  </rv>
  <rv s="3">
    <fb>66.734999999999999</fb>
    <v>5</v>
  </rv>
  <rv s="3">
    <fb>67.405000000000001</fb>
    <v>5</v>
  </rv>
  <rv s="0">
    <v>https://www.bing.com/financeapi/forcetrigger?t=aoansm&amp;q=XLON%3aIWQU&amp;form=skydnc</v>
    <v>Learn more on Bing</v>
  </rv>
  <rv s="1">
    <v>en-US</v>
    <v>aoansm</v>
    <v>268435456</v>
    <v>1</v>
    <v>Powered by Refinitiv</v>
    <v>0</v>
    <v>iSEMSCI Wld QltyFactorUCITSETF (XLON:IWQU)</v>
    <v>2</v>
    <v>3</v>
    <v>Finance</v>
    <v>4</v>
    <v>58.09</v>
    <v>24.22</v>
    <v>0.95889999999999997</v>
    <v>-0.1</v>
    <v>-1.7299999999999998E-3</v>
    <v>USD</v>
    <v>London Stock Exchange</v>
    <v>XLON</v>
    <v>3.0000000000000001E-3</v>
    <v>58.09</v>
    <v>ETF</v>
    <v>44554.488511145311</v>
    <v>6077</v>
    <v>57.18</v>
    <v>2452677966.48</v>
    <v>iSEMSCI Wld QltyFactorUCITSETF</v>
    <v>57.95</v>
    <v>57.79</v>
    <v>57.765000000000001</v>
    <v>IWQU</v>
    <v>iSEMSCI Wld QltyFactorUCITSETF (XLON:IWQU)</v>
    <v>10506</v>
  </rv>
  <rv s="2">
    <v>6078</v>
  </rv>
  <rv s="3">
    <fb>47.39</fb>
    <v>5</v>
  </rv>
  <rv s="3">
    <fb>47.32</fb>
    <v>5</v>
  </rv>
  <rv s="3">
    <fb>47.21</fb>
    <v>5</v>
  </rv>
  <rv s="3">
    <fb>46.92</fb>
    <v>5</v>
  </rv>
  <rv s="3">
    <fb>47.005000000000003</fb>
    <v>5</v>
  </rv>
  <rv s="3">
    <fb>47.64</fb>
    <v>5</v>
  </rv>
  <rv s="3">
    <fb>47.86</fb>
    <v>5</v>
  </rv>
  <rv s="3">
    <fb>48.08</fb>
    <v>5</v>
  </rv>
  <rv s="3">
    <fb>47.96</fb>
    <v>5</v>
  </rv>
  <rv s="3">
    <fb>47.75</fb>
    <v>5</v>
  </rv>
  <rv s="3">
    <fb>47.84</fb>
    <v>5</v>
  </rv>
  <rv s="3">
    <fb>47.9</fb>
    <v>5</v>
  </rv>
  <rv s="3">
    <fb>47.5</fb>
    <v>5</v>
  </rv>
  <rv s="3">
    <fb>48.04</fb>
    <v>5</v>
  </rv>
  <rv s="3">
    <fb>48.18</fb>
    <v>5</v>
  </rv>
  <rv s="3">
    <fb>48.05</fb>
    <v>5</v>
  </rv>
  <rv s="3">
    <fb>47.83</fb>
    <v>5</v>
  </rv>
  <rv s="3">
    <fb>48.15</fb>
    <v>5</v>
  </rv>
  <rv s="3">
    <fb>47.55</fb>
    <v>5</v>
  </rv>
  <rv s="3">
    <fb>46.45</fb>
    <v>5</v>
  </rv>
  <rv s="3">
    <fb>46.85</fb>
    <v>5</v>
  </rv>
  <rv s="3">
    <fb>47.63</fb>
    <v>5</v>
  </rv>
  <rv s="3">
    <fb>47.58</fb>
    <v>5</v>
  </rv>
  <rv s="3">
    <fb>47.8</fb>
    <v>5</v>
  </rv>
  <rv s="3">
    <fb>48.13</fb>
    <v>5</v>
  </rv>
  <rv s="3">
    <fb>48.23</fb>
    <v>5</v>
  </rv>
  <rv s="3">
    <fb>48.4</fb>
    <v>5</v>
  </rv>
  <rv s="3">
    <fb>48.325000000000003</fb>
    <v>5</v>
  </rv>
  <rv s="3">
    <fb>48.66</fb>
    <v>5</v>
  </rv>
  <rv s="3">
    <fb>49.22</fb>
    <v>5</v>
  </rv>
  <rv s="3">
    <fb>49</fb>
    <v>5</v>
  </rv>
  <rv s="3">
    <fb>48.58</fb>
    <v>5</v>
  </rv>
  <rv s="3">
    <fb>48.56</fb>
    <v>5</v>
  </rv>
  <rv s="3">
    <fb>48.89</fb>
    <v>5</v>
  </rv>
  <rv s="3">
    <fb>48.37</fb>
    <v>5</v>
  </rv>
  <rv s="3">
    <fb>48.28</fb>
    <v>5</v>
  </rv>
  <rv s="3">
    <fb>48.48</fb>
    <v>5</v>
  </rv>
  <rv s="3">
    <fb>48.454999999999998</fb>
    <v>5</v>
  </rv>
  <rv s="3">
    <fb>47.67</fb>
    <v>5</v>
  </rv>
  <rv s="3">
    <fb>48.22</fb>
    <v>5</v>
  </rv>
  <rv s="3">
    <fb>48.01</fb>
    <v>5</v>
  </rv>
  <rv s="3">
    <fb>46.62</fb>
    <v>5</v>
  </rv>
  <rv s="3">
    <fb>48.27</fb>
    <v>5</v>
  </rv>
  <rv s="3">
    <fb>49.07</fb>
    <v>5</v>
  </rv>
  <rv s="3">
    <fb>48.634999999999998</fb>
    <v>5</v>
  </rv>
  <rv s="3">
    <fb>48.81</fb>
    <v>5</v>
  </rv>
  <rv s="3">
    <fb>49.26</fb>
    <v>5</v>
  </rv>
  <rv s="3">
    <fb>48.935000000000002</fb>
    <v>5</v>
  </rv>
  <rv s="3">
    <fb>48.99</fb>
    <v>5</v>
  </rv>
  <rv s="3">
    <fb>48.68</fb>
    <v>5</v>
  </rv>
  <rv s="3">
    <fb>48.87</fb>
    <v>5</v>
  </rv>
  <rv s="3">
    <fb>48.82</fb>
    <v>5</v>
  </rv>
  <rv s="3">
    <fb>48.5</fb>
    <v>5</v>
  </rv>
  <rv s="3">
    <fb>49.11</fb>
    <v>5</v>
  </rv>
  <rv s="3">
    <fb>49.33</fb>
    <v>5</v>
  </rv>
  <rv s="3">
    <fb>49.2</fb>
    <v>5</v>
  </rv>
  <rv s="3">
    <fb>49.47</fb>
    <v>5</v>
  </rv>
  <rv s="3">
    <fb>49.86</fb>
    <v>5</v>
  </rv>
  <rv s="3">
    <fb>50.685000000000002</fb>
    <v>5</v>
  </rv>
  <rv s="3">
    <fb>50.54</fb>
    <v>5</v>
  </rv>
  <rv s="3">
    <fb>50.82</fb>
    <v>5</v>
  </rv>
  <rv s="3">
    <fb>51</fb>
    <v>5</v>
  </rv>
  <rv s="3">
    <fb>51.04</fb>
    <v>5</v>
  </rv>
  <rv s="3">
    <fb>51.09</fb>
    <v>5</v>
  </rv>
  <rv s="3">
    <fb>51.27</fb>
    <v>5</v>
  </rv>
  <rv s="3">
    <fb>51.55</fb>
    <v>5</v>
  </rv>
  <rv s="3">
    <fb>51.8</fb>
    <v>5</v>
  </rv>
  <rv s="3">
    <fb>51.75</fb>
    <v>5</v>
  </rv>
  <rv s="3">
    <fb>51.25</fb>
    <v>5</v>
  </rv>
  <rv s="3">
    <fb>51.73</fb>
    <v>5</v>
  </rv>
  <rv s="3">
    <fb>52.05</fb>
    <v>5</v>
  </rv>
  <rv s="3">
    <fb>52.03</fb>
    <v>5</v>
  </rv>
  <rv s="3">
    <fb>52.19</fb>
    <v>5</v>
  </rv>
  <rv s="3">
    <fb>51.91</fb>
    <v>5</v>
  </rv>
  <rv s="3">
    <fb>52.150399999999998</fb>
    <v>5</v>
  </rv>
  <rv s="3">
    <fb>52.16</fb>
    <v>5</v>
  </rv>
  <rv s="3">
    <fb>52.15</fb>
    <v>5</v>
  </rv>
  <rv s="3">
    <fb>52.82</fb>
    <v>5</v>
  </rv>
  <rv s="3">
    <fb>52.88</fb>
    <v>5</v>
  </rv>
  <rv s="3">
    <fb>51.38</fb>
    <v>5</v>
  </rv>
  <rv s="3">
    <fb>52</fb>
    <v>5</v>
  </rv>
  <rv s="3">
    <fb>51.37</fb>
    <v>5</v>
  </rv>
  <rv s="3">
    <fb>52.73</fb>
    <v>5</v>
  </rv>
  <rv s="3">
    <fb>52.77</fb>
    <v>5</v>
  </rv>
  <rv s="3">
    <fb>52.76</fb>
    <v>5</v>
  </rv>
  <rv s="3">
    <fb>52.86</fb>
    <v>5</v>
  </rv>
  <rv s="3">
    <fb>52.96</fb>
    <v>5</v>
  </rv>
  <rv s="3">
    <fb>52.94</fb>
    <v>5</v>
  </rv>
  <rv s="3">
    <fb>52.994999999999997</fb>
    <v>5</v>
  </rv>
  <rv s="3">
    <fb>52.795000000000002</fb>
    <v>5</v>
  </rv>
  <rv s="3">
    <fb>53.185000000000002</fb>
    <v>5</v>
  </rv>
  <rv s="3">
    <fb>53.15</fb>
    <v>5</v>
  </rv>
  <rv s="3">
    <fb>53.34</fb>
    <v>5</v>
  </rv>
  <rv s="3">
    <fb>53.74</fb>
    <v>5</v>
  </rv>
  <rv s="3">
    <fb>53.25</fb>
    <v>5</v>
  </rv>
  <rv s="3">
    <fb>52.58</fb>
    <v>5</v>
  </rv>
  <rv s="3">
    <fb>53.08</fb>
    <v>5</v>
  </rv>
  <rv s="3">
    <fb>54.04</fb>
    <v>5</v>
  </rv>
  <rv s="3">
    <fb>54.4</fb>
    <v>5</v>
  </rv>
  <rv s="3">
    <fb>54.625</fb>
    <v>5</v>
  </rv>
  <rv s="3">
    <fb>54.26</fb>
    <v>5</v>
  </rv>
  <rv s="3">
    <fb>54.65</fb>
    <v>5</v>
  </rv>
  <rv s="3">
    <fb>54.69</fb>
    <v>5</v>
  </rv>
  <rv s="3">
    <fb>54.96</fb>
    <v>5</v>
  </rv>
  <rv s="3">
    <fb>55.11</fb>
    <v>5</v>
  </rv>
  <rv s="3">
    <fb>54.99</fb>
    <v>5</v>
  </rv>
  <rv s="3">
    <fb>54.68</fb>
    <v>5</v>
  </rv>
  <rv s="3">
    <fb>53.725000000000001</fb>
    <v>5</v>
  </rv>
  <rv s="3">
    <fb>54.72</fb>
    <v>5</v>
  </rv>
  <rv s="3">
    <fb>54.86</fb>
    <v>5</v>
  </rv>
  <rv s="3">
    <fb>55.55</fb>
    <v>5</v>
  </rv>
  <rv s="3">
    <fb>55.6</fb>
    <v>5</v>
  </rv>
  <rv s="3">
    <fb>55.43</fb>
    <v>5</v>
  </rv>
  <rv s="3">
    <fb>55.72</fb>
    <v>5</v>
  </rv>
  <rv s="3">
    <fb>55.82</fb>
    <v>5</v>
  </rv>
  <rv s="3">
    <fb>55.67</fb>
    <v>5</v>
  </rv>
  <rv s="3">
    <fb>55.89</fb>
    <v>5</v>
  </rv>
  <rv s="3">
    <fb>56.11</fb>
    <v>5</v>
  </rv>
  <rv s="3">
    <fb>56.01</fb>
    <v>5</v>
  </rv>
  <rv s="3">
    <fb>56.02</fb>
    <v>5</v>
  </rv>
  <rv s="3">
    <fb>56.094999999999999</fb>
    <v>5</v>
  </rv>
  <rv s="3">
    <fb>56.23</fb>
    <v>5</v>
  </rv>
  <rv s="3">
    <fb>56.24</fb>
    <v>5</v>
  </rv>
  <rv s="3">
    <fb>56.15</fb>
    <v>5</v>
  </rv>
  <rv s="3">
    <fb>56.17</fb>
    <v>5</v>
  </rv>
  <rv s="3">
    <fb>56.82</fb>
    <v>5</v>
  </rv>
  <rv s="3">
    <fb>56.79</fb>
    <v>5</v>
  </rv>
  <rv s="3">
    <fb>56.52</fb>
    <v>5</v>
  </rv>
  <rv s="3">
    <fb>57.03</fb>
    <v>5</v>
  </rv>
  <rv s="3">
    <fb>57.07</fb>
    <v>5</v>
  </rv>
  <rv s="3">
    <fb>57.29</fb>
    <v>5</v>
  </rv>
  <rv s="3">
    <fb>57.27</fb>
    <v>5</v>
  </rv>
  <rv s="3">
    <fb>56.99</fb>
    <v>5</v>
  </rv>
  <rv s="3">
    <fb>56.62</fb>
    <v>5</v>
  </rv>
  <rv s="3">
    <fb>56.43</fb>
    <v>5</v>
  </rv>
  <rv s="3">
    <fb>56.36</fb>
    <v>5</v>
  </rv>
  <rv s="3">
    <fb>55.71</fb>
    <v>5</v>
  </rv>
  <rv s="3">
    <fb>54.71</fb>
    <v>5</v>
  </rv>
  <rv s="3">
    <fb>55.34</fb>
    <v>5</v>
  </rv>
  <rv s="3">
    <fb>55.86</fb>
    <v>5</v>
  </rv>
  <rv s="3">
    <fb>55.45</fb>
    <v>5</v>
  </rv>
  <rv s="3">
    <fb>55.27</fb>
    <v>5</v>
  </rv>
  <rv s="3">
    <fb>54.01</fb>
    <v>5</v>
  </rv>
  <rv s="3">
    <fb>53.09</fb>
    <v>5</v>
  </rv>
  <rv s="3">
    <fb>54.47</fb>
    <v>5</v>
  </rv>
  <rv s="3">
    <fb>54.37</fb>
    <v>5</v>
  </rv>
  <rv s="3">
    <fb>53.91</fb>
    <v>5</v>
  </rv>
  <rv s="3">
    <fb>55.01</fb>
    <v>5</v>
  </rv>
  <rv s="3">
    <fb>55.47</fb>
    <v>5</v>
  </rv>
  <rv s="3">
    <fb>55.62</fb>
    <v>5</v>
  </rv>
  <rv s="3">
    <fb>56.19</fb>
    <v>5</v>
  </rv>
  <rv s="3">
    <fb>56.29</fb>
    <v>5</v>
  </rv>
  <rv s="3">
    <fb>56.35</fb>
    <v>5</v>
  </rv>
  <rv s="3">
    <fb>56.48</fb>
    <v>5</v>
  </rv>
  <rv s="3">
    <fb>57.2</fb>
    <v>5</v>
  </rv>
  <rv s="3">
    <fb>57.35</fb>
    <v>5</v>
  </rv>
  <rv s="3">
    <fb>57.58</fb>
    <v>5</v>
  </rv>
  <rv s="3">
    <fb>57.54</fb>
    <v>5</v>
  </rv>
  <rv s="3">
    <fb>58.15</fb>
    <v>5</v>
  </rv>
  <rv s="3">
    <fb>58.41</fb>
    <v>5</v>
  </rv>
  <rv s="3">
    <fb>58.23</fb>
    <v>5</v>
  </rv>
  <rv s="3">
    <fb>58.05</fb>
    <v>5</v>
  </rv>
  <rv s="3">
    <fb>57.865000000000002</fb>
    <v>5</v>
  </rv>
  <rv s="3">
    <fb>58.39</fb>
    <v>5</v>
  </rv>
  <rv s="3">
    <fb>58.24</fb>
    <v>5</v>
  </rv>
  <rv s="3">
    <fb>58.27</fb>
    <v>5</v>
  </rv>
  <rv s="3">
    <fb>58.54</fb>
    <v>5</v>
  </rv>
  <rv s="3">
    <fb>58.38</fb>
    <v>5</v>
  </rv>
  <rv s="3">
    <fb>57.65</fb>
    <v>5</v>
  </rv>
  <rv s="3">
    <fb>56.66</fb>
    <v>5</v>
  </rv>
  <rv s="3">
    <fb>57.23</fb>
    <v>5</v>
  </rv>
  <rv s="3">
    <fb>56.07</fb>
    <v>5</v>
  </rv>
  <rv s="3">
    <fb>57.64</fb>
    <v>5</v>
  </rv>
  <rv s="3">
    <fb>57.7</fb>
    <v>5</v>
  </rv>
  <rv s="3">
    <fb>57.72</fb>
    <v>5</v>
  </rv>
  <rv s="3">
    <fb>57.43</fb>
    <v>5</v>
  </rv>
  <rv s="3">
    <fb>57.26</fb>
    <v>5</v>
  </rv>
  <rv s="3">
    <fb>57.765000000000001</fb>
    <v>5</v>
  </rv>
  <rv s="0">
    <v>https://www.bing.com/financeapi/forcetrigger?t=azijz2&amp;q=XLON%3aWSML&amp;form=skydnc</v>
    <v>Learn more on Bing</v>
  </rv>
  <rv s="1">
    <v>en-US</v>
    <v>azijz2</v>
    <v>268435456</v>
    <v>1</v>
    <v>Powered by Refinitiv</v>
    <v>0</v>
    <v>iShMSCIWrldSmallCapUCITSUSDAcc (XLON:WSML)</v>
    <v>2</v>
    <v>3</v>
    <v>Finance</v>
    <v>4</v>
    <v>7.8179999999999996</v>
    <v>3.2605</v>
    <v>0.99990000000000001</v>
    <v>-1.2E-2</v>
    <v>-1.6309999999999999E-3</v>
    <v>USD</v>
    <v>London Stock Exchange</v>
    <v>XLON</v>
    <v>3.4999999999999996E-3</v>
    <v>7.3620000000000001</v>
    <v>ETF</v>
    <v>44554.509839316408</v>
    <v>6258</v>
    <v>7.3120000000000003</v>
    <v>2430045893.8800001</v>
    <v>iShMSCIWrldSmallCapUCITSUSDAcc</v>
    <v>7.36</v>
    <v>7.3579999999999997</v>
    <v>7.3274999999999997</v>
    <v>WSML</v>
    <v>iShMSCIWrldSmallCapUCITSUSDAcc (XLON:WSML)</v>
    <v>7064</v>
  </rv>
  <rv s="2">
    <v>6259</v>
  </rv>
  <rv s="3">
    <fb>6.4813999999999998</fb>
    <v>5</v>
  </rv>
  <rv s="3">
    <fb>6.3869999999999996</fb>
    <v>5</v>
  </rv>
  <rv s="3">
    <fb>6.4295</fb>
    <v>5</v>
  </rv>
  <rv s="3">
    <fb>6.4195000000000002</fb>
    <v>5</v>
  </rv>
  <rv s="3">
    <fb>6.3704999999999998</fb>
    <v>5</v>
  </rv>
  <rv s="3">
    <fb>6.431</fb>
    <v>5</v>
  </rv>
  <rv s="3">
    <fb>6.5789999999999997</fb>
    <v>5</v>
  </rv>
  <rv s="3">
    <fb>6.66</fb>
    <v>5</v>
  </rv>
  <rv s="3">
    <fb>6.6779999999999999</fb>
    <v>5</v>
  </rv>
  <rv s="3">
    <fb>6.63</fb>
    <v>5</v>
  </rv>
  <rv s="3">
    <fb>6.7009999999999996</fb>
    <v>5</v>
  </rv>
  <rv s="3">
    <fb>6.7074999999999996</fb>
    <v>5</v>
  </rv>
  <rv s="3">
    <fb>6.7705000000000002</fb>
    <v>5</v>
  </rv>
  <rv s="3">
    <fb>6.673</fb>
    <v>5</v>
  </rv>
  <rv s="3">
    <fb>6.6905000000000001</fb>
    <v>5</v>
  </rv>
  <rv s="3">
    <fb>6.7229999999999999</fb>
    <v>5</v>
  </rv>
  <rv s="3">
    <fb>6.7770000000000001</fb>
    <v>5</v>
  </rv>
  <rv s="3">
    <fb>6.7619999999999996</fb>
    <v>5</v>
  </rv>
  <rv s="3">
    <fb>6.7290000000000001</fb>
    <v>5</v>
  </rv>
  <rv s="3">
    <fb>6.7080000000000002</fb>
    <v>5</v>
  </rv>
  <rv s="3">
    <fb>6.7539999999999996</fb>
    <v>5</v>
  </rv>
  <rv s="3">
    <fb>6.6524999999999999</fb>
    <v>5</v>
  </rv>
  <rv s="3">
    <fb>6.6180000000000003</fb>
    <v>5</v>
  </rv>
  <rv s="3">
    <fb>6.5940000000000003</fb>
    <v>5</v>
  </rv>
  <rv s="3">
    <fb>6.5910000000000002</fb>
    <v>5</v>
  </rv>
  <rv s="3">
    <fb>6.7145000000000001</fb>
    <v>5</v>
  </rv>
  <rv s="3">
    <fb>6.72</fb>
    <v>5</v>
  </rv>
  <rv s="3">
    <fb>6.8064999999999998</fb>
    <v>5</v>
  </rv>
  <rv s="3">
    <fb>6.9039999999999999</fb>
    <v>5</v>
  </rv>
  <rv s="3">
    <fb>6.9885000000000002</fb>
    <v>5</v>
  </rv>
  <rv s="3">
    <fb>7.0125000000000002</fb>
    <v>5</v>
  </rv>
  <rv s="3">
    <fb>7.0205000000000002</fb>
    <v>5</v>
  </rv>
  <rv s="3">
    <fb>7.05</fb>
    <v>5</v>
  </rv>
  <rv s="3">
    <fb>7.0564999999999998</fb>
    <v>5</v>
  </rv>
  <rv s="3">
    <fb>7.1340000000000003</fb>
    <v>5</v>
  </rv>
  <rv s="3">
    <fb>7.0650000000000004</fb>
    <v>5</v>
  </rv>
  <rv s="3">
    <fb>6.96</fb>
    <v>5</v>
  </rv>
  <rv s="3">
    <fb>6.9130000000000003</fb>
    <v>5</v>
  </rv>
  <rv s="3">
    <fb>7.0229999999999997</fb>
    <v>5</v>
  </rv>
  <rv s="3">
    <fb>7.0209999999999999</fb>
    <v>5</v>
  </rv>
  <rv s="3">
    <fb>6.9215</fb>
    <v>5</v>
  </rv>
  <rv s="3">
    <fb>7.048</fb>
    <v>5</v>
  </rv>
  <rv s="3">
    <fb>7.0350000000000001</fb>
    <v>5</v>
  </rv>
  <rv s="3">
    <fb>6.8789999999999996</fb>
    <v>5</v>
  </rv>
  <rv s="3">
    <fb>7.0155000000000003</fb>
    <v>5</v>
  </rv>
  <rv s="3">
    <fb>6.9779999999999998</fb>
    <v>5</v>
  </rv>
  <rv s="3">
    <fb>6.8605</fb>
    <v>5</v>
  </rv>
  <rv s="3">
    <fb>6.6425000000000001</fb>
    <v>5</v>
  </rv>
  <rv s="3">
    <fb>6.9210000000000003</fb>
    <v>5</v>
  </rv>
  <rv s="3">
    <fb>6.9969999999999999</fb>
    <v>5</v>
  </rv>
  <rv s="3">
    <fb>7.0309999999999997</fb>
    <v>5</v>
  </rv>
  <rv s="3">
    <fb>7.1539999999999999</fb>
    <v>5</v>
  </rv>
  <rv s="3">
    <fb>7.1665000000000001</fb>
    <v>5</v>
  </rv>
  <rv s="3">
    <fb>7.2115</fb>
    <v>5</v>
  </rv>
  <rv s="3">
    <fb>7.1924999999999999</fb>
    <v>5</v>
  </rv>
  <rv s="3">
    <fb>7.1509999999999998</fb>
    <v>5</v>
  </rv>
  <rv s="3">
    <fb>7.2370000000000001</fb>
    <v>5</v>
  </rv>
  <rv s="3">
    <fb>7.1485000000000003</fb>
    <v>5</v>
  </rv>
  <rv s="3">
    <fb>7.1</fb>
    <v>5</v>
  </rv>
  <rv s="3">
    <fb>6.99</fb>
    <v>5</v>
  </rv>
  <rv s="3">
    <fb>6.9504999999999999</fb>
    <v>5</v>
  </rv>
  <rv s="3">
    <fb>6.867</fb>
    <v>5</v>
  </rv>
  <rv s="3">
    <fb>7.0179999999999998</fb>
    <v>5</v>
  </rv>
  <rv s="3">
    <fb>6.9249999999999998</fb>
    <v>5</v>
  </rv>
  <rv s="3">
    <fb>6.9539999999999997</fb>
    <v>5</v>
  </rv>
  <rv s="3">
    <fb>7.0010000000000003</fb>
    <v>5</v>
  </rv>
  <rv s="3">
    <fb>7.069</fb>
    <v>5</v>
  </rv>
  <rv s="3">
    <fb>7.1760000000000002</fb>
    <v>5</v>
  </rv>
  <rv s="3">
    <fb>7.1470000000000002</fb>
    <v>5</v>
  </rv>
  <rv s="3">
    <fb>7.1440000000000001</fb>
    <v>5</v>
  </rv>
  <rv s="3">
    <fb>7.17</fb>
    <v>5</v>
  </rv>
  <rv s="3">
    <fb>7.1529999999999996</fb>
    <v>5</v>
  </rv>
  <rv s="3">
    <fb>7.1660000000000004</fb>
    <v>5</v>
  </rv>
  <rv s="3">
    <fb>7.2619999999999996</fb>
    <v>5</v>
  </rv>
  <rv s="3">
    <fb>7.2344999999999997</fb>
    <v>5</v>
  </rv>
  <rv s="3">
    <fb>7.2789999999999999</fb>
    <v>5</v>
  </rv>
  <rv s="3">
    <fb>7.2140000000000004</fb>
    <v>5</v>
  </rv>
  <rv s="3">
    <fb>7.0934999999999997</fb>
    <v>5</v>
  </rv>
  <rv s="3">
    <fb>7.1654999999999998</fb>
    <v>5</v>
  </rv>
  <rv s="3">
    <fb>7.2530000000000001</fb>
    <v>5</v>
  </rv>
  <rv s="3">
    <fb>7.2744999999999997</fb>
    <v>5</v>
  </rv>
  <rv s="3">
    <fb>7.3570000000000002</fb>
    <v>5</v>
  </rv>
  <rv s="3">
    <fb>7.3689999999999998</fb>
    <v>5</v>
  </rv>
  <rv s="3">
    <fb>7.3594999999999997</fb>
    <v>5</v>
  </rv>
  <rv s="3">
    <fb>7.3390000000000004</fb>
    <v>5</v>
  </rv>
  <rv s="3">
    <fb>7.2945000000000002</fb>
    <v>5</v>
  </rv>
  <rv s="3">
    <fb>7.1950000000000003</fb>
    <v>5</v>
  </rv>
  <rv s="3">
    <fb>7.27</fb>
    <v>5</v>
  </rv>
  <rv s="3">
    <fb>7.351</fb>
    <v>5</v>
  </rv>
  <rv s="3">
    <fb>7.3680000000000003</fb>
    <v>5</v>
  </rv>
  <rv s="3">
    <fb>7.1965000000000003</fb>
    <v>5</v>
  </rv>
  <rv s="3">
    <fb>7.1210000000000004</fb>
    <v>5</v>
  </rv>
  <rv s="3">
    <fb>7.1840000000000002</fb>
    <v>5</v>
  </rv>
  <rv s="3">
    <fb>7.2569999999999997</fb>
    <v>5</v>
  </rv>
  <rv s="3">
    <fb>7.0960000000000001</fb>
    <v>5</v>
  </rv>
  <rv s="3">
    <fb>7.1790000000000003</fb>
    <v>5</v>
  </rv>
  <rv s="3">
    <fb>7.22</fb>
    <v>5</v>
  </rv>
  <rv s="3">
    <fb>7.2510000000000003</fb>
    <v>5</v>
  </rv>
  <rv s="3">
    <fb>7.23</fb>
    <v>5</v>
  </rv>
  <rv s="3">
    <fb>7.2450000000000001</fb>
    <v>5</v>
  </rv>
  <rv s="3">
    <fb>7.3010000000000002</fb>
    <v>5</v>
  </rv>
  <rv s="3">
    <fb>7.335</fb>
    <v>5</v>
  </rv>
  <rv s="3">
    <fb>7.3277000000000001</fb>
    <v>5</v>
  </rv>
  <rv s="3">
    <fb>7.3944999999999999</fb>
    <v>5</v>
  </rv>
  <rv s="3">
    <fb>7.3455000000000004</fb>
    <v>5</v>
  </rv>
  <rv s="3">
    <fb>7.3795000000000002</fb>
    <v>5</v>
  </rv>
  <rv s="3">
    <fb>7.39</fb>
    <v>5</v>
  </rv>
  <rv s="3">
    <fb>7.4634999999999998</fb>
    <v>5</v>
  </rv>
  <rv s="3">
    <fb>7.4329999999999998</fb>
    <v>5</v>
  </rv>
  <rv s="3">
    <fb>7.4429999999999996</fb>
    <v>5</v>
  </rv>
  <rv s="3">
    <fb>7.4654999999999996</fb>
    <v>5</v>
  </rv>
  <rv s="3">
    <fb>7.4055</fb>
    <v>5</v>
  </rv>
  <rv s="3">
    <fb>7.4260000000000002</fb>
    <v>5</v>
  </rv>
  <rv s="3">
    <fb>7.3090000000000002</fb>
    <v>5</v>
  </rv>
  <rv s="3">
    <fb>7.1989999999999998</fb>
    <v>5</v>
  </rv>
  <rv s="3">
    <fb>7.2694999999999999</fb>
    <v>5</v>
  </rv>
  <rv s="3">
    <fb>7.2949999999999999</fb>
    <v>5</v>
  </rv>
  <rv s="3">
    <fb>7.3230000000000004</fb>
    <v>5</v>
  </rv>
  <rv s="3">
    <fb>7.4249999999999998</fb>
    <v>5</v>
  </rv>
  <rv s="3">
    <fb>7.3745000000000003</fb>
    <v>5</v>
  </rv>
  <rv s="3">
    <fb>7.3920000000000003</fb>
    <v>5</v>
  </rv>
  <rv s="3">
    <fb>7.3384999999999998</fb>
    <v>5</v>
  </rv>
  <rv s="3">
    <fb>7.3789999999999996</fb>
    <v>5</v>
  </rv>
  <rv s="3">
    <fb>7.3719999999999999</fb>
    <v>5</v>
  </rv>
  <rv s="3">
    <fb>7.2915000000000001</fb>
    <v>5</v>
  </rv>
  <rv s="3">
    <fb>7.2990000000000004</fb>
    <v>5</v>
  </rv>
  <rv s="3">
    <fb>7.2134999999999998</fb>
    <v>5</v>
  </rv>
  <rv s="3">
    <fb>7.3185000000000002</fb>
    <v>5</v>
  </rv>
  <rv s="3">
    <fb>7.35</fb>
    <v>5</v>
  </rv>
  <rv s="3">
    <fb>7.3085000000000004</fb>
    <v>5</v>
  </rv>
  <rv s="3">
    <fb>7.1829999999999998</fb>
    <v>5</v>
  </rv>
  <rv s="3">
    <fb>7.141</fb>
    <v>5</v>
  </rv>
  <rv s="3">
    <fb>6.9459999999999997</fb>
    <v>5</v>
  </rv>
  <rv s="3">
    <fb>7.0730000000000004</fb>
    <v>5</v>
  </rv>
  <rv s="3">
    <fb>7.1879999999999997</fb>
    <v>5</v>
  </rv>
  <rv s="3">
    <fb>7.1669999999999998</fb>
    <v>5</v>
  </rv>
  <rv s="3">
    <fb>7.21</fb>
    <v>5</v>
  </rv>
  <rv s="3">
    <fb>7.2424999999999997</fb>
    <v>5</v>
  </rv>
  <rv s="3">
    <fb>7.1835000000000004</fb>
    <v>5</v>
  </rv>
  <rv s="3">
    <fb>7.2350000000000003</fb>
    <v>5</v>
  </rv>
  <rv s="3">
    <fb>7.3460000000000001</fb>
    <v>5</v>
  </rv>
  <rv s="3">
    <fb>7.2965</fb>
    <v>5</v>
  </rv>
  <rv s="3">
    <fb>7.3380000000000001</fb>
    <v>5</v>
  </rv>
  <rv s="3">
    <fb>7.2830000000000004</fb>
    <v>5</v>
  </rv>
  <rv s="3">
    <fb>7.3</fb>
    <v>5</v>
  </rv>
  <rv s="3">
    <fb>7.3449999999999998</fb>
    <v>5</v>
  </rv>
  <rv s="3">
    <fb>7.3419999999999996</fb>
    <v>5</v>
  </rv>
  <rv s="3">
    <fb>7.32</fb>
    <v>5</v>
  </rv>
  <rv s="3">
    <fb>7.3310000000000004</fb>
    <v>5</v>
  </rv>
  <rv s="3">
    <fb>7.3559999999999999</fb>
    <v>5</v>
  </rv>
  <rv s="3">
    <fb>7.3685</fb>
    <v>5</v>
  </rv>
  <rv s="3">
    <fb>7.3239999999999998</fb>
    <v>5</v>
  </rv>
  <rv s="3">
    <fb>7.1994999999999996</fb>
    <v>5</v>
  </rv>
  <rv s="3">
    <fb>7.2534999999999998</fb>
    <v>5</v>
  </rv>
  <rv s="3">
    <fb>7.1029999999999998</fb>
    <v>5</v>
  </rv>
  <rv s="3">
    <fb>7.1395</fb>
    <v>5</v>
  </rv>
  <rv s="3">
    <fb>7.2595000000000001</fb>
    <v>5</v>
  </rv>
  <rv s="3">
    <fb>7.3289999999999997</fb>
    <v>5</v>
  </rv>
  <rv s="3">
    <fb>7.391</fb>
    <v>5</v>
  </rv>
  <rv s="3">
    <fb>7.3520000000000003</fb>
    <v>5</v>
  </rv>
  <rv s="3">
    <fb>7.4390000000000001</fb>
    <v>5</v>
  </rv>
  <rv s="3">
    <fb>7.4836999999999998</fb>
    <v>5</v>
  </rv>
  <rv s="3">
    <fb>7.4560000000000004</fb>
    <v>5</v>
  </rv>
  <rv s="3">
    <fb>7.4939999999999998</fb>
    <v>5</v>
  </rv>
  <rv s="3">
    <fb>7.5549999999999997</fb>
    <v>5</v>
  </rv>
  <rv s="3">
    <fb>7.59</fb>
    <v>5</v>
  </rv>
  <rv s="3">
    <fb>7.5410000000000004</fb>
    <v>5</v>
  </rv>
  <rv s="3">
    <fb>7.444</fb>
    <v>5</v>
  </rv>
  <rv s="3">
    <fb>7.4550000000000001</fb>
    <v>5</v>
  </rv>
  <rv s="3">
    <fb>7.4180000000000001</fb>
    <v>5</v>
  </rv>
  <rv s="3">
    <fb>7.4119999999999999</fb>
    <v>5</v>
  </rv>
  <rv s="3">
    <fb>7.3849999999999998</fb>
    <v>5</v>
  </rv>
  <rv s="3">
    <fb>7.2549999999999999</fb>
    <v>5</v>
  </rv>
  <rv s="3">
    <fb>7.2705000000000002</fb>
    <v>5</v>
  </rv>
  <rv s="3">
    <fb>7.367</fb>
    <v>5</v>
  </rv>
  <rv s="3">
    <fb>7.4640000000000004</fb>
    <v>5</v>
  </rv>
  <rv s="3">
    <fb>7.4794999999999998</fb>
    <v>5</v>
  </rv>
  <rv s="3">
    <fb>7.3440000000000003</fb>
    <v>5</v>
  </rv>
  <rv s="3">
    <fb>7.2930000000000001</fb>
    <v>5</v>
  </rv>
  <rv s="3">
    <fb>7.2880000000000003</fb>
    <v>5</v>
  </rv>
  <rv s="3">
    <fb>7.2560000000000002</fb>
    <v>5</v>
  </rv>
  <rv s="3">
    <fb>7.2329999999999997</fb>
    <v>5</v>
  </rv>
  <rv s="3">
    <fb>7.298</fb>
    <v>5</v>
  </rv>
  <rv s="3">
    <fb>7.1444999999999999</fb>
    <v>5</v>
  </rv>
  <rv s="3">
    <fb>7.3339999999999996</fb>
    <v>5</v>
  </rv>
  <rv s="3">
    <fb>7.3220000000000001</fb>
    <v>5</v>
  </rv>
  <rv s="3">
    <fb>7.3164999999999996</fb>
    <v>5</v>
  </rv>
  <rv s="3">
    <fb>7.2750000000000004</fb>
    <v>5</v>
  </rv>
  <rv s="3">
    <fb>7.306</fb>
    <v>5</v>
  </rv>
  <rv s="3">
    <fb>7.492</fb>
    <v>5</v>
  </rv>
  <rv s="3">
    <fb>7.4465000000000003</fb>
    <v>5</v>
  </rv>
  <rv s="3">
    <fb>7.5179999999999998</fb>
    <v>5</v>
  </rv>
  <rv s="3">
    <fb>7.5049999999999999</fb>
    <v>5</v>
  </rv>
  <rv s="3">
    <fb>7.5839999999999996</fb>
    <v>5</v>
  </rv>
  <rv s="3">
    <fb>7.5659999999999998</fb>
    <v>5</v>
  </rv>
  <rv s="3">
    <fb>7.4865000000000004</fb>
    <v>5</v>
  </rv>
  <rv s="3">
    <fb>7.52</fb>
    <v>5</v>
  </rv>
  <rv s="3">
    <fb>7.53</fb>
    <v>5</v>
  </rv>
  <rv s="3">
    <fb>7.6230000000000002</fb>
    <v>5</v>
  </rv>
  <rv s="3">
    <fb>7.681</fb>
    <v>5</v>
  </rv>
  <rv s="3">
    <fb>7.7160000000000002</fb>
    <v>5</v>
  </rv>
  <rv s="3">
    <fb>7.7839999999999998</fb>
    <v>5</v>
  </rv>
  <rv s="3">
    <fb>7.8159999999999998</fb>
    <v>5</v>
  </rv>
  <rv s="3">
    <fb>7.7619999999999996</fb>
    <v>5</v>
  </rv>
  <rv s="3">
    <fb>7.7439999999999998</fb>
    <v>5</v>
  </rv>
  <rv s="3">
    <fb>7.6989999999999998</fb>
    <v>5</v>
  </rv>
  <rv s="3">
    <fb>7.7140000000000004</fb>
    <v>5</v>
  </rv>
  <rv s="3">
    <fb>7.7190000000000003</fb>
    <v>5</v>
  </rv>
  <rv s="3">
    <fb>7.6159999999999997</fb>
    <v>5</v>
  </rv>
  <rv s="3">
    <fb>7.5810000000000004</fb>
    <v>5</v>
  </rv>
  <rv s="3">
    <fb>7.4669999999999996</fb>
    <v>5</v>
  </rv>
  <rv s="3">
    <fb>7.4660000000000002</fb>
    <v>5</v>
  </rv>
  <rv s="3">
    <fb>7.5090000000000003</fb>
    <v>5</v>
  </rv>
  <rv s="3">
    <fb>7.2210000000000001</fb>
    <v>5</v>
  </rv>
  <rv s="3">
    <fb>7.2670000000000003</fb>
    <v>5</v>
  </rv>
  <rv s="3">
    <fb>7.1719999999999997</fb>
    <v>5</v>
  </rv>
  <rv s="3">
    <fb>7.2960000000000003</fb>
    <v>5</v>
  </rv>
  <rv s="3">
    <fb>7.0984999999999996</fb>
    <v>5</v>
  </rv>
  <rv s="3">
    <fb>7.1849999999999996</fb>
    <v>5</v>
  </rv>
  <rv s="3">
    <fb>7.383</fb>
    <v>5</v>
  </rv>
  <rv s="3">
    <fb>7.3730000000000002</fb>
    <v>5</v>
  </rv>
  <rv s="3">
    <fb>7.2484999999999999</fb>
    <v>5</v>
  </rv>
  <rv s="3">
    <fb>7.165</fb>
    <v>5</v>
  </rv>
  <rv s="3">
    <fb>7.2240000000000002</fb>
    <v>5</v>
  </rv>
  <rv s="3">
    <fb>6.9814999999999996</fb>
    <v>5</v>
  </rv>
  <rv s="3">
    <fb>7.1580000000000004</fb>
    <v>5</v>
  </rv>
  <rv s="3">
    <fb>7.2679999999999998</fb>
    <v>5</v>
  </rv>
  <rv s="3">
    <fb>7.3579999999999997</fb>
    <v>5</v>
  </rv>
  <rv s="3">
    <fb>7.3274999999999997</fb>
    <v>5</v>
  </rv>
  <rv s="0">
    <v>https://www.bing.com/financeapi/forcetrigger?t=aoftxm&amp;q=XLON%3aXRSU&amp;form=skydnc</v>
    <v>Learn more on Bing</v>
  </rv>
  <rv s="1">
    <v>en-US</v>
    <v>aoftxm</v>
    <v>268435456</v>
    <v>1</v>
    <v>Powered by Refinitiv</v>
    <v>0</v>
    <v>X RUSSELL 2000 1C (XLON:XRSU)</v>
    <v>2</v>
    <v>3</v>
    <v>Finance</v>
    <v>4</v>
    <v>319.06</v>
    <v>135.94999999999999</v>
    <v>1.0150999999999999</v>
    <v>0.9</v>
    <v>2.8289999999999999E-3</v>
    <v>USD</v>
    <v>London Stock Exchange</v>
    <v>XLON</v>
    <v>3.0000000000000001E-3</v>
    <v>319.06</v>
    <v>ETF</v>
    <v>44554.461447453126</v>
    <v>6490</v>
    <v>318.26</v>
    <v>1892680100</v>
    <v>X RUSSELL 2000 1C</v>
    <v>318.26</v>
    <v>318.16000000000003</v>
    <v>318.16000000000003</v>
    <v>XRSU</v>
    <v>X RUSSELL 2000 1C (XLON:XRSU)</v>
    <v>193</v>
  </rv>
  <rv s="2">
    <v>6491</v>
  </rv>
  <rv s="3">
    <fb>277.19</fb>
    <v>5</v>
  </rv>
  <rv s="3">
    <fb>279.875</fb>
    <v>5</v>
  </rv>
  <rv s="3">
    <fb>279.14999999999998</fb>
    <v>5</v>
  </rv>
  <rv s="3">
    <fb>275.16000000000003</fb>
    <v>5</v>
  </rv>
  <rv s="3">
    <fb>279.04000000000002</fb>
    <v>5</v>
  </rv>
  <rv s="3">
    <fb>290.69</fb>
    <v>5</v>
  </rv>
  <rv s="3">
    <fb>295.57499999999999</fb>
    <v>5</v>
  </rv>
  <rv s="3">
    <fb>296.45</fb>
    <v>5</v>
  </rv>
  <rv s="3">
    <fb>295.14999999999998</fb>
    <v>5</v>
  </rv>
  <rv s="3">
    <fb>299.83999999999997</fb>
    <v>5</v>
  </rv>
  <rv s="3">
    <fb>299.60500000000002</fb>
    <v>5</v>
  </rv>
  <rv s="3">
    <fb>304.04000000000002</fb>
    <v>5</v>
  </rv>
  <rv s="3">
    <fb>299.45999999999998</fb>
    <v>5</v>
  </rv>
  <rv s="3">
    <fb>301.60000000000002</fb>
    <v>5</v>
  </rv>
  <rv s="3">
    <fb>302.83999999999997</fb>
    <v>5</v>
  </rv>
  <rv s="3">
    <fb>304.95999999999998</fb>
    <v>5</v>
  </rv>
  <rv s="3">
    <fb>303.48</fb>
    <v>5</v>
  </rv>
  <rv s="3">
    <fb>301.08499999999998</fb>
    <v>5</v>
  </rv>
  <rv s="3">
    <fb>302.66000000000003</fb>
    <v>5</v>
  </rv>
  <rv s="3">
    <fb>304.53500000000003</fb>
    <v>5</v>
  </rv>
  <rv s="3">
    <fb>300.91000000000003</fb>
    <v>5</v>
  </rv>
  <rv s="3">
    <fb>295.72500000000002</fb>
    <v>5</v>
  </rv>
  <rv s="3">
    <fb>296.27</fb>
    <v>5</v>
  </rv>
  <rv s="3">
    <fb>295.72000000000003</fb>
    <v>5</v>
  </rv>
  <rv s="3">
    <fb>303.14</fb>
    <v>5</v>
  </rv>
  <rv s="3">
    <fb>301.95499999999998</fb>
    <v>5</v>
  </rv>
  <rv s="3">
    <fb>310.57</fb>
    <v>5</v>
  </rv>
  <rv s="3">
    <fb>315.14999999999998</fb>
    <v>5</v>
  </rv>
  <rv s="3">
    <fb>321</fb>
    <v>5</v>
  </rv>
  <rv s="3">
    <fb>323.15499999999997</fb>
    <v>5</v>
  </rv>
  <rv s="3">
    <fb>324.39</fb>
    <v>5</v>
  </rv>
  <rv s="3">
    <fb>324.54000000000002</fb>
    <v>5</v>
  </rv>
  <rv s="3">
    <fb>322.95</fb>
    <v>5</v>
  </rv>
  <rv s="3">
    <fb>326.33</fb>
    <v>5</v>
  </rv>
  <rv s="3">
    <fb>322.60000000000002</fb>
    <v>5</v>
  </rv>
  <rv s="3">
    <fb>315.58999999999997</fb>
    <v>5</v>
  </rv>
  <rv s="3">
    <fb>313.89</fb>
    <v>5</v>
  </rv>
  <rv s="3">
    <fb>321.37</fb>
    <v>5</v>
  </rv>
  <rv s="3">
    <fb>320.005</fb>
    <v>5</v>
  </rv>
  <rv s="3">
    <fb>311.77</fb>
    <v>5</v>
  </rv>
  <rv s="3">
    <fb>321.87</fb>
    <v>5</v>
  </rv>
  <rv s="3">
    <fb>319.15499999999997</fb>
    <v>5</v>
  </rv>
  <rv s="3">
    <fb>312.91000000000003</fb>
    <v>5</v>
  </rv>
  <rv s="3">
    <fb>319.73500000000001</fb>
    <v>5</v>
  </rv>
  <rv s="3">
    <fb>318.04000000000002</fb>
    <v>5</v>
  </rv>
  <rv s="3">
    <fb>318.69</fb>
    <v>5</v>
  </rv>
  <rv s="3">
    <fb>308.86</fb>
    <v>5</v>
  </rv>
  <rv s="3">
    <fb>295.85000000000002</fb>
    <v>5</v>
  </rv>
  <rv s="3">
    <fb>315.33499999999998</fb>
    <v>5</v>
  </rv>
  <rv s="3">
    <fb>318.74</fb>
    <v>5</v>
  </rv>
  <rv s="3">
    <fb>323.91000000000003</fb>
    <v>5</v>
  </rv>
  <rv s="3">
    <fb>329.43</fb>
    <v>5</v>
  </rv>
  <rv s="3">
    <fb>331.565</fb>
    <v>5</v>
  </rv>
  <rv s="3">
    <fb>332.08</fb>
    <v>5</v>
  </rv>
  <rv s="3">
    <fb>328.45499999999998</fb>
    <v>5</v>
  </rv>
  <rv s="3">
    <fb>325.82</fb>
    <v>5</v>
  </rv>
  <rv s="3">
    <fb>330.78500000000003</fb>
    <v>5</v>
  </rv>
  <rv s="3">
    <fb>324.58999999999997</fb>
    <v>5</v>
  </rv>
  <rv s="3">
    <fb>319.83999999999997</fb>
    <v>5</v>
  </rv>
  <rv s="3">
    <fb>314.39</fb>
    <v>5</v>
  </rv>
  <rv s="3">
    <fb>311.43</fb>
    <v>5</v>
  </rv>
  <rv s="3">
    <fb>305.60000000000002</fb>
    <v>5</v>
  </rv>
  <rv s="3">
    <fb>313.23</fb>
    <v>5</v>
  </rv>
  <rv s="3">
    <fb>307.42</fb>
    <v>5</v>
  </rv>
  <rv s="3">
    <fb>309.68</fb>
    <v>5</v>
  </rv>
  <rv s="3">
    <fb>312.70999999999998</fb>
    <v>5</v>
  </rv>
  <rv s="3">
    <fb>317.44</fb>
    <v>5</v>
  </rv>
  <rv s="3">
    <fb>321.33999999999997</fb>
    <v>5</v>
  </rv>
  <rv s="3">
    <fb>315.875</fb>
    <v>5</v>
  </rv>
  <rv s="3">
    <fb>314.61</fb>
    <v>5</v>
  </rv>
  <rv s="3">
    <fb>316.48500000000001</fb>
    <v>5</v>
  </rv>
  <rv s="3">
    <fb>315.76</fb>
    <v>5</v>
  </rv>
  <rv s="3">
    <fb>313.315</fb>
    <v>5</v>
  </rv>
  <rv s="3">
    <fb>320.81</fb>
    <v>5</v>
  </rv>
  <rv s="3">
    <fb>317.20999999999998</fb>
    <v>5</v>
  </rv>
  <rv s="3">
    <fb>319.16000000000003</fb>
    <v>5</v>
  </rv>
  <rv s="3">
    <fb>314.505</fb>
    <v>5</v>
  </rv>
  <rv s="3">
    <fb>307.74</fb>
    <v>5</v>
  </rv>
  <rv s="3">
    <fb>312.83</fb>
    <v>5</v>
  </rv>
  <rv s="3">
    <fb>319.05500000000001</fb>
    <v>5</v>
  </rv>
  <rv s="3">
    <fb>320.49</fb>
    <v>5</v>
  </rv>
  <rv s="3">
    <fb>325.14999999999998</fb>
    <v>5</v>
  </rv>
  <rv s="3">
    <fb>326.27</fb>
    <v>5</v>
  </rv>
  <rv s="3">
    <fb>325.33999999999997</fb>
    <v>5</v>
  </rv>
  <rv s="3">
    <fb>325.02999999999997</fb>
    <v>5</v>
  </rv>
  <rv s="3">
    <fb>321.89</fb>
    <v>5</v>
  </rv>
  <rv s="3">
    <fb>316.32</fb>
    <v>5</v>
  </rv>
  <rv s="3">
    <fb>318.85000000000002</fb>
    <v>5</v>
  </rv>
  <rv s="3">
    <fb>313.38</fb>
    <v>5</v>
  </rv>
  <rv s="3">
    <fb>320.54000000000002</fb>
    <v>5</v>
  </rv>
  <rv s="3">
    <fb>319.10000000000002</fb>
    <v>5</v>
  </rv>
  <rv s="3">
    <fb>311.3</fb>
    <v>5</v>
  </rv>
  <rv s="3">
    <fb>308.41000000000003</fb>
    <v>5</v>
  </rv>
  <rv s="3">
    <fb>304.95</fb>
    <v>5</v>
  </rv>
  <rv s="3">
    <fb>311.39</fb>
    <v>5</v>
  </rv>
  <rv s="3">
    <fb>316.22000000000003</fb>
    <v>5</v>
  </rv>
  <rv s="3">
    <fb>311.92</fb>
    <v>5</v>
  </rv>
  <rv s="3">
    <fb>314.20999999999998</fb>
    <v>5</v>
  </rv>
  <rv s="3">
    <fb>315.34500000000003</fb>
    <v>5</v>
  </rv>
  <rv s="3">
    <fb>313.92500000000001</fb>
    <v>5</v>
  </rv>
  <rv s="3">
    <fb>316.23</fb>
    <v>5</v>
  </rv>
  <rv s="3">
    <fb>320.68</fb>
    <v>5</v>
  </rv>
  <rv s="3">
    <fb>321.04000000000002</fb>
    <v>5</v>
  </rv>
  <rv s="3">
    <fb>323.58</fb>
    <v>5</v>
  </rv>
  <rv s="3">
    <fb>324.315</fb>
    <v>5</v>
  </rv>
  <rv s="3">
    <fb>323.315</fb>
    <v>5</v>
  </rv>
  <rv s="3">
    <fb>326.60500000000002</fb>
    <v>5</v>
  </rv>
  <rv s="3">
    <fb>328.23</fb>
    <v>5</v>
  </rv>
  <rv s="3">
    <fb>331.34</fb>
    <v>5</v>
  </rv>
  <rv s="3">
    <fb>327.33499999999998</fb>
    <v>5</v>
  </rv>
  <rv s="3">
    <fb>328.49</fb>
    <v>5</v>
  </rv>
  <rv s="3">
    <fb>330.08</fb>
    <v>5</v>
  </rv>
  <rv s="3">
    <fb>326.95499999999998</fb>
    <v>5</v>
  </rv>
  <rv s="3">
    <fb>328.27</fb>
    <v>5</v>
  </rv>
  <rv s="3">
    <fb>324.87</fb>
    <v>5</v>
  </rv>
  <rv s="3">
    <fb>318.12</fb>
    <v>5</v>
  </rv>
  <rv s="3">
    <fb>322.39499999999998</fb>
    <v>5</v>
  </rv>
  <rv s="3">
    <fb>323.26499999999999</fb>
    <v>5</v>
  </rv>
  <rv s="3">
    <fb>325.81</fb>
    <v>5</v>
  </rv>
  <rv s="3">
    <fb>328.55</fb>
    <v>5</v>
  </rv>
  <rv s="3">
    <fb>331.89</fb>
    <v>5</v>
  </rv>
  <rv s="3">
    <fb>328.1</fb>
    <v>5</v>
  </rv>
  <rv s="3">
    <fb>329.47500000000002</fb>
    <v>5</v>
  </rv>
  <rv s="3">
    <fb>327.06</fb>
    <v>5</v>
  </rv>
  <rv s="3">
    <fb>329.45</fb>
    <v>5</v>
  </rv>
  <rv s="3">
    <fb>326.80500000000001</fb>
    <v>5</v>
  </rv>
  <rv s="3">
    <fb>320.95</fb>
    <v>5</v>
  </rv>
  <rv s="3">
    <fb>319.05</fb>
    <v>5</v>
  </rv>
  <rv s="3">
    <fb>315.995</fb>
    <v>5</v>
  </rv>
  <rv s="3">
    <fb>321.02</fb>
    <v>5</v>
  </rv>
  <rv s="3">
    <fb>321.65499999999997</fb>
    <v>5</v>
  </rv>
  <rv s="3">
    <fb>318.77499999999998</fb>
    <v>5</v>
  </rv>
  <rv s="3">
    <fb>313.83999999999997</fb>
    <v>5</v>
  </rv>
  <rv s="3">
    <fb>310.66000000000003</fb>
    <v>5</v>
  </rv>
  <rv s="3">
    <fb>310.20999999999998</fb>
    <v>5</v>
  </rv>
  <rv s="3">
    <fb>304.07</fb>
    <v>5</v>
  </rv>
  <rv s="3">
    <fb>309.76499999999999</fb>
    <v>5</v>
  </rv>
  <rv s="3">
    <fb>314.69</fb>
    <v>5</v>
  </rv>
  <rv s="3">
    <fb>311.44</fb>
    <v>5</v>
  </rv>
  <rv s="3">
    <fb>311.95</fb>
    <v>5</v>
  </rv>
  <rv s="3">
    <fb>313.42</fb>
    <v>5</v>
  </rv>
  <rv s="3">
    <fb>308.13</fb>
    <v>5</v>
  </rv>
  <rv s="3">
    <fb>312.52999999999997</fb>
    <v>5</v>
  </rv>
  <rv s="3">
    <fb>318.76</fb>
    <v>5</v>
  </rv>
  <rv s="3">
    <fb>315.63</fb>
    <v>5</v>
  </rv>
  <rv s="3">
    <fb>316.67</fb>
    <v>5</v>
  </rv>
  <rv s="3">
    <fb>312.67500000000001</fb>
    <v>5</v>
  </rv>
  <rv s="3">
    <fb>313.64499999999998</fb>
    <v>5</v>
  </rv>
  <rv s="3">
    <fb>316.74</fb>
    <v>5</v>
  </rv>
  <rv s="3">
    <fb>318.25</fb>
    <v>5</v>
  </rv>
  <rv s="3">
    <fb>316.995</fb>
    <v>5</v>
  </rv>
  <rv s="3">
    <fb>317.495</fb>
    <v>5</v>
  </rv>
  <rv s="3">
    <fb>314.98500000000001</fb>
    <v>5</v>
  </rv>
  <rv s="3">
    <fb>317.03500000000003</fb>
    <v>5</v>
  </rv>
  <rv s="3">
    <fb>316.43</fb>
    <v>5</v>
  </rv>
  <rv s="3">
    <fb>313.01</fb>
    <v>5</v>
  </rv>
  <rv s="3">
    <fb>306.68</fb>
    <v>5</v>
  </rv>
  <rv s="3">
    <fb>309.64</fb>
    <v>5</v>
  </rv>
  <rv s="3">
    <fb>301.38</fb>
    <v>5</v>
  </rv>
  <rv s="3">
    <fb>305.07499999999999</fb>
    <v>5</v>
  </rv>
  <rv s="3">
    <fb>314.52499999999998</fb>
    <v>5</v>
  </rv>
  <rv s="3">
    <fb>317.71499999999997</fb>
    <v>5</v>
  </rv>
  <rv s="3">
    <fb>315.51499999999999</fb>
    <v>5</v>
  </rv>
  <rv s="3">
    <fb>320.815</fb>
    <v>5</v>
  </rv>
  <rv s="3">
    <fb>321.61</fb>
    <v>5</v>
  </rv>
  <rv s="3">
    <fb>322.70499999999998</fb>
    <v>5</v>
  </rv>
  <rv s="3">
    <fb>326.79500000000002</fb>
    <v>5</v>
  </rv>
  <rv s="3">
    <fb>324.02999999999997</fb>
    <v>5</v>
  </rv>
  <rv s="3">
    <fb>324.89</fb>
    <v>5</v>
  </rv>
  <rv s="3">
    <fb>323.84500000000003</fb>
    <v>5</v>
  </rv>
  <rv s="3">
    <fb>318.87</fb>
    <v>5</v>
  </rv>
  <rv s="3">
    <fb>321.10000000000002</fb>
    <v>5</v>
  </rv>
  <rv s="3">
    <fb>317.69</fb>
    <v>5</v>
  </rv>
  <rv s="3">
    <fb>316.97000000000003</fb>
    <v>5</v>
  </rv>
  <rv s="3">
    <fb>315.85500000000002</fb>
    <v>5</v>
  </rv>
  <rv s="3">
    <fb>315.42500000000001</fb>
    <v>5</v>
  </rv>
  <rv s="3">
    <fb>314.83</fb>
    <v>5</v>
  </rv>
  <rv s="3">
    <fb>315.7</fb>
    <v>5</v>
  </rv>
  <rv s="3">
    <fb>309.25</fb>
    <v>5</v>
  </rv>
  <rv s="3">
    <fb>310.11</fb>
    <v>5</v>
  </rv>
  <rv s="3">
    <fb>314.83499999999998</fb>
    <v>5</v>
  </rv>
  <rv s="3">
    <fb>319.14</fb>
    <v>5</v>
  </rv>
  <rv s="3">
    <fb>319.87</fb>
    <v>5</v>
  </rv>
  <rv s="3">
    <fb>324.42</fb>
    <v>5</v>
  </rv>
  <rv s="3">
    <fb>318.05</fb>
    <v>5</v>
  </rv>
  <rv s="3">
    <fb>316.63</fb>
    <v>5</v>
  </rv>
  <rv s="3">
    <fb>316.78500000000003</fb>
    <v>5</v>
  </rv>
  <rv s="3">
    <fb>315.73</fb>
    <v>5</v>
  </rv>
  <rv s="3">
    <fb>313.67500000000001</fb>
    <v>5</v>
  </rv>
  <rv s="3">
    <fb>317.19</fb>
    <v>5</v>
  </rv>
  <rv s="3">
    <fb>310.21499999999997</fb>
    <v>5</v>
  </rv>
  <rv s="3">
    <fb>320.5</fb>
    <v>5</v>
  </rv>
  <rv s="3">
    <fb>318.54000000000002</fb>
    <v>5</v>
  </rv>
  <rv s="3">
    <fb>318.91000000000003</fb>
    <v>5</v>
  </rv>
  <rv s="3">
    <fb>316.27</fb>
    <v>5</v>
  </rv>
  <rv s="3">
    <fb>316.86500000000001</fb>
    <v>5</v>
  </rv>
  <rv s="3">
    <fb>321.71499999999997</fb>
    <v>5</v>
  </rv>
  <rv s="3">
    <fb>325.16000000000003</fb>
    <v>5</v>
  </rv>
  <rv s="3">
    <fb>320.67</fb>
    <v>5</v>
  </rv>
  <rv s="3">
    <fb>322.78500000000003</fb>
    <v>5</v>
  </rv>
  <rv s="3">
    <fb>324.86</fb>
    <v>5</v>
  </rv>
  <rv s="3">
    <fb>324.32</fb>
    <v>5</v>
  </rv>
  <rv s="3">
    <fb>324.39499999999998</fb>
    <v>5</v>
  </rv>
  <rv s="3">
    <fb>328.12</fb>
    <v>5</v>
  </rv>
  <rv s="3">
    <fb>329.09500000000003</fb>
    <v>5</v>
  </rv>
  <rv s="3">
    <fb>322.39999999999998</fb>
    <v>5</v>
  </rv>
  <rv s="3">
    <fb>323.92</fb>
    <v>5</v>
  </rv>
  <rv s="3">
    <fb>326.48</fb>
    <v>5</v>
  </rv>
  <rv s="3">
    <fb>333.58</fb>
    <v>5</v>
  </rv>
  <rv s="3">
    <fb>334.11</fb>
    <v>5</v>
  </rv>
  <rv s="3">
    <fb>338.67500000000001</fb>
    <v>5</v>
  </rv>
  <rv s="3">
    <fb>340.87</fb>
    <v>5</v>
  </rv>
  <rv s="3">
    <fb>346.48</fb>
    <v>5</v>
  </rv>
  <rv s="3">
    <fb>348.685</fb>
    <v>5</v>
  </rv>
  <rv s="3">
    <fb>344.47</fb>
    <v>5</v>
  </rv>
  <rv s="3">
    <fb>343.9</fb>
    <v>5</v>
  </rv>
  <rv s="3">
    <fb>341.48</fb>
    <v>5</v>
  </rv>
  <rv s="3">
    <fb>342</fb>
    <v>5</v>
  </rv>
  <rv s="3">
    <fb>341.26499999999999</fb>
    <v>5</v>
  </rv>
  <rv s="3">
    <fb>340.15499999999997</fb>
    <v>5</v>
  </rv>
  <rv s="3">
    <fb>337.505</fb>
    <v>5</v>
  </rv>
  <rv s="3">
    <fb>335.66500000000002</fb>
    <v>5</v>
  </rv>
  <rv s="3">
    <fb>333.84</fb>
    <v>5</v>
  </rv>
  <rv s="3">
    <fb>335.185</fb>
    <v>5</v>
  </rv>
  <rv s="3">
    <fb>328.35</fb>
    <v>5</v>
  </rv>
  <rv s="3">
    <fb>329.9</fb>
    <v>5</v>
  </rv>
  <rv s="3">
    <fb>331.47</fb>
    <v>5</v>
  </rv>
  <rv s="3">
    <fb>314.45999999999998</fb>
    <v>5</v>
  </rv>
  <rv s="3">
    <fb>316.82</fb>
    <v>5</v>
  </rv>
  <rv s="3">
    <fb>312.09500000000003</fb>
    <v>5</v>
  </rv>
  <rv s="3">
    <fb>319.31</fb>
    <v>5</v>
  </rv>
  <rv s="3">
    <fb>311.05</fb>
    <v>5</v>
  </rv>
  <rv s="3">
    <fb>307.55500000000001</fb>
    <v>5</v>
  </rv>
  <rv s="3">
    <fb>311.79000000000002</fb>
    <v>5</v>
  </rv>
  <rv s="3">
    <fb>321.31</fb>
    <v>5</v>
  </rv>
  <rv s="3">
    <fb>322.52999999999997</fb>
    <v>5</v>
  </rv>
  <rv s="3">
    <fb>318.64499999999998</fb>
    <v>5</v>
  </rv>
  <rv s="3">
    <fb>313.06</fb>
    <v>5</v>
  </rv>
  <rv s="3">
    <fb>308.52999999999997</fb>
    <v>5</v>
  </rv>
  <rv s="3">
    <fb>309</fb>
    <v>5</v>
  </rv>
  <rv s="3">
    <fb>299.185</fb>
    <v>5</v>
  </rv>
  <rv s="3">
    <fb>310.10500000000002</fb>
    <v>5</v>
  </rv>
  <rv s="3">
    <fb>314.14999999999998</fb>
    <v>5</v>
  </rv>
  <rv s="3">
    <fb>318.16000000000003</fb>
    <v>5</v>
  </rv>
  <rv s="0">
    <v>https://www.bing.com/financeapi/forcetrigger?t=aocs9c&amp;q=XLON%3aR2US&amp;form=skydnc</v>
    <v>Learn more on Bing</v>
  </rv>
  <rv s="1">
    <v>en-US</v>
    <v>aocs9c</v>
    <v>268435456</v>
    <v>1</v>
    <v>Powered by Refinitiv</v>
    <v>0</v>
    <v>SPDR Russell2000US SmCpETF (XLON:R2US)</v>
    <v>2</v>
    <v>3</v>
    <v>Finance</v>
    <v>4</v>
    <v>62.96</v>
    <v>7.4640000000000004</v>
    <v>1.0002</v>
    <v>0.15</v>
    <v>2.3969999999999998E-3</v>
    <v>USD</v>
    <v>London Stock Exchange</v>
    <v>XLON</v>
    <v>3.0000000000000001E-3</v>
    <v>62.96</v>
    <v>ETF</v>
    <v>44554.517673125003</v>
    <v>6737</v>
    <v>62.74</v>
    <v>1828811332.4400001</v>
    <v>SPDR Russell2000US SmCpETF</v>
    <v>62.75</v>
    <v>62.59</v>
    <v>62.515000000000001</v>
    <v>R2US</v>
    <v>SPDR Russell2000US SmCpETF (XLON:R2US)</v>
    <v>590</v>
  </rv>
  <rv s="2">
    <v>6738</v>
  </rv>
  <rv s="3">
    <fb>54.31</fb>
    <v>5</v>
  </rv>
  <rv s="3">
    <fb>54.85</fb>
    <v>5</v>
  </rv>
  <rv s="3">
    <fb>54.7</fb>
    <v>5</v>
  </rv>
  <rv s="3">
    <fb>56.98</fb>
    <v>5</v>
  </rv>
  <rv s="3">
    <fb>57.99</fb>
    <v>5</v>
  </rv>
  <rv s="3">
    <fb>58.73</fb>
    <v>5</v>
  </rv>
  <rv s="3">
    <fb>59.71</fb>
    <v>5</v>
  </rv>
  <rv s="3">
    <fb>59.094999999999999</fb>
    <v>5</v>
  </rv>
  <rv s="3">
    <fb>59.81</fb>
    <v>5</v>
  </rv>
  <rv s="3">
    <fb>59.29</fb>
    <v>5</v>
  </rv>
  <rv s="3">
    <fb>59.46</fb>
    <v>5</v>
  </rv>
  <rv s="3">
    <fb>59.7</fb>
    <v>5</v>
  </rv>
  <rv s="3">
    <fb>57.94</fb>
    <v>5</v>
  </rv>
  <rv s="3">
    <fb>62.91</fb>
    <v>5</v>
  </rv>
  <rv s="3">
    <fb>63.55</fb>
    <v>5</v>
  </rv>
  <rv s="3">
    <fb>63.35</fb>
    <v>5</v>
  </rv>
  <rv s="3">
    <fb>63.94</fb>
    <v>5</v>
  </rv>
  <rv s="3">
    <fb>61.6</fb>
    <v>5</v>
  </rv>
  <rv s="3">
    <fb>62.76</fb>
    <v>5</v>
  </rv>
  <rv s="3">
    <fb>61.134999999999998</fb>
    <v>5</v>
  </rv>
  <rv s="3">
    <fb>63.14</fb>
    <v>5</v>
  </rv>
  <rv s="3">
    <fb>62.86</fb>
    <v>5</v>
  </rv>
  <rv s="3">
    <fb>62.21</fb>
    <v>5</v>
  </rv>
  <rv s="3">
    <fb>60.69</fb>
    <v>5</v>
  </rv>
  <rv s="3">
    <fb>64.680000000000007</fb>
    <v>5</v>
  </rv>
  <rv s="3">
    <fb>65.09</fb>
    <v>5</v>
  </rv>
  <rv s="3">
    <fb>64.52</fb>
    <v>5</v>
  </rv>
  <rv s="3">
    <fb>63.89</fb>
    <v>5</v>
  </rv>
  <rv s="3">
    <fb>61.7</fb>
    <v>5</v>
  </rv>
  <rv s="3">
    <fb>60.85</fb>
    <v>5</v>
  </rv>
  <rv s="3">
    <fb>61.42</fb>
    <v>5</v>
  </rv>
  <rv s="3">
    <fb>62.34</fb>
    <v>5</v>
  </rv>
  <rv s="3">
    <fb>61.86</fb>
    <v>5</v>
  </rv>
  <rv s="3">
    <fb>62.15</fb>
    <v>5</v>
  </rv>
  <rv s="3">
    <fb>61.56</fb>
    <v>5</v>
  </rv>
  <rv s="3">
    <fb>62.96</fb>
    <v>5</v>
  </rv>
  <rv s="3">
    <fb>62.55</fb>
    <v>5</v>
  </rv>
  <rv s="3">
    <fb>61.83</fb>
    <v>5</v>
  </rv>
  <rv s="3">
    <fb>61.46</fb>
    <v>5</v>
  </rv>
  <rv s="3">
    <fb>62.82</fb>
    <v>5</v>
  </rv>
  <rv s="3">
    <fb>62.88</fb>
    <v>5</v>
  </rv>
  <rv s="3">
    <fb>63.87</fb>
    <v>5</v>
  </rv>
  <rv s="3">
    <fb>64.08</fb>
    <v>5</v>
  </rv>
  <rv s="3">
    <fb>63.88</fb>
    <v>5</v>
  </rv>
  <rv s="3">
    <fb>61.09</fb>
    <v>5</v>
  </rv>
  <rv s="3">
    <fb>61.32</fb>
    <v>5</v>
  </rv>
  <rv s="3">
    <fb>62.11</fb>
    <v>5</v>
  </rv>
  <rv s="3">
    <fb>62.09</fb>
    <v>5</v>
  </rv>
  <rv s="3">
    <fb>63.11</fb>
    <v>5</v>
  </rv>
  <rv s="3">
    <fb>63.49</fb>
    <v>5</v>
  </rv>
  <rv s="3">
    <fb>64.25</fb>
    <v>5</v>
  </rv>
  <rv s="3">
    <fb>64.16</fb>
    <v>5</v>
  </rv>
  <rv s="3">
    <fb>62.73</fb>
    <v>5</v>
  </rv>
  <rv s="3">
    <fb>63.37</fb>
    <v>5</v>
  </rv>
  <rv s="3">
    <fb>64.05</fb>
    <v>5</v>
  </rv>
  <rv s="3">
    <fb>65.28</fb>
    <v>5</v>
  </rv>
  <rv s="3">
    <fb>64.53</fb>
    <v>5</v>
  </rv>
  <rv s="3">
    <fb>64.72</fb>
    <v>5</v>
  </rv>
  <rv s="3">
    <fb>64.319999999999993</fb>
    <v>5</v>
  </rv>
  <rv s="3">
    <fb>64.709999999999994</fb>
    <v>5</v>
  </rv>
  <rv s="3">
    <fb>63.23</fb>
    <v>5</v>
  </rv>
  <rv s="3">
    <fb>62.64</fb>
    <v>5</v>
  </rv>
  <rv s="3">
    <fb>61.07</fb>
    <v>5</v>
  </rv>
  <rv s="3">
    <fb>60.76</fb>
    <v>5</v>
  </rv>
  <rv s="3">
    <fb>61.98</fb>
    <v>5</v>
  </rv>
  <rv s="3">
    <fb>61.12</fb>
    <v>5</v>
  </rv>
  <rv s="3">
    <fb>61.33</fb>
    <v>5</v>
  </rv>
  <rv s="3">
    <fb>61.68</fb>
    <v>5</v>
  </rv>
  <rv s="3">
    <fb>61.44</fb>
    <v>5</v>
  </rv>
  <rv s="3">
    <fb>62.71</fb>
    <v>5</v>
  </rv>
  <rv s="3">
    <fb>61.54</fb>
    <v>5</v>
  </rv>
  <rv s="3">
    <fb>62.23</fb>
    <v>5</v>
  </rv>
  <rv s="3">
    <fb>62.37</fb>
    <v>5</v>
  </rv>
  <rv s="3">
    <fb>62.41</fb>
    <v>5</v>
  </rv>
  <rv s="3">
    <fb>62.04</fb>
    <v>5</v>
  </rv>
  <rv s="3">
    <fb>62.274999999999999</fb>
    <v>5</v>
  </rv>
  <rv s="3">
    <fb>60.89</fb>
    <v>5</v>
  </rv>
  <rv s="3">
    <fb>59.25</fb>
    <v>5</v>
  </rv>
  <rv s="3">
    <fb>61.21</fb>
    <v>5</v>
  </rv>
  <rv s="3">
    <fb>61.81</fb>
    <v>5</v>
  </rv>
  <rv s="3">
    <fb>62.53</fb>
    <v>5</v>
  </rv>
  <rv s="3">
    <fb>63.19</fb>
    <v>5</v>
  </rv>
  <rv s="3">
    <fb>63.43</fb>
    <v>5</v>
  </rv>
  <rv s="3">
    <fb>63.62</fb>
    <v>5</v>
  </rv>
  <rv s="3">
    <fb>63.865000000000002</fb>
    <v>5</v>
  </rv>
  <rv s="3">
    <fb>63.7</fb>
    <v>5</v>
  </rv>
  <rv s="3">
    <fb>63.08</fb>
    <v>5</v>
  </rv>
  <rv s="3">
    <fb>62.454999999999998</fb>
    <v>5</v>
  </rv>
  <rv s="3">
    <fb>62.26</fb>
    <v>5</v>
  </rv>
  <rv s="3">
    <fb>62.07</fb>
    <v>5</v>
  </rv>
  <rv s="3">
    <fb>62.744999999999997</fb>
    <v>5</v>
  </rv>
  <rv s="3">
    <fb>62.49</fb>
    <v>5</v>
  </rv>
  <rv s="3">
    <fb>62.22</fb>
    <v>5</v>
  </rv>
  <rv s="3">
    <fb>62.445</fb>
    <v>5</v>
  </rv>
  <rv s="3">
    <fb>62.66</fb>
    <v>5</v>
  </rv>
  <rv s="3">
    <fb>62.715000000000003</fb>
    <v>5</v>
  </rv>
  <rv s="3">
    <fb>62.29</fb>
    <v>5</v>
  </rv>
  <rv s="3">
    <fb>64.150000000000006</fb>
    <v>5</v>
  </rv>
  <rv s="3">
    <fb>68.06</fb>
    <v>5</v>
  </rv>
  <rv s="3">
    <fb>67.739999999999995</fb>
    <v>5</v>
  </rv>
  <rv s="3">
    <fb>67.62</fb>
    <v>5</v>
  </rv>
  <rv s="3">
    <fb>67.155000000000001</fb>
    <v>5</v>
  </rv>
  <rv s="3">
    <fb>67.25</fb>
    <v>5</v>
  </rv>
  <rv s="3">
    <fb>66.864999999999995</fb>
    <v>5</v>
  </rv>
  <rv s="3">
    <fb>65.709999999999994</fb>
    <v>5</v>
  </rv>
  <rv s="3">
    <fb>64.650000000000006</fb>
    <v>5</v>
  </rv>
  <rv s="3">
    <fb>64.87</fb>
    <v>5</v>
  </rv>
  <rv s="3">
    <fb>65.209999999999994</fb>
    <v>5</v>
  </rv>
  <rv s="3">
    <fb>61.91</fb>
    <v>5</v>
  </rv>
  <rv s="3">
    <fb>62.74</fb>
    <v>5</v>
  </rv>
  <rv s="3">
    <fb>60.84</fb>
    <v>5</v>
  </rv>
  <rv s="3">
    <fb>61.31</fb>
    <v>5</v>
  </rv>
  <rv s="3">
    <fb>60.725000000000001</fb>
    <v>5</v>
  </rv>
  <rv s="3">
    <fb>60.65</fb>
    <v>5</v>
  </rv>
  <rv s="3">
    <fb>61.29</fb>
    <v>5</v>
  </rv>
  <rv s="3">
    <fb>60.99</fb>
    <v>5</v>
  </rv>
  <rv s="3">
    <fb>62.59</fb>
    <v>5</v>
  </rv>
  <rv s="3">
    <fb>62.515000000000001</fb>
    <v>5</v>
  </rv>
  <rv s="0">
    <v>https://www.bing.com/financeapi/forcetrigger?t=bnjk4c&amp;q=XLON%3aSAEM&amp;form=skydnc</v>
    <v>Learn more on Bing</v>
  </rv>
  <rv s="1">
    <v>en-US</v>
    <v>bnjk4c</v>
    <v>268435456</v>
    <v>1</v>
    <v>Powered by Refinitiv</v>
    <v>0</v>
    <v>iShrsMSCI ESG USD Acc (XLON:SAEM)</v>
    <v>2</v>
    <v>3</v>
    <v>Finance</v>
    <v>4</v>
    <v>7.9</v>
    <v>3.9584999999999999</v>
    <v>0.999</v>
    <v>1.6E-2</v>
    <v>2.3519999999999999E-3</v>
    <v>USD</v>
    <v>London Stock Exchange</v>
    <v>XLON</v>
    <v>1.8E-3</v>
    <v>6.8369999999999997</v>
    <v>ETF</v>
    <v>44553.691045948435</v>
    <v>6858</v>
    <v>6.782</v>
    <v>1817405136.49</v>
    <v>iShrsMSCI ESG USD Acc</v>
    <v>6.819</v>
    <v>6.8019999999999996</v>
    <v>6.8085000000000004</v>
    <v>SAEM</v>
    <v>iShrsMSCI ESG USD Acc (XLON:SAEM)</v>
    <v>19069</v>
  </rv>
  <rv s="2">
    <v>6859</v>
  </rv>
  <rv s="3">
    <fb>6.9109999999999996</fb>
    <v>5</v>
  </rv>
  <rv s="3">
    <fb>7.0110000000000001</fb>
    <v>5</v>
  </rv>
  <rv s="3">
    <fb>7.0084999999999997</fb>
    <v>5</v>
  </rv>
  <rv s="3">
    <fb>7.0510000000000002</fb>
    <v>5</v>
  </rv>
  <rv s="3">
    <fb>7.1219999999999999</fb>
    <v>5</v>
  </rv>
  <rv s="3">
    <fb>7.1619999999999999</fb>
    <v>5</v>
  </rv>
  <rv s="3">
    <fb>7.1420000000000003</fb>
    <v>5</v>
  </rv>
  <rv s="3">
    <fb>7.274</fb>
    <v>5</v>
  </rv>
  <rv s="3">
    <fb>7.3334999999999999</fb>
    <v>5</v>
  </rv>
  <rv s="3">
    <fb>7.423</fb>
    <v>5</v>
  </rv>
  <rv s="3">
    <fb>7.3550000000000004</fb>
    <v>5</v>
  </rv>
  <rv s="3">
    <fb>7.37</fb>
    <v>5</v>
  </rv>
  <rv s="3">
    <fb>7.4489999999999998</fb>
    <v>5</v>
  </rv>
  <rv s="3">
    <fb>7.5640000000000001</fb>
    <v>5</v>
  </rv>
  <rv s="3">
    <fb>7.5880000000000001</fb>
    <v>5</v>
  </rv>
  <rv s="3">
    <fb>7.4989999999999997</fb>
    <v>5</v>
  </rv>
  <rv s="3">
    <fb>7.54</fb>
    <v>5</v>
  </rv>
  <rv s="3">
    <fb>7.5060000000000002</fb>
    <v>5</v>
  </rv>
  <rv s="3">
    <fb>7.2050000000000001</fb>
    <v>5</v>
  </rv>
  <rv s="3">
    <fb>7.31</fb>
    <v>5</v>
  </rv>
  <rv s="3">
    <fb>7.4649999999999999</fb>
    <v>5</v>
  </rv>
  <rv s="3">
    <fb>7.5460000000000003</fb>
    <v>5</v>
  </rv>
  <rv s="3">
    <fb>7.5590000000000002</fb>
    <v>5</v>
  </rv>
  <rv s="3">
    <fb>7.6280000000000001</fb>
    <v>5</v>
  </rv>
  <rv s="3">
    <fb>7.79</fb>
    <v>5</v>
  </rv>
  <rv s="3">
    <fb>7.7869999999999999</fb>
    <v>5</v>
  </rv>
  <rv s="3">
    <fb>7.8579999999999997</fb>
    <v>5</v>
  </rv>
  <rv s="3">
    <fb>7.758</fb>
    <v>5</v>
  </rv>
  <rv s="3">
    <fb>7.7670000000000003</fb>
    <v>5</v>
  </rv>
  <rv s="3">
    <fb>7.556</fb>
    <v>5</v>
  </rv>
  <rv s="3">
    <fb>7.5010000000000003</fb>
    <v>5</v>
  </rv>
  <rv s="3">
    <fb>7.4740000000000002</fb>
    <v>5</v>
  </rv>
  <rv s="3">
    <fb>7.4749999999999996</fb>
    <v>5</v>
  </rv>
  <rv s="3">
    <fb>7.2610000000000001</fb>
    <v>5</v>
  </rv>
  <rv s="3">
    <fb>7.343</fb>
    <v>5</v>
  </rv>
  <rv s="3">
    <fb>7.3979999999999997</fb>
    <v>5</v>
  </rv>
  <rv s="3">
    <fb>7.1524999999999999</fb>
    <v>5</v>
  </rv>
  <rv s="3">
    <fb>7.1070000000000002</fb>
    <v>5</v>
  </rv>
  <rv s="3">
    <fb>7.1870000000000003</fb>
    <v>5</v>
  </rv>
  <rv s="3">
    <fb>7.3464999999999998</fb>
    <v>5</v>
  </rv>
  <rv s="3">
    <fb>7.2539999999999996</fb>
    <v>5</v>
  </rv>
  <rv s="3">
    <fb>7.2969999999999997</fb>
    <v>5</v>
  </rv>
  <rv s="3">
    <fb>7.2110000000000003</fb>
    <v>5</v>
  </rv>
  <rv s="3">
    <fb>7.09</fb>
    <v>5</v>
  </rv>
  <rv s="3">
    <fb>7.0460000000000003</fb>
    <v>5</v>
  </rv>
  <rv s="3">
    <fb>7.1020000000000003</fb>
    <v>5</v>
  </rv>
  <rv s="3">
    <fb>7.1289999999999996</fb>
    <v>5</v>
  </rv>
  <rv s="3">
    <fb>7.18</fb>
    <v>5</v>
  </rv>
  <rv s="3">
    <fb>7.2119999999999997</fb>
    <v>5</v>
  </rv>
  <rv s="3">
    <fb>7.3490000000000002</fb>
    <v>5</v>
  </rv>
  <rv s="3">
    <fb>7.2634999999999996</fb>
    <v>5</v>
  </rv>
  <rv s="3">
    <fb>7.2080000000000002</fb>
    <v>5</v>
  </rv>
  <rv s="3">
    <fb>7.2519999999999998</fb>
    <v>5</v>
  </rv>
  <rv s="3">
    <fb>7.3659999999999997</fb>
    <v>5</v>
  </rv>
  <rv s="3">
    <fb>7.319</fb>
    <v>5</v>
  </rv>
  <rv s="3">
    <fb>7.4095000000000004</fb>
    <v>5</v>
  </rv>
  <rv s="3">
    <fb>7.4175000000000004</fb>
    <v>5</v>
  </rv>
  <rv s="3">
    <fb>7.4470000000000001</fb>
    <v>5</v>
  </rv>
  <rv s="3">
    <fb>7.4829999999999997</fb>
    <v>5</v>
  </rv>
  <rv s="3">
    <fb>7.4530000000000003</fb>
    <v>5</v>
  </rv>
  <rv s="3">
    <fb>7.3620000000000001</fb>
    <v>5</v>
  </rv>
  <rv s="3">
    <fb>7.2320000000000002</fb>
    <v>5</v>
  </rv>
  <rv s="3">
    <fb>7.4539999999999997</fb>
    <v>5</v>
  </rv>
  <rv s="3">
    <fb>7.2279999999999998</fb>
    <v>5</v>
  </rv>
  <rv s="3">
    <fb>7.0640000000000001</fb>
    <v>5</v>
  </rv>
  <rv s="3">
    <fb>7.1639999999999997</fb>
    <v>5</v>
  </rv>
  <rv s="3">
    <fb>7.3120000000000003</fb>
    <v>5</v>
  </rv>
  <rv s="3">
    <fb>7.242</fb>
    <v>5</v>
  </rv>
  <rv s="3">
    <fb>7.2925000000000004</fb>
    <v>5</v>
  </rv>
  <rv s="3">
    <fb>7.4340000000000002</fb>
    <v>5</v>
  </rv>
  <rv s="3">
    <fb>7.6180000000000003</fb>
    <v>5</v>
  </rv>
  <rv s="3">
    <fb>7.57</fb>
    <v>5</v>
  </rv>
  <rv s="3">
    <fb>7.6050000000000004</fb>
    <v>5</v>
  </rv>
  <rv s="3">
    <fb>7.5780000000000003</fb>
    <v>5</v>
  </rv>
  <rv s="3">
    <fb>7.532</fb>
    <v>5</v>
  </rv>
  <rv s="3">
    <fb>7.5570000000000004</fb>
    <v>5</v>
  </rv>
  <rv s="3">
    <fb>7.5895000000000001</fb>
    <v>5</v>
  </rv>
  <rv s="3">
    <fb>7.5359999999999996</fb>
    <v>5</v>
  </rv>
  <rv s="3">
    <fb>7.5294999999999996</fb>
    <v>5</v>
  </rv>
  <rv s="3">
    <fb>7.4269999999999996</fb>
    <v>5</v>
  </rv>
  <rv s="3">
    <fb>7.4130000000000003</fb>
    <v>5</v>
  </rv>
  <rv s="3">
    <fb>7.3860000000000001</fb>
    <v>5</v>
  </rv>
  <rv s="3">
    <fb>7.5129999999999999</fb>
    <v>5</v>
  </rv>
  <rv s="3">
    <fb>7.58</fb>
    <v>5</v>
  </rv>
  <rv s="3">
    <fb>7.5819999999999999</fb>
    <v>5</v>
  </rv>
  <rv s="3">
    <fb>7.5490000000000004</fb>
    <v>5</v>
  </rv>
  <rv s="3">
    <fb>7.5259999999999998</fb>
    <v>5</v>
  </rv>
  <rv s="3">
    <fb>7.4720000000000004</fb>
    <v>5</v>
  </rv>
  <rv s="3">
    <fb>7.4580000000000002</fb>
    <v>5</v>
  </rv>
  <rv s="3">
    <fb>7.3959999999999999</fb>
    <v>5</v>
  </rv>
  <rv s="3">
    <fb>7.3739999999999997</fb>
    <v>5</v>
  </rv>
  <rv s="3">
    <fb>7.2220000000000004</fb>
    <v>5</v>
  </rv>
  <rv s="3">
    <fb>7.33</fb>
    <v>5</v>
  </rv>
  <rv s="3">
    <fb>7.4109999999999996</fb>
    <v>5</v>
  </rv>
  <rv s="3">
    <fb>7.4</fb>
    <v>5</v>
  </rv>
  <rv s="3">
    <fb>7.282</fb>
    <v>5</v>
  </rv>
  <rv s="3">
    <fb>6.9009999999999998</fb>
    <v>5</v>
  </rv>
  <rv s="3">
    <fb>7.0890000000000004</fb>
    <v>5</v>
  </rv>
  <rv s="3">
    <fb>7.1239999999999997</fb>
    <v>5</v>
  </rv>
  <rv s="3">
    <fb>7.1974999999999998</fb>
    <v>5</v>
  </rv>
  <rv s="3">
    <fb>7.1609999999999996</fb>
    <v>5</v>
  </rv>
  <rv s="3">
    <fb>7.2054999999999998</fb>
    <v>5</v>
  </rv>
  <rv s="3">
    <fb>7.19</fb>
    <v>5</v>
  </rv>
  <rv s="3">
    <fb>7.1820000000000004</fb>
    <v>5</v>
  </rv>
  <rv s="3">
    <fb>7.14</fb>
    <v>5</v>
  </rv>
  <rv s="3">
    <fb>7.1055000000000001</fb>
    <v>5</v>
  </rv>
  <rv s="3">
    <fb>7.0529999999999999</fb>
    <v>5</v>
  </rv>
  <rv s="3">
    <fb>6.976</fb>
    <v>5</v>
  </rv>
  <rv s="3">
    <fb>6.8250000000000002</fb>
    <v>5</v>
  </rv>
  <rv s="3">
    <fb>6.8259999999999996</fb>
    <v>5</v>
  </rv>
  <rv s="3">
    <fb>6.907</fb>
    <v>5</v>
  </rv>
  <rv s="3">
    <fb>7.0759999999999996</fb>
    <v>5</v>
  </rv>
  <rv s="3">
    <fb>7.0970000000000004</fb>
    <v>5</v>
  </rv>
  <rv s="3">
    <fb>7.0439999999999996</fb>
    <v>5</v>
  </rv>
  <rv s="3">
    <fb>7.3360000000000003</fb>
    <v>5</v>
  </rv>
  <rv s="3">
    <fb>7.3259999999999996</fb>
    <v>5</v>
  </rv>
  <rv s="3">
    <fb>7.2409999999999997</fb>
    <v>5</v>
  </rv>
  <rv s="3">
    <fb>7.2389999999999999</fb>
    <v>5</v>
  </rv>
  <rv s="3">
    <fb>7.2089999999999996</fb>
    <v>5</v>
  </rv>
  <rv s="3">
    <fb>7.1459999999999999</fb>
    <v>5</v>
  </rv>
  <rv s="3">
    <fb>7.1139999999999999</fb>
    <v>5</v>
  </rv>
  <rv s="3">
    <fb>7.1050000000000004</fb>
    <v>5</v>
  </rv>
  <rv s="3">
    <fb>6.9329999999999998</fb>
    <v>5</v>
  </rv>
  <rv s="3">
    <fb>6.95</fb>
    <v>5</v>
  </rv>
  <rv s="3">
    <fb>7.07</fb>
    <v>5</v>
  </rv>
  <rv s="3">
    <fb>7.0895000000000001</fb>
    <v>5</v>
  </rv>
  <rv s="3">
    <fb>7.0709999999999997</fb>
    <v>5</v>
  </rv>
  <rv s="3">
    <fb>6.9630000000000001</fb>
    <v>5</v>
  </rv>
  <rv s="3">
    <fb>6.9480000000000004</fb>
    <v>5</v>
  </rv>
  <rv s="3">
    <fb>7.01</fb>
    <v>5</v>
  </rv>
  <rv s="3">
    <fb>6.9180000000000001</fb>
    <v>5</v>
  </rv>
  <rv s="3">
    <fb>6.8129999999999997</fb>
    <v>5</v>
  </rv>
  <rv s="3">
    <fb>7.032</fb>
    <v>5</v>
  </rv>
  <rv s="3">
    <fb>7.008</fb>
    <v>5</v>
  </rv>
  <rv s="3">
    <fb>7.0549999999999997</fb>
    <v>5</v>
  </rv>
  <rv s="3">
    <fb>7</fb>
    <v>5</v>
  </rv>
  <rv s="3">
    <fb>7.056</fb>
    <v>5</v>
  </rv>
  <rv s="3">
    <fb>7.0839999999999996</fb>
    <v>5</v>
  </rv>
  <rv s="3">
    <fb>7.1784999999999997</fb>
    <v>5</v>
  </rv>
  <rv s="3">
    <fb>7.1680000000000001</fb>
    <v>5</v>
  </rv>
  <rv s="3">
    <fb>7.2430000000000003</fb>
    <v>5</v>
  </rv>
  <rv s="3">
    <fb>7.133</fb>
    <v>5</v>
  </rv>
  <rv s="3">
    <fb>7.085</fb>
    <v>5</v>
  </rv>
  <rv s="3">
    <fb>7.0449999999999999</fb>
    <v>5</v>
  </rv>
  <rv s="3">
    <fb>7.0419999999999998</fb>
    <v>5</v>
  </rv>
  <rv s="3">
    <fb>7.0540000000000003</fb>
    <v>5</v>
  </rv>
  <rv s="3">
    <fb>7.0739999999999998</fb>
    <v>5</v>
  </rv>
  <rv s="3">
    <fb>7.1159999999999997</fb>
    <v>5</v>
  </rv>
  <rv s="3">
    <fb>7.1120000000000001</fb>
    <v>5</v>
  </rv>
  <rv s="3">
    <fb>7.1349999999999998</fb>
    <v>5</v>
  </rv>
  <rv s="3">
    <fb>7.202</fb>
    <v>5</v>
  </rv>
  <rv s="3">
    <fb>7.2190000000000003</fb>
    <v>5</v>
  </rv>
  <rv s="3">
    <fb>7.2039999999999997</fb>
    <v>5</v>
  </rv>
  <rv s="3">
    <fb>7.2069999999999999</fb>
    <v>5</v>
  </rv>
  <rv s="3">
    <fb>7.1630000000000003</fb>
    <v>5</v>
  </rv>
  <rv s="3">
    <fb>7.093</fb>
    <v>5</v>
  </rv>
  <rv s="3">
    <fb>6.97</fb>
    <v>5</v>
  </rv>
  <rv s="3">
    <fb>7.0170000000000003</fb>
    <v>5</v>
  </rv>
  <rv s="3">
    <fb>6.7249999999999996</fb>
    <v>5</v>
  </rv>
  <rv s="3">
    <fb>6.7450000000000001</fb>
    <v>5</v>
  </rv>
  <rv s="3">
    <fb>6.9284999999999997</fb>
    <v>5</v>
  </rv>
  <rv s="3">
    <fb>6.8840000000000003</fb>
    <v>5</v>
  </rv>
  <rv s="3">
    <fb>6.7910000000000004</fb>
    <v>5</v>
  </rv>
  <rv s="3">
    <fb>6.8019999999999996</fb>
    <v>5</v>
  </rv>
  <rv s="3">
    <fb>6.9390000000000001</fb>
    <v>5</v>
  </rv>
  <rv s="3">
    <fb>6.9560000000000004</fb>
    <v>5</v>
  </rv>
  <rv s="3">
    <fb>6.9489999999999998</fb>
    <v>5</v>
  </rv>
  <rv s="3">
    <fb>6.8155000000000001</fb>
    <v>5</v>
  </rv>
  <rv s="3">
    <fb>6.7869999999999999</fb>
    <v>5</v>
  </rv>
  <rv s="3">
    <fb>6.7089999999999996</fb>
    <v>5</v>
  </rv>
  <rv s="3">
    <fb>6.819</fb>
    <v>5</v>
  </rv>
  <rv s="3">
    <fb>6.7480000000000002</fb>
    <v>5</v>
  </rv>
  <rv s="3">
    <fb>6.6050000000000004</fb>
    <v>5</v>
  </rv>
  <rv s="3">
    <fb>6.7190000000000003</fb>
    <v>5</v>
  </rv>
  <rv s="3">
    <fb>6.8179999999999996</fb>
    <v>5</v>
  </rv>
  <rv s="3">
    <fb>6.8085000000000004</fb>
    <v>5</v>
  </rv>
  <rv s="0">
    <v>https://www.bing.com/financeapi/forcetrigger?t=bt6tu2&amp;q=XLON%3aRIUS&amp;form=skydnc</v>
    <v>Learn more on Bing</v>
  </rv>
  <rv s="5">
    <v>en-US</v>
    <v>bt6tu2</v>
    <v>268435456</v>
    <v>1</v>
    <v>Powered by Refinitiv</v>
    <v>6</v>
    <v>L&amp;G US Eq (Resp Excl) UETFUSDA (XLON:RIUS)</v>
    <v>2</v>
    <v>7</v>
    <v>Finance</v>
    <v>4</v>
    <v>16.408000000000001</v>
    <v>7.91</v>
    <v>0.1</v>
    <v>6.1460000000000004E-3</v>
    <v>USD</v>
    <v>London Stock Exchange</v>
    <v>XLON</v>
    <v>1.1999999999999999E-3</v>
    <v>16.408000000000001</v>
    <v>ETF</v>
    <v>44553.609073344531</v>
    <v>7037</v>
    <v>16.372</v>
    <v>1741846699.96</v>
    <v>L&amp;G US Eq (Resp Excl) UETFUSDA</v>
    <v>16.408000000000001</v>
    <v>16.271999999999998</v>
    <v>16.456</v>
    <v>RIUS</v>
    <v>L&amp;G US Eq (Resp Excl) UETFUSDA (XLON:RIUS)</v>
    <v>648</v>
  </rv>
  <rv s="2">
    <v>7038</v>
  </rv>
  <rv s="3">
    <fb>13.032</fb>
    <v>5</v>
  </rv>
  <rv s="3">
    <fb>13.021000000000001</fb>
    <v>5</v>
  </rv>
  <rv s="3">
    <fb>13.007</fb>
    <v>5</v>
  </rv>
  <rv s="3">
    <fb>12.898999999999999</fb>
    <v>5</v>
  </rv>
  <rv s="3">
    <fb>12.904999999999999</fb>
    <v>5</v>
  </rv>
  <rv s="3">
    <fb>13.093999999999999</fb>
    <v>5</v>
  </rv>
  <rv s="3">
    <fb>13.222</fb>
    <v>5</v>
  </rv>
  <rv s="3">
    <fb>13.278</fb>
    <v>5</v>
  </rv>
  <rv s="3">
    <fb>13.273999999999999</fb>
    <v>5</v>
  </rv>
  <rv s="3">
    <fb>13.237</fb>
    <v>5</v>
  </rv>
  <rv s="3">
    <fb>13.273</fb>
    <v>5</v>
  </rv>
  <rv s="3">
    <fb>13.288</fb>
    <v>5</v>
  </rv>
  <rv s="3">
    <fb>13.141</fb>
    <v>5</v>
  </rv>
  <rv s="3">
    <fb>13.128</fb>
    <v>5</v>
  </rv>
  <rv s="3">
    <fb>13.17</fb>
    <v>5</v>
  </rv>
  <rv s="3">
    <fb>13.457000000000001</fb>
    <v>5</v>
  </rv>
  <rv s="3">
    <fb>13.401999999999999</fb>
    <v>5</v>
  </rv>
  <rv s="3">
    <fb>13.323</fb>
    <v>5</v>
  </rv>
  <rv s="3">
    <fb>13.445</fb>
    <v>5</v>
  </rv>
  <rv s="3">
    <fb>13.212</fb>
    <v>5</v>
  </rv>
  <rv s="3">
    <fb>13.266999999999999</fb>
    <v>5</v>
  </rv>
  <rv s="3">
    <fb>13.028</fb>
    <v>5</v>
  </rv>
  <rv s="3">
    <fb>13.122</fb>
    <v>5</v>
  </rv>
  <rv s="3">
    <fb>13.412000000000001</fb>
    <v>5</v>
  </rv>
  <rv s="3">
    <fb>13.397</fb>
    <v>5</v>
  </rv>
  <rv s="3">
    <fb>13.468999999999999</fb>
    <v>5</v>
  </rv>
  <rv s="3">
    <fb>13.644</fb>
    <v>5</v>
  </rv>
  <rv s="3">
    <fb>13.667</fb>
    <v>5</v>
  </rv>
  <rv s="3">
    <fb>13.721</fb>
    <v>5</v>
  </rv>
  <rv s="3">
    <fb>13.779</fb>
    <v>5</v>
  </rv>
  <rv s="3">
    <fb>13.648999999999999</fb>
    <v>5</v>
  </rv>
  <rv s="3">
    <fb>13.627000000000001</fb>
    <v>5</v>
  </rv>
  <rv s="3">
    <fb>13.749000000000001</fb>
    <v>5</v>
  </rv>
  <rv s="3">
    <fb>13.544</fb>
    <v>5</v>
  </rv>
  <rv s="3">
    <fb>13.537000000000001</fb>
    <v>5</v>
  </rv>
  <rv s="3">
    <fb>13.489000000000001</fb>
    <v>5</v>
  </rv>
  <rv s="3">
    <fb>13.519</fb>
    <v>5</v>
  </rv>
  <rv s="3">
    <fb>13.5</fb>
    <v>5</v>
  </rv>
  <rv s="3">
    <fb>13.401</fb>
    <v>5</v>
  </rv>
  <rv s="3">
    <fb>13.202999999999999</fb>
    <v>5</v>
  </rv>
  <rv s="3">
    <fb>12.826000000000001</fb>
    <v>5</v>
  </rv>
  <rv s="3">
    <fb>13.33</fb>
    <v>5</v>
  </rv>
  <rv s="3">
    <fb>13.624000000000001</fb>
    <v>5</v>
  </rv>
  <rv s="3">
    <fb>13.509</fb>
    <v>5</v>
  </rv>
  <rv s="3">
    <fb>13.693</fb>
    <v>5</v>
  </rv>
  <rv s="3">
    <fb>13.602</fb>
    <v>5</v>
  </rv>
  <rv s="3">
    <fb>13.491</fb>
    <v>5</v>
  </rv>
  <rv s="3">
    <fb>13.616</fb>
    <v>5</v>
  </rv>
  <rv s="3">
    <fb>13.592000000000001</fb>
    <v>5</v>
  </rv>
  <rv s="3">
    <fb>13.539</fb>
    <v>5</v>
  </rv>
  <rv s="3">
    <fb>13.302</fb>
    <v>5</v>
  </rv>
  <rv s="3">
    <fb>13.507</fb>
    <v>5</v>
  </rv>
  <rv s="3">
    <fb>13.554</fb>
    <v>5</v>
  </rv>
  <rv s="3">
    <fb>13.805999999999999</fb>
    <v>5</v>
  </rv>
  <rv s="3">
    <fb>14.085000000000001</fb>
    <v>5</v>
  </rv>
  <rv s="3">
    <fb>14.077</fb>
    <v>5</v>
  </rv>
  <rv s="3">
    <fb>14.135999999999999</fb>
    <v>5</v>
  </rv>
  <rv s="3">
    <fb>14.156000000000001</fb>
    <v>5</v>
  </rv>
  <rv s="3">
    <fb>14.237</fb>
    <v>5</v>
  </rv>
  <rv s="3">
    <fb>14.301</fb>
    <v>5</v>
  </rv>
  <rv s="3">
    <fb>14.32</fb>
    <v>5</v>
  </rv>
  <rv s="3">
    <fb>14.388999999999999</fb>
    <v>5</v>
  </rv>
  <rv s="3">
    <fb>14.445</fb>
    <v>5</v>
  </rv>
  <rv s="3">
    <fb>14.396000000000001</fb>
    <v>5</v>
  </rv>
  <rv s="3">
    <fb>14.243</fb>
    <v>5</v>
  </rv>
  <rv s="3">
    <fb>14.313000000000001</fb>
    <v>5</v>
  </rv>
  <rv s="3">
    <fb>14.414999999999999</fb>
    <v>5</v>
  </rv>
  <rv s="3">
    <fb>14.433</fb>
    <v>5</v>
  </rv>
  <rv s="3">
    <fb>14.438000000000001</fb>
    <v>5</v>
  </rv>
  <rv s="3">
    <fb>14.488</fb>
    <v>5</v>
  </rv>
  <rv s="3">
    <fb>14.494</fb>
    <v>5</v>
  </rv>
  <rv s="3">
    <fb>14.555999999999999</fb>
    <v>5</v>
  </rv>
  <rv s="3">
    <fb>14.51</fb>
    <v>5</v>
  </rv>
  <rv s="3">
    <fb>14.223000000000001</fb>
    <v>5</v>
  </rv>
  <rv s="3">
    <fb>14.334</fb>
    <v>5</v>
  </rv>
  <rv s="3">
    <fb>14.286</fb>
    <v>5</v>
  </rv>
  <rv s="3">
    <fb>14.518000000000001</fb>
    <v>5</v>
  </rv>
  <rv s="3">
    <fb>14.425000000000001</fb>
    <v>5</v>
  </rv>
  <rv s="3">
    <fb>14.19</fb>
    <v>5</v>
  </rv>
  <rv s="3">
    <fb>14.013</fb>
    <v>5</v>
  </rv>
  <rv s="3">
    <fb>14.051</fb>
    <v>5</v>
  </rv>
  <rv s="3">
    <fb>14.228</fb>
    <v>5</v>
  </rv>
  <rv s="3">
    <fb>14.247</fb>
    <v>5</v>
  </rv>
  <rv s="3">
    <fb>14.255000000000001</fb>
    <v>5</v>
  </rv>
  <rv s="3">
    <fb>14.298999999999999</fb>
    <v>5</v>
  </rv>
  <rv s="3">
    <fb>14.42</fb>
    <v>5</v>
  </rv>
  <rv s="3">
    <fb>14.414</fb>
    <v>5</v>
  </rv>
  <rv s="3">
    <fb>14.385</fb>
    <v>5</v>
  </rv>
  <rv s="3">
    <fb>14.471</fb>
    <v>5</v>
  </rv>
  <rv s="3">
    <fb>14.394</fb>
    <v>5</v>
  </rv>
  <rv s="3">
    <fb>14.337</fb>
    <v>5</v>
  </rv>
  <rv s="3">
    <fb>14.428000000000001</fb>
    <v>5</v>
  </rv>
  <rv s="3">
    <fb>14.49</fb>
    <v>5</v>
  </rv>
  <rv s="3">
    <fb>14.476000000000001</fb>
    <v>5</v>
  </rv>
  <rv s="3">
    <fb>14.487</fb>
    <v>5</v>
  </rv>
  <rv s="3">
    <fb>14.565</fb>
    <v>5</v>
  </rv>
  <rv s="3">
    <fb>14.59</fb>
    <v>5</v>
  </rv>
  <rv s="3">
    <fb>14.611000000000001</fb>
    <v>5</v>
  </rv>
  <rv s="3">
    <fb>14.615</fb>
    <v>5</v>
  </rv>
  <rv s="3">
    <fb>14.634</fb>
    <v>5</v>
  </rv>
  <rv s="3">
    <fb>14.596</fb>
    <v>5</v>
  </rv>
  <rv s="3">
    <fb>14.436</fb>
    <v>5</v>
  </rv>
  <rv s="3">
    <fb>14.505000000000001</fb>
    <v>5</v>
  </rv>
  <rv s="3">
    <fb>14.672000000000001</fb>
    <v>5</v>
  </rv>
  <rv s="3">
    <fb>14.635</fb>
    <v>5</v>
  </rv>
  <rv s="3">
    <fb>14.782999999999999</fb>
    <v>5</v>
  </rv>
  <rv s="3">
    <fb>14.805999999999999</fb>
    <v>5</v>
  </rv>
  <rv s="3">
    <fb>14.833</fb>
    <v>5</v>
  </rv>
  <rv s="3">
    <fb>14.904</fb>
    <v>5</v>
  </rv>
  <rv s="3">
    <fb>14.898</fb>
    <v>5</v>
  </rv>
  <rv s="3">
    <fb>14.916</fb>
    <v>5</v>
  </rv>
  <rv s="3">
    <fb>15.023</fb>
    <v>5</v>
  </rv>
  <rv s="3">
    <fb>15.082000000000001</fb>
    <v>5</v>
  </rv>
  <rv s="3">
    <fb>15.03</fb>
    <v>5</v>
  </rv>
  <rv s="3">
    <fb>15.103</fb>
    <v>5</v>
  </rv>
  <rv s="3">
    <fb>14.935</fb>
    <v>5</v>
  </rv>
  <rv s="3">
    <fb>15.141</fb>
    <v>5</v>
  </rv>
  <rv s="3">
    <fb>15.193</fb>
    <v>5</v>
  </rv>
  <rv s="3">
    <fb>15.253</fb>
    <v>5</v>
  </rv>
  <rv s="3">
    <fb>15.182</fb>
    <v>5</v>
  </rv>
  <rv s="3">
    <fb>15.132999999999999</fb>
    <v>5</v>
  </rv>
  <rv s="3">
    <fb>15.073</fb>
    <v>5</v>
  </rv>
  <rv s="3">
    <fb>14.808999999999999</fb>
    <v>5</v>
  </rv>
  <rv s="3">
    <fb>15.000999999999999</fb>
    <v>5</v>
  </rv>
  <rv s="3">
    <fb>15.11</fb>
    <v>5</v>
  </rv>
  <rv s="3">
    <fb>15.177</fb>
    <v>5</v>
  </rv>
  <rv s="3">
    <fb>15.351000000000001</fb>
    <v>5</v>
  </rv>
  <rv s="3">
    <fb>15.378</fb>
    <v>5</v>
  </rv>
  <rv s="3">
    <fb>15.19</fb>
    <v>5</v>
  </rv>
  <rv s="3">
    <fb>15.326000000000001</fb>
    <v>5</v>
  </rv>
  <rv s="3">
    <fb>15.395</fb>
    <v>5</v>
  </rv>
  <rv s="3">
    <fb>15.295999999999999</fb>
    <v>5</v>
  </rv>
  <rv s="3">
    <fb>15.349</fb>
    <v>5</v>
  </rv>
  <rv s="3">
    <fb>15.246</fb>
    <v>5</v>
  </rv>
  <rv s="3">
    <fb>15.324</fb>
    <v>5</v>
  </rv>
  <rv s="3">
    <fb>15.406000000000001</fb>
    <v>5</v>
  </rv>
  <rv s="3">
    <fb>15.43</fb>
    <v>5</v>
  </rv>
  <rv s="3">
    <fb>15.428000000000001</fb>
    <v>5</v>
  </rv>
  <rv s="3">
    <fb>15.432</fb>
    <v>5</v>
  </rv>
  <rv s="3">
    <fb>15.425000000000001</fb>
    <v>5</v>
  </rv>
  <rv s="3">
    <fb>15.465</fb>
    <v>5</v>
  </rv>
  <rv s="3">
    <fb>15.529</fb>
    <v>5</v>
  </rv>
  <rv s="3">
    <fb>15.446</fb>
    <v>5</v>
  </rv>
  <rv s="3">
    <fb>15.462</fb>
    <v>5</v>
  </rv>
  <rv s="3">
    <fb>15.32</fb>
    <v>5</v>
  </rv>
  <rv s="3">
    <fb>15.605</fb>
    <v>5</v>
  </rv>
  <rv s="3">
    <fb>15.644</fb>
    <v>5</v>
  </rv>
  <rv s="3">
    <fb>15.676</fb>
    <v>5</v>
  </rv>
  <rv s="3">
    <fb>15.627000000000001</fb>
    <v>5</v>
  </rv>
  <rv s="3">
    <fb>15.701000000000001</fb>
    <v>5</v>
  </rv>
  <rv s="3">
    <fb>15.85</fb>
    <v>5</v>
  </rv>
  <rv s="3">
    <fb>15.824999999999999</fb>
    <v>5</v>
  </rv>
  <rv s="3">
    <fb>15.852</fb>
    <v>5</v>
  </rv>
  <rv s="3">
    <fb>15.82</fb>
    <v>5</v>
  </rv>
  <rv s="3">
    <fb>15.949</fb>
    <v>5</v>
  </rv>
  <rv s="3">
    <fb>15.858000000000001</fb>
    <v>5</v>
  </rv>
  <rv s="3">
    <fb>15.744</fb>
    <v>5</v>
  </rv>
  <rv s="3">
    <fb>15.771000000000001</fb>
    <v>5</v>
  </rv>
  <rv s="3">
    <fb>15.653</fb>
    <v>5</v>
  </rv>
  <rv s="3">
    <fb>15.567</fb>
    <v>5</v>
  </rv>
  <rv s="3">
    <fb>15.577999999999999</fb>
    <v>5</v>
  </rv>
  <rv s="3">
    <fb>15.551</fb>
    <v>5</v>
  </rv>
  <rv s="3">
    <fb>15.553000000000001</fb>
    <v>5</v>
  </rv>
  <rv s="3">
    <fb>15.526</fb>
    <v>5</v>
  </rv>
  <rv s="3">
    <fb>15.262</fb>
    <v>5</v>
  </rv>
  <rv s="3">
    <fb>15.26</fb>
    <v>5</v>
  </rv>
  <rv s="3">
    <fb>15.301</fb>
    <v>5</v>
  </rv>
  <rv s="3">
    <fb>15.548999999999999</fb>
    <v>5</v>
  </rv>
  <rv s="3">
    <fb>15.497</fb>
    <v>5</v>
  </rv>
  <rv s="3">
    <fb>15.183999999999999</fb>
    <v>5</v>
  </rv>
  <rv s="3">
    <fb>15.382999999999999</fb>
    <v>5</v>
  </rv>
  <rv s="3">
    <fb>15.175000000000001</fb>
    <v>5</v>
  </rv>
  <rv s="3">
    <fb>15.037000000000001</fb>
    <v>5</v>
  </rv>
  <rv s="3">
    <fb>14.895</fb>
    <v>5</v>
  </rv>
  <rv s="3">
    <fb>15.137</fb>
    <v>5</v>
  </rv>
  <rv s="3">
    <fb>14.978999999999999</fb>
    <v>5</v>
  </rv>
  <rv s="3">
    <fb>15.388999999999999</fb>
    <v>5</v>
  </rv>
  <rv s="3">
    <fb>15.308999999999999</fb>
    <v>5</v>
  </rv>
  <rv s="3">
    <fb>15.319000000000001</fb>
    <v>5</v>
  </rv>
  <rv s="3">
    <fb>15.167999999999999</fb>
    <v>5</v>
  </rv>
  <rv s="3">
    <fb>15.12</fb>
    <v>5</v>
  </rv>
  <rv s="3">
    <fb>15.423999999999999</fb>
    <v>5</v>
  </rv>
  <rv s="3">
    <fb>15.561999999999999</fb>
    <v>5</v>
  </rv>
  <rv s="3">
    <fb>15.59</fb>
    <v>5</v>
  </rv>
  <rv s="3">
    <fb>15.752000000000001</fb>
    <v>5</v>
  </rv>
  <rv s="3">
    <fb>15.804</fb>
    <v>5</v>
  </rv>
  <rv s="3">
    <fb>15.8</fb>
    <v>5</v>
  </rv>
  <rv s="3">
    <fb>15.819000000000001</fb>
    <v>5</v>
  </rv>
  <rv s="3">
    <fb>15.9</fb>
    <v>5</v>
  </rv>
  <rv s="3">
    <fb>16.042000000000002</fb>
    <v>5</v>
  </rv>
  <rv s="3">
    <fb>15.96</fb>
    <v>5</v>
  </rv>
  <rv s="3">
    <fb>16.023</fb>
    <v>5</v>
  </rv>
  <rv s="3">
    <fb>16.039000000000001</fb>
    <v>5</v>
  </rv>
  <rv s="3">
    <fb>16.093</fb>
    <v>5</v>
  </rv>
  <rv s="3">
    <fb>16.170999999999999</fb>
    <v>5</v>
  </rv>
  <rv s="3">
    <fb>16.155999999999999</fb>
    <v>5</v>
  </rv>
  <rv s="3">
    <fb>16.439</fb>
    <v>5</v>
  </rv>
  <rv s="3">
    <fb>16.356000000000002</fb>
    <v>5</v>
  </rv>
  <rv s="3">
    <fb>16.346</fb>
    <v>5</v>
  </rv>
  <rv s="3">
    <fb>16.251999999999999</fb>
    <v>5</v>
  </rv>
  <rv s="3">
    <fb>16.350999999999999</fb>
    <v>5</v>
  </rv>
  <rv s="3">
    <fb>16.379000000000001</fb>
    <v>5</v>
  </rv>
  <rv s="3">
    <fb>16.457000000000001</fb>
    <v>5</v>
  </rv>
  <rv s="3">
    <fb>16.411999999999999</fb>
    <v>5</v>
  </rv>
  <rv s="3">
    <fb>16.399000000000001</fb>
    <v>5</v>
  </rv>
  <rv s="3">
    <fb>16.492999999999999</fb>
    <v>5</v>
  </rv>
  <rv s="3">
    <fb>16.503</fb>
    <v>5</v>
  </rv>
  <rv s="3">
    <fb>16.276</fb>
    <v>5</v>
  </rv>
  <rv s="3">
    <fb>16.344999999999999</fb>
    <v>5</v>
  </rv>
  <rv s="3">
    <fb>16.41</fb>
    <v>5</v>
  </rv>
  <rv s="3">
    <fb>16.050999999999998</fb>
    <v>5</v>
  </rv>
  <rv s="3">
    <fb>16.053000000000001</fb>
    <v>5</v>
  </rv>
  <rv s="3">
    <fb>16.202000000000002</fb>
    <v>5</v>
  </rv>
  <rv s="3">
    <fb>15.898999999999999</fb>
    <v>5</v>
  </rv>
  <rv s="3">
    <fb>15.75</fb>
    <v>5</v>
  </rv>
  <rv s="3">
    <fb>15.875</fb>
    <v>5</v>
  </rv>
  <rv s="3">
    <fb>16.297999999999998</fb>
    <v>5</v>
  </rv>
  <rv s="3">
    <fb>16.305</fb>
    <v>5</v>
  </rv>
  <rv s="3">
    <fb>16.331</fb>
    <v>5</v>
  </rv>
  <rv s="3">
    <fb>16.254999999999999</fb>
    <v>5</v>
  </rv>
  <rv s="3">
    <fb>16.225000000000001</fb>
    <v>5</v>
  </rv>
  <rv s="3">
    <fb>16.010999999999999</fb>
    <v>5</v>
  </rv>
  <rv s="3">
    <fb>16.312999999999999</fb>
    <v>5</v>
  </rv>
  <rv s="3">
    <fb>16.164999999999999</fb>
    <v>5</v>
  </rv>
  <rv s="3">
    <fb>15.753</fb>
    <v>5</v>
  </rv>
  <rv s="3">
    <fb>15.976000000000001</fb>
    <v>5</v>
  </rv>
  <rv s="3">
    <fb>16.271999999999998</fb>
    <v>5</v>
  </rv>
  <rv s="3">
    <fb>16.456</fb>
    <v>5</v>
  </rv>
  <rv s="0">
    <v>https://www.bing.com/financeapi/forcetrigger?t=ao717w&amp;q=XLON%3aCEMA&amp;form=skydnc</v>
    <v>Learn more on Bing</v>
  </rv>
  <rv s="1">
    <v>en-US</v>
    <v>ao717w</v>
    <v>268435456</v>
    <v>1</v>
    <v>Powered by Refinitiv</v>
    <v>0</v>
    <v>iS MSCI EM Asia UCITS ETF (XLON:CEMA)</v>
    <v>2</v>
    <v>3</v>
    <v>Finance</v>
    <v>4</v>
    <v>187.31</v>
    <v>90.96</v>
    <v>0.96340000000000003</v>
    <v>-1.9</v>
    <v>-1.0123E-2</v>
    <v>USD</v>
    <v>London Stock Exchange</v>
    <v>XLON</v>
    <v>2E-3</v>
    <v>187.31</v>
    <v>ETF</v>
    <v>44554.333819375002</v>
    <v>7268</v>
    <v>185.8</v>
    <v>1709221614.6199999</v>
    <v>iS MSCI EM Asia UCITS ETF</v>
    <v>187.31</v>
    <v>187.7</v>
    <v>186.655</v>
    <v>CEMA</v>
    <v>iS MSCI EM Asia UCITS ETF (XLON:CEMA)</v>
    <v>6005</v>
  </rv>
  <rv s="2">
    <v>7269</v>
  </rv>
  <rv s="3">
    <fb>195.22</fb>
    <v>5</v>
  </rv>
  <rv s="3">
    <fb>198.89500000000001</fb>
    <v>5</v>
  </rv>
  <rv s="3">
    <fb>200.2</fb>
    <v>5</v>
  </rv>
  <rv s="3">
    <fb>201.5</fb>
    <v>5</v>
  </rv>
  <rv s="3">
    <fb>204.77500000000001</fb>
    <v>5</v>
  </rv>
  <rv s="3">
    <fb>205.26</fb>
    <v>5</v>
  </rv>
  <rv s="3">
    <fb>205.05</fb>
    <v>5</v>
  </rv>
  <rv s="3">
    <fb>210.80500000000001</fb>
    <v>5</v>
  </rv>
  <rv s="3">
    <fb>210.32</fb>
    <v>5</v>
  </rv>
  <rv s="3">
    <fb>211.45</fb>
    <v>5</v>
  </rv>
  <rv s="3">
    <fb>211.05</fb>
    <v>5</v>
  </rv>
  <rv s="3">
    <fb>215.15</fb>
    <v>5</v>
  </rv>
  <rv s="3">
    <fb>211.3</fb>
    <v>5</v>
  </rv>
  <rv s="3">
    <fb>211.95500000000001</fb>
    <v>5</v>
  </rv>
  <rv s="3">
    <fb>215.035</fb>
    <v>5</v>
  </rv>
  <rv s="3">
    <fb>219.1</fb>
    <v>5</v>
  </rv>
  <rv s="3">
    <fb>220.965</fb>
    <v>5</v>
  </rv>
  <rv s="3">
    <fb>218.6</fb>
    <v>5</v>
  </rv>
  <rv s="3">
    <fb>220.81</fb>
    <v>5</v>
  </rv>
  <rv s="3">
    <fb>218.55</fb>
    <v>5</v>
  </rv>
  <rv s="3">
    <fb>214.46</fb>
    <v>5</v>
  </rv>
  <rv s="3">
    <fb>213.36</fb>
    <v>5</v>
  </rv>
  <rv s="3">
    <fb>209.61500000000001</fb>
    <v>5</v>
  </rv>
  <rv s="3">
    <fb>213.52</fb>
    <v>5</v>
  </rv>
  <rv s="3">
    <fb>217.85</fb>
    <v>5</v>
  </rv>
  <rv s="3">
    <fb>219.29</fb>
    <v>5</v>
  </rv>
  <rv s="3">
    <fb>217.61</fb>
    <v>5</v>
  </rv>
  <rv s="3">
    <fb>219.81</fb>
    <v>5</v>
  </rv>
  <rv s="3">
    <fb>219.95</fb>
    <v>5</v>
  </rv>
  <rv s="3">
    <fb>221.97499999999999</fb>
    <v>5</v>
  </rv>
  <rv s="3">
    <fb>223.89</fb>
    <v>5</v>
  </rv>
  <rv s="3">
    <fb>227.45</fb>
    <v>5</v>
  </rv>
  <rv s="3">
    <fb>227.155</fb>
    <v>5</v>
  </rv>
  <rv s="3">
    <fb>229.22499999999999</fb>
    <v>5</v>
  </rv>
  <rv s="3">
    <fb>227.77</fb>
    <v>5</v>
  </rv>
  <rv s="3">
    <fb>226.68</fb>
    <v>5</v>
  </rv>
  <rv s="3">
    <fb>222.82499999999999</fb>
    <v>5</v>
  </rv>
  <rv s="3">
    <fb>226.55</fb>
    <v>5</v>
  </rv>
  <rv s="3">
    <fb>220.34</fb>
    <v>5</v>
  </rv>
  <rv s="3">
    <fb>217.85499999999999</fb>
    <v>5</v>
  </rv>
  <rv s="3">
    <fb>216.38</fb>
    <v>5</v>
  </rv>
  <rv s="3">
    <fb>217.01</fb>
    <v>5</v>
  </rv>
  <rv s="3">
    <fb>210.13499999999999</fb>
    <v>5</v>
  </rv>
  <rv s="3">
    <fb>216.06</fb>
    <v>5</v>
  </rv>
  <rv s="3">
    <fb>213.55</fb>
    <v>5</v>
  </rv>
  <rv s="3">
    <fb>215.51</fb>
    <v>5</v>
  </rv>
  <rv s="3">
    <fb>211.87</fb>
    <v>5</v>
  </rv>
  <rv s="3">
    <fb>205.68</fb>
    <v>5</v>
  </rv>
  <rv s="3">
    <fb>204.64</fb>
    <v>5</v>
  </rv>
  <rv s="3">
    <fb>207.66</fb>
    <v>5</v>
  </rv>
  <rv s="3">
    <fb>205.80500000000001</fb>
    <v>5</v>
  </rv>
  <rv s="3">
    <fb>212.52</fb>
    <v>5</v>
  </rv>
  <rv s="3">
    <fb>208.3</fb>
    <v>5</v>
  </rv>
  <rv s="3">
    <fb>208.2</fb>
    <v>5</v>
  </rv>
  <rv s="3">
    <fb>210.185</fb>
    <v>5</v>
  </rv>
  <rv s="3">
    <fb>207.785</fb>
    <v>5</v>
  </rv>
  <rv s="3">
    <fb>208.505</fb>
    <v>5</v>
  </rv>
  <rv s="3">
    <fb>208.23</fb>
    <v>5</v>
  </rv>
  <rv s="3">
    <fb>209.02</fb>
    <v>5</v>
  </rv>
  <rv s="3">
    <fb>206.095</fb>
    <v>5</v>
  </rv>
  <rv s="3">
    <fb>201.67</fb>
    <v>5</v>
  </rv>
  <rv s="3">
    <fb>200.65</fb>
    <v>5</v>
  </rv>
  <rv s="3">
    <fb>202.34</fb>
    <v>5</v>
  </rv>
  <rv s="3">
    <fb>203.61</fb>
    <v>5</v>
  </rv>
  <rv s="3">
    <fb>204.7</fb>
    <v>5</v>
  </rv>
  <rv s="3">
    <fb>205.04</fb>
    <v>5</v>
  </rv>
  <rv s="3">
    <fb>208.55</fb>
    <v>5</v>
  </rv>
  <rv s="3">
    <fb>209.77</fb>
    <v>5</v>
  </rv>
  <rv s="3">
    <fb>206.38499999999999</fb>
    <v>5</v>
  </rv>
  <rv s="3">
    <fb>208.07</fb>
    <v>5</v>
  </rv>
  <rv s="3">
    <fb>205.595</fb>
    <v>5</v>
  </rv>
  <rv s="3">
    <fb>204.48500000000001</fb>
    <v>5</v>
  </rv>
  <rv s="3">
    <fb>205.745</fb>
    <v>5</v>
  </rv>
  <rv s="3">
    <fb>207.14500000000001</fb>
    <v>5</v>
  </rv>
  <rv s="3">
    <fb>207.19</fb>
    <v>5</v>
  </rv>
  <rv s="3">
    <fb>208.05</fb>
    <v>5</v>
  </rv>
  <rv s="3">
    <fb>207.10499999999999</fb>
    <v>5</v>
  </rv>
  <rv s="3">
    <fb>205.76499999999999</fb>
    <v>5</v>
  </rv>
  <rv s="3">
    <fb>206.13</fb>
    <v>5</v>
  </rv>
  <rv s="3">
    <fb>207.315</fb>
    <v>5</v>
  </rv>
  <rv s="3">
    <fb>209.54499999999999</fb>
    <v>5</v>
  </rv>
  <rv s="3">
    <fb>209.55</fb>
    <v>5</v>
  </rv>
  <rv s="3">
    <fb>210.10499999999999</fb>
    <v>5</v>
  </rv>
  <rv s="3">
    <fb>210.75</fb>
    <v>5</v>
  </rv>
  <rv s="3">
    <fb>209.91</fb>
    <v>5</v>
  </rv>
  <rv s="3">
    <fb>207.31</fb>
    <v>5</v>
  </rv>
  <rv s="3">
    <fb>203.505</fb>
    <v>5</v>
  </rv>
  <rv s="3">
    <fb>205.45500000000001</fb>
    <v>5</v>
  </rv>
  <rv s="3">
    <fb>206.15</fb>
    <v>5</v>
  </rv>
  <rv s="3">
    <fb>209.22</fb>
    <v>5</v>
  </rv>
  <rv s="3">
    <fb>204.92</fb>
    <v>5</v>
  </rv>
  <rv s="3">
    <fb>202.13499999999999</fb>
    <v>5</v>
  </rv>
  <rv s="3">
    <fb>197.31</fb>
    <v>5</v>
  </rv>
  <rv s="3">
    <fb>200.405</fb>
    <v>5</v>
  </rv>
  <rv s="3">
    <fb>199.83</fb>
    <v>5</v>
  </rv>
  <rv s="3">
    <fb>204.05500000000001</fb>
    <v>5</v>
  </rv>
  <rv s="3">
    <fb>202.48500000000001</fb>
    <v>5</v>
  </rv>
  <rv s="3">
    <fb>204.33</fb>
    <v>5</v>
  </rv>
  <rv s="3">
    <fb>202.55500000000001</fb>
    <v>5</v>
  </rv>
  <rv s="3">
    <fb>203.84</fb>
    <v>5</v>
  </rv>
  <rv s="3">
    <fb>206.04499999999999</fb>
    <v>5</v>
  </rv>
  <rv s="3">
    <fb>207.43</fb>
    <v>5</v>
  </rv>
  <rv s="3">
    <fb>207.74</fb>
    <v>5</v>
  </rv>
  <rv s="3">
    <fb>209.01</fb>
    <v>5</v>
  </rv>
  <rv s="3">
    <fb>212.85</fb>
    <v>5</v>
  </rv>
  <rv s="3">
    <fb>212.82499999999999</fb>
    <v>5</v>
  </rv>
  <rv s="3">
    <fb>211.02500000000001</fb>
    <v>5</v>
  </rv>
  <rv s="3">
    <fb>212.06</fb>
    <v>5</v>
  </rv>
  <rv s="3">
    <fb>210.255</fb>
    <v>5</v>
  </rv>
  <rv s="3">
    <fb>209.345</fb>
    <v>5</v>
  </rv>
  <rv s="3">
    <fb>209.28</fb>
    <v>5</v>
  </rv>
  <rv s="3">
    <fb>210.595</fb>
    <v>5</v>
  </rv>
  <rv s="3">
    <fb>210.27</fb>
    <v>5</v>
  </rv>
  <rv s="3">
    <fb>210.98</fb>
    <v>5</v>
  </rv>
  <rv s="3">
    <fb>209.85</fb>
    <v>5</v>
  </rv>
  <rv s="3">
    <fb>209.42</fb>
    <v>5</v>
  </rv>
  <rv s="3">
    <fb>208.83500000000001</fb>
    <v>5</v>
  </rv>
  <rv s="3">
    <fb>207.29</fb>
    <v>5</v>
  </rv>
  <rv s="3">
    <fb>206.85</fb>
    <v>5</v>
  </rv>
  <rv s="3">
    <fb>205.88</fb>
    <v>5</v>
  </rv>
  <rv s="3">
    <fb>208.345</fb>
    <v>5</v>
  </rv>
  <rv s="3">
    <fb>209.72499999999999</fb>
    <v>5</v>
  </rv>
  <rv s="3">
    <fb>212.215</fb>
    <v>5</v>
  </rv>
  <rv s="3">
    <fb>211.065</fb>
    <v>5</v>
  </rv>
  <rv s="3">
    <fb>210.82499999999999</fb>
    <v>5</v>
  </rv>
  <rv s="3">
    <fb>208.94</fb>
    <v>5</v>
  </rv>
  <rv s="3">
    <fb>207.3</fb>
    <v>5</v>
  </rv>
  <rv s="3">
    <fb>205.99</fb>
    <v>5</v>
  </rv>
  <rv s="3">
    <fb>205.185</fb>
    <v>5</v>
  </rv>
  <rv s="3">
    <fb>200.47499999999999</fb>
    <v>5</v>
  </rv>
  <rv s="3">
    <fb>203.7</fb>
    <v>5</v>
  </rv>
  <rv s="3">
    <fb>203.685</fb>
    <v>5</v>
  </rv>
  <rv s="3">
    <fb>205.97499999999999</fb>
    <v>5</v>
  </rv>
  <rv s="3">
    <fb>205.41</fb>
    <v>5</v>
  </rv>
  <rv s="3">
    <fb>206.53</fb>
    <v>5</v>
  </rv>
  <rv s="3">
    <fb>204.595</fb>
    <v>5</v>
  </rv>
  <rv s="3">
    <fb>201.1</fb>
    <v>5</v>
  </rv>
  <rv s="3">
    <fb>201.155</fb>
    <v>5</v>
  </rv>
  <rv s="3">
    <fb>201.69</fb>
    <v>5</v>
  </rv>
  <rv s="3">
    <fb>203.10499999999999</fb>
    <v>5</v>
  </rv>
  <rv s="3">
    <fb>199.34</fb>
    <v>5</v>
  </rv>
  <rv s="3">
    <fb>188.465</fb>
    <v>5</v>
  </rv>
  <rv s="3">
    <fb>194.435</fb>
    <v>5</v>
  </rv>
  <rv s="3">
    <fb>196.69</fb>
    <v>5</v>
  </rv>
  <rv s="3">
    <fb>194.74</fb>
    <v>5</v>
  </rv>
  <rv s="3">
    <fb>196.83</fb>
    <v>5</v>
  </rv>
  <rv s="3">
    <fb>196.08500000000001</fb>
    <v>5</v>
  </rv>
  <rv s="3">
    <fb>198.64500000000001</fb>
    <v>5</v>
  </rv>
  <rv s="3">
    <fb>196.15</fb>
    <v>5</v>
  </rv>
  <rv s="3">
    <fb>197.82</fb>
    <v>5</v>
  </rv>
  <rv s="3">
    <fb>197.05</fb>
    <v>5</v>
  </rv>
  <rv s="3">
    <fb>197.26</fb>
    <v>5</v>
  </rv>
  <rv s="3">
    <fb>195.47499999999999</fb>
    <v>5</v>
  </rv>
  <rv s="3">
    <fb>194.45500000000001</fb>
    <v>5</v>
  </rv>
  <rv s="3">
    <fb>189.52</fb>
    <v>5</v>
  </rv>
  <rv s="3">
    <fb>190.715</fb>
    <v>5</v>
  </rv>
  <rv s="3">
    <fb>186.10499999999999</fb>
    <v>5</v>
  </rv>
  <rv s="3">
    <fb>185.42</fb>
    <v>5</v>
  </rv>
  <rv s="3">
    <fb>187.72</fb>
    <v>5</v>
  </rv>
  <rv s="3">
    <fb>193.94</fb>
    <v>5</v>
  </rv>
  <rv s="3">
    <fb>192.26</fb>
    <v>5</v>
  </rv>
  <rv s="3">
    <fb>193.43</fb>
    <v>5</v>
  </rv>
  <rv s="3">
    <fb>197.61</fb>
    <v>5</v>
  </rv>
  <rv s="3">
    <fb>200.61</fb>
    <v>5</v>
  </rv>
  <rv s="3">
    <fb>200.76</fb>
    <v>5</v>
  </rv>
  <rv s="3">
    <fb>200.69</fb>
    <v>5</v>
  </rv>
  <rv s="3">
    <fb>202.6</fb>
    <v>5</v>
  </rv>
  <rv s="3">
    <fb>202.24</fb>
    <v>5</v>
  </rv>
  <rv s="3">
    <fb>199.54</fb>
    <v>5</v>
  </rv>
  <rv s="3">
    <fb>199.30500000000001</fb>
    <v>5</v>
  </rv>
  <rv s="3">
    <fb>199.69</fb>
    <v>5</v>
  </rv>
  <rv s="3">
    <fb>198.86500000000001</fb>
    <v>5</v>
  </rv>
  <rv s="3">
    <fb>197.25</fb>
    <v>5</v>
  </rv>
  <rv s="3">
    <fb>195.32</fb>
    <v>5</v>
  </rv>
  <rv s="3">
    <fb>194.02500000000001</fb>
    <v>5</v>
  </rv>
  <rv s="3">
    <fb>193.95</fb>
    <v>5</v>
  </rv>
  <rv s="3">
    <fb>189.19</fb>
    <v>5</v>
  </rv>
  <rv s="3">
    <fb>189.285</fb>
    <v>5</v>
  </rv>
  <rv s="3">
    <fb>192.57</fb>
    <v>5</v>
  </rv>
  <rv s="3">
    <fb>193.02</fb>
    <v>5</v>
  </rv>
  <rv s="3">
    <fb>191.17500000000001</fb>
    <v>5</v>
  </rv>
  <rv s="3">
    <fb>192.08500000000001</fb>
    <v>5</v>
  </rv>
  <rv s="3">
    <fb>189.655</fb>
    <v>5</v>
  </rv>
  <rv s="3">
    <fb>191.56</fb>
    <v>5</v>
  </rv>
  <rv s="3">
    <fb>188.91499999999999</fb>
    <v>5</v>
  </rv>
  <rv s="3">
    <fb>185.62</fb>
    <v>5</v>
  </rv>
  <rv s="3">
    <fb>191.83500000000001</fb>
    <v>5</v>
  </rv>
  <rv s="3">
    <fb>191.535</fb>
    <v>5</v>
  </rv>
  <rv s="3">
    <fb>192.69</fb>
    <v>5</v>
  </rv>
  <rv s="3">
    <fb>192.87</fb>
    <v>5</v>
  </rv>
  <rv s="3">
    <fb>193.31</fb>
    <v>5</v>
  </rv>
  <rv s="3">
    <fb>196.095</fb>
    <v>5</v>
  </rv>
  <rv s="3">
    <fb>195.78</fb>
    <v>5</v>
  </rv>
  <rv s="3">
    <fb>198.76</fb>
    <v>5</v>
  </rv>
  <rv s="3">
    <fb>198.61</fb>
    <v>5</v>
  </rv>
  <rv s="3">
    <fb>197.51</fb>
    <v>5</v>
  </rv>
  <rv s="3">
    <fb>197.48500000000001</fb>
    <v>5</v>
  </rv>
  <rv s="3">
    <fb>198.23500000000001</fb>
    <v>5</v>
  </rv>
  <rv s="3">
    <fb>198.21</fb>
    <v>5</v>
  </rv>
  <rv s="3">
    <fb>196.05500000000001</fb>
    <v>5</v>
  </rv>
  <rv s="3">
    <fb>195.48</fb>
    <v>5</v>
  </rv>
  <rv s="3">
    <fb>192.995</fb>
    <v>5</v>
  </rv>
  <rv s="3">
    <fb>194.57499999999999</fb>
    <v>5</v>
  </rv>
  <rv s="3">
    <fb>192.22</fb>
    <v>5</v>
  </rv>
  <rv s="3">
    <fb>192.285</fb>
    <v>5</v>
  </rv>
  <rv s="3">
    <fb>192.5</fb>
    <v>5</v>
  </rv>
  <rv s="3">
    <fb>193.83</fb>
    <v>5</v>
  </rv>
  <rv s="3">
    <fb>193.45500000000001</fb>
    <v>5</v>
  </rv>
  <rv s="3">
    <fb>194.39</fb>
    <v>5</v>
  </rv>
  <rv s="3">
    <fb>196.69499999999999</fb>
    <v>5</v>
  </rv>
  <rv s="3">
    <fb>197.68</fb>
    <v>5</v>
  </rv>
  <rv s="3">
    <fb>197.33</fb>
    <v>5</v>
  </rv>
  <rv s="3">
    <fb>196.59</fb>
    <v>5</v>
  </rv>
  <rv s="3">
    <fb>194.13499999999999</fb>
    <v>5</v>
  </rv>
  <rv s="3">
    <fb>194.81</fb>
    <v>5</v>
  </rv>
  <rv s="3">
    <fb>192.73500000000001</fb>
    <v>5</v>
  </rv>
  <rv s="3">
    <fb>192.35</fb>
    <v>5</v>
  </rv>
  <rv s="3">
    <fb>193.065</fb>
    <v>5</v>
  </rv>
  <rv s="3">
    <fb>185.77500000000001</fb>
    <v>5</v>
  </rv>
  <rv s="3">
    <fb>186.79499999999999</fb>
    <v>5</v>
  </rv>
  <rv s="3">
    <fb>185.99</fb>
    <v>5</v>
  </rv>
  <rv s="3">
    <fb>190.48500000000001</fb>
    <v>5</v>
  </rv>
  <rv s="3">
    <fb>189.8</fb>
    <v>5</v>
  </rv>
  <rv s="3">
    <fb>186.11</fb>
    <v>5</v>
  </rv>
  <rv s="3">
    <fb>186.71</fb>
    <v>5</v>
  </rv>
  <rv s="3">
    <fb>190.54</fb>
    <v>5</v>
  </rv>
  <rv s="3">
    <fb>191.67</fb>
    <v>5</v>
  </rv>
  <rv s="3">
    <fb>191.55500000000001</fb>
    <v>5</v>
  </rv>
  <rv s="3">
    <fb>187.95500000000001</fb>
    <v>5</v>
  </rv>
  <rv s="3">
    <fb>187.02500000000001</fb>
    <v>5</v>
  </rv>
  <rv s="3">
    <fb>184.60499999999999</fb>
    <v>5</v>
  </rv>
  <rv s="3">
    <fb>187.245</fb>
    <v>5</v>
  </rv>
  <rv s="3">
    <fb>185.78</fb>
    <v>5</v>
  </rv>
  <rv s="3">
    <fb>186.52</fb>
    <v>5</v>
  </rv>
  <rv s="3">
    <fb>186.655</fb>
    <v>5</v>
  </rv>
  <rv s="0">
    <v>https://www.bing.com/financeapi/forcetrigger?t=bsiw5r&amp;q=XLON%3aXZEM&amp;form=skydnc</v>
    <v>Learn more on Bing</v>
  </rv>
  <rv s="7">
    <v>en-US</v>
    <v>bsiw5r</v>
    <v>268435456</v>
    <v>1</v>
    <v>Powered by Refinitiv</v>
    <v>10</v>
    <v>X MSCI EM ESG (XLON:XZEM)</v>
    <v>2</v>
    <v>11</v>
    <v>Finance</v>
    <v>4</v>
    <v>51.38</v>
    <v>34.520000000000003</v>
    <v>-0.20499999999999999</v>
    <v>-3.9269999999999999E-3</v>
    <v>USD</v>
    <v>London Stock Exchange</v>
    <v>XLON</v>
    <v>2.5000000000000001E-3</v>
    <v>ETF</v>
    <v>44554.335755890628</v>
    <v>7506</v>
    <v>1423468400</v>
    <v>X MSCI EM ESG</v>
    <v>52.204999999999998</v>
    <v>52.08</v>
    <v>XZEM</v>
    <v>X MSCI EM ESG (XLON:XZEM)</v>
    <v>114</v>
  </rv>
  <rv s="2">
    <v>7507</v>
  </rv>
  <rv s="3">
    <fb>57.41</fb>
    <v>5</v>
  </rv>
  <rv s="3">
    <fb>58.49</fb>
    <v>5</v>
  </rv>
  <rv s="3">
    <fb>59.84</fb>
    <v>5</v>
  </rv>
  <rv s="3">
    <fb>59.05</fb>
    <v>5</v>
  </rv>
  <rv s="3">
    <fb>61.2</fb>
    <v>5</v>
  </rv>
  <rv s="3">
    <fb>60.94</fb>
    <v>5</v>
  </rv>
  <rv s="3">
    <fb>61.04</fb>
    <v>5</v>
  </rv>
  <rv s="3">
    <fb>62.594999999999999</fb>
    <v>5</v>
  </rv>
  <rv s="3">
    <fb>64.495000000000005</fb>
    <v>5</v>
  </rv>
  <rv s="3">
    <fb>64.37</fb>
    <v>5</v>
  </rv>
  <rv s="3">
    <fb>65.265000000000001</fb>
    <v>5</v>
  </rv>
  <rv s="3">
    <fb>64.849999999999994</fb>
    <v>5</v>
  </rv>
  <rv s="3">
    <fb>63.51</fb>
    <v>5</v>
  </rv>
  <rv s="3">
    <fb>62.44</fb>
    <v>5</v>
  </rv>
  <rv s="3">
    <fb>65.045000000000002</fb>
    <v>5</v>
  </rv>
  <rv s="3">
    <fb>65.474999999999994</fb>
    <v>5</v>
  </rv>
  <rv s="3">
    <fb>66.27</fb>
    <v>5</v>
  </rv>
  <rv s="3">
    <fb>67.650000000000006</fb>
    <v>5</v>
  </rv>
  <rv s="3">
    <fb>67.534999999999997</fb>
    <v>5</v>
  </rv>
  <rv s="3">
    <fb>68.150000000000006</fb>
    <v>5</v>
  </rv>
  <rv s="3">
    <fb>67.185000000000002</fb>
    <v>5</v>
  </rv>
  <rv s="3">
    <fb>67</fb>
    <v>5</v>
  </rv>
  <rv s="3">
    <fb>64.33</fb>
    <v>5</v>
  </rv>
  <rv s="3">
    <fb>63.8</fb>
    <v>5</v>
  </rv>
  <rv s="3">
    <fb>62.024999999999999</fb>
    <v>5</v>
  </rv>
  <rv s="3">
    <fb>60.16</fb>
    <v>5</v>
  </rv>
  <rv s="3">
    <fb>61.03</fb>
    <v>5</v>
  </rv>
  <rv s="3">
    <fb>61.164999999999999</fb>
    <v>5</v>
  </rv>
  <rv s="3">
    <fb>60.844999999999999</fb>
    <v>5</v>
  </rv>
  <rv s="3">
    <fb>61.615000000000002</fb>
    <v>5</v>
  </rv>
  <rv s="3">
    <fb>61.695</fb>
    <v>5</v>
  </rv>
  <rv s="3">
    <fb>61.034999999999997</fb>
    <v>5</v>
  </rv>
  <rv s="3">
    <fb>59.234999999999999</fb>
    <v>5</v>
  </rv>
  <rv s="3">
    <fb>59.744999999999997</fb>
    <v>5</v>
  </rv>
  <rv s="3">
    <fb>60.295000000000002</fb>
    <v>5</v>
  </rv>
  <rv s="3">
    <fb>60.66</fb>
    <v>5</v>
  </rv>
  <rv s="3">
    <fb>61.895000000000003</fb>
    <v>5</v>
  </rv>
  <rv s="3">
    <fb>60.645000000000003</fb>
    <v>5</v>
  </rv>
  <rv s="3">
    <fb>61.16</fb>
    <v>5</v>
  </rv>
  <rv s="3">
    <fb>61.49</fb>
    <v>5</v>
  </rv>
  <rv s="3">
    <fb>61.77</fb>
    <v>5</v>
  </rv>
  <rv s="3">
    <fb>61.75</fb>
    <v>5</v>
  </rv>
  <rv s="3">
    <fb>61.524999999999999</fb>
    <v>5</v>
  </rv>
  <rv s="3">
    <fb>61.984999999999999</fb>
    <v>5</v>
  </rv>
  <rv s="3">
    <fb>62.255000000000003</fb>
    <v>5</v>
  </rv>
  <rv s="3">
    <fb>62</fb>
    <v>5</v>
  </rv>
  <rv s="3">
    <fb>61.25</fb>
    <v>5</v>
  </rv>
  <rv s="3">
    <fb>60.064999999999998</fb>
    <v>5</v>
  </rv>
  <rv s="3">
    <fb>60.72</fb>
    <v>5</v>
  </rv>
  <rv s="3">
    <fb>60.97</fb>
    <v>5</v>
  </rv>
  <rv s="3">
    <fb>61.88</fb>
    <v>5</v>
  </rv>
  <rv s="3">
    <fb>58.884999999999998</fb>
    <v>5</v>
  </rv>
  <rv s="3">
    <fb>58.33</fb>
    <v>5</v>
  </rv>
  <rv s="3">
    <fb>59.1</fb>
    <v>5</v>
  </rv>
  <rv s="3">
    <fb>60.325000000000003</fb>
    <v>5</v>
  </rv>
  <rv s="3">
    <fb>60.005000000000003</fb>
    <v>5</v>
  </rv>
  <rv s="3">
    <fb>61.045000000000002</fb>
    <v>5</v>
  </rv>
  <rv s="3">
    <fb>61.01</fb>
    <v>5</v>
  </rv>
  <rv s="3">
    <fb>61.185000000000002</fb>
    <v>5</v>
  </rv>
  <rv s="3">
    <fb>62.534999999999997</fb>
    <v>5</v>
  </rv>
  <rv s="3">
    <fb>62.005000000000003</fb>
    <v>5</v>
  </rv>
  <rv s="3">
    <fb>61.965000000000003</fb>
    <v>5</v>
  </rv>
  <rv s="3">
    <fb>61.784999999999997</fb>
    <v>5</v>
  </rv>
  <rv s="3">
    <fb>61.744999999999997</fb>
    <v>5</v>
  </rv>
  <rv s="3">
    <fb>61.725000000000001</fb>
    <v>5</v>
  </rv>
  <rv s="3">
    <fb>62.13</fb>
    <v>5</v>
  </rv>
  <rv s="3">
    <fb>61.005000000000003</fb>
    <v>5</v>
  </rv>
  <rv s="3">
    <fb>60.585000000000001</fb>
    <v>5</v>
  </rv>
  <rv s="3">
    <fb>61.765000000000001</fb>
    <v>5</v>
  </rv>
  <rv s="3">
    <fb>62.524999999999999</fb>
    <v>5</v>
  </rv>
  <rv s="3">
    <fb>62.25</fb>
    <v>5</v>
  </rv>
  <rv s="3">
    <fb>62.155000000000001</fb>
    <v>5</v>
  </rv>
  <rv s="3">
    <fb>60.515000000000001</fb>
    <v>5</v>
  </rv>
  <rv s="3">
    <fb>60.28</fb>
    <v>5</v>
  </rv>
  <rv s="3">
    <fb>60.08</fb>
    <v>5</v>
  </rv>
  <rv s="3">
    <fb>58.66</fb>
    <v>5</v>
  </rv>
  <rv s="3">
    <fb>59.674999999999997</fb>
    <v>5</v>
  </rv>
  <rv s="3">
    <fb>59.555</fb>
    <v>5</v>
  </rv>
  <rv s="3">
    <fb>60.284999999999997</fb>
    <v>5</v>
  </rv>
  <rv s="3">
    <fb>60.774999999999999</fb>
    <v>5</v>
  </rv>
  <rv s="3">
    <fb>58.975000000000001</fb>
    <v>5</v>
  </rv>
  <rv s="3">
    <fb>59.075000000000003</fb>
    <v>5</v>
  </rv>
  <rv s="3">
    <fb>59.335000000000001</fb>
    <v>5</v>
  </rv>
  <rv s="3">
    <fb>59.805</fb>
    <v>5</v>
  </rv>
  <rv s="3">
    <fb>58.65</fb>
    <v>5</v>
  </rv>
  <rv s="3">
    <fb>57.22</fb>
    <v>5</v>
  </rv>
  <rv s="3">
    <fb>55.02</fb>
    <v>5</v>
  </rv>
  <rv s="3">
    <fb>57.825000000000003</fb>
    <v>5</v>
  </rv>
  <rv s="3">
    <fb>56.984999999999999</fb>
    <v>5</v>
  </rv>
  <rv s="3">
    <fb>57.555</fb>
    <v>5</v>
  </rv>
  <rv s="3">
    <fb>57.835000000000001</fb>
    <v>5</v>
  </rv>
  <rv s="3">
    <fb>57.52</fb>
    <v>5</v>
  </rv>
  <rv s="3">
    <fb>57.354999999999997</fb>
    <v>5</v>
  </rv>
  <rv s="3">
    <fb>56.06</fb>
    <v>5</v>
  </rv>
  <rv s="3">
    <fb>54.46</fb>
    <v>5</v>
  </rv>
  <rv s="3">
    <fb>54.5</fb>
    <v>5</v>
  </rv>
  <rv s="3">
    <fb>54.695</fb>
    <v>5</v>
  </rv>
  <rv s="3">
    <fb>56.104999999999997</fb>
    <v>5</v>
  </rv>
  <rv s="3">
    <fb>56.27</fb>
    <v>5</v>
  </rv>
  <rv s="3">
    <fb>58.314999999999998</fb>
    <v>5</v>
  </rv>
  <rv s="3">
    <fb>58.015000000000001</fb>
    <v>5</v>
  </rv>
  <rv s="3">
    <fb>58.505000000000003</fb>
    <v>5</v>
  </rv>
  <rv s="3">
    <fb>57.704999999999998</fb>
    <v>5</v>
  </rv>
  <rv s="3">
    <fb>57.274999999999999</fb>
    <v>5</v>
  </rv>
  <rv s="3">
    <fb>57.375</fb>
    <v>5</v>
  </rv>
  <rv s="3">
    <fb>57.145000000000003</fb>
    <v>5</v>
  </rv>
  <rv s="3">
    <fb>56.695</fb>
    <v>5</v>
  </rv>
  <rv s="3">
    <fb>55.88</fb>
    <v>5</v>
  </rv>
  <rv s="3">
    <fb>55.564999999999998</fb>
    <v>5</v>
  </rv>
  <rv s="3">
    <fb>54.145000000000003</fb>
    <v>5</v>
  </rv>
  <rv s="3">
    <fb>54</fb>
    <v>5</v>
  </rv>
  <rv s="3">
    <fb>55.1</fb>
    <v>5</v>
  </rv>
  <rv s="3">
    <fb>54.555</fb>
    <v>5</v>
  </rv>
  <rv s="3">
    <fb>54.825000000000003</fb>
    <v>5</v>
  </rv>
  <rv s="3">
    <fb>54.23</fb>
    <v>5</v>
  </rv>
  <rv s="3">
    <fb>54.234999999999999</fb>
    <v>5</v>
  </rv>
  <rv s="3">
    <fb>54.645000000000003</fb>
    <v>5</v>
  </rv>
  <rv s="3">
    <fb>53.92</fb>
    <v>5</v>
  </rv>
  <rv s="3">
    <fb>53.015000000000001</fb>
    <v>5</v>
  </rv>
  <rv s="3">
    <fb>53.67</fb>
    <v>5</v>
  </rv>
  <rv s="3">
    <fb>55.26</fb>
    <v>5</v>
  </rv>
  <rv s="3">
    <fb>55.634999999999998</fb>
    <v>5</v>
  </rv>
  <rv s="3">
    <fb>55.96</fb>
    <v>5</v>
  </rv>
  <rv s="3">
    <fb>56.92</fb>
    <v>5</v>
  </rv>
  <rv s="3">
    <fb>56.84</fb>
    <v>5</v>
  </rv>
  <rv s="3">
    <fb>57.594999999999999</fb>
    <v>5</v>
  </rv>
  <rv s="3">
    <fb>57.905000000000001</fb>
    <v>5</v>
  </rv>
  <rv s="3">
    <fb>57.48</fb>
    <v>5</v>
  </rv>
  <rv s="3">
    <fb>57.505000000000003</fb>
    <v>5</v>
  </rv>
  <rv s="3">
    <fb>57.255000000000003</fb>
    <v>5</v>
  </rv>
  <rv s="3">
    <fb>56.64</fb>
    <v>5</v>
  </rv>
  <rv s="3">
    <fb>56.42</fb>
    <v>5</v>
  </rv>
  <rv s="3">
    <fb>56.21</fb>
    <v>5</v>
  </rv>
  <rv s="3">
    <fb>55.83</fb>
    <v>5</v>
  </rv>
  <rv s="3">
    <fb>55.615000000000002</fb>
    <v>5</v>
  </rv>
  <rv s="3">
    <fb>56.055</fb>
    <v>5</v>
  </rv>
  <rv s="3">
    <fb>55.825000000000003</fb>
    <v>5</v>
  </rv>
  <rv s="3">
    <fb>56.26</fb>
    <v>5</v>
  </rv>
  <rv s="3">
    <fb>57.195</fb>
    <v>5</v>
  </rv>
  <rv s="3">
    <fb>55.625</fb>
    <v>5</v>
  </rv>
  <rv s="3">
    <fb>54.435000000000002</fb>
    <v>5</v>
  </rv>
  <rv s="3">
    <fb>54.365000000000002</fb>
    <v>5</v>
  </rv>
  <rv s="3">
    <fb>54.615000000000002</fb>
    <v>5</v>
  </rv>
  <rv s="3">
    <fb>52.384999999999998</fb>
    <v>5</v>
  </rv>
  <rv s="3">
    <fb>52.52</fb>
    <v>5</v>
  </rv>
  <rv s="3">
    <fb>53.524999999999999</fb>
    <v>5</v>
  </rv>
  <rv s="3">
    <fb>53.215000000000003</fb>
    <v>5</v>
  </rv>
  <rv s="3">
    <fb>51.88</fb>
    <v>5</v>
  </rv>
  <rv s="3">
    <fb>52.4</fb>
    <v>5</v>
  </rv>
  <rv s="3">
    <fb>53.37</fb>
    <v>5</v>
  </rv>
  <rv s="3">
    <fb>53.36</fb>
    <v>5</v>
  </rv>
  <rv s="3">
    <fb>52.585000000000001</fb>
    <v>5</v>
  </rv>
  <rv s="3">
    <fb>52.284999999999997</fb>
    <v>5</v>
  </rv>
  <rv s="3">
    <fb>51.984999999999999</fb>
    <v>5</v>
  </rv>
  <rv s="3">
    <fb>50.64</fb>
    <v>5</v>
  </rv>
  <rv s="3">
    <fb>51.655000000000001</fb>
    <v>5</v>
  </rv>
  <rv s="3">
    <fb>51.734999999999999</fb>
    <v>5</v>
  </rv>
  <rv s="3">
    <fb>52.204999999999998</fb>
    <v>5</v>
  </rv>
  <rv s="3">
    <fb>52.08</fb>
    <v>5</v>
  </rv>
  <rv s="0">
    <v>https://www.bing.com/financeapi/forcetrigger?t=aoaloc&amp;q=XLON%3aIUQA&amp;form=skydnc</v>
    <v>Learn more on Bing</v>
  </rv>
  <rv s="1">
    <v>en-US</v>
    <v>aoaloc</v>
    <v>268435456</v>
    <v>1</v>
    <v>Powered by Refinitiv</v>
    <v>0</v>
    <v>iSh EdMSCI USAQltyFctUCITS ETF (XLON:IUQA)</v>
    <v>2</v>
    <v>3</v>
    <v>Finance</v>
    <v>4</v>
    <v>11.795</v>
    <v>5.3250000000000002</v>
    <v>1.0118</v>
    <v>3.5000000000000003E-2</v>
    <v>3.0149999999999999E-3</v>
    <v>USD</v>
    <v>London Stock Exchange</v>
    <v>XLON</v>
    <v>2E-3</v>
    <v>11.645</v>
    <v>ETF</v>
    <v>44554.333451400002</v>
    <v>7668</v>
    <v>11.645</v>
    <v>1401011615.3199999</v>
    <v>iSh EdMSCI USAQltyFctUCITS ETF</v>
    <v>11.645</v>
    <v>11.61</v>
    <v>11.6275</v>
    <v>IUQA</v>
    <v>iSh EdMSCI USAQltyFctUCITS ETF (XLON:IUQA)</v>
    <v>4300</v>
  </rv>
  <rv s="2">
    <v>7669</v>
  </rv>
  <rv s="3">
    <fb>9.2088000000000001</fb>
    <v>5</v>
  </rv>
  <rv s="3">
    <fb>9.2263000000000002</fb>
    <v>5</v>
  </rv>
  <rv s="3">
    <fb>9.1163000000000007</fb>
    <v>5</v>
  </rv>
  <rv s="3">
    <fb>9.2375000000000007</fb>
    <v>5</v>
  </rv>
  <rv s="3">
    <fb>9.2949999999999999</fb>
    <v>5</v>
  </rv>
  <rv s="3">
    <fb>9.3149999999999995</fb>
    <v>5</v>
  </rv>
  <rv s="3">
    <fb>9.3287999999999993</fb>
    <v>5</v>
  </rv>
  <rv s="3">
    <fb>9.2925000000000004</fb>
    <v>5</v>
  </rv>
  <rv s="3">
    <fb>9.3025000000000002</fb>
    <v>5</v>
  </rv>
  <rv s="3">
    <fb>9.3475000000000001</fb>
    <v>5</v>
  </rv>
  <rv s="3">
    <fb>9.3175000000000008</fb>
    <v>5</v>
  </rv>
  <rv s="3">
    <fb>9.2513000000000005</fb>
    <v>5</v>
  </rv>
  <rv s="3">
    <fb>9.3350000000000009</fb>
    <v>5</v>
  </rv>
  <rv s="3">
    <fb>9.1762999999999995</fb>
    <v>5</v>
  </rv>
  <rv s="3">
    <fb>9.26</fb>
    <v>5</v>
  </rv>
  <rv s="3">
    <fb>9.0638000000000005</fb>
    <v>5</v>
  </rv>
  <rv s="3">
    <fb>9.2837999999999994</fb>
    <v>5</v>
  </rv>
  <rv s="3">
    <fb>9.2475000000000005</fb>
    <v>5</v>
  </rv>
  <rv s="3">
    <fb>9.4024999999999999</fb>
    <v>5</v>
  </rv>
  <rv s="3">
    <fb>9.4275000000000002</fb>
    <v>5</v>
  </rv>
  <rv s="3">
    <fb>9.4600000000000009</fb>
    <v>5</v>
  </rv>
  <rv s="3">
    <fb>9.4625000000000004</fb>
    <v>5</v>
  </rv>
  <rv s="3">
    <fb>9.5175000000000001</fb>
    <v>5</v>
  </rv>
  <rv s="3">
    <fb>9.5299999999999994</fb>
    <v>5</v>
  </rv>
  <rv s="3">
    <fb>9.6074999999999999</fb>
    <v>5</v>
  </rv>
  <rv s="3">
    <fb>9.5399999999999991</fb>
    <v>5</v>
  </rv>
  <rv s="3">
    <fb>9.4875000000000007</fb>
    <v>5</v>
  </rv>
  <rv s="3">
    <fb>9.4725000000000001</fb>
    <v>5</v>
  </rv>
  <rv s="3">
    <fb>9.5488</fb>
    <v>5</v>
  </rv>
  <rv s="3">
    <fb>9.4337999999999997</fb>
    <v>5</v>
  </rv>
  <rv s="3">
    <fb>9.4149999999999991</fb>
    <v>5</v>
  </rv>
  <rv s="3">
    <fb>9.5124999999999993</fb>
    <v>5</v>
  </rv>
  <rv s="3">
    <fb>9.4525000000000006</fb>
    <v>5</v>
  </rv>
  <rv s="3">
    <fb>9.4924999999999997</fb>
    <v>5</v>
  </rv>
  <rv s="3">
    <fb>9.4537999999999993</fb>
    <v>5</v>
  </rv>
  <rv s="3">
    <fb>9.3112999999999992</fb>
    <v>5</v>
  </rv>
  <rv s="3">
    <fb>9.4849999999999994</fb>
    <v>5</v>
  </rv>
  <rv s="3">
    <fb>9.5337999999999994</fb>
    <v>5</v>
  </rv>
  <rv s="3">
    <fb>9.5512999999999995</fb>
    <v>5</v>
  </rv>
  <rv s="3">
    <fb>9.6662999999999997</fb>
    <v>5</v>
  </rv>
  <rv s="3">
    <fb>9.5875000000000004</fb>
    <v>5</v>
  </rv>
  <rv s="3">
    <fb>9.6449999999999996</fb>
    <v>5</v>
  </rv>
  <rv s="3">
    <fb>9.7174999999999994</fb>
    <v>5</v>
  </rv>
  <rv s="3">
    <fb>9.6724999999999994</fb>
    <v>5</v>
  </rv>
  <rv s="3">
    <fb>9.6862999999999992</fb>
    <v>5</v>
  </rv>
  <rv s="3">
    <fb>9.5749999999999993</fb>
    <v>5</v>
  </rv>
  <rv s="3">
    <fb>9.6174999999999997</fb>
    <v>5</v>
  </rv>
  <rv s="3">
    <fb>9.6300000000000008</fb>
    <v>5</v>
  </rv>
  <rv s="3">
    <fb>9.6387999999999998</fb>
    <v>5</v>
  </rv>
  <rv s="3">
    <fb>9.5137999999999998</fb>
    <v>5</v>
  </rv>
  <rv s="3">
    <fb>9.6549999999999994</fb>
    <v>5</v>
  </rv>
  <rv s="3">
    <fb>9.74</fb>
    <v>5</v>
  </rv>
  <rv s="3">
    <fb>9.7225000000000001</fb>
    <v>5</v>
  </rv>
  <rv s="3">
    <fb>9.7550000000000008</fb>
    <v>5</v>
  </rv>
  <rv s="3">
    <fb>9.8249999999999993</fb>
    <v>5</v>
  </rv>
  <rv s="3">
    <fb>9.9938000000000002</fb>
    <v>5</v>
  </rv>
  <rv s="3">
    <fb>9.9663000000000004</fb>
    <v>5</v>
  </rv>
  <rv s="3">
    <fb>10.0038</fb>
    <v>5</v>
  </rv>
  <rv s="3">
    <fb>10.025</fb>
    <v>5</v>
  </rv>
  <rv s="3">
    <fb>10.077500000000001</fb>
    <v>5</v>
  </rv>
  <rv s="3">
    <fb>10.065</fb>
    <v>5</v>
  </rv>
  <rv s="3">
    <fb>10.085000000000001</fb>
    <v>5</v>
  </rv>
  <rv s="3">
    <fb>10.17</fb>
    <v>5</v>
  </rv>
  <rv s="3">
    <fb>10.199999999999999</fb>
    <v>5</v>
  </rv>
  <rv s="3">
    <fb>10.18</fb>
    <v>5</v>
  </rv>
  <rv s="3">
    <fb>10.095000000000001</fb>
    <v>5</v>
  </rv>
  <rv s="3">
    <fb>10.175000000000001</fb>
    <v>5</v>
  </rv>
  <rv s="3">
    <fb>10.205</fb>
    <v>5</v>
  </rv>
  <rv s="3">
    <fb>10.202500000000001</fb>
    <v>5</v>
  </rv>
  <rv s="3">
    <fb>10.227499999999999</fb>
    <v>5</v>
  </rv>
  <rv s="3">
    <fb>10.2125</fb>
    <v>5</v>
  </rv>
  <rv s="3">
    <fb>10.25</fb>
    <v>5</v>
  </rv>
  <rv s="3">
    <fb>10.215</fb>
    <v>5</v>
  </rv>
  <rv s="3">
    <fb>10.1625</fb>
    <v>5</v>
  </rv>
  <rv s="3">
    <fb>10.237500000000001</fb>
    <v>5</v>
  </rv>
  <rv s="3">
    <fb>10.234999999999999</fb>
    <v>5</v>
  </rv>
  <rv s="3">
    <fb>10.375</fb>
    <v>5</v>
  </rv>
  <rv s="3">
    <fb>10.3825</fb>
    <v>5</v>
  </rv>
  <rv s="3">
    <fb>10.067500000000001</fb>
    <v>5</v>
  </rv>
  <rv s="3">
    <fb>10.08</fb>
    <v>5</v>
  </rv>
  <rv s="3">
    <fb>10.172499999999999</fb>
    <v>5</v>
  </rv>
  <rv s="3">
    <fb>10.19</fb>
    <v>5</v>
  </rv>
  <rv s="3">
    <fb>10.210000000000001</fb>
    <v>5</v>
  </rv>
  <rv s="3">
    <fb>10.2325</fb>
    <v>5</v>
  </rv>
  <rv s="3">
    <fb>10.31</fb>
    <v>5</v>
  </rv>
  <rv s="3">
    <fb>10.29</fb>
    <v>5</v>
  </rv>
  <rv s="3">
    <fb>10.305</fb>
    <v>5</v>
  </rv>
  <rv s="3">
    <fb>10.315</fb>
    <v>5</v>
  </rv>
  <rv s="3">
    <fb>10.342499999999999</fb>
    <v>5</v>
  </rv>
  <rv s="3">
    <fb>10.307499999999999</fb>
    <v>5</v>
  </rv>
  <rv s="3">
    <fb>10.352499999999999</fb>
    <v>5</v>
  </rv>
  <rv s="3">
    <fb>10.33</fb>
    <v>5</v>
  </rv>
  <rv s="3">
    <fb>10.41</fb>
    <v>5</v>
  </rv>
  <rv s="3">
    <fb>10.404999999999999</fb>
    <v>5</v>
  </rv>
  <rv s="3">
    <fb>10.395</fb>
    <v>5</v>
  </rv>
  <rv s="3">
    <fb>10.435</fb>
    <v>5</v>
  </rv>
  <rv s="3">
    <fb>10.44</fb>
    <v>5</v>
  </rv>
  <rv s="3">
    <fb>10.45</fb>
    <v>5</v>
  </rv>
  <rv s="3">
    <fb>10.452500000000001</fb>
    <v>5</v>
  </rv>
  <rv s="3">
    <fb>10.465</fb>
    <v>5</v>
  </rv>
  <rv s="3">
    <fb>10.47</fb>
    <v>5</v>
  </rv>
  <rv s="3">
    <fb>10.295</fb>
    <v>5</v>
  </rv>
  <rv s="3">
    <fb>10.46</fb>
    <v>5</v>
  </rv>
  <rv s="3">
    <fb>10.595000000000001</fb>
    <v>5</v>
  </rv>
  <rv s="3">
    <fb>10.6225</fb>
    <v>5</v>
  </rv>
  <rv s="3">
    <fb>10.6775</fb>
    <v>5</v>
  </rv>
  <rv s="3">
    <fb>10.664999999999999</fb>
    <v>5</v>
  </rv>
  <rv s="3">
    <fb>10.772500000000001</fb>
    <v>5</v>
  </rv>
  <rv s="3">
    <fb>10.824999999999999</fb>
    <v>5</v>
  </rv>
  <rv s="3">
    <fb>10.74</fb>
    <v>5</v>
  </rv>
  <rv s="3">
    <fb>10.8775</fb>
    <v>5</v>
  </rv>
  <rv s="3">
    <fb>10.904999999999999</fb>
    <v>5</v>
  </rv>
  <rv s="3">
    <fb>10.805</fb>
    <v>5</v>
  </rv>
  <rv s="3">
    <fb>10.6325</fb>
    <v>5</v>
  </rv>
  <rv s="3">
    <fb>10.7475</fb>
    <v>5</v>
  </rv>
  <rv s="3">
    <fb>10.86</fb>
    <v>5</v>
  </rv>
  <rv s="3">
    <fb>10.952500000000001</fb>
    <v>5</v>
  </rv>
  <rv s="3">
    <fb>11.01</fb>
    <v>5</v>
  </rv>
  <rv s="3">
    <fb>11.06</fb>
    <v>5</v>
  </rv>
  <rv s="3">
    <fb>11.0625</fb>
    <v>5</v>
  </rv>
  <rv s="3">
    <fb>11.185</fb>
    <v>5</v>
  </rv>
  <rv s="3">
    <fb>11.2</fb>
    <v>5</v>
  </rv>
  <rv s="3">
    <fb>11.145</fb>
    <v>5</v>
  </rv>
  <rv s="3">
    <fb>11.085000000000001</fb>
    <v>5</v>
  </rv>
  <rv s="3">
    <fb>11.1675</fb>
    <v>5</v>
  </rv>
  <rv s="3">
    <fb>11.295</fb>
    <v>5</v>
  </rv>
  <rv s="3">
    <fb>11.275</fb>
    <v>5</v>
  </rv>
  <rv s="3">
    <fb>11.297499999999999</fb>
    <v>5</v>
  </rv>
  <rv s="3">
    <fb>11.2925</fb>
    <v>5</v>
  </rv>
  <rv s="3">
    <fb>11.3475</fb>
    <v>5</v>
  </rv>
  <rv s="3">
    <fb>11.34</fb>
    <v>5</v>
  </rv>
  <rv s="3">
    <fb>11.35</fb>
    <v>5</v>
  </rv>
  <rv s="3">
    <fb>11.3725</fb>
    <v>5</v>
  </rv>
  <rv s="3">
    <fb>11.255000000000001</fb>
    <v>5</v>
  </rv>
  <rv s="3">
    <fb>11.2225</fb>
    <v>5</v>
  </rv>
  <rv s="3">
    <fb>11.172499999999999</fb>
    <v>5</v>
  </rv>
  <rv s="3">
    <fb>11.1075</fb>
    <v>5</v>
  </rv>
  <rv s="3">
    <fb>10.85</fb>
    <v>5</v>
  </rv>
  <rv s="3">
    <fb>10.842499999999999</fb>
    <v>5</v>
  </rv>
  <rv s="3">
    <fb>11.0175</fb>
    <v>5</v>
  </rv>
  <rv s="3">
    <fb>10.965</fb>
    <v>5</v>
  </rv>
  <rv s="3">
    <fb>10.9475</fb>
    <v>5</v>
  </rv>
  <rv s="3">
    <fb>10.72</fb>
    <v>5</v>
  </rv>
  <rv s="3">
    <fb>10.755000000000001</fb>
    <v>5</v>
  </rv>
  <rv s="3">
    <fb>10.734999999999999</fb>
    <v>5</v>
  </rv>
  <rv s="3">
    <fb>10.62</fb>
    <v>5</v>
  </rv>
  <rv s="3">
    <fb>10.52</fb>
    <v>5</v>
  </rv>
  <rv s="3">
    <fb>10.692500000000001</fb>
    <v>5</v>
  </rv>
  <rv s="3">
    <fb>10.57</fb>
    <v>5</v>
  </rv>
  <rv s="3">
    <fb>10.855</fb>
    <v>5</v>
  </rv>
  <rv s="3">
    <fb>10.795</fb>
    <v>5</v>
  </rv>
  <rv s="3">
    <fb>10.702500000000001</fb>
    <v>5</v>
  </rv>
  <rv s="3">
    <fb>11.025</fb>
    <v>5</v>
  </rv>
  <rv s="3">
    <fb>11.065</fb>
    <v>5</v>
  </rv>
  <rv s="3">
    <fb>11.17</fb>
    <v>5</v>
  </rv>
  <rv s="3">
    <fb>11.327500000000001</fb>
    <v>5</v>
  </rv>
  <rv s="3">
    <fb>11.362500000000001</fb>
    <v>5</v>
  </rv>
  <rv s="3">
    <fb>11.39</fb>
    <v>5</v>
  </rv>
  <rv s="3">
    <fb>11.395</fb>
    <v>5</v>
  </rv>
  <rv s="3">
    <fb>11.455</fb>
    <v>5</v>
  </rv>
  <rv s="3">
    <fb>11.445</fb>
    <v>5</v>
  </rv>
  <rv s="3">
    <fb>11.605</fb>
    <v>5</v>
  </rv>
  <rv s="3">
    <fb>11.685</fb>
    <v>5</v>
  </rv>
  <rv s="3">
    <fb>11.65</fb>
    <v>5</v>
  </rv>
  <rv s="3">
    <fb>11.647500000000001</fb>
    <v>5</v>
  </rv>
  <rv s="3">
    <fb>11.58</fb>
    <v>5</v>
  </rv>
  <rv s="3">
    <fb>11.692500000000001</fb>
    <v>5</v>
  </rv>
  <rv s="3">
    <fb>11.71</fb>
    <v>5</v>
  </rv>
  <rv s="3">
    <fb>11.77</fb>
    <v>5</v>
  </rv>
  <rv s="3">
    <fb>11.675000000000001</fb>
    <v>5</v>
  </rv>
  <rv s="3">
    <fb>11.64</fb>
    <v>5</v>
  </rv>
  <rv s="3">
    <fb>11.734999999999999</fb>
    <v>5</v>
  </rv>
  <rv s="3">
    <fb>11.725</fb>
    <v>5</v>
  </rv>
  <rv s="3">
    <fb>11.6875</fb>
    <v>5</v>
  </rv>
  <rv s="3">
    <fb>11.4375</fb>
    <v>5</v>
  </rv>
  <rv s="3">
    <fb>11.535</fb>
    <v>5</v>
  </rv>
  <rv s="3">
    <fb>11.41</fb>
    <v>5</v>
  </rv>
  <rv s="3">
    <fb>11.5075</fb>
    <v>5</v>
  </rv>
  <rv s="3">
    <fb>11.3125</fb>
    <v>5</v>
  </rv>
  <rv s="3">
    <fb>11.272500000000001</fb>
    <v>5</v>
  </rv>
  <rv s="3">
    <fb>11.5975</fb>
    <v>5</v>
  </rv>
  <rv s="3">
    <fb>11.59</fb>
    <v>5</v>
  </rv>
  <rv s="3">
    <fb>11.5375</fb>
    <v>5</v>
  </rv>
  <rv s="3">
    <fb>11.525</fb>
    <v>5</v>
  </rv>
  <rv s="3">
    <fb>11.37</fb>
    <v>5</v>
  </rv>
  <rv s="3">
    <fb>11.4725</fb>
    <v>5</v>
  </rv>
  <rv s="3">
    <fb>11.157500000000001</fb>
    <v>5</v>
  </rv>
  <rv s="3">
    <fb>11.484999999999999</fb>
    <v>5</v>
  </rv>
  <rv s="3">
    <fb>11.6275</fb>
    <v>5</v>
  </rv>
  <rv s="0">
    <v>https://www.bing.com/financeapi/forcetrigger?t=ao7kvh&amp;q=XLON%3aCUSS&amp;form=skydnc</v>
    <v>Learn more on Bing</v>
  </rv>
  <rv s="1">
    <v>en-US</v>
    <v>ao7kvh</v>
    <v>268435456</v>
    <v>1</v>
    <v>Powered by Refinitiv</v>
    <v>0</v>
    <v>iS MSCI USA SC UCITS ETF (XLON:CUSS)</v>
    <v>2</v>
    <v>3</v>
    <v>Finance</v>
    <v>4</v>
    <v>501.88</v>
    <v>193.47</v>
    <v>0.99380000000000002</v>
    <v>2.7488999999999999</v>
    <v>5.5529999999999998E-3</v>
    <v>USD</v>
    <v>London Stock Exchange</v>
    <v>XLON</v>
    <v>4.3E-3</v>
    <v>501.88</v>
    <v>ETF</v>
    <v>44553.625054062497</v>
    <v>7860</v>
    <v>497.15</v>
    <v>1391373219.8199999</v>
    <v>iS MSCI USA SC UCITS ETF</v>
    <v>498.63</v>
    <v>495.01499999999999</v>
    <v>500.28</v>
    <v>CUSS</v>
    <v>iS MSCI USA SC UCITS ETF (XLON:CUSS)</v>
    <v>1294</v>
  </rv>
  <rv s="2">
    <v>7861</v>
  </rv>
  <rv s="3">
    <fb>421.6</fb>
    <v>5</v>
  </rv>
  <rv s="3">
    <fb>425.51499999999999</fb>
    <v>5</v>
  </rv>
  <rv s="3">
    <fb>424.73</fb>
    <v>5</v>
  </rv>
  <rv s="3">
    <fb>419.07499999999999</fb>
    <v>5</v>
  </rv>
  <rv s="3">
    <fb>424.08</fb>
    <v>5</v>
  </rv>
  <rv s="3">
    <fb>439.60500000000002</fb>
    <v>5</v>
  </rv>
  <rv s="3">
    <fb>446.77499999999998</fb>
    <v>5</v>
  </rv>
  <rv s="3">
    <fb>448.14499999999998</fb>
    <v>5</v>
  </rv>
  <rv s="3">
    <fb>446.93</fb>
    <v>5</v>
  </rv>
  <rv s="3">
    <fb>453.95</fb>
    <v>5</v>
  </rv>
  <rv s="3">
    <fb>453.03500000000003</fb>
    <v>5</v>
  </rv>
  <rv s="3">
    <fb>458.7</fb>
    <v>5</v>
  </rv>
  <rv s="3">
    <fb>452.16</fb>
    <v>5</v>
  </rv>
  <rv s="3">
    <fb>454.45</fb>
    <v>5</v>
  </rv>
  <rv s="3">
    <fb>457.41</fb>
    <v>5</v>
  </rv>
  <rv s="3">
    <fb>459.97</fb>
    <v>5</v>
  </rv>
  <rv s="3">
    <fb>458.89499999999998</fb>
    <v>5</v>
  </rv>
  <rv s="3">
    <fb>455.27</fb>
    <v>5</v>
  </rv>
  <rv s="3">
    <fb>455.58499999999998</fb>
    <v>5</v>
  </rv>
  <rv s="3">
    <fb>457.61</fb>
    <v>5</v>
  </rv>
  <rv s="3">
    <fb>451.82</fb>
    <v>5</v>
  </rv>
  <rv s="3">
    <fb>445.74</fb>
    <v>5</v>
  </rv>
  <rv s="3">
    <fb>446.01</fb>
    <v>5</v>
  </rv>
  <rv s="3">
    <fb>444.29500000000002</fb>
    <v>5</v>
  </rv>
  <rv s="3">
    <fb>454.28500000000003</fb>
    <v>5</v>
  </rv>
  <rv s="3">
    <fb>453.56</fb>
    <v>5</v>
  </rv>
  <rv s="3">
    <fb>463.6</fb>
    <v>5</v>
  </rv>
  <rv s="3">
    <fb>469.63</fb>
    <v>5</v>
  </rv>
  <rv s="3">
    <fb>477.44</fb>
    <v>5</v>
  </rv>
  <rv s="3">
    <fb>479.75</fb>
    <v>5</v>
  </rv>
  <rv s="3">
    <fb>480.56</fb>
    <v>5</v>
  </rv>
  <rv s="3">
    <fb>482.995</fb>
    <v>5</v>
  </rv>
  <rv s="3">
    <fb>481.84</fb>
    <v>5</v>
  </rv>
  <rv s="3">
    <fb>487.91500000000002</fb>
    <v>5</v>
  </rv>
  <rv s="3">
    <fb>482.08</fb>
    <v>5</v>
  </rv>
  <rv s="3">
    <fb>474.35500000000002</fb>
    <v>5</v>
  </rv>
  <rv s="3">
    <fb>469.39</fb>
    <v>5</v>
  </rv>
  <rv s="3">
    <fb>479.59</fb>
    <v>5</v>
  </rv>
  <rv s="3">
    <fb>478.89</fb>
    <v>5</v>
  </rv>
  <rv s="3">
    <fb>469.75</fb>
    <v>5</v>
  </rv>
  <rv s="3">
    <fb>484.12</fb>
    <v>5</v>
  </rv>
  <rv s="3">
    <fb>480.39</fb>
    <v>5</v>
  </rv>
  <rv s="3">
    <fb>469.02</fb>
    <v>5</v>
  </rv>
  <rv s="3">
    <fb>481.02499999999998</fb>
    <v>5</v>
  </rv>
  <rv s="3">
    <fb>478.08</fb>
    <v>5</v>
  </rv>
  <rv s="3">
    <fb>478.79500000000002</fb>
    <v>5</v>
  </rv>
  <rv s="3">
    <fb>466.005</fb>
    <v>5</v>
  </rv>
  <rv s="3">
    <fb>448.51499999999999</fb>
    <v>5</v>
  </rv>
  <rv s="3">
    <fb>477.13499999999999</fb>
    <v>5</v>
  </rv>
  <rv s="3">
    <fb>484.34500000000003</fb>
    <v>5</v>
  </rv>
  <rv s="3">
    <fb>492.815</fb>
    <v>5</v>
  </rv>
  <rv s="3">
    <fb>495.55500000000001</fb>
    <v>5</v>
  </rv>
  <rv s="3">
    <fb>498.44499999999999</fb>
    <v>5</v>
  </rv>
  <rv s="3">
    <fb>494.10500000000002</fb>
    <v>5</v>
  </rv>
  <rv s="3">
    <fb>491.16500000000002</fb>
    <v>5</v>
  </rv>
  <rv s="3">
    <fb>498.23500000000001</fb>
    <v>5</v>
  </rv>
  <rv s="3">
    <fb>489.255</fb>
    <v>5</v>
  </rv>
  <rv s="3">
    <fb>483.59500000000003</fb>
    <v>5</v>
  </rv>
  <rv s="3">
    <fb>475.59</fb>
    <v>5</v>
  </rv>
  <rv s="3">
    <fb>473</fb>
    <v>5</v>
  </rv>
  <rv s="3">
    <fb>467.03</fb>
    <v>5</v>
  </rv>
  <rv s="3">
    <fb>479.24</fb>
    <v>5</v>
  </rv>
  <rv s="3">
    <fb>468.99</fb>
    <v>5</v>
  </rv>
  <rv s="3">
    <fb>473.78</fb>
    <v>5</v>
  </rv>
  <rv s="3">
    <fb>478.80500000000001</fb>
    <v>5</v>
  </rv>
  <rv s="3">
    <fb>482.69499999999999</fb>
    <v>5</v>
  </rv>
  <rv s="3">
    <fb>489.79</fb>
    <v>5</v>
  </rv>
  <rv s="3">
    <fb>484.87</fb>
    <v>5</v>
  </rv>
  <rv s="3">
    <fb>483.88</fb>
    <v>5</v>
  </rv>
  <rv s="3">
    <fb>485.81</fb>
    <v>5</v>
  </rv>
  <rv s="3">
    <fb>486.495</fb>
    <v>5</v>
  </rv>
  <rv s="3">
    <fb>484.27</fb>
    <v>5</v>
  </rv>
  <rv s="3">
    <fb>493.505</fb>
    <v>5</v>
  </rv>
  <rv s="3">
    <fb>490.02499999999998</fb>
    <v>5</v>
  </rv>
  <rv s="3">
    <fb>493.42</fb>
    <v>5</v>
  </rv>
  <rv s="3">
    <fb>488.255</fb>
    <v>5</v>
  </rv>
  <rv s="3">
    <fb>478.53</fb>
    <v>5</v>
  </rv>
  <rv s="3">
    <fb>485.17500000000001</fb>
    <v>5</v>
  </rv>
  <rv s="3">
    <fb>493.625</fb>
    <v>5</v>
  </rv>
  <rv s="3">
    <fb>494.755</fb>
    <v>5</v>
  </rv>
  <rv s="3">
    <fb>501.89</fb>
    <v>5</v>
  </rv>
  <rv s="3">
    <fb>503.46499999999997</fb>
    <v>5</v>
  </rv>
  <rv s="3">
    <fb>503.75</fb>
    <v>5</v>
  </rv>
  <rv s="3">
    <fb>502.67500000000001</fb>
    <v>5</v>
  </rv>
  <rv s="3">
    <fb>498.10500000000002</fb>
    <v>5</v>
  </rv>
  <rv s="3">
    <fb>490.96</fb>
    <v>5</v>
  </rv>
  <rv s="3">
    <fb>495.15</fb>
    <v>5</v>
  </rv>
  <rv s="3">
    <fb>488.66</fb>
    <v>5</v>
  </rv>
  <rv s="3">
    <fb>497.98500000000001</fb>
    <v>5</v>
  </rv>
  <rv s="3">
    <fb>498.61</fb>
    <v>5</v>
  </rv>
  <rv s="3">
    <fb>486.46</fb>
    <v>5</v>
  </rv>
  <rv s="3">
    <fb>481.71499999999997</fb>
    <v>5</v>
  </rv>
  <rv s="3">
    <fb>476.65</fb>
    <v>5</v>
  </rv>
  <rv s="3">
    <fb>486.005</fb>
    <v>5</v>
  </rv>
  <rv s="3">
    <fb>487.435</fb>
    <v>5</v>
  </rv>
  <rv s="3">
    <fb>489.44</fb>
    <v>5</v>
  </rv>
  <rv s="3">
    <fb>478.67500000000001</fb>
    <v>5</v>
  </rv>
  <rv s="3">
    <fb>482.75</fb>
    <v>5</v>
  </rv>
  <rv s="3">
    <fb>487.47500000000002</fb>
    <v>5</v>
  </rv>
  <rv s="3">
    <fb>490.5</fb>
    <v>5</v>
  </rv>
  <rv s="3">
    <fb>487.4</fb>
    <v>5</v>
  </rv>
  <rv s="3">
    <fb>489.7</fb>
    <v>5</v>
  </rv>
  <rv s="3">
    <fb>495.2</fb>
    <v>5</v>
  </rv>
  <rv s="3">
    <fb>495.55</fb>
    <v>5</v>
  </rv>
  <rv s="3">
    <fb>498.58499999999998</fb>
    <v>5</v>
  </rv>
  <rv s="3">
    <fb>500.22500000000002</fb>
    <v>5</v>
  </rv>
  <rv s="3">
    <fb>497.11</fb>
    <v>5</v>
  </rv>
  <rv s="3">
    <fb>497.54</fb>
    <v>5</v>
  </rv>
  <rv s="3">
    <fb>505.26</fb>
    <v>5</v>
  </rv>
  <rv s="3">
    <fb>504.18</fb>
    <v>5</v>
  </rv>
  <rv s="3">
    <fb>508.54</fb>
    <v>5</v>
  </rv>
  <rv s="3">
    <fb>504.01</fb>
    <v>5</v>
  </rv>
  <rv s="3">
    <fb>504.90499999999997</fb>
    <v>5</v>
  </rv>
  <rv s="3">
    <fb>506.63</fb>
    <v>5</v>
  </rv>
  <rv s="3">
    <fb>501.82499999999999</fb>
    <v>5</v>
  </rv>
  <rv s="3">
    <fb>503.10500000000002</fb>
    <v>5</v>
  </rv>
  <rv s="3">
    <fb>497</fb>
    <v>5</v>
  </rv>
  <rv s="3">
    <fb>490.11</fb>
    <v>5</v>
  </rv>
  <rv s="3">
    <fb>494.33</fb>
    <v>5</v>
  </rv>
  <rv s="3">
    <fb>495.69</fb>
    <v>5</v>
  </rv>
  <rv s="3">
    <fb>501.16</fb>
    <v>5</v>
  </rv>
  <rv s="3">
    <fb>503.07</fb>
    <v>5</v>
  </rv>
  <rv s="3">
    <fb>507.64</fb>
    <v>5</v>
  </rv>
  <rv s="3">
    <fb>503.79500000000002</fb>
    <v>5</v>
  </rv>
  <rv s="3">
    <fb>505.57</fb>
    <v>5</v>
  </rv>
  <rv s="3">
    <fb>502.10500000000002</fb>
    <v>5</v>
  </rv>
  <rv s="3">
    <fb>504.97500000000002</fb>
    <v>5</v>
  </rv>
  <rv s="3">
    <fb>503.02499999999998</fb>
    <v>5</v>
  </rv>
  <rv s="3">
    <fb>503.91500000000002</fb>
    <v>5</v>
  </rv>
  <rv s="3">
    <fb>494.64</fb>
    <v>5</v>
  </rv>
  <rv s="3">
    <fb>493.755</fb>
    <v>5</v>
  </rv>
  <rv s="3">
    <fb>489.185</fb>
    <v>5</v>
  </rv>
  <rv s="3">
    <fb>496.39</fb>
    <v>5</v>
  </rv>
  <rv s="3">
    <fb>498.245</fb>
    <v>5</v>
  </rv>
  <rv s="3">
    <fb>493.96</fb>
    <v>5</v>
  </rv>
  <rv s="3">
    <fb>486.85500000000002</fb>
    <v>5</v>
  </rv>
  <rv s="3">
    <fb>483.1</fb>
    <v>5</v>
  </rv>
  <rv s="3">
    <fb>481.83499999999998</fb>
    <v>5</v>
  </rv>
  <rv s="3">
    <fb>469.8</fb>
    <v>5</v>
  </rv>
  <rv s="3">
    <fb>480.60500000000002</fb>
    <v>5</v>
  </rv>
  <rv s="3">
    <fb>487.99</fb>
    <v>5</v>
  </rv>
  <rv s="3">
    <fb>483.40499999999997</fb>
    <v>5</v>
  </rv>
  <rv s="3">
    <fb>487.23</fb>
    <v>5</v>
  </rv>
  <rv s="3">
    <fb>488.34500000000003</fb>
    <v>5</v>
  </rv>
  <rv s="3">
    <fb>482.36</fb>
    <v>5</v>
  </rv>
  <rv s="3">
    <fb>487.76</fb>
    <v>5</v>
  </rv>
  <rv s="3">
    <fb>495.995</fb>
    <v>5</v>
  </rv>
  <rv s="3">
    <fb>492.73500000000001</fb>
    <v>5</v>
  </rv>
  <rv s="3">
    <fb>494.31</fb>
    <v>5</v>
  </rv>
  <rv s="3">
    <fb>490.06</fb>
    <v>5</v>
  </rv>
  <rv s="3">
    <fb>491.48</fb>
    <v>5</v>
  </rv>
  <rv s="3">
    <fb>493.88</fb>
    <v>5</v>
  </rv>
  <rv s="3">
    <fb>496.57499999999999</fb>
    <v>5</v>
  </rv>
  <rv s="3">
    <fb>493.85500000000002</fb>
    <v>5</v>
  </rv>
  <rv s="3">
    <fb>495.88499999999999</fb>
    <v>5</v>
  </rv>
  <rv s="3">
    <fb>493.185</fb>
    <v>5</v>
  </rv>
  <rv s="3">
    <fb>495.56</fb>
    <v>5</v>
  </rv>
  <rv s="3">
    <fb>495.14</fb>
    <v>5</v>
  </rv>
  <rv s="3">
    <fb>491.02</fb>
    <v>5</v>
  </rv>
  <rv s="3">
    <fb>482.4</fb>
    <v>5</v>
  </rv>
  <rv s="3">
    <fb>486</fb>
    <v>5</v>
  </rv>
  <rv s="3">
    <fb>473.68</fb>
    <v>5</v>
  </rv>
  <rv s="3">
    <fb>479.48</fb>
    <v>5</v>
  </rv>
  <rv s="3">
    <fb>487.24</fb>
    <v>5</v>
  </rv>
  <rv s="3">
    <fb>493.23</fb>
    <v>5</v>
  </rv>
  <rv s="3">
    <fb>497.74</fb>
    <v>5</v>
  </rv>
  <rv s="3">
    <fb>494.90499999999997</fb>
    <v>5</v>
  </rv>
  <rv s="3">
    <fb>502.59500000000003</fb>
    <v>5</v>
  </rv>
  <rv s="3">
    <fb>502.45499999999998</fb>
    <v>5</v>
  </rv>
  <rv s="3">
    <fb>502.69499999999999</fb>
    <v>5</v>
  </rv>
  <rv s="3">
    <fb>509.6</fb>
    <v>5</v>
  </rv>
  <rv s="3">
    <fb>505.745</fb>
    <v>5</v>
  </rv>
  <rv s="3">
    <fb>506.86500000000001</fb>
    <v>5</v>
  </rv>
  <rv s="3">
    <fb>503.78</fb>
    <v>5</v>
  </rv>
  <rv s="3">
    <fb>497.755</fb>
    <v>5</v>
  </rv>
  <rv s="3">
    <fb>500.82</fb>
    <v>5</v>
  </rv>
  <rv s="3">
    <fb>496.20499999999998</fb>
    <v>5</v>
  </rv>
  <rv s="3">
    <fb>495.59</fb>
    <v>5</v>
  </rv>
  <rv s="3">
    <fb>493.65</fb>
    <v>5</v>
  </rv>
  <rv s="3">
    <fb>493.55</fb>
    <v>5</v>
  </rv>
  <rv s="3">
    <fb>493.75</fb>
    <v>5</v>
  </rv>
  <rv s="3">
    <fb>484.06</fb>
    <v>5</v>
  </rv>
  <rv s="3">
    <fb>484.35</fb>
    <v>5</v>
  </rv>
  <rv s="3">
    <fb>492.745</fb>
    <v>5</v>
  </rv>
  <rv s="3">
    <fb>499.35500000000002</fb>
    <v>5</v>
  </rv>
  <rv s="3">
    <fb>498.52499999999998</fb>
    <v>5</v>
  </rv>
  <rv s="3">
    <fb>505.52</fb>
    <v>5</v>
  </rv>
  <rv s="3">
    <fb>497.13</fb>
    <v>5</v>
  </rv>
  <rv s="3">
    <fb>495.565</fb>
    <v>5</v>
  </rv>
  <rv s="3">
    <fb>492.69</fb>
    <v>5</v>
  </rv>
  <rv s="3">
    <fb>490.71</fb>
    <v>5</v>
  </rv>
  <rv s="3">
    <fb>491.005</fb>
    <v>5</v>
  </rv>
  <rv s="3">
    <fb>495.9</fb>
    <v>5</v>
  </rv>
  <rv s="3">
    <fb>485.29500000000002</fb>
    <v>5</v>
  </rv>
  <rv s="3">
    <fb>501.12</fb>
    <v>5</v>
  </rv>
  <rv s="3">
    <fb>498.34</fb>
    <v>5</v>
  </rv>
  <rv s="3">
    <fb>498.75</fb>
    <v>5</v>
  </rv>
  <rv s="3">
    <fb>495.05500000000001</fb>
    <v>5</v>
  </rv>
  <rv s="3">
    <fb>496.34</fb>
    <v>5</v>
  </rv>
  <rv s="3">
    <fb>503.44499999999999</fb>
    <v>5</v>
  </rv>
  <rv s="3">
    <fb>508.53</fb>
    <v>5</v>
  </rv>
  <rv s="3">
    <fb>503.31</fb>
    <v>5</v>
  </rv>
  <rv s="3">
    <fb>507.02</fb>
    <v>5</v>
  </rv>
  <rv s="3">
    <fb>509.71</fb>
    <v>5</v>
  </rv>
  <rv s="3">
    <fb>508.02</fb>
    <v>5</v>
  </rv>
  <rv s="3">
    <fb>510.70499999999998</fb>
    <v>5</v>
  </rv>
  <rv s="3">
    <fb>515.505</fb>
    <v>5</v>
  </rv>
  <rv s="3">
    <fb>516.26</fb>
    <v>5</v>
  </rv>
  <rv s="3">
    <fb>506.935</fb>
    <v>5</v>
  </rv>
  <rv s="3">
    <fb>508.05500000000001</fb>
    <v>5</v>
  </rv>
  <rv s="3">
    <fb>511.29500000000002</fb>
    <v>5</v>
  </rv>
  <rv s="3">
    <fb>520.84500000000003</fb>
    <v>5</v>
  </rv>
  <rv s="3">
    <fb>521.16</fb>
    <v>5</v>
  </rv>
  <rv s="3">
    <fb>527.04</fb>
    <v>5</v>
  </rv>
  <rv s="3">
    <fb>529.12</fb>
    <v>5</v>
  </rv>
  <rv s="3">
    <fb>534.87</fb>
    <v>5</v>
  </rv>
  <rv s="3">
    <fb>537.67999999999995</fb>
    <v>5</v>
  </rv>
  <rv s="3">
    <fb>532.79499999999996</fb>
    <v>5</v>
  </rv>
  <rv s="3">
    <fb>532.17999999999995</fb>
    <v>5</v>
  </rv>
  <rv s="3">
    <fb>528.55499999999995</fb>
    <v>5</v>
  </rv>
  <rv s="3">
    <fb>529.92999999999995</fb>
    <v>5</v>
  </rv>
  <rv s="3">
    <fb>529.89</fb>
    <v>5</v>
  </rv>
  <rv s="3">
    <fb>529.26499999999999</fb>
    <v>5</v>
  </rv>
  <rv s="3">
    <fb>524.21500000000003</fb>
    <v>5</v>
  </rv>
  <rv s="3">
    <fb>522.23500000000001</fb>
    <v>5</v>
  </rv>
  <rv s="3">
    <fb>519.82500000000005</fb>
    <v>5</v>
  </rv>
  <rv s="3">
    <fb>522.09</fb>
    <v>5</v>
  </rv>
  <rv s="3">
    <fb>513.44000000000005</fb>
    <v>5</v>
  </rv>
  <rv s="3">
    <fb>515.15</fb>
    <v>5</v>
  </rv>
  <rv s="3">
    <fb>517.60500000000002</fb>
    <v>5</v>
  </rv>
  <rv s="3">
    <fb>493.58499999999998</fb>
    <v>5</v>
  </rv>
  <rv s="3">
    <fb>496.97500000000002</fb>
    <v>5</v>
  </rv>
  <rv s="3">
    <fb>490.17</fb>
    <v>5</v>
  </rv>
  <rv s="3">
    <fb>499.51499999999999</fb>
    <v>5</v>
  </rv>
  <rv s="3">
    <fb>487.34</fb>
    <v>5</v>
  </rv>
  <rv s="3">
    <fb>483.65</fb>
    <v>5</v>
  </rv>
  <rv s="3">
    <fb>491.1</fb>
    <v>5</v>
  </rv>
  <rv s="3">
    <fb>504.47</fb>
    <v>5</v>
  </rv>
  <rv s="3">
    <fb>505.09</fb>
    <v>5</v>
  </rv>
  <rv s="3">
    <fb>500.86500000000001</fb>
    <v>5</v>
  </rv>
  <rv s="3">
    <fb>493.36500000000001</fb>
    <v>5</v>
  </rv>
  <rv s="3">
    <fb>487.38</fb>
    <v>5</v>
  </rv>
  <rv s="3">
    <fb>487.245</fb>
    <v>5</v>
  </rv>
  <rv s="3">
    <fb>479.74</fb>
    <v>5</v>
  </rv>
  <rv s="3">
    <fb>487.35</fb>
    <v>5</v>
  </rv>
  <rv s="3">
    <fb>473.21</fb>
    <v>5</v>
  </rv>
  <rv s="3">
    <fb>488.24</fb>
    <v>5</v>
  </rv>
  <rv s="3">
    <fb>495.01499999999999</fb>
    <v>5</v>
  </rv>
  <rv s="3">
    <fb>501.88</fb>
    <v>5</v>
  </rv>
  <rv s="3">
    <fb>500.28</fb>
    <v>5</v>
  </rv>
  <rv s="0">
    <v>https://www.bing.com/financeapi/forcetrigger?t=bnjkim&amp;q=XLON%3aSAWD&amp;form=skydnc</v>
    <v>Learn more on Bing</v>
  </rv>
  <rv s="1">
    <v>en-US</v>
    <v>bnjkim</v>
    <v>268435456</v>
    <v>1</v>
    <v>Powered by Refinitiv</v>
    <v>0</v>
    <v>iShrs MSCI World ESG USD Acc (XLON:SAWD)</v>
    <v>2</v>
    <v>3</v>
    <v>Finance</v>
    <v>4</v>
    <v>8.343</v>
    <v>3.9375</v>
    <v>1.0025999999999999</v>
    <v>2.5999999999999999E-2</v>
    <v>3.1459999999999999E-3</v>
    <v>USD</v>
    <v>London Stock Exchange</v>
    <v>XLON</v>
    <v>2E-3</v>
    <v>8.2910000000000004</v>
    <v>ETF</v>
    <v>44554.524355335154</v>
    <v>8113</v>
    <v>8.2810000000000006</v>
    <v>1378712413.3</v>
    <v>iShrs MSCI World ESG USD Acc</v>
    <v>8.2850000000000001</v>
    <v>8.2650000000000006</v>
    <v>8.2910000000000004</v>
    <v>SAWD</v>
    <v>iShrs MSCI World ESG USD Acc (XLON:SAWD)</v>
    <v>1070</v>
  </rv>
  <rv s="2">
    <v>8114</v>
  </rv>
  <rv s="3">
    <fb>6.8109999999999999</fb>
    <v>5</v>
  </rv>
  <rv s="3">
    <fb>6.8170000000000002</fb>
    <v>5</v>
  </rv>
  <rv s="3">
    <fb>6.7969999999999997</fb>
    <v>5</v>
  </rv>
  <rv s="3">
    <fb>6.7530000000000001</fb>
    <v>5</v>
  </rv>
  <rv s="3">
    <fb>6.9119999999999999</fb>
    <v>5</v>
  </rv>
  <rv s="3">
    <fb>6.9160000000000004</fb>
    <v>5</v>
  </rv>
  <rv s="3">
    <fb>6.9690000000000003</fb>
    <v>5</v>
  </rv>
  <rv s="3">
    <fb>6.9424999999999999</fb>
    <v>5</v>
  </rv>
  <rv s="3">
    <fb>6.9234999999999998</fb>
    <v>5</v>
  </rv>
  <rv s="3">
    <fb>6.952</fb>
    <v>5</v>
  </rv>
  <rv s="3">
    <fb>6.9615</fb>
    <v>5</v>
  </rv>
  <rv s="3">
    <fb>6.8765000000000001</fb>
    <v>5</v>
  </rv>
  <rv s="3">
    <fb>6.88</fb>
    <v>5</v>
  </rv>
  <rv s="3">
    <fb>6.89</fb>
    <v>5</v>
  </rv>
  <rv s="3">
    <fb>6.9820000000000002</fb>
    <v>5</v>
  </rv>
  <rv s="3">
    <fb>7.0019999999999998</fb>
    <v>5</v>
  </rv>
  <rv s="3">
    <fb>6.9740000000000002</fb>
    <v>5</v>
  </rv>
  <rv s="3">
    <fb>6.9059999999999997</fb>
    <v>5</v>
  </rv>
  <rv s="3">
    <fb>6.8689999999999998</fb>
    <v>5</v>
  </rv>
  <rv s="3">
    <fb>6.8929999999999998</fb>
    <v>5</v>
  </rv>
  <rv s="3">
    <fb>6.78</fb>
    <v>5</v>
  </rv>
  <rv s="3">
    <fb>6.8159999999999998</fb>
    <v>5</v>
  </rv>
  <rv s="3">
    <fb>6.9349999999999996</fb>
    <v>5</v>
  </rv>
  <rv s="3">
    <fb>7.04</fb>
    <v>5</v>
  </rv>
  <rv s="3">
    <fb>7.0750000000000002</fb>
    <v>5</v>
  </rv>
  <rv s="3">
    <fb>7.101</fb>
    <v>5</v>
  </rv>
  <rv s="3">
    <fb>7.13</fb>
    <v>5</v>
  </rv>
  <rv s="3">
    <fb>7.2169999999999996</fb>
    <v>5</v>
  </rv>
  <rv s="3">
    <fb>7.1150000000000002</fb>
    <v>5</v>
  </rv>
  <rv s="3">
    <fb>7.0869999999999997</fb>
    <v>5</v>
  </rv>
  <rv s="3">
    <fb>7.0279999999999996</fb>
    <v>5</v>
  </rv>
  <rv s="3">
    <fb>7.0865</fb>
    <v>5</v>
  </rv>
  <rv s="3">
    <fb>7.0780000000000003</fb>
    <v>5</v>
  </rv>
  <rv s="3">
    <fb>7.024</fb>
    <v>5</v>
  </rv>
  <rv s="3">
    <fb>6.9610000000000003</fb>
    <v>5</v>
  </rv>
  <rv s="3">
    <fb>6.7930000000000001</fb>
    <v>5</v>
  </rv>
  <rv s="3">
    <fb>7.0140000000000002</fb>
    <v>5</v>
  </rv>
  <rv s="3">
    <fb>7.0579999999999998</fb>
    <v>5</v>
  </rv>
  <rv s="3">
    <fb>7.0990000000000002</fb>
    <v>5</v>
  </rv>
  <rv s="3">
    <fb>7.1749999999999998</fb>
    <v>5</v>
  </rv>
  <rv s="3">
    <fb>7.1779999999999999</fb>
    <v>5</v>
  </rv>
  <rv s="3">
    <fb>7.15</fb>
    <v>5</v>
  </rv>
  <rv s="3">
    <fb>7.1180000000000003</fb>
    <v>5</v>
  </rv>
  <rv s="3">
    <fb>7.0949999999999998</fb>
    <v>5</v>
  </rv>
  <rv s="3">
    <fb>7.0330000000000004</fb>
    <v>5</v>
  </rv>
  <rv s="3">
    <fb>7.1109999999999998</fb>
    <v>5</v>
  </rv>
  <rv s="3">
    <fb>7.1189999999999998</fb>
    <v>5</v>
  </rv>
  <rv s="3">
    <fb>7.3330000000000002</fb>
    <v>5</v>
  </rv>
  <rv s="3">
    <fb>7.3179999999999996</fb>
    <v>5</v>
  </rv>
  <rv s="3">
    <fb>7.3940000000000001</fb>
    <v>5</v>
  </rv>
  <rv s="3">
    <fb>7.415</fb>
    <v>5</v>
  </rv>
  <rv s="3">
    <fb>7.4409999999999998</fb>
    <v>5</v>
  </rv>
  <rv s="3">
    <fb>7.484</fb>
    <v>5</v>
  </rv>
  <rv s="3">
    <fb>7.3869999999999996</fb>
    <v>5</v>
  </rv>
  <rv s="3">
    <fb>7.4779999999999998</fb>
    <v>5</v>
  </rv>
  <rv s="3">
    <fb>7.4950000000000001</fb>
    <v>5</v>
  </rv>
  <rv s="3">
    <fb>7.5229999999999997</fb>
    <v>5</v>
  </rv>
  <rv s="3">
    <fb>7.5140000000000002</fb>
    <v>5</v>
  </rv>
  <rv s="3">
    <fb>7.5270000000000001</fb>
    <v>5</v>
  </rv>
  <rv s="3">
    <fb>7.4805000000000001</fb>
    <v>5</v>
  </rv>
  <rv s="3">
    <fb>7.4835000000000003</fb>
    <v>5</v>
  </rv>
  <rv s="3">
    <fb>7.468</fb>
    <v>5</v>
  </rv>
  <rv s="3">
    <fb>7.5940000000000003</fb>
    <v>5</v>
  </rv>
  <rv s="3">
    <fb>7.4710000000000001</fb>
    <v>5</v>
  </rv>
  <rv s="3">
    <fb>7.4820000000000002</fb>
    <v>5</v>
  </rv>
  <rv s="3">
    <fb>7.5</fb>
    <v>5</v>
  </rv>
  <rv s="3">
    <fb>7.5750000000000002</fb>
    <v>5</v>
  </rv>
  <rv s="3">
    <fb>7.5625</fb>
    <v>5</v>
  </rv>
  <rv s="3">
    <fb>7.6109999999999998</fb>
    <v>5</v>
  </rv>
  <rv s="3">
    <fb>7.6040000000000001</fb>
    <v>5</v>
  </rv>
  <rv s="3">
    <fb>7.6239999999999997</fb>
    <v>5</v>
  </rv>
  <rv s="3">
    <fb>7.6420000000000003</fb>
    <v>5</v>
  </rv>
  <rv s="3">
    <fb>7.64</fb>
    <v>5</v>
  </rv>
  <rv s="3">
    <fb>7.673</fb>
    <v>5</v>
  </rv>
  <rv s="3">
    <fb>7.68</fb>
    <v>5</v>
  </rv>
  <rv s="3">
    <fb>7.69</fb>
    <v>5</v>
  </rv>
  <rv s="3">
    <fb>7.702</fb>
    <v>5</v>
  </rv>
  <rv s="3">
    <fb>7.649</fb>
    <v>5</v>
  </rv>
  <rv s="3">
    <fb>7.5529999999999999</fb>
    <v>5</v>
  </rv>
  <rv s="3">
    <fb>7.609</fb>
    <v>5</v>
  </rv>
  <rv s="3">
    <fb>7.6559999999999997</fb>
    <v>5</v>
  </rv>
  <rv s="3">
    <fb>7.6580000000000004</fb>
    <v>5</v>
  </rv>
  <rv s="3">
    <fb>7.7030000000000003</fb>
    <v>5</v>
  </rv>
  <rv s="3">
    <fb>7.7290000000000001</fb>
    <v>5</v>
  </rv>
  <rv s="3">
    <fb>7.7389999999999999</fb>
    <v>5</v>
  </rv>
  <rv s="3">
    <fb>7.7080000000000002</fb>
    <v>5</v>
  </rv>
  <rv s="3">
    <fb>7.766</fb>
    <v>5</v>
  </rv>
  <rv s="3">
    <fb>7.8029999999999999</fb>
    <v>5</v>
  </rv>
  <rv s="3">
    <fb>7.7569999999999997</fb>
    <v>5</v>
  </rv>
  <rv s="3">
    <fb>7.6959999999999997</fb>
    <v>5</v>
  </rv>
  <rv s="3">
    <fb>7.7960000000000003</fb>
    <v>5</v>
  </rv>
  <rv s="3">
    <fb>7.8220000000000001</fb>
    <v>5</v>
  </rv>
  <rv s="3">
    <fb>7.8520000000000003</fb>
    <v>5</v>
  </rv>
  <rv s="3">
    <fb>7.8224999999999998</fb>
    <v>5</v>
  </rv>
  <rv s="3">
    <fb>7.7859999999999996</fb>
    <v>5</v>
  </rv>
  <rv s="3">
    <fb>7.5960000000000001</fb>
    <v>5</v>
  </rv>
  <rv s="3">
    <fb>7.6740000000000004</fb>
    <v>5</v>
  </rv>
  <rv s="3">
    <fb>7.7610000000000001</fb>
    <v>5</v>
  </rv>
  <rv s="3">
    <fb>7.7830000000000004</fb>
    <v>5</v>
  </rv>
  <rv s="3">
    <fb>7.8789999999999996</fb>
    <v>5</v>
  </rv>
  <rv s="3">
    <fb>7.8090000000000002</fb>
    <v>5</v>
  </rv>
  <rv s="3">
    <fb>7.8460000000000001</fb>
    <v>5</v>
  </rv>
  <rv s="3">
    <fb>7.9130000000000003</fb>
    <v>5</v>
  </rv>
  <rv s="3">
    <fb>7.8970000000000002</fb>
    <v>5</v>
  </rv>
  <rv s="3">
    <fb>7.867</fb>
    <v>5</v>
  </rv>
  <rv s="3">
    <fb>7.8920000000000003</fb>
    <v>5</v>
  </rv>
  <rv s="3">
    <fb>7.931</fb>
    <v>5</v>
  </rv>
  <rv s="3">
    <fb>7.9240000000000004</fb>
    <v>5</v>
  </rv>
  <rv s="3">
    <fb>7.9290000000000003</fb>
    <v>5</v>
  </rv>
  <rv s="3">
    <fb>7.9409999999999998</fb>
    <v>5</v>
  </rv>
  <rv s="3">
    <fb>7.9610000000000003</fb>
    <v>5</v>
  </rv>
  <rv s="3">
    <fb>7.9935</fb>
    <v>5</v>
  </rv>
  <rv s="3">
    <fb>7.9560000000000004</fb>
    <v>5</v>
  </rv>
  <rv s="3">
    <fb>7.9314999999999998</fb>
    <v>5</v>
  </rv>
  <rv s="3">
    <fb>7.8390000000000004</fb>
    <v>5</v>
  </rv>
  <rv s="3">
    <fb>7.8890000000000002</fb>
    <v>5</v>
  </rv>
  <rv s="3">
    <fb>7.9770000000000003</fb>
    <v>5</v>
  </rv>
  <rv s="3">
    <fb>8</fb>
    <v>5</v>
  </rv>
  <rv s="3">
    <fb>8.0139999999999993</fb>
    <v>5</v>
  </rv>
  <rv s="3">
    <fb>7.9885000000000002</fb>
    <v>5</v>
  </rv>
  <rv s="3">
    <fb>8.032</fb>
    <v>5</v>
  </rv>
  <rv s="3">
    <fb>8.0920000000000005</fb>
    <v>5</v>
  </rv>
  <rv s="3">
    <fb>8.1189999999999998</fb>
    <v>5</v>
  </rv>
  <rv s="3">
    <fb>8.1120000000000001</fb>
    <v>5</v>
  </rv>
  <rv s="3">
    <fb>8.1539999999999999</fb>
    <v>5</v>
  </rv>
  <rv s="3">
    <fb>8.1</fb>
    <v>5</v>
  </rv>
  <rv s="3">
    <fb>8.0530000000000008</fb>
    <v>5</v>
  </rv>
  <rv s="3">
    <fb>8.077</fb>
    <v>5</v>
  </rv>
  <rv s="3">
    <fb>8.0419999999999998</fb>
    <v>5</v>
  </rv>
  <rv s="3">
    <fb>8.0129999999999999</fb>
    <v>5</v>
  </rv>
  <rv s="3">
    <fb>8.01</fb>
    <v>5</v>
  </rv>
  <rv s="3">
    <fb>7.992</fb>
    <v>5</v>
  </rv>
  <rv s="3">
    <fb>7.99</fb>
    <v>5</v>
  </rv>
  <rv s="3">
    <fb>7.9545000000000003</fb>
    <v>5</v>
  </rv>
  <rv s="3">
    <fb>7.8540000000000001</fb>
    <v>5</v>
  </rv>
  <rv s="3">
    <fb>7.9059999999999997</fb>
    <v>5</v>
  </rv>
  <rv s="3">
    <fb>7.9889999999999999</fb>
    <v>5</v>
  </rv>
  <rv s="3">
    <fb>7.9489999999999998</fb>
    <v>5</v>
  </rv>
  <rv s="3">
    <fb>7.9509999999999996</fb>
    <v>5</v>
  </rv>
  <rv s="3">
    <fb>7.782</fb>
    <v>5</v>
  </rv>
  <rv s="3">
    <fb>7.7910000000000004</fb>
    <v>5</v>
  </rv>
  <rv s="3">
    <fb>7.7889999999999997</fb>
    <v>5</v>
  </rv>
  <rv s="3">
    <fb>7.7270000000000003</fb>
    <v>5</v>
  </rv>
  <rv s="3">
    <fb>7.6529999999999996</fb>
    <v>5</v>
  </rv>
  <rv s="3">
    <fb>7.7679999999999998</fb>
    <v>5</v>
  </rv>
  <rv s="3">
    <fb>7.8140000000000001</fb>
    <v>5</v>
  </rv>
  <rv s="3">
    <fb>7.8360000000000003</fb>
    <v>5</v>
  </rv>
  <rv s="3">
    <fb>7.7640000000000002</fb>
    <v>5</v>
  </rv>
  <rv s="3">
    <fb>7.9</fb>
    <v>5</v>
  </rv>
  <rv s="3">
    <fb>7.9729999999999999</fb>
    <v>5</v>
  </rv>
  <rv s="3">
    <fb>8.0459999999999994</fb>
    <v>5</v>
  </rv>
  <rv s="3">
    <fb>8.0730000000000004</fb>
    <v>5</v>
  </rv>
  <rv s="3">
    <fb>8.0739999999999998</fb>
    <v>5</v>
  </rv>
  <rv s="3">
    <fb>8.1080000000000005</fb>
    <v>5</v>
  </rv>
  <rv s="3">
    <fb>8.1140000000000008</fb>
    <v>5</v>
  </rv>
  <rv s="3">
    <fb>8.1679999999999993</fb>
    <v>5</v>
  </rv>
  <rv s="3">
    <fb>8.1470000000000002</fb>
    <v>5</v>
  </rv>
  <rv s="3">
    <fb>8.1910000000000007</fb>
    <v>5</v>
  </rv>
  <rv s="3">
    <fb>8.2219999999999995</fb>
    <v>5</v>
  </rv>
  <rv s="3">
    <fb>8.2880000000000003</fb>
    <v>5</v>
  </rv>
  <rv s="3">
    <fb>8.3339999999999996</fb>
    <v>5</v>
  </rv>
  <rv s="3">
    <fb>8.3335000000000008</fb>
    <v>5</v>
  </rv>
  <rv s="3">
    <fb>8.3040000000000003</fb>
    <v>5</v>
  </rv>
  <rv s="3">
    <fb>8.2910000000000004</fb>
    <v>5</v>
  </rv>
  <rv s="3">
    <fb>8.3119999999999994</fb>
    <v>5</v>
  </rv>
  <rv s="3">
    <fb>8.327</fb>
    <v>5</v>
  </rv>
  <rv s="3">
    <fb>8.2959999999999994</fb>
    <v>5</v>
  </rv>
  <rv s="3">
    <fb>8.3030000000000008</fb>
    <v>5</v>
  </rv>
  <rv s="3">
    <fb>8.3149999999999995</fb>
    <v>5</v>
  </rv>
  <rv s="3">
    <fb>8.2059999999999995</fb>
    <v>5</v>
  </rv>
  <rv s="3">
    <fb>8.2584999999999997</fb>
    <v>5</v>
  </rv>
  <rv s="3">
    <fb>8.0470000000000006</fb>
    <v>5</v>
  </rv>
  <rv s="3">
    <fb>8.109</fb>
    <v>5</v>
  </rv>
  <rv s="3">
    <fb>8.0079999999999991</fb>
    <v>5</v>
  </rv>
  <rv s="3">
    <fb>8.1404999999999994</fb>
    <v>5</v>
  </rv>
  <rv s="3">
    <fb>7.98</fb>
    <v>5</v>
  </rv>
  <rv s="3">
    <fb>7.944</fb>
    <v>5</v>
  </rv>
  <rv s="3">
    <fb>8.2170000000000005</fb>
    <v>5</v>
  </rv>
  <rv s="3">
    <fb>8.2029999999999994</fb>
    <v>5</v>
  </rv>
  <rv s="3">
    <fb>8.2025000000000006</fb>
    <v>5</v>
  </rv>
  <rv s="3">
    <fb>8.1850000000000005</fb>
    <v>5</v>
  </rv>
  <rv s="3">
    <fb>8.0589999999999993</fb>
    <v>5</v>
  </rv>
  <rv s="3">
    <fb>8.0649999999999995</fb>
    <v>5</v>
  </rv>
  <rv s="3">
    <fb>8.1950000000000003</fb>
    <v>5</v>
  </rv>
  <rv s="3">
    <fb>8.2650000000000006</fb>
    <v>5</v>
  </rv>
  <rv s="0">
    <v>https://www.bing.com/financeapi/forcetrigger?t=bpbb6h&amp;q=XLON%3aSWRD&amp;form=skydnc</v>
    <v>Learn more on Bing</v>
  </rv>
  <rv s="8">
    <v>en-US</v>
    <v>bpbb6h</v>
    <v>268435456</v>
    <v>1</v>
    <v>Powered by Refinitiv</v>
    <v>12</v>
    <v>SPDR MSCI World UCITS ETF USD (XLON:SWRD)</v>
    <v>2</v>
    <v>13</v>
    <v>Finance</v>
    <v>4</v>
    <v>7.7499999999999999E-2</v>
    <v>2.4069999999999999E-3</v>
    <v>USD</v>
    <v>London Stock Exchange</v>
    <v>XLON</v>
    <v>1.1999999999999999E-3</v>
    <v>32.33</v>
    <v>ETF</v>
    <v>44554.51389092578</v>
    <v>8301</v>
    <v>32.21</v>
    <v>1306721900</v>
    <v>SPDR MSCI World UCITS ETF USD</v>
    <v>32.21</v>
    <v>32.202500000000001</v>
    <v>32.244999999999997</v>
    <v>SWRD</v>
    <v>SPDR MSCI World UCITS ETF USD (XLON:SWRD)</v>
    <v>158</v>
  </rv>
  <rv s="2">
    <v>8302</v>
  </rv>
  <rv s="3">
    <fb>26.62</fb>
    <v>5</v>
  </rv>
  <rv s="3">
    <fb>26.612500000000001</fb>
    <v>5</v>
  </rv>
  <rv s="3">
    <fb>26.567499999999999</fb>
    <v>5</v>
  </rv>
  <rv s="3">
    <fb>26.442499999999999</fb>
    <v>5</v>
  </rv>
  <rv s="3">
    <fb>26.49</fb>
    <v>5</v>
  </rv>
  <rv s="3">
    <fb>26.914999999999999</fb>
    <v>5</v>
  </rv>
  <rv s="3">
    <fb>27.092500000000001</fb>
    <v>5</v>
  </rv>
  <rv s="3">
    <fb>27.202500000000001</fb>
    <v>5</v>
  </rv>
  <rv s="3">
    <fb>27.1175</fb>
    <v>5</v>
  </rv>
  <rv s="3">
    <fb>27.09</fb>
    <v>5</v>
  </rv>
  <rv s="3">
    <fb>27.137499999999999</fb>
    <v>5</v>
  </rv>
  <rv s="3">
    <fb>27.27</fb>
    <v>5</v>
  </rv>
  <rv s="3">
    <fb>26.912500000000001</fb>
    <v>5</v>
  </rv>
  <rv s="3">
    <fb>26.922499999999999</fb>
    <v>5</v>
  </rv>
  <rv s="3">
    <fb>27.012499999999999</fb>
    <v>5</v>
  </rv>
  <rv s="3">
    <fb>27.317499999999999</fb>
    <v>5</v>
  </rv>
  <rv s="3">
    <fb>27.395</fb>
    <v>5</v>
  </rv>
  <rv s="3">
    <fb>27.2775</fb>
    <v>5</v>
  </rv>
  <rv s="3">
    <fb>27.122499999999999</fb>
    <v>5</v>
  </rv>
  <rv s="3">
    <fb>27.37</fb>
    <v>5</v>
  </rv>
  <rv s="3">
    <fb>26.925000000000001</fb>
    <v>5</v>
  </rv>
  <rv s="3">
    <fb>26.984999999999999</fb>
    <v>5</v>
  </rv>
  <rv s="3">
    <fb>26.5</fb>
    <v>5</v>
  </rv>
  <rv s="3">
    <fb>26.672499999999999</fb>
    <v>5</v>
  </rv>
  <rv s="3">
    <fb>27.1525</fb>
    <v>5</v>
  </rv>
  <rv s="3">
    <fb>27.475000000000001</fb>
    <v>5</v>
  </rv>
  <rv s="3">
    <fb>27.6525</fb>
    <v>5</v>
  </rv>
  <rv s="3">
    <fb>27.712499999999999</fb>
    <v>5</v>
  </rv>
  <rv s="3">
    <fb>27.717500000000001</fb>
    <v>5</v>
  </rv>
  <rv s="3">
    <fb>27.835000000000001</fb>
    <v>5</v>
  </rv>
  <rv s="3">
    <fb>27.927499999999998</fb>
    <v>5</v>
  </rv>
  <rv s="3">
    <fb>28.202500000000001</fb>
    <v>5</v>
  </rv>
  <rv s="3">
    <fb>28.06</fb>
    <v>5</v>
  </rv>
  <rv s="3">
    <fb>27.81</fb>
    <v>5</v>
  </rv>
  <rv s="3">
    <fb>27.732500000000002</fb>
    <v>5</v>
  </rv>
  <rv s="3">
    <fb>27.987500000000001</fb>
    <v>5</v>
  </rv>
  <rv s="3">
    <fb>27.734999999999999</fb>
    <v>5</v>
  </rv>
  <rv s="3">
    <fb>27.522500000000001</fb>
    <v>5</v>
  </rv>
  <rv s="3">
    <fb>27.727499999999999</fb>
    <v>5</v>
  </rv>
  <rv s="3">
    <fb>27.7075</fb>
    <v>5</v>
  </rv>
  <rv s="3">
    <fb>27.22</fb>
    <v>5</v>
  </rv>
  <rv s="3">
    <fb>27.607500000000002</fb>
    <v>5</v>
  </rv>
  <rv s="3">
    <fb>27.572500000000002</fb>
    <v>5</v>
  </rv>
  <rv s="3">
    <fb>27.4725</fb>
    <v>5</v>
  </rv>
  <rv s="3">
    <fb>27.184999999999999</fb>
    <v>5</v>
  </rv>
  <rv s="3">
    <fb>26.54</fb>
    <v>5</v>
  </rv>
  <rv s="3">
    <fb>27.38</fb>
    <v>5</v>
  </rv>
  <rv s="3">
    <fb>27.532499999999999</fb>
    <v>5</v>
  </rv>
  <rv s="3">
    <fb>27.63</fb>
    <v>5</v>
  </rv>
  <rv s="3">
    <fb>27.942499999999999</fb>
    <v>5</v>
  </rv>
  <rv s="3">
    <fb>27.795000000000002</fb>
    <v>5</v>
  </rv>
  <rv s="3">
    <fb>27.905000000000001</fb>
    <v>5</v>
  </rv>
  <rv s="3">
    <fb>28.0825</fb>
    <v>5</v>
  </rv>
  <rv s="3">
    <fb>27.934999999999999</fb>
    <v>5</v>
  </rv>
  <rv s="3">
    <fb>28.11</fb>
    <v>5</v>
  </rv>
  <rv s="3">
    <fb>27.8325</fb>
    <v>5</v>
  </rv>
  <rv s="3">
    <fb>27.9575</fb>
    <v>5</v>
  </rv>
  <rv s="3">
    <fb>27.864999999999998</fb>
    <v>5</v>
  </rv>
  <rv s="3">
    <fb>27.78</fb>
    <v>5</v>
  </rv>
  <rv s="3">
    <fb>27.517499999999998</fb>
    <v>5</v>
  </rv>
  <rv s="3">
    <fb>27.8125</fb>
    <v>5</v>
  </rv>
  <rv s="3">
    <fb>27.892499999999998</fb>
    <v>5</v>
  </rv>
  <rv s="3">
    <fb>27.94</fb>
    <v>5</v>
  </rv>
  <rv s="3">
    <fb>28.037500000000001</fb>
    <v>5</v>
  </rv>
  <rv s="3">
    <fb>28.227499999999999</fb>
    <v>5</v>
  </rv>
  <rv s="3">
    <fb>28.677499999999998</fb>
    <v>5</v>
  </rv>
  <rv s="3">
    <fb>28.65</fb>
    <v>5</v>
  </rv>
  <rv s="3">
    <fb>28.8</fb>
    <v>5</v>
  </rv>
  <rv s="3">
    <fb>28.855</fb>
    <v>5</v>
  </rv>
  <rv s="3">
    <fb>28.927499999999998</fb>
    <v>5</v>
  </rv>
  <rv s="3">
    <fb>29.024999999999999</fb>
    <v>5</v>
  </rv>
  <rv s="3">
    <fb>29.125</fb>
    <v>5</v>
  </rv>
  <rv s="3">
    <fb>29.37</fb>
    <v>5</v>
  </rv>
  <rv s="3">
    <fb>29.342500000000001</fb>
    <v>5</v>
  </rv>
  <rv s="3">
    <fb>28.947500000000002</fb>
    <v>5</v>
  </rv>
  <rv s="3">
    <fb>29.122499999999999</fb>
    <v>5</v>
  </rv>
  <rv s="3">
    <fb>29.262499999999999</fb>
    <v>5</v>
  </rv>
  <rv s="3">
    <fb>29.31</fb>
    <v>5</v>
  </rv>
  <rv s="3">
    <fb>29.434999999999999</fb>
    <v>5</v>
  </rv>
  <rv s="3">
    <fb>29.395</fb>
    <v>5</v>
  </rv>
  <rv s="3">
    <fb>29.44</fb>
    <v>5</v>
  </rv>
  <rv s="3">
    <fb>28.97</fb>
    <v>5</v>
  </rv>
  <rv s="3">
    <fb>29.335000000000001</fb>
    <v>5</v>
  </rv>
  <rv s="3">
    <fb>29.26</fb>
    <v>5</v>
  </rv>
  <rv s="3">
    <fb>29.712499999999999</fb>
    <v>5</v>
  </rv>
  <rv s="3">
    <fb>29.7225</fb>
    <v>5</v>
  </rv>
  <rv s="3">
    <fb>29.1675</fb>
    <v>5</v>
  </rv>
  <rv s="3">
    <fb>28.875</fb>
    <v>5</v>
  </rv>
  <rv s="3">
    <fb>28.842500000000001</fb>
    <v>5</v>
  </rv>
  <rv s="3">
    <fb>29.2775</fb>
    <v>5</v>
  </rv>
  <rv s="3">
    <fb>29.38</fb>
    <v>5</v>
  </rv>
  <rv s="3">
    <fb>29.3475</fb>
    <v>5</v>
  </rv>
  <rv s="3">
    <fb>29.484999999999999</fb>
    <v>5</v>
  </rv>
  <rv s="3">
    <fb>29.657499999999999</fb>
    <v>5</v>
  </rv>
  <rv s="3">
    <fb>29.614999999999998</fb>
    <v>5</v>
  </rv>
  <rv s="3">
    <fb>29.6325</fb>
    <v>5</v>
  </rv>
  <rv s="3">
    <fb>29.672499999999999</fb>
    <v>5</v>
  </rv>
  <rv s="3">
    <fb>29.795000000000002</fb>
    <v>5</v>
  </rv>
  <rv s="3">
    <fb>29.8475</fb>
    <v>5</v>
  </rv>
  <rv s="3">
    <fb>29.9025</fb>
    <v>5</v>
  </rv>
  <rv s="3">
    <fb>29.932500000000001</fb>
    <v>5</v>
  </rv>
  <rv s="3">
    <fb>29.94</fb>
    <v>5</v>
  </rv>
  <rv s="3">
    <fb>29.99</fb>
    <v>5</v>
  </rv>
  <rv s="3">
    <fb>29.995000000000001</fb>
    <v>5</v>
  </rv>
  <rv s="3">
    <fb>30.08</fb>
    <v>5</v>
  </rv>
  <rv s="3">
    <fb>30.12</fb>
    <v>5</v>
  </rv>
  <rv s="3">
    <fb>30.157499999999999</fb>
    <v>5</v>
  </rv>
  <rv s="3">
    <fb>29.912500000000001</fb>
    <v>5</v>
  </rv>
  <rv s="3">
    <fb>29.54</fb>
    <v>5</v>
  </rv>
  <rv s="3">
    <fb>29.772500000000001</fb>
    <v>5</v>
  </rv>
  <rv s="3">
    <fb>29.962499999999999</fb>
    <v>5</v>
  </rv>
  <rv s="3">
    <fb>30.1</fb>
    <v>5</v>
  </rv>
  <rv s="3">
    <fb>30.2</fb>
    <v>5</v>
  </rv>
  <rv s="3">
    <fb>30.147500000000001</fb>
    <v>5</v>
  </rv>
  <rv s="3">
    <fb>30.25</fb>
    <v>5</v>
  </rv>
  <rv s="3">
    <fb>30.135000000000002</fb>
    <v>5</v>
  </rv>
  <rv s="3">
    <fb>30.197500000000002</fb>
    <v>5</v>
  </rv>
  <rv s="3">
    <fb>30.36</fb>
    <v>5</v>
  </rv>
  <rv s="3">
    <fb>30.4925</fb>
    <v>5</v>
  </rv>
  <rv s="3">
    <fb>30.26</fb>
    <v>5</v>
  </rv>
  <rv s="3">
    <fb>30.4375</fb>
    <v>5</v>
  </rv>
  <rv s="3">
    <fb>30.49</fb>
    <v>5</v>
  </rv>
  <rv s="3">
    <fb>30.635000000000002</fb>
    <v>5</v>
  </rv>
  <rv s="3">
    <fb>30.657499999999999</fb>
    <v>5</v>
  </rv>
  <rv s="3">
    <fb>30.58</fb>
    <v>5</v>
  </rv>
  <rv s="3">
    <fb>30.432500000000001</fb>
    <v>5</v>
  </rv>
  <rv s="3">
    <fb>30.287500000000001</fb>
    <v>5</v>
  </rv>
  <rv s="3">
    <fb>29.72</fb>
    <v>5</v>
  </rv>
  <rv s="3">
    <fb>30.0075</fb>
    <v>5</v>
  </rv>
  <rv s="3">
    <fb>30.33</fb>
    <v>5</v>
  </rv>
  <rv s="3">
    <fb>30.42</fb>
    <v>5</v>
  </rv>
  <rv s="3">
    <fb>30.712499999999999</fb>
    <v>5</v>
  </rv>
  <rv s="3">
    <fb>30.774999999999999</fb>
    <v>5</v>
  </rv>
  <rv s="3">
    <fb>30.574999999999999</fb>
    <v>5</v>
  </rv>
  <rv s="3">
    <fb>30.697500000000002</fb>
    <v>5</v>
  </rv>
  <rv s="3">
    <fb>30.912500000000001</fb>
    <v>5</v>
  </rv>
  <rv s="3">
    <fb>30.715</fb>
    <v>5</v>
  </rv>
  <rv s="3">
    <fb>30.85</fb>
    <v>5</v>
  </rv>
  <rv s="3">
    <fb>30.72</fb>
    <v>5</v>
  </rv>
  <rv s="3">
    <fb>30.824999999999999</fb>
    <v>5</v>
  </rv>
  <rv s="3">
    <fb>30.97</fb>
    <v>5</v>
  </rv>
  <rv s="3">
    <fb>30.962499999999999</fb>
    <v>5</v>
  </rv>
  <rv s="3">
    <fb>31</fb>
    <v>5</v>
  </rv>
  <rv s="3">
    <fb>31.07</fb>
    <v>5</v>
  </rv>
  <rv s="3">
    <fb>31.09</fb>
    <v>5</v>
  </rv>
  <rv s="3">
    <fb>31.24</fb>
    <v>5</v>
  </rv>
  <rv s="3">
    <fb>31.03</fb>
    <v>5</v>
  </rv>
  <rv s="3">
    <fb>30.984999999999999</fb>
    <v>5</v>
  </rv>
  <rv s="3">
    <fb>30.762499999999999</fb>
    <v>5</v>
  </rv>
  <rv s="3">
    <fb>31.164999999999999</fb>
    <v>5</v>
  </rv>
  <rv s="3">
    <fb>31.234999999999999</fb>
    <v>5</v>
  </rv>
  <rv s="3">
    <fb>31.265000000000001</fb>
    <v>5</v>
  </rv>
  <rv s="3">
    <fb>31.195</fb>
    <v>5</v>
  </rv>
  <rv s="3">
    <fb>31.2925</fb>
    <v>5</v>
  </rv>
  <rv s="3">
    <fb>31.46</fb>
    <v>5</v>
  </rv>
  <rv s="3">
    <fb>31.574999999999999</fb>
    <v>5</v>
  </rv>
  <rv s="3">
    <fb>31.692499999999999</fb>
    <v>5</v>
  </rv>
  <rv s="3">
    <fb>31.8475</fb>
    <v>5</v>
  </rv>
  <rv s="3">
    <fb>31.63</fb>
    <v>5</v>
  </rv>
  <rv s="3">
    <fb>31.454999999999998</fb>
    <v>5</v>
  </rv>
  <rv s="3">
    <fb>31.5075</fb>
    <v>5</v>
  </rv>
  <rv s="3">
    <fb>31.285</fb>
    <v>5</v>
  </rv>
  <rv s="3">
    <fb>31.27</fb>
    <v>5</v>
  </rv>
  <rv s="3">
    <fb>31.17</fb>
    <v>5</v>
  </rv>
  <rv s="3">
    <fb>31.16</fb>
    <v>5</v>
  </rv>
  <rv s="3">
    <fb>31.035</fb>
    <v>5</v>
  </rv>
  <rv s="3">
    <fb>30.465</fb>
    <v>5</v>
  </rv>
  <rv s="3">
    <fb>30.547499999999999</fb>
    <v>5</v>
  </rv>
  <rv s="3">
    <fb>30.83</fb>
    <v>5</v>
  </rv>
  <rv s="3">
    <fb>31.155000000000001</fb>
    <v>5</v>
  </rv>
  <rv s="3">
    <fb>31.01</fb>
    <v>5</v>
  </rv>
  <rv s="3">
    <fb>31.017499999999998</fb>
    <v>5</v>
  </rv>
  <rv s="3">
    <fb>30.16</fb>
    <v>5</v>
  </rv>
  <rv s="3">
    <fb>29.92</fb>
    <v>5</v>
  </rv>
  <rv s="3">
    <fb>30.352499999999999</fb>
    <v>5</v>
  </rv>
  <rv s="3">
    <fb>29.965</fb>
    <v>5</v>
  </rv>
  <rv s="3">
    <fb>30.7075</fb>
    <v>5</v>
  </rv>
  <rv s="3">
    <fb>30.602499999999999</fb>
    <v>5</v>
  </rv>
  <rv s="3">
    <fb>30.65</fb>
    <v>5</v>
  </rv>
  <rv s="3">
    <fb>30.39</fb>
    <v>5</v>
  </rv>
  <rv s="3">
    <fb>30.38</fb>
    <v>5</v>
  </rv>
  <rv s="3">
    <fb>30.897500000000001</fb>
    <v>5</v>
  </rv>
  <rv s="3">
    <fb>31.184999999999999</fb>
    <v>5</v>
  </rv>
  <rv s="3">
    <fb>31.447500000000002</fb>
    <v>5</v>
  </rv>
  <rv s="3">
    <fb>31.587499999999999</fb>
    <v>5</v>
  </rv>
  <rv s="3">
    <fb>31.504999999999999</fb>
    <v>5</v>
  </rv>
  <rv s="3">
    <fb>31.577500000000001</fb>
    <v>5</v>
  </rv>
  <rv s="3">
    <fb>31.704999999999998</fb>
    <v>5</v>
  </rv>
  <rv s="3">
    <fb>31.86</fb>
    <v>5</v>
  </rv>
  <rv s="3">
    <fb>31.725000000000001</fb>
    <v>5</v>
  </rv>
  <rv s="3">
    <fb>31.875</fb>
    <v>5</v>
  </rv>
  <rv s="3">
    <fb>31.815000000000001</fb>
    <v>5</v>
  </rv>
  <rv s="3">
    <fb>31.982500000000002</fb>
    <v>5</v>
  </rv>
  <rv s="3">
    <fb>32.055</fb>
    <v>5</v>
  </rv>
  <rv s="3">
    <fb>32.0625</fb>
    <v>5</v>
  </rv>
  <rv s="3">
    <fb>32.314999999999998</fb>
    <v>5</v>
  </rv>
  <rv s="3">
    <fb>32.484999999999999</fb>
    <v>5</v>
  </rv>
  <rv s="3">
    <fb>32.545000000000002</fb>
    <v>5</v>
  </rv>
  <rv s="3">
    <fb>32.365000000000002</fb>
    <v>5</v>
  </rv>
  <rv s="3">
    <fb>32.337499999999999</fb>
    <v>5</v>
  </rv>
  <rv s="3">
    <fb>32.202500000000001</fb>
    <v>5</v>
  </rv>
  <rv s="3">
    <fb>32.35</fb>
    <v>5</v>
  </rv>
  <rv s="3">
    <fb>32.417499999999997</fb>
    <v>5</v>
  </rv>
  <rv s="3">
    <fb>32.392499999999998</fb>
    <v>5</v>
  </rv>
  <rv s="3">
    <fb>32.302500000000002</fb>
    <v>5</v>
  </rv>
  <rv s="3">
    <fb>32.352499999999999</fb>
    <v>5</v>
  </rv>
  <rv s="3">
    <fb>32</fb>
    <v>5</v>
  </rv>
  <rv s="3">
    <fb>31.37</fb>
    <v>5</v>
  </rv>
  <rv s="3">
    <fb>31.592500000000001</fb>
    <v>5</v>
  </rv>
  <rv s="3">
    <fb>31.25</fb>
    <v>5</v>
  </rv>
  <rv s="3">
    <fb>31.72</fb>
    <v>5</v>
  </rv>
  <rv s="3">
    <fb>31.19</fb>
    <v>5</v>
  </rv>
  <rv s="3">
    <fb>30.925000000000001</fb>
    <v>5</v>
  </rv>
  <rv s="3">
    <fb>31.2575</fb>
    <v>5</v>
  </rv>
  <rv s="3">
    <fb>32.01</fb>
    <v>5</v>
  </rv>
  <rv s="3">
    <fb>32.024999999999999</fb>
    <v>5</v>
  </rv>
  <rv s="3">
    <fb>31.984999999999999</fb>
    <v>5</v>
  </rv>
  <rv s="3">
    <fb>31.927499999999998</fb>
    <v>5</v>
  </rv>
  <rv s="3">
    <fb>31.477499999999999</fb>
    <v>5</v>
  </rv>
  <rv s="3">
    <fb>31.425000000000001</fb>
    <v>5</v>
  </rv>
  <rv s="3">
    <fb>31.99</fb>
    <v>5</v>
  </rv>
  <rv s="3">
    <fb>30.98</fb>
    <v>5</v>
  </rv>
  <rv s="3">
    <fb>31.412500000000001</fb>
    <v>5</v>
  </rv>
  <rv s="3">
    <fb>31.895</fb>
    <v>5</v>
  </rv>
  <rv s="3">
    <fb>32.244999999999997</fb>
    <v>5</v>
  </rv>
  <rv s="0">
    <v>https://www.bing.com/financeapi/forcetrigger?t=aoa5a2&amp;q=XLON%3aIEMA&amp;form=skydnc</v>
    <v>Learn more on Bing</v>
  </rv>
  <rv s="1">
    <v>en-US</v>
    <v>aoa5a2</v>
    <v>268435456</v>
    <v>1</v>
    <v>Powered by Refinitiv</v>
    <v>0</v>
    <v>iShs MSCI EM ETF USD A (XLON:IEMA)</v>
    <v>2</v>
    <v>3</v>
    <v>Finance</v>
    <v>4</v>
    <v>41.09</v>
    <v>20.62</v>
    <v>1.0036</v>
    <v>-2.5000000000000001E-2</v>
    <v>-6.0809999999999998E-4</v>
    <v>USD</v>
    <v>London Stock Exchange</v>
    <v>XLON</v>
    <v>1.8E-3</v>
    <v>41.09</v>
    <v>ETF</v>
    <v>44554.497315300781</v>
    <v>8529</v>
    <v>41.07</v>
    <v>1219453065.4100001</v>
    <v>iShs MSCI EM ETF USD A</v>
    <v>41.07</v>
    <v>41.115000000000002</v>
    <v>41.005000000000003</v>
    <v>IEMA</v>
    <v>iShs MSCI EM ETF USD A (XLON:IEMA)</v>
    <v>1290</v>
  </rv>
  <rv s="2">
    <v>8530</v>
  </rv>
  <rv s="3">
    <fb>42.02</fb>
    <v>5</v>
  </rv>
  <rv s="3">
    <fb>42.61</fb>
    <v>5</v>
  </rv>
  <rv s="3">
    <fb>42.76</fb>
    <v>5</v>
  </rv>
  <rv s="3">
    <fb>42.97</fb>
    <v>5</v>
  </rv>
  <rv s="3">
    <fb>43.454999999999998</fb>
    <v>5</v>
  </rv>
  <rv s="3">
    <fb>43.655000000000001</fb>
    <v>5</v>
  </rv>
  <rv s="3">
    <fb>43.62</fb>
    <v>5</v>
  </rv>
  <rv s="3">
    <fb>44.795000000000002</fb>
    <v>5</v>
  </rv>
  <rv s="3">
    <fb>44.52</fb>
    <v>5</v>
  </rv>
  <rv s="3">
    <fb>44.88</fb>
    <v>5</v>
  </rv>
  <rv s="3">
    <fb>45.515000000000001</fb>
    <v>5</v>
  </rv>
  <rv s="3">
    <fb>44.844999999999999</fb>
    <v>5</v>
  </rv>
  <rv s="3">
    <fb>44.96</fb>
    <v>5</v>
  </rv>
  <rv s="3">
    <fb>45.37</fb>
    <v>5</v>
  </rv>
  <rv s="3">
    <fb>46.1</fb>
    <v>5</v>
  </rv>
  <rv s="3">
    <fb>46.36</fb>
    <v>5</v>
  </rv>
  <rv s="3">
    <fb>45.835000000000001</fb>
    <v>5</v>
  </rv>
  <rv s="3">
    <fb>46.08</fb>
    <v>5</v>
  </rv>
  <rv s="3">
    <fb>45.81</fb>
    <v>5</v>
  </rv>
  <rv s="3">
    <fb>45</fb>
    <v>5</v>
  </rv>
  <rv s="3">
    <fb>44.86</fb>
    <v>5</v>
  </rv>
  <rv s="3">
    <fb>44.06</fb>
    <v>5</v>
  </rv>
  <rv s="3">
    <fb>44.825000000000003</fb>
    <v>5</v>
  </rv>
  <rv s="3">
    <fb>45.704999999999998</fb>
    <v>5</v>
  </rv>
  <rv s="3">
    <fb>45.94</fb>
    <v>5</v>
  </rv>
  <rv s="3">
    <fb>45.71</fb>
    <v>5</v>
  </rv>
  <rv s="3">
    <fb>46.21</fb>
    <v>5</v>
  </rv>
  <rv s="3">
    <fb>46.35</fb>
    <v>5</v>
  </rv>
  <rv s="3">
    <fb>46.73</fb>
    <v>5</v>
  </rv>
  <rv s="3">
    <fb>47.05</fb>
    <v>5</v>
  </rv>
  <rv s="3">
    <fb>47.695</fb>
    <v>5</v>
  </rv>
  <rv s="3">
    <fb>47.685000000000002</fb>
    <v>5</v>
  </rv>
  <rv s="3">
    <fb>47.76</fb>
    <v>5</v>
  </rv>
  <rv s="3">
    <fb>47.54</fb>
    <v>5</v>
  </rv>
  <rv s="3">
    <fb>46.81</fb>
    <v>5</v>
  </rv>
  <rv s="3">
    <fb>46.24</fb>
    <v>5</v>
  </rv>
  <rv s="3">
    <fb>45.645000000000003</fb>
    <v>5</v>
  </rv>
  <rv s="3">
    <fb>45.69</fb>
    <v>5</v>
  </rv>
  <rv s="3">
    <fb>44.38</fb>
    <v>5</v>
  </rv>
  <rv s="3">
    <fb>45.44</fb>
    <v>5</v>
  </rv>
  <rv s="3">
    <fb>44.91</fb>
    <v>5</v>
  </rv>
  <rv s="3">
    <fb>45.25</fb>
    <v>5</v>
  </rv>
  <rv s="3">
    <fb>44.73</fb>
    <v>5</v>
  </rv>
  <rv s="3">
    <fb>43.47</fb>
    <v>5</v>
  </rv>
  <rv s="3">
    <fb>43.31</fb>
    <v>5</v>
  </rv>
  <rv s="3">
    <fb>43.975000000000001</fb>
    <v>5</v>
  </rv>
  <rv s="3">
    <fb>43.73</fb>
    <v>5</v>
  </rv>
  <rv s="3">
    <fb>45.04</fb>
    <v>5</v>
  </rv>
  <rv s="3">
    <fb>44.26</fb>
    <v>5</v>
  </rv>
  <rv s="3">
    <fb>44.32</fb>
    <v>5</v>
  </rv>
  <rv s="3">
    <fb>44.68</fb>
    <v>5</v>
  </rv>
  <rv s="3">
    <fb>44.215000000000003</fb>
    <v>5</v>
  </rv>
  <rv s="3">
    <fb>44.43</fb>
    <v>5</v>
  </rv>
  <rv s="3">
    <fb>44.284999999999997</fb>
    <v>5</v>
  </rv>
  <rv s="3">
    <fb>44.36</fb>
    <v>5</v>
  </rv>
  <rv s="3">
    <fb>43.78</fb>
    <v>5</v>
  </rv>
  <rv s="3">
    <fb>42.994999999999997</fb>
    <v>5</v>
  </rv>
  <rv s="3">
    <fb>43.085000000000001</fb>
    <v>5</v>
  </rv>
  <rv s="3">
    <fb>43.43</fb>
    <v>5</v>
  </rv>
  <rv s="3">
    <fb>43.66</fb>
    <v>5</v>
  </rv>
  <rv s="3">
    <fb>43.86</fb>
    <v>5</v>
  </rv>
  <rv s="3">
    <fb>44.445</fb>
    <v>5</v>
  </rv>
  <rv s="3">
    <fb>44.77</fb>
    <v>5</v>
  </rv>
  <rv s="3">
    <fb>44.14</fb>
    <v>5</v>
  </rv>
  <rv s="3">
    <fb>44.48</fb>
    <v>5</v>
  </rv>
  <rv s="3">
    <fb>43.93</fb>
    <v>5</v>
  </rv>
  <rv s="3">
    <fb>43.725000000000001</fb>
    <v>5</v>
  </rv>
  <rv s="3">
    <fb>44.01</fb>
    <v>5</v>
  </rv>
  <rv s="3">
    <fb>44.44</fb>
    <v>5</v>
  </rv>
  <rv s="3">
    <fb>44.645000000000003</fb>
    <v>5</v>
  </rv>
  <rv s="3">
    <fb>44.51</fb>
    <v>5</v>
  </rv>
  <rv s="3">
    <fb>44.234999999999999</fb>
    <v>5</v>
  </rv>
  <rv s="3">
    <fb>44.854999999999997</fb>
    <v>5</v>
  </rv>
  <rv s="3">
    <fb>44.92</fb>
    <v>5</v>
  </rv>
  <rv s="3">
    <fb>45.06</fb>
    <v>5</v>
  </rv>
  <rv s="3">
    <fb>45.24</fb>
    <v>5</v>
  </rv>
  <rv s="3">
    <fb>45.05</fb>
    <v>5</v>
  </rv>
  <rv s="3">
    <fb>43.77</fb>
    <v>5</v>
  </rv>
  <rv s="3">
    <fb>44.21</fb>
    <v>5</v>
  </rv>
  <rv s="3">
    <fb>45.155000000000001</fb>
    <v>5</v>
  </rv>
  <rv s="3">
    <fb>44.41</fb>
    <v>5</v>
  </rv>
  <rv s="3">
    <fb>43.924999999999997</fb>
    <v>5</v>
  </rv>
  <rv s="3">
    <fb>42.89</fb>
    <v>5</v>
  </rv>
  <rv s="3">
    <fb>43.53</fb>
    <v>5</v>
  </rv>
  <rv s="3">
    <fb>44.22</fb>
    <v>5</v>
  </rv>
  <rv s="3">
    <fb>43.835000000000001</fb>
    <v>5</v>
  </rv>
  <rv s="3">
    <fb>44.145000000000003</fb>
    <v>5</v>
  </rv>
  <rv s="3">
    <fb>44.5</fb>
    <v>5</v>
  </rv>
  <rv s="3">
    <fb>44.8</fb>
    <v>5</v>
  </rv>
  <rv s="3">
    <fb>46.12</fb>
    <v>5</v>
  </rv>
  <rv s="3">
    <fb>46.2</fb>
    <v>5</v>
  </rv>
  <rv s="3">
    <fb>45.79</fb>
    <v>5</v>
  </rv>
  <rv s="3">
    <fb>46.075000000000003</fb>
    <v>5</v>
  </rv>
  <rv s="3">
    <fb>45.83</fb>
    <v>5</v>
  </rv>
  <rv s="3">
    <fb>45.625</fb>
    <v>5</v>
  </rv>
  <rv s="3">
    <fb>45.66</fb>
    <v>5</v>
  </rv>
  <rv s="3">
    <fb>45.88</fb>
    <v>5</v>
  </rv>
  <rv s="3">
    <fb>45.97</fb>
    <v>5</v>
  </rv>
  <rv s="3">
    <fb>45.615000000000002</fb>
    <v>5</v>
  </rv>
  <rv s="3">
    <fb>45.6</fb>
    <v>5</v>
  </rv>
  <rv s="3">
    <fb>44.835000000000001</fb>
    <v>5</v>
  </rv>
  <rv s="3">
    <fb>44.89</fb>
    <v>5</v>
  </rv>
  <rv s="3">
    <fb>44.695</fb>
    <v>5</v>
  </rv>
  <rv s="3">
    <fb>45.53</fb>
    <v>5</v>
  </rv>
  <rv s="3">
    <fb>45.875</fb>
    <v>5</v>
  </rv>
  <rv s="3">
    <fb>45.87</fb>
    <v>5</v>
  </rv>
  <rv s="3">
    <fb>45.67</fb>
    <v>5</v>
  </rv>
  <rv s="3">
    <fb>45.64</fb>
    <v>5</v>
  </rv>
  <rv s="3">
    <fb>45.215000000000003</fb>
    <v>5</v>
  </rv>
  <rv s="3">
    <fb>45.125</fb>
    <v>5</v>
  </rv>
  <rv s="3">
    <fb>45.02</fb>
    <v>5</v>
  </rv>
  <rv s="3">
    <fb>44.63</fb>
    <v>5</v>
  </rv>
  <rv s="3">
    <fb>43.58</fb>
    <v>5</v>
  </rv>
  <rv s="3">
    <fb>44.24</fb>
    <v>5</v>
  </rv>
  <rv s="3">
    <fb>44.31</fb>
    <v>5</v>
  </rv>
  <rv s="3">
    <fb>44.7</fb>
    <v>5</v>
  </rv>
  <rv s="3">
    <fb>44.66</fb>
    <v>5</v>
  </rv>
  <rv s="3">
    <fb>44.505000000000003</fb>
    <v>5</v>
  </rv>
  <rv s="3">
    <fb>43.564999999999998</fb>
    <v>5</v>
  </rv>
  <rv s="3">
    <fb>43.664999999999999</fb>
    <v>5</v>
  </rv>
  <rv s="3">
    <fb>43.814999999999998</fb>
    <v>5</v>
  </rv>
  <rv s="3">
    <fb>44.1</fb>
    <v>5</v>
  </rv>
  <rv s="3">
    <fb>42.75</fb>
    <v>5</v>
  </rv>
  <rv s="3">
    <fb>41.52</fb>
    <v>5</v>
  </rv>
  <rv s="3">
    <fb>43.234999999999999</fb>
    <v>5</v>
  </rv>
  <rv s="3">
    <fb>42.835000000000001</fb>
    <v>5</v>
  </rv>
  <rv s="3">
    <fb>43.295000000000002</fb>
    <v>5</v>
  </rv>
  <rv s="3">
    <fb>43.05</fb>
    <v>5</v>
  </rv>
  <rv s="3">
    <fb>43.505000000000003</fb>
    <v>5</v>
  </rv>
  <rv s="3">
    <fb>43.59</fb>
    <v>5</v>
  </rv>
  <rv s="3">
    <fb>43.06</fb>
    <v>5</v>
  </rv>
  <rv s="3">
    <fb>43.34</fb>
    <v>5</v>
  </rv>
  <rv s="3">
    <fb>43.3</fb>
    <v>5</v>
  </rv>
  <rv s="3">
    <fb>43.32</fb>
    <v>5</v>
  </rv>
  <rv s="3">
    <fb>43.005000000000003</fb>
    <v>5</v>
  </rv>
  <rv s="3">
    <fb>42.84</fb>
    <v>5</v>
  </rv>
  <rv s="3">
    <fb>42.47</fb>
    <v>5</v>
  </rv>
  <rv s="3">
    <fb>41.86</fb>
    <v>5</v>
  </rv>
  <rv s="3">
    <fb>42.094999999999999</fb>
    <v>5</v>
  </rv>
  <rv s="3">
    <fb>41.094999999999999</fb>
    <v>5</v>
  </rv>
  <rv s="3">
    <fb>40.994999999999997</fb>
    <v>5</v>
  </rv>
  <rv s="3">
    <fb>41.475000000000001</fb>
    <v>5</v>
  </rv>
  <rv s="3">
    <fb>42.4</fb>
    <v>5</v>
  </rv>
  <rv s="3">
    <fb>42.73</fb>
    <v>5</v>
  </rv>
  <rv s="3">
    <fb>42.95</fb>
    <v>5</v>
  </rv>
  <rv s="3">
    <fb>43.56</fb>
    <v>5</v>
  </rv>
  <rv s="3">
    <fb>44.08</fb>
    <v>5</v>
  </rv>
  <rv s="3">
    <fb>44.09</fb>
    <v>5</v>
  </rv>
  <rv s="3">
    <fb>44.104999999999997</fb>
    <v>5</v>
  </rv>
  <rv s="3">
    <fb>43.734999999999999</fb>
    <v>5</v>
  </rv>
  <rv s="3">
    <fb>43.71</fb>
    <v>5</v>
  </rv>
  <rv s="3">
    <fb>43.72</fb>
    <v>5</v>
  </rv>
  <rv s="3">
    <fb>43.42</fb>
    <v>5</v>
  </rv>
  <rv s="3">
    <fb>42.765000000000001</fb>
    <v>5</v>
  </rv>
  <rv s="3">
    <fb>42.64</fb>
    <v>5</v>
  </rv>
  <rv s="3">
    <fb>41.704999999999998</fb>
    <v>5</v>
  </rv>
  <rv s="3">
    <fb>41.69</fb>
    <v>5</v>
  </rv>
  <rv s="3">
    <fb>42.5</fb>
    <v>5</v>
  </rv>
  <rv s="3">
    <fb>42.58</fb>
    <v>5</v>
  </rv>
  <rv s="3">
    <fb>42.25</fb>
    <v>5</v>
  </rv>
  <rv s="3">
    <fb>42.39</fb>
    <v>5</v>
  </rv>
  <rv s="3">
    <fb>41.854999999999997</fb>
    <v>5</v>
  </rv>
  <rv s="3">
    <fb>41.76</fb>
    <v>5</v>
  </rv>
  <rv s="3">
    <fb>42.01</fb>
    <v>5</v>
  </rv>
  <rv s="3">
    <fb>41.65</fb>
    <v>5</v>
  </rv>
  <rv s="3">
    <fb>41</fb>
    <v>5</v>
  </rv>
  <rv s="3">
    <fb>41.06</fb>
    <v>5</v>
  </rv>
  <rv s="3">
    <fb>42.22</fb>
    <v>5</v>
  </rv>
  <rv s="3">
    <fb>42.234999999999999</fb>
    <v>5</v>
  </rv>
  <rv s="3">
    <fb>42.52</fb>
    <v>5</v>
  </rv>
  <rv s="3">
    <fb>42.125</fb>
    <v>5</v>
  </rv>
  <rv s="3">
    <fb>42.615000000000002</fb>
    <v>5</v>
  </rv>
  <rv s="3">
    <fb>43.25</fb>
    <v>5</v>
  </rv>
  <rv s="3">
    <fb>43.16</fb>
    <v>5</v>
  </rv>
  <rv s="3">
    <fb>43.63</fb>
    <v>5</v>
  </rv>
  <rv s="3">
    <fb>43.68</fb>
    <v>5</v>
  </rv>
  <rv s="3">
    <fb>43.28</fb>
    <v>5</v>
  </rv>
  <rv s="3">
    <fb>43.23</fb>
    <v>5</v>
  </rv>
  <rv s="3">
    <fb>43.51</fb>
    <v>5</v>
  </rv>
  <rv s="3">
    <fb>42.88</fb>
    <v>5</v>
  </rv>
  <rv s="3">
    <fb>42.695</fb>
    <v>5</v>
  </rv>
  <rv s="3">
    <fb>42.36</fb>
    <v>5</v>
  </rv>
  <rv s="3">
    <fb>42.34</fb>
    <v>5</v>
  </rv>
  <rv s="3">
    <fb>42.38</fb>
    <v>5</v>
  </rv>
  <rv s="3">
    <fb>42.44</fb>
    <v>5</v>
  </rv>
  <rv s="3">
    <fb>42.66</fb>
    <v>5</v>
  </rv>
  <rv s="3">
    <fb>42.82</fb>
    <v>5</v>
  </rv>
  <rv s="3">
    <fb>43.33</fb>
    <v>5</v>
  </rv>
  <rv s="3">
    <fb>43.255000000000003</fb>
    <v>5</v>
  </rv>
  <rv s="3">
    <fb>43.1</fb>
    <v>5</v>
  </rv>
  <rv s="3">
    <fb>42.56</fb>
    <v>5</v>
  </rv>
  <rv s="3">
    <fb>42.28</fb>
    <v>5</v>
  </rv>
  <rv s="3">
    <fb>41.954999999999998</fb>
    <v>5</v>
  </rv>
  <rv s="3">
    <fb>42.12</fb>
    <v>5</v>
  </rv>
  <rv s="3">
    <fb>40.435000000000002</fb>
    <v>5</v>
  </rv>
  <rv s="3">
    <fb>40.72</fb>
    <v>5</v>
  </rv>
  <rv s="3">
    <fb>40.57</fb>
    <v>5</v>
  </rv>
  <rv s="3">
    <fb>41.664999999999999</fb>
    <v>5</v>
  </rv>
  <rv s="3">
    <fb>41.59</fb>
    <v>5</v>
  </rv>
  <rv s="3">
    <fb>40.840000000000003</fb>
    <v>5</v>
  </rv>
  <rv s="3">
    <fb>40.96</fb>
    <v>5</v>
  </rv>
  <rv s="3">
    <fb>41.67</fb>
    <v>5</v>
  </rv>
  <rv s="3">
    <fb>41.905000000000001</fb>
    <v>5</v>
  </rv>
  <rv s="3">
    <fb>41.645000000000003</fb>
    <v>5</v>
  </rv>
  <rv s="3">
    <fb>41.01</fb>
    <v>5</v>
  </rv>
  <rv s="3">
    <fb>40.844999999999999</fb>
    <v>5</v>
  </rv>
  <rv s="3">
    <fb>40.380000000000003</fb>
    <v>5</v>
  </rv>
  <rv s="3">
    <fb>41.08</fb>
    <v>5</v>
  </rv>
  <rv s="3">
    <fb>40.814999999999998</fb>
    <v>5</v>
  </rv>
  <rv s="3">
    <fb>39.905000000000001</fb>
    <v>5</v>
  </rv>
  <rv s="3">
    <fb>40.615000000000002</fb>
    <v>5</v>
  </rv>
  <rv s="3">
    <fb>40.9</fb>
    <v>5</v>
  </rv>
  <rv s="3">
    <fb>41.115000000000002</fb>
    <v>5</v>
  </rv>
  <rv s="3">
    <fb>41.005000000000003</fb>
    <v>5</v>
  </rv>
  <rv s="0">
    <v>https://www.bing.com/financeapi/forcetrigger?t=brt2u2&amp;q=XLON%3aVHVE&amp;form=skydnc</v>
    <v>Learn more on Bing</v>
  </rv>
  <rv s="7">
    <v>en-US</v>
    <v>brt2u2</v>
    <v>268435456</v>
    <v>1</v>
    <v>Powered by Refinitiv</v>
    <v>10</v>
    <v>Vngrd FTSE Dvlp Wld ETFUSDA (XLON:VHVE)</v>
    <v>2</v>
    <v>11</v>
    <v>Finance</v>
    <v>4</v>
    <v>58.85</v>
    <v>58.83</v>
    <v>0.17</v>
    <v>1.8629999999999999E-3</v>
    <v>USD</v>
    <v>London Stock Exchange</v>
    <v>XLON</v>
    <v>1.1999999999999999E-3</v>
    <v>ETF</v>
    <v>44554.464457372655</v>
    <v>8746</v>
    <v>362789630.11000001</v>
    <v>Vngrd FTSE Dvlp Wld ETFUSDA</v>
    <v>91.23</v>
    <v>91.114999999999995</v>
    <v>VHVE</v>
    <v>Vngrd FTSE Dvlp Wld ETFUSDA (XLON:VHVE)</v>
    <v>2</v>
  </rv>
  <rv s="2">
    <v>8747</v>
  </rv>
  <rv s="3">
    <fb>75.844999999999999</fb>
    <v>5</v>
  </rv>
  <rv s="3">
    <fb>75.715000000000003</fb>
    <v>5</v>
  </rv>
  <rv s="3">
    <fb>75.424999999999997</fb>
    <v>5</v>
  </rv>
  <rv s="3">
    <fb>75.515000000000001</fb>
    <v>5</v>
  </rv>
  <rv s="3">
    <fb>76.724999999999994</fb>
    <v>5</v>
  </rv>
  <rv s="3">
    <fb>77.364999999999995</fb>
    <v>5</v>
  </rv>
  <rv s="3">
    <fb>77.400000000000006</fb>
    <v>5</v>
  </rv>
  <rv s="3">
    <fb>77.745000000000005</fb>
    <v>5</v>
  </rv>
  <rv s="3">
    <fb>76.784999999999997</fb>
    <v>5</v>
  </rv>
  <rv s="3">
    <fb>76.984999999999999</fb>
    <v>5</v>
  </rv>
  <rv s="3">
    <fb>77.795000000000002</fb>
    <v>5</v>
  </rv>
  <rv s="3">
    <fb>77.724999999999994</fb>
    <v>5</v>
  </rv>
  <rv s="3">
    <fb>77.3</fb>
    <v>5</v>
  </rv>
  <rv s="3">
    <fb>77.989999999999995</fb>
    <v>5</v>
  </rv>
  <rv s="3">
    <fb>76.7</fb>
    <v>5</v>
  </rv>
  <rv s="3">
    <fb>75.569999999999993</fb>
    <v>5</v>
  </rv>
  <rv s="3">
    <fb>77.319999999999993</fb>
    <v>5</v>
  </rv>
  <rv s="3">
    <fb>77.36</fb>
    <v>5</v>
  </rv>
  <rv s="3">
    <fb>78.290000000000006</fb>
    <v>5</v>
  </rv>
  <rv s="3">
    <fb>78.944999999999993</fb>
    <v>5</v>
  </rv>
  <rv s="3">
    <fb>78.95</fb>
    <v>5</v>
  </rv>
  <rv s="3">
    <fb>79.3</fb>
    <v>5</v>
  </rv>
  <rv s="3">
    <fb>79.489999999999995</fb>
    <v>5</v>
  </rv>
  <rv s="3">
    <fb>79.260000000000005</fb>
    <v>5</v>
  </rv>
  <rv s="3">
    <fb>78.974999999999994</fb>
    <v>5</v>
  </rv>
  <rv s="3">
    <fb>79.734999999999999</fb>
    <v>5</v>
  </rv>
  <rv s="3">
    <fb>78.42</fb>
    <v>5</v>
  </rv>
  <rv s="3">
    <fb>78.984999999999999</fb>
    <v>5</v>
  </rv>
  <rv s="3">
    <fb>77.234999999999999</fb>
    <v>5</v>
  </rv>
  <rv s="3">
    <fb>78.63</fb>
    <v>5</v>
  </rv>
  <rv s="3">
    <fb>78.204999999999998</fb>
    <v>5</v>
  </rv>
  <rv s="3">
    <fb>77.515000000000001</fb>
    <v>5</v>
  </rv>
  <rv s="3">
    <fb>78.010000000000005</fb>
    <v>5</v>
  </rv>
  <rv s="3">
    <fb>78.64</fb>
    <v>5</v>
  </rv>
  <rv s="3">
    <fb>79.564999999999998</fb>
    <v>5</v>
  </rv>
  <rv s="3">
    <fb>79.415000000000006</fb>
    <v>5</v>
  </rv>
  <rv s="3">
    <fb>79.575000000000003</fb>
    <v>5</v>
  </rv>
  <rv s="3">
    <fb>80.075000000000003</fb>
    <v>5</v>
  </rv>
  <rv s="3">
    <fb>79.644999999999996</fb>
    <v>5</v>
  </rv>
  <rv s="3">
    <fb>79.12</fb>
    <v>5</v>
  </rv>
  <rv s="3">
    <fb>79.23</fb>
    <v>5</v>
  </rv>
  <rv s="3">
    <fb>79.73</fb>
    <v>5</v>
  </rv>
  <rv s="3">
    <fb>80.375</fb>
    <v>5</v>
  </rv>
  <rv s="3">
    <fb>81.694999999999993</fb>
    <v>5</v>
  </rv>
  <rv s="3">
    <fb>81.584999999999994</fb>
    <v>5</v>
  </rv>
  <rv s="3">
    <fb>82.025000000000006</fb>
    <v>5</v>
  </rv>
  <rv s="3">
    <fb>82.155000000000001</fb>
    <v>5</v>
  </rv>
  <rv s="3">
    <fb>82.32</fb>
    <v>5</v>
  </rv>
  <rv s="3">
    <fb>82.59</fb>
    <v>5</v>
  </rv>
  <rv s="3">
    <fb>82.9</fb>
    <v>5</v>
  </rv>
  <rv s="3">
    <fb>83.234999999999999</fb>
    <v>5</v>
  </rv>
  <rv s="3">
    <fb>83.655000000000001</fb>
    <v>5</v>
  </rv>
  <rv s="3">
    <fb>83.43</fb>
    <v>5</v>
  </rv>
  <rv s="3">
    <fb>83.825000000000003</fb>
    <v>5</v>
  </rv>
  <rv s="3">
    <fb>83.834999999999994</fb>
    <v>5</v>
  </rv>
  <rv s="3">
    <fb>82.49</fb>
    <v>5</v>
  </rv>
  <rv s="3">
    <fb>83.405000000000001</fb>
    <v>5</v>
  </rv>
  <rv s="3">
    <fb>83.305000000000007</fb>
    <v>5</v>
  </rv>
  <rv s="3">
    <fb>84.57</fb>
    <v>5</v>
  </rv>
  <rv s="3">
    <fb>84.69</fb>
    <v>5</v>
  </rv>
  <rv s="3">
    <fb>82.08</fb>
    <v>5</v>
  </rv>
  <rv s="3">
    <fb>83.28</fb>
    <v>5</v>
  </rv>
  <rv s="3">
    <fb>83.605000000000004</fb>
    <v>5</v>
  </rv>
  <rv s="3">
    <fb>83.474999999999994</fb>
    <v>5</v>
  </rv>
  <rv s="3">
    <fb>83.694999999999993</fb>
    <v>5</v>
  </rv>
  <rv s="3">
    <fb>84.33</fb>
    <v>5</v>
  </rv>
  <rv s="3">
    <fb>84.295000000000002</fb>
    <v>5</v>
  </rv>
  <rv s="3">
    <fb>84.364999999999995</fb>
    <v>5</v>
  </rv>
  <rv s="3">
    <fb>84.76</fb>
    <v>5</v>
  </rv>
  <rv s="3">
    <fb>84.915000000000006</fb>
    <v>5</v>
  </rv>
  <rv s="3">
    <fb>84.584999999999994</fb>
    <v>5</v>
  </rv>
  <rv s="3">
    <fb>85.08</fb>
    <v>5</v>
  </rv>
  <rv s="3">
    <fb>85.094999999999999</fb>
    <v>5</v>
  </rv>
  <rv s="3">
    <fb>85.34</fb>
    <v>5</v>
  </rv>
  <rv s="3">
    <fb>85.424999999999997</fb>
    <v>5</v>
  </rv>
  <rv s="3">
    <fb>85.594999999999999</fb>
    <v>5</v>
  </rv>
  <rv s="3">
    <fb>85.66</fb>
    <v>5</v>
  </rv>
  <rv s="3">
    <fb>85.125</fb>
    <v>5</v>
  </rv>
  <rv s="3">
    <fb>83.875</fb>
    <v>5</v>
  </rv>
  <rv s="3">
    <fb>84.74</fb>
    <v>5</v>
  </rv>
  <rv s="3">
    <fb>85.12</fb>
    <v>5</v>
  </rv>
  <rv s="3">
    <fb>85.174999999999997</fb>
    <v>5</v>
  </rv>
  <rv s="3">
    <fb>85.61</fb>
    <v>5</v>
  </rv>
  <rv s="3">
    <fb>85.704999999999998</fb>
    <v>5</v>
  </rv>
  <rv s="3">
    <fb>86.04</fb>
    <v>5</v>
  </rv>
  <rv s="3">
    <fb>85.644999999999996</fb>
    <v>5</v>
  </rv>
  <rv s="3">
    <fb>86.245000000000005</fb>
    <v>5</v>
  </rv>
  <rv s="3">
    <fb>86.03</fb>
    <v>5</v>
  </rv>
  <rv s="3">
    <fb>85.52</fb>
    <v>5</v>
  </rv>
  <rv s="3">
    <fb>86.57</fb>
    <v>5</v>
  </rv>
  <rv s="3">
    <fb>86.775000000000006</fb>
    <v>5</v>
  </rv>
  <rv s="3">
    <fb>86.064999999999998</fb>
    <v>5</v>
  </rv>
  <rv s="3">
    <fb>85.224999999999994</fb>
    <v>5</v>
  </rv>
  <rv s="3">
    <fb>86.055000000000007</fb>
    <v>5</v>
  </rv>
  <rv s="3">
    <fb>86.375</fb>
    <v>5</v>
  </rv>
  <rv s="3">
    <fb>87.26</fb>
    <v>5</v>
  </rv>
  <rv s="3">
    <fb>87.31</fb>
    <v>5</v>
  </rv>
  <rv s="3">
    <fb>87.76</fb>
    <v>5</v>
  </rv>
  <rv s="3">
    <fb>87.66</fb>
    <v>5</v>
  </rv>
  <rv s="3">
    <fb>87.465000000000003</fb>
    <v>5</v>
  </rv>
  <rv s="3">
    <fb>87.91</fb>
    <v>5</v>
  </rv>
  <rv s="3">
    <fb>87.825000000000003</fb>
    <v>5</v>
  </rv>
  <rv s="3">
    <fb>87.9</fb>
    <v>5</v>
  </rv>
  <rv s="3">
    <fb>88.13</fb>
    <v>5</v>
  </rv>
  <rv s="3">
    <fb>88.155000000000001</fb>
    <v>5</v>
  </rv>
  <rv s="3">
    <fb>89.08</fb>
    <v>5</v>
  </rv>
  <rv s="3">
    <fb>88.02</fb>
    <v>5</v>
  </rv>
  <rv s="3">
    <fb>87.86</fb>
    <v>5</v>
  </rv>
  <rv s="3">
    <fb>87.8</fb>
    <v>5</v>
  </rv>
  <rv s="3">
    <fb>86.75</fb>
    <v>5</v>
  </rv>
  <rv s="3">
    <fb>87.174999999999997</fb>
    <v>5</v>
  </rv>
  <rv s="3">
    <fb>88.27</fb>
    <v>5</v>
  </rv>
  <rv s="3">
    <fb>88.37</fb>
    <v>5</v>
  </rv>
  <rv s="3">
    <fb>88.78</fb>
    <v>5</v>
  </rv>
  <rv s="3">
    <fb>89.26</fb>
    <v>5</v>
  </rv>
  <rv s="3">
    <fb>89.45</fb>
    <v>5</v>
  </rv>
  <rv s="3">
    <fb>89.754999999999995</fb>
    <v>5</v>
  </rv>
  <rv s="3">
    <fb>89.73</fb>
    <v>5</v>
  </rv>
  <rv s="3">
    <fb>90.234999999999999</fb>
    <v>5</v>
  </rv>
  <rv s="3">
    <fb>89.584999999999994</fb>
    <v>5</v>
  </rv>
  <rv s="3">
    <fb>89.144999999999996</fb>
    <v>5</v>
  </rv>
  <rv s="3">
    <fb>89.254999999999995</fb>
    <v>5</v>
  </rv>
  <rv s="3">
    <fb>88.65</fb>
    <v>5</v>
  </rv>
  <rv s="3">
    <fb>88.665000000000006</fb>
    <v>5</v>
  </rv>
  <rv s="3">
    <fb>88.48</fb>
    <v>5</v>
  </rv>
  <rv s="3">
    <fb>88.355000000000004</fb>
    <v>5</v>
  </rv>
  <rv s="3">
    <fb>87.924999999999997</fb>
    <v>5</v>
  </rv>
  <rv s="3">
    <fb>86.465000000000003</fb>
    <v>5</v>
  </rv>
  <rv s="3">
    <fb>86.62</fb>
    <v>5</v>
  </rv>
  <rv s="3">
    <fb>87.37</fb>
    <v>5</v>
  </rv>
  <rv s="3">
    <fb>88.4</fb>
    <v>5</v>
  </rv>
  <rv s="3">
    <fb>86.1</fb>
    <v>5</v>
  </rv>
  <rv s="3">
    <fb>86.305000000000007</fb>
    <v>5</v>
  </rv>
  <rv s="3">
    <fb>86.155000000000001</fb>
    <v>5</v>
  </rv>
  <rv s="3">
    <fb>85.31</fb>
    <v>5</v>
  </rv>
  <rv s="3">
    <fb>84.75</fb>
    <v>5</v>
  </rv>
  <rv s="3">
    <fb>85.98</fb>
    <v>5</v>
  </rv>
  <rv s="3">
    <fb>84.83</fb>
    <v>5</v>
  </rv>
  <rv s="3">
    <fb>85.94</fb>
    <v>5</v>
  </rv>
  <rv s="3">
    <fb>85.88</fb>
    <v>5</v>
  </rv>
  <rv s="3">
    <fb>88.29</fb>
    <v>5</v>
  </rv>
  <rv s="3">
    <fb>88.93</fb>
    <v>5</v>
  </rv>
  <rv s="3">
    <fb>89.25</fb>
    <v>5</v>
  </rv>
  <rv s="3">
    <fb>89.015000000000001</fb>
    <v>5</v>
  </rv>
  <rv s="3">
    <fb>89.594999999999999</fb>
    <v>5</v>
  </rv>
  <rv s="3">
    <fb>90.075000000000003</fb>
    <v>5</v>
  </rv>
  <rv s="3">
    <fb>90.385000000000005</fb>
    <v>5</v>
  </rv>
  <rv s="3">
    <fb>90.64</fb>
    <v>5</v>
  </rv>
  <rv s="3">
    <fb>90.6</fb>
    <v>5</v>
  </rv>
  <rv s="3">
    <fb>91.325000000000003</fb>
    <v>5</v>
  </rv>
  <rv s="3">
    <fb>91.82</fb>
    <v>5</v>
  </rv>
  <rv s="3">
    <fb>91.375</fb>
    <v>5</v>
  </rv>
  <rv s="3">
    <fb>91.4</fb>
    <v>5</v>
  </rv>
  <rv s="3">
    <fb>90.89</fb>
    <v>5</v>
  </rv>
  <rv s="3">
    <fb>91.46</fb>
    <v>5</v>
  </rv>
  <rv s="3">
    <fb>91.63</fb>
    <v>5</v>
  </rv>
  <rv s="3">
    <fb>91.83</fb>
    <v>5</v>
  </rv>
  <rv s="3">
    <fb>91.344999999999999</fb>
    <v>5</v>
  </rv>
  <rv s="3">
    <fb>91.22</fb>
    <v>5</v>
  </rv>
  <rv s="3">
    <fb>91.55</fb>
    <v>5</v>
  </rv>
  <rv s="3">
    <fb>91.454999999999998</fb>
    <v>5</v>
  </rv>
  <rv s="3">
    <fb>90.47</fb>
    <v>5</v>
  </rv>
  <rv s="3">
    <fb>90.62</fb>
    <v>5</v>
  </rv>
  <rv s="3">
    <fb>90.885000000000005</fb>
    <v>5</v>
  </rv>
  <rv s="3">
    <fb>88.73</fb>
    <v>5</v>
  </rv>
  <rv s="3">
    <fb>89.35</fb>
    <v>5</v>
  </rv>
  <rv s="3">
    <fb>88.31</fb>
    <v>5</v>
  </rv>
  <rv s="3">
    <fb>89.54</fb>
    <v>5</v>
  </rv>
  <rv s="3">
    <fb>87.99</fb>
    <v>5</v>
  </rv>
  <rv s="3">
    <fb>87.69</fb>
    <v>5</v>
  </rv>
  <rv s="3">
    <fb>88.52</fb>
    <v>5</v>
  </rv>
  <rv s="3">
    <fb>90.57</fb>
    <v>5</v>
  </rv>
  <rv s="3">
    <fb>90.44</fb>
    <v>5</v>
  </rv>
  <rv s="3">
    <fb>90.28</fb>
    <v>5</v>
  </rv>
  <rv s="3">
    <fb>89.97</fb>
    <v>5</v>
  </rv>
  <rv s="3">
    <fb>88.98</fb>
    <v>5</v>
  </rv>
  <rv s="3">
    <fb>90.56</fb>
    <v>5</v>
  </rv>
  <rv s="3">
    <fb>89.59</fb>
    <v>5</v>
  </rv>
  <rv s="3">
    <fb>90.39</fb>
    <v>5</v>
  </rv>
  <rv s="3">
    <fb>91.23</fb>
    <v>5</v>
  </rv>
  <rv s="3">
    <fb>91.114999999999995</fb>
    <v>5</v>
  </rv>
  <rv s="9">
    <v>en-US</v>
    <v>avylgh</v>
    <v>268435456</v>
    <v>1</v>
    <v>Powered by Refinitiv</v>
    <v>14</v>
    <v>USD/BRL</v>
    <v>15</v>
    <v>16</v>
    <v>Finance</v>
    <v>17</v>
    <v>5.8784999999999998</v>
    <v>4.8921999999999999</v>
    <v>0</v>
    <v>0</v>
    <v>BRL</v>
    <v>USD</v>
    <v>Currency Pair</v>
    <v>44554.680266203701</v>
    <v>US Dollar/Brazilian Real FX Spot Rate</v>
    <v>5.6749999999999998</v>
    <v>5.6749999999999998</v>
    <v>USDBRL</v>
    <v>USD/BRL</v>
  </rv>
  <rv s="2">
    <v>8930</v>
  </rv>
  <rv s="9">
    <v>en-US</v>
    <v>avyn9c</v>
    <v>268435456</v>
    <v>1</v>
    <v>Powered by Refinitiv</v>
    <v>14</v>
    <v>USD/EUR</v>
    <v>15</v>
    <v>18</v>
    <v>Finance</v>
    <v>17</v>
    <v>0.89390000000000003</v>
    <v>0.80969999999999998</v>
    <v>0</v>
    <v>0</v>
    <v>EUR</v>
    <v>USD</v>
    <v>Currency Pair</v>
    <v>44554.916666666664</v>
    <v>US Dollar/Euro FX Cross Rate</v>
    <v>0.88329999999999997</v>
    <v>0.88329999999999997</v>
    <v>USDEUR</v>
    <v>USD/EUR</v>
  </rv>
  <rv s="2">
    <v>8932</v>
  </rv>
  <rv s="9">
    <v>en-US</v>
    <v>av2elh</v>
    <v>268435456</v>
    <v>1</v>
    <v>Powered by Refinitiv</v>
    <v>14</v>
    <v>BRL/USD</v>
    <v>15</v>
    <v>19</v>
    <v>Finance</v>
    <v>17</v>
    <v>0.2044</v>
    <v>0.1701</v>
    <v>0</v>
    <v>0</v>
    <v>USD</v>
    <v>BRL</v>
    <v>Currency Pair</v>
    <v>44554.680266203701</v>
    <v>Brazilian Real/US Dollar FX Cross Rate</v>
    <v>0.1762</v>
    <v>0.1762</v>
    <v>BRLUSD</v>
    <v>BRL/USD</v>
  </rv>
  <rv s="2">
    <v>8934</v>
  </rv>
  <rv s="9">
    <v>en-US</v>
    <v>av27nm</v>
    <v>268435456</v>
    <v>1</v>
    <v>Powered by Refinitiv</v>
    <v>14</v>
    <v>BRL/EUR</v>
    <v>15</v>
    <v>18</v>
    <v>Finance</v>
    <v>17</v>
    <v>0.1711</v>
    <v>0.14280000000000001</v>
    <v>0</v>
    <v>0</v>
    <v>EUR</v>
    <v>BRL</v>
    <v>Currency Pair</v>
    <v>44554.916666666664</v>
    <v>Brazilian Real/Euro FX Cross Rate</v>
    <v>0.15559999999999999</v>
    <v>0.15559999999999999</v>
    <v>BRLEUR</v>
    <v>BRL/EUR</v>
  </rv>
  <rv s="2">
    <v>8936</v>
  </rv>
  <rv s="9">
    <v>en-US</v>
    <v>av932w</v>
    <v>268435456</v>
    <v>1</v>
    <v>Powered by Refinitiv</v>
    <v>14</v>
    <v>EUR/USD</v>
    <v>15</v>
    <v>19</v>
    <v>Finance</v>
    <v>17</v>
    <v>1.2349000000000001</v>
    <v>1.1184000000000001</v>
    <v>0</v>
    <v>0</v>
    <v>USD</v>
    <v>EUR</v>
    <v>Currency Pair</v>
    <v>44554.916666666664</v>
    <v>Euro/US Dollar FX Spot Rate</v>
    <v>1.1316999999999999</v>
    <v>1.1316999999999999</v>
    <v>EURUSD</v>
    <v>EUR/USD</v>
  </rv>
  <rv s="2">
    <v>8938</v>
  </rv>
  <rv s="9">
    <v>en-US</v>
    <v>av8tf2</v>
    <v>268435456</v>
    <v>1</v>
    <v>Powered by Refinitiv</v>
    <v>14</v>
    <v>EUR/BRL</v>
    <v>15</v>
    <v>16</v>
    <v>Finance</v>
    <v>17</v>
    <v>6.9988000000000001</v>
    <v>5.8428000000000004</v>
    <v>0</v>
    <v>0</v>
    <v>BRL</v>
    <v>EUR</v>
    <v>Currency Pair</v>
    <v>44554.916666666664</v>
    <v>Euro/Brazilian Real FX Cross Rate</v>
    <v>6.4223999999999997</v>
    <v>6.4223999999999997</v>
    <v>EURBRL</v>
    <v>EUR/BRL</v>
  </rv>
  <rv s="2">
    <v>8940</v>
  </rv>
  <rv s="10">
    <v>20</v>
    <v>aoa5a2</v>
    <v>Daily</v>
    <v>44191</v>
    <v>44556</v>
    <v>0</v>
    <v>1</v>
    <v>637759008000000000,637761118942255264,0</v>
    <v>0</v>
    <v>aoa5a2</v>
    <v/>
    <v>1</v>
  </rv>
  <rv s="10">
    <v>20</v>
    <v>aocs9c</v>
    <v>Daily</v>
    <v>44191</v>
    <v>44556</v>
    <v>0</v>
    <v>1</v>
    <v>637759008000000000,637761118941691350,0</v>
    <v>2</v>
    <v>aocs9c</v>
    <v/>
    <v>3</v>
  </rv>
  <rv s="10">
    <v>20</v>
    <v>ao717w</v>
    <v>Daily</v>
    <v>44191</v>
    <v>44556</v>
    <v>0</v>
    <v>1</v>
    <v>637759008000000000,637761118942011919,0</v>
    <v>0</v>
    <v>ao717w</v>
    <v/>
    <v>4</v>
  </rv>
  <rv s="10">
    <v>20</v>
    <v>aoansm</v>
    <v>Daily</v>
    <v>44191</v>
    <v>44556</v>
    <v>0</v>
    <v>1</v>
    <v>637759008000000000,637761118941930302,0</v>
    <v>0</v>
    <v>aoansm</v>
    <v/>
    <v>5</v>
  </rv>
  <rv s="10">
    <v>20</v>
    <v>aoe5oc</v>
    <v>Daily</v>
    <v>44191</v>
    <v>44556</v>
    <v>0</v>
    <v>1</v>
    <v>637759008000000000,637761118941994611,0</v>
    <v>0</v>
    <v>aoe5oc</v>
    <v/>
    <v>6</v>
  </rv>
  <rv s="10">
    <v>20</v>
    <v>ao5mvh</v>
    <v>Daily</v>
    <v>44191</v>
    <v>44556</v>
    <v>0</v>
    <v>1</v>
    <v>637759008000000000,637761118942000052,0</v>
    <v>2</v>
    <v>ao5mvh</v>
    <v/>
    <v>7</v>
  </rv>
  <rv s="10">
    <v>20</v>
    <v>aoao27</v>
    <v>Daily</v>
    <v>44191</v>
    <v>44556</v>
    <v>0</v>
    <v>1</v>
    <v>637759008000000000,637761118941676006,0</v>
    <v>0</v>
    <v>aoao27</v>
    <v/>
    <v>8</v>
  </rv>
  <rv s="10">
    <v>20</v>
    <v>aoflm7</v>
    <v>Daily</v>
    <v>44191</v>
    <v>44556</v>
    <v>0</v>
    <v>1</v>
    <v>637759008000000000,637761118942212330,0</v>
    <v>2</v>
    <v>aoflm7</v>
    <v/>
    <v>9</v>
  </rv>
  <rv s="10">
    <v>20</v>
    <v>aofrnm</v>
    <v>Daily</v>
    <v>44191</v>
    <v>44556</v>
    <v>0</v>
    <v>1</v>
    <v>637759008000000000,637761118941997928,0</v>
    <v>10</v>
    <v>aofrnm</v>
    <v/>
    <v>11</v>
  </rv>
  <rv s="10">
    <v>20</v>
    <v>bsiw5r</v>
    <v>Daily</v>
    <v>44191</v>
    <v>44556</v>
    <v>0</v>
    <v>1</v>
    <v>637759008000000000,637761118941998724,0</v>
    <v>2</v>
    <v>bsiw5r</v>
    <v/>
    <v>12</v>
  </rv>
  <rv s="10">
    <v>20</v>
    <v>aoala2</v>
    <v>Daily</v>
    <v>44191</v>
    <v>44556</v>
    <v>0</v>
    <v>1</v>
    <v>637759008000000000,637761118942039878,0</v>
    <v>0</v>
    <v>aoala2</v>
    <v/>
    <v>13</v>
  </rv>
  <rv s="10">
    <v>20</v>
    <v>bnjkim</v>
    <v>Daily</v>
    <v>44191</v>
    <v>44556</v>
    <v>0</v>
    <v>1</v>
    <v>637759008000000000,637761118941663175,0</v>
    <v>0</v>
    <v>bnjkim</v>
    <v/>
    <v>14</v>
  </rv>
  <rv s="10">
    <v>20</v>
    <v>aoe3k2</v>
    <v>Daily</v>
    <v>44191</v>
    <v>44556</v>
    <v>0</v>
    <v>1</v>
    <v>637759008000000000,637761118942197847,0</v>
    <v>0</v>
    <v>aoe3k2</v>
    <v/>
    <v>15</v>
  </rv>
  <rv s="10">
    <v>20</v>
    <v>aofma2</v>
    <v>Daily</v>
    <v>44191</v>
    <v>44556</v>
    <v>0</v>
    <v>1</v>
    <v>637759008000000000,637761118941992005,0</v>
    <v>2</v>
    <v>aofma2</v>
    <v/>
    <v>16</v>
  </rv>
  <rv s="10">
    <v>20</v>
    <v>ao83fr</v>
    <v>Daily</v>
    <v>44191</v>
    <v>44556</v>
    <v>0</v>
    <v>1</v>
    <v>637759008000000000,637761118942059794,0</v>
    <v>2</v>
    <v>ao83fr</v>
    <v/>
    <v>17</v>
  </rv>
  <rv s="10">
    <v>20</v>
    <v>ao7ia2</v>
    <v>Daily</v>
    <v>44191</v>
    <v>44556</v>
    <v>0</v>
    <v>1</v>
    <v>637759008000000000,637761118942069747,0</v>
    <v>0</v>
    <v>ao7ia2</v>
    <v/>
    <v>18</v>
  </rv>
  <rv s="10">
    <v>20</v>
    <v>aobwec</v>
    <v>Daily</v>
    <v>44191</v>
    <v>44556</v>
    <v>0</v>
    <v>1</v>
    <v>637759008000000000,637761118941990773,0</v>
    <v>19</v>
    <v>aobwec</v>
    <v/>
    <v>20</v>
  </rv>
  <rv s="10">
    <v>20</v>
    <v>aoamz2</v>
    <v>Daily</v>
    <v>44191</v>
    <v>44556</v>
    <v>0</v>
    <v>1</v>
    <v>637759008000000000,637761118942199950,0</v>
    <v>2</v>
    <v>aoamz2</v>
    <v/>
    <v>21</v>
  </rv>
  <rv s="10">
    <v>20</v>
    <v>b1162w</v>
    <v>Daily</v>
    <v>44191</v>
    <v>44556</v>
    <v>0</v>
    <v>1</v>
    <v>637759008000000000,637761118941661483,0</v>
    <v>2</v>
    <v>b1162w</v>
    <v/>
    <v>22</v>
  </rv>
  <rv s="10">
    <v>20</v>
    <v>aoahoc</v>
    <v>Daily</v>
    <v>44191</v>
    <v>44556</v>
    <v>0</v>
    <v>1</v>
    <v>637759008000000000,637761118942229832,0</v>
    <v>0</v>
    <v>aoahoc</v>
    <v/>
    <v>23</v>
  </rv>
  <rv s="10">
    <v>20</v>
    <v>br1n9c</v>
    <v>Daily</v>
    <v>44191</v>
    <v>44556</v>
    <v>0</v>
    <v>1</v>
    <v>637759008000000000,637761118941994974,0</v>
    <v>10</v>
    <v>br1n9c</v>
    <v/>
    <v>24</v>
  </rv>
  <rv s="10">
    <v>20</v>
    <v>bq4eww</v>
    <v>Daily</v>
    <v>44191</v>
    <v>44556</v>
    <v>0</v>
    <v>1</v>
    <v>637759008000000000,637761118941994611,0</v>
    <v>2</v>
    <v>bq4eww</v>
    <v/>
    <v>25</v>
  </rv>
  <rv s="10">
    <v>20</v>
    <v>aobwh7</v>
    <v>Daily</v>
    <v>44191</v>
    <v>44556</v>
    <v>0</v>
    <v>1</v>
    <v>637759008000000000,637761118942029922,0</v>
    <v>2</v>
    <v>aobwh7</v>
    <v/>
    <v>26</v>
  </rv>
  <rv s="10">
    <v>20</v>
    <v>ao7kvh</v>
    <v>Daily</v>
    <v>44191</v>
    <v>44556</v>
    <v>0</v>
    <v>1</v>
    <v>637759008000000000,637761118941681394,0</v>
    <v>0</v>
    <v>ao7kvh</v>
    <v/>
    <v>27</v>
  </rv>
  <rv s="10">
    <v>20</v>
    <v>ao79m7</v>
    <v>Daily</v>
    <v>44191</v>
    <v>44556</v>
    <v>0</v>
    <v>1</v>
    <v>637759008000000000,637761118941646138,0</v>
    <v>0</v>
    <v>ao79m7</v>
    <v/>
    <v>28</v>
  </rv>
  <rv s="10">
    <v>20</v>
    <v>aodx6h</v>
    <v>Daily</v>
    <v>44191</v>
    <v>44556</v>
    <v>0</v>
    <v>1</v>
    <v>637759008000000000,637761118942219875,0</v>
    <v>0</v>
    <v>aodx6h</v>
    <v/>
    <v>29</v>
  </rv>
  <rv s="10">
    <v>20</v>
    <v>bnjk4c</v>
    <v>Daily</v>
    <v>44191</v>
    <v>44556</v>
    <v>0</v>
    <v>1</v>
    <v>637759008000000000,637761118942000052,0</v>
    <v>0</v>
    <v>bnjk4c</v>
    <v/>
    <v>30</v>
  </rv>
  <rv s="10">
    <v>20</v>
    <v>ao7dp2</v>
    <v>Daily</v>
    <v>44191</v>
    <v>44556</v>
    <v>0</v>
    <v>1</v>
    <v>637759008000000000,637761118941656097,0</v>
    <v>0</v>
    <v>ao7dp2</v>
    <v/>
    <v>31</v>
  </rv>
  <rv s="10">
    <v>20</v>
    <v>aoanpr</v>
    <v>Daily</v>
    <v>44191</v>
    <v>44556</v>
    <v>0</v>
    <v>1</v>
    <v>637759008000000000,637761118941991732,0</v>
    <v>0</v>
    <v>aoanpr</v>
    <v/>
    <v>32</v>
  </rv>
  <rv s="10">
    <v>20</v>
    <v>bnjkcw</v>
    <v>Daily</v>
    <v>44191</v>
    <v>44556</v>
    <v>0</v>
    <v>1</v>
    <v>637759008000000000,637761118942006823,0</v>
    <v>0</v>
    <v>bnjkcw</v>
    <v/>
    <v>33</v>
  </rv>
  <rv s="10">
    <v>20</v>
    <v>azzyjc</v>
    <v>Daily</v>
    <v>44191</v>
    <v>44556</v>
    <v>0</v>
    <v>1</v>
    <v>637759008000000000,637761118942001961,0</v>
    <v>2</v>
    <v>azzyjc</v>
    <v/>
    <v>34</v>
  </rv>
  <rv s="10">
    <v>20</v>
    <v>brt2u2</v>
    <v>Daily</v>
    <v>44191</v>
    <v>44556</v>
    <v>0</v>
    <v>1</v>
    <v>637759008000000000,637761140734912393,0</v>
    <v>2</v>
    <v>brt2u2</v>
    <v>XLON:VHVE</v>
    <v>35</v>
  </rv>
  <rv s="10">
    <v>20</v>
    <v>bnjhtc</v>
    <v>Daily</v>
    <v>44191</v>
    <v>44556</v>
    <v>0</v>
    <v>1</v>
    <v>637759008000000000,637761118942235360,0</v>
    <v>2</v>
    <v>bnjhtc</v>
    <v/>
    <v>36</v>
  </rv>
  <rv s="10">
    <v>20</v>
    <v>bpbb6h</v>
    <v>Daily</v>
    <v>44191</v>
    <v>44556</v>
    <v>0</v>
    <v>1</v>
    <v>637759008000000000,637761118941654330,0</v>
    <v>2</v>
    <v>bpbb6h</v>
    <v/>
    <v>37</v>
  </rv>
  <rv s="10">
    <v>20</v>
    <v>ay362w</v>
    <v>Daily</v>
    <v>44191</v>
    <v>44556</v>
    <v>0</v>
    <v>1</v>
    <v>637759008000000000,637761118942207801,0</v>
    <v>0</v>
    <v>ay362w</v>
    <v/>
    <v>38</v>
  </rv>
  <rv s="10">
    <v>20</v>
    <v>aoftxm</v>
    <v>Daily</v>
    <v>44191</v>
    <v>44556</v>
    <v>0</v>
    <v>1</v>
    <v>637759008000000000,637761118942004567,0</v>
    <v>2</v>
    <v>aoftxm</v>
    <v/>
    <v>39</v>
  </rv>
  <rv s="10">
    <v>20</v>
    <v>aofjnm</v>
    <v>Daily</v>
    <v>44191</v>
    <v>44556</v>
    <v>0</v>
    <v>1</v>
    <v>637759008000000000,637761118941660209,0</v>
    <v>2</v>
    <v>aofjnm</v>
    <v/>
    <v>40</v>
  </rv>
  <rv s="10">
    <v>20</v>
    <v>aofkbh</v>
    <v>Daily</v>
    <v>44191</v>
    <v>44556</v>
    <v>0</v>
    <v>1</v>
    <v>637759008000000000,637761118942192419,0</v>
    <v>19</v>
    <v>aofkbh</v>
    <v/>
    <v>41</v>
  </rv>
  <rv s="10">
    <v>20</v>
    <v>aoaloc</v>
    <v>Daily</v>
    <v>44191</v>
    <v>44556</v>
    <v>0</v>
    <v>1</v>
    <v>637759008000000000,637761118941653214,0</v>
    <v>0</v>
    <v>aoaloc</v>
    <v/>
    <v>42</v>
  </rv>
  <rv s="10">
    <v>20</v>
    <v>aobuzr</v>
    <v>Daily</v>
    <v>44191</v>
    <v>44556</v>
    <v>0</v>
    <v>1</v>
    <v>637759008000000000,637761118941996543,0</v>
    <v>2</v>
    <v>aobuzr</v>
    <v/>
    <v>43</v>
  </rv>
  <rv s="10">
    <v>20</v>
    <v>bt6tu2</v>
    <v>Daily</v>
    <v>44191</v>
    <v>44556</v>
    <v>0</v>
    <v>1</v>
    <v>637759008000000000,637761118942199169,0</v>
    <v>2</v>
    <v>bt6tu2</v>
    <v/>
    <v>44</v>
  </rv>
  <rv s="10">
    <v>20</v>
    <v>azijz2</v>
    <v>Daily</v>
    <v>44191</v>
    <v>44556</v>
    <v>0</v>
    <v>1</v>
    <v>637759008000000000,637761118942019956,0</v>
    <v>0</v>
    <v>azijz2</v>
    <v/>
    <v>45</v>
  </rv>
</rvData>
</file>

<file path=xl/richData/rdrichvaluestructure.xml><?xml version="1.0" encoding="utf-8"?>
<rvStructures xmlns="http://schemas.microsoft.com/office/spreadsheetml/2017/richdata" count="11">
  <s t="_hyperlink">
    <k n="Address" t="s"/>
    <k n="Text" t="s"/>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Exchange" t="s"/>
    <k n="Exchange abbreviation" t="s"/>
    <k n="Expense ratio"/>
    <k n="High"/>
    <k n="Instrument type" t="s"/>
    <k n="Last trade time"/>
    <k n="LearnMoreOnLink" t="r"/>
    <k n="Low"/>
    <k n="Market cap"/>
    <k n="Name" t="s"/>
    <k n="Open"/>
    <k n="Previous close"/>
    <k n="Price"/>
    <k n="Ticker symbol" t="s"/>
    <k n="UniqueName" t="s"/>
    <k n="Volume"/>
  </s>
  <s t="_linkedentity">
    <k n="%cvi" t="r"/>
  </s>
  <s t="_formattednumber">
    <k n="_Format" t="spb"/>
  </s>
  <s t="_error">
    <k n="errorType" t="i"/>
    <k n="subType" t="i"/>
  </s>
  <s t="_linkedentitycore">
    <k n="%EntityCulture" t="s"/>
    <k n="%EntityId" t="s"/>
    <k n="%EntityServiceId"/>
    <k n="%IsRefreshable" t="b"/>
    <k n="%ProviderInfo" t="s"/>
    <k n="_Display" t="spb"/>
    <k n="_DisplayString" t="s"/>
    <k n="_Flags" t="spb"/>
    <k n="_Format" t="spb"/>
    <k n="_Icon" t="s"/>
    <k n="_SubLabel" t="spb"/>
    <k n="52 week high"/>
    <k n="52 week low"/>
    <k n="Change"/>
    <k n="Change (%)"/>
    <k n="Currency" t="s"/>
    <k n="Exchange" t="s"/>
    <k n="Exchange abbreviation" t="s"/>
    <k n="Expense ratio"/>
    <k n="High"/>
    <k n="Instrument type" t="s"/>
    <k n="Last trade time"/>
    <k n="LearnMoreOnLink" t="r"/>
    <k n="Low"/>
    <k n="Market cap"/>
    <k n="Name" t="s"/>
    <k n="Open"/>
    <k n="Previous close"/>
    <k n="Price"/>
    <k n="Ticker symbol" t="s"/>
    <k n="UniqueName" t="s"/>
    <k n="Volume"/>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Exchange" t="s"/>
    <k n="Exchange abbreviation" t="s"/>
    <k n="Expense ratio"/>
    <k n="Instrument type" t="s"/>
    <k n="Last trade time"/>
    <k n="LearnMoreOnLink" t="r"/>
    <k n="Market cap"/>
    <k n="Name" t="s"/>
    <k n="Previous close"/>
    <k n="Price"/>
    <k n="Ticker symbol" t="s"/>
    <k n="UniqueName" t="s"/>
    <k n="Volume"/>
  </s>
  <s t="_linkedentitycore">
    <k n="%EntityCulture" t="s"/>
    <k n="%EntityId" t="s"/>
    <k n="%EntityServiceId"/>
    <k n="%IsRefreshable" t="b"/>
    <k n="%ProviderInfo" t="s"/>
    <k n="_Display" t="spb"/>
    <k n="_DisplayString" t="s"/>
    <k n="_Flags" t="spb"/>
    <k n="_Format" t="spb"/>
    <k n="_Icon" t="s"/>
    <k n="_SubLabel" t="spb"/>
    <k n="52 week high"/>
    <k n="52 week low"/>
    <k n="Change"/>
    <k n="Change (%)"/>
    <k n="Currency" t="s"/>
    <k n="Exchange" t="s"/>
    <k n="Exchange abbreviation" t="s"/>
    <k n="Expense ratio"/>
    <k n="Instrument type" t="s"/>
    <k n="Last trade time"/>
    <k n="LearnMoreOnLink" t="r"/>
    <k n="Market cap"/>
    <k n="Name" t="s"/>
    <k n="Previous close"/>
    <k n="Price"/>
    <k n="Ticker symbol" t="s"/>
    <k n="UniqueName" t="s"/>
    <k n="Volume"/>
  </s>
  <s t="_linkedentitycore">
    <k n="%EntityCulture" t="s"/>
    <k n="%EntityId" t="s"/>
    <k n="%EntityServiceId"/>
    <k n="%IsRefreshable" t="b"/>
    <k n="%ProviderInfo" t="s"/>
    <k n="_Display" t="spb"/>
    <k n="_DisplayString" t="s"/>
    <k n="_Flags" t="spb"/>
    <k n="_Format" t="spb"/>
    <k n="_Icon" t="s"/>
    <k n="_SubLabel" t="spb"/>
    <k n="Change"/>
    <k n="Change (%)"/>
    <k n="Currency" t="s"/>
    <k n="Exchange" t="s"/>
    <k n="Exchange abbreviation" t="s"/>
    <k n="Expense ratio"/>
    <k n="High"/>
    <k n="Instrument type" t="s"/>
    <k n="Last trade time"/>
    <k n="LearnMoreOnLink" t="r"/>
    <k n="Low"/>
    <k n="Market cap"/>
    <k n="Name" t="s"/>
    <k n="Open"/>
    <k n="Previous close"/>
    <k n="Price"/>
    <k n="Ticker symbol" t="s"/>
    <k n="UniqueName" t="s"/>
    <k n="Volume"/>
  </s>
  <s t="_linkedentitycore">
    <k n="%EntityCulture" t="s"/>
    <k n="%EntityId" t="s"/>
    <k n="%EntityServiceId"/>
    <k n="%IsRefreshable" t="b"/>
    <k n="%ProviderInfo" t="s"/>
    <k n="_Display" t="spb"/>
    <k n="_DisplayString" t="s"/>
    <k n="_Flags" t="spb"/>
    <k n="_Format" t="spb"/>
    <k n="_Icon" t="s"/>
    <k n="_SubLabel" t="spb"/>
    <k n="52 week high"/>
    <k n="52 week low"/>
    <k n="Change"/>
    <k n="Change (%)"/>
    <k n="Currency" t="s"/>
    <k n="From currency" t="s"/>
    <k n="Instrument type" t="s"/>
    <k n="Last trade time"/>
    <k n="Name" t="s"/>
    <k n="Previous close"/>
    <k n="Price"/>
    <k n="Ticker symbol" t="s"/>
    <k n="UniqueName" t="s"/>
  </s>
  <s t="_stockhistorycache">
    <k n="_Format" t="spb"/>
    <k n="Symbol" t="s"/>
    <k n="Interval" t="s"/>
    <k n="StartDate" t="i"/>
    <k n="EndDate" t="i"/>
    <k n="f1904" t="b"/>
    <k n="fdcompat" t="b"/>
    <k n="etag" t="s"/>
    <k n="Date" t="a"/>
    <k n="EntityId" t="s"/>
    <k n="Instrument" t="s"/>
    <k n="Close" t="a"/>
  </s>
</rvStructures>
</file>

<file path=xl/richData/rdsupportingpropertybag.xml><?xml version="1.0" encoding="utf-8"?>
<supportingPropertyBags xmlns="http://schemas.microsoft.com/office/spreadsheetml/2017/richdata2">
  <spbArrays count="6">
    <a count="33">
      <v t="s">%EntityServiceId</v>
      <v t="s">_Format</v>
      <v t="s">%IsRefreshable</v>
      <v t="s">%EntityCulture</v>
      <v t="s">%EntityId</v>
      <v t="s">_Icon</v>
      <v t="s">_Display</v>
      <v t="s">Name</v>
      <v t="s">_SubLabel</v>
      <v t="s">Price</v>
      <v t="s">Exchange</v>
      <v t="s">Last trade time</v>
      <v t="s">Ticker symbol</v>
      <v t="s">Exchange abbreviation</v>
      <v t="s">Change</v>
      <v t="s">Expense ratio</v>
      <v t="s">Change (%)</v>
      <v t="s">Currency</v>
      <v t="s">Previous close</v>
      <v t="s">Open</v>
      <v t="s">High</v>
      <v t="s">Low</v>
      <v t="s">52 week high</v>
      <v t="s">52 week low</v>
      <v t="s">Volume</v>
      <v t="s">Market cap</v>
      <v t="s">Beta</v>
      <v t="s">Instrument type</v>
      <v t="s">_Flags</v>
      <v t="s">UniqueName</v>
      <v t="s">_DisplayString</v>
      <v t="s">LearnMoreOnLink</v>
      <v t="s">%ProviderInfo</v>
    </a>
    <a count="32">
      <v t="s">%EntityServiceId</v>
      <v t="s">_Format</v>
      <v t="s">%IsRefreshable</v>
      <v t="s">%EntityCulture</v>
      <v t="s">%EntityId</v>
      <v t="s">_Icon</v>
      <v t="s">_Display</v>
      <v t="s">Name</v>
      <v t="s">_SubLabel</v>
      <v t="s">Price</v>
      <v t="s">Exchange</v>
      <v t="s">Last trade time</v>
      <v t="s">Ticker symbol</v>
      <v t="s">Exchange abbreviation</v>
      <v t="s">Change</v>
      <v t="s">Expense ratio</v>
      <v t="s">Change (%)</v>
      <v t="s">Currency</v>
      <v t="s">Previous close</v>
      <v t="s">Open</v>
      <v t="s">High</v>
      <v t="s">Low</v>
      <v t="s">52 week high</v>
      <v t="s">52 week low</v>
      <v t="s">Volume</v>
      <v t="s">Market cap</v>
      <v t="s">Instrument type</v>
      <v t="s">_Flags</v>
      <v t="s">UniqueName</v>
      <v t="s">_DisplayString</v>
      <v t="s">LearnMoreOnLink</v>
      <v t="s">%ProviderInfo</v>
    </a>
    <a count="30">
      <v t="s">%EntityServiceId</v>
      <v t="s">_Format</v>
      <v t="s">%IsRefreshable</v>
      <v t="s">%EntityCulture</v>
      <v t="s">%EntityId</v>
      <v t="s">_Icon</v>
      <v t="s">_Display</v>
      <v t="s">Name</v>
      <v t="s">_SubLabel</v>
      <v t="s">Price</v>
      <v t="s">Exchange</v>
      <v t="s">Last trade time</v>
      <v t="s">Ticker symbol</v>
      <v t="s">Exchange abbreviation</v>
      <v t="s">Change</v>
      <v t="s">Expense ratio</v>
      <v t="s">Change (%)</v>
      <v t="s">Currency</v>
      <v t="s">Previous close</v>
      <v t="s">52 week high</v>
      <v t="s">52 week low</v>
      <v t="s">Volume</v>
      <v t="s">Market cap</v>
      <v t="s">Beta</v>
      <v t="s">Instrument type</v>
      <v t="s">_Flags</v>
      <v t="s">UniqueName</v>
      <v t="s">_DisplayString</v>
      <v t="s">LearnMoreOnLink</v>
      <v t="s">%ProviderInfo</v>
    </a>
    <a count="29">
      <v t="s">%EntityServiceId</v>
      <v t="s">_Format</v>
      <v t="s">%IsRefreshable</v>
      <v t="s">%EntityCulture</v>
      <v t="s">%EntityId</v>
      <v t="s">_Icon</v>
      <v t="s">_Display</v>
      <v t="s">Name</v>
      <v t="s">_SubLabel</v>
      <v t="s">Price</v>
      <v t="s">Exchange</v>
      <v t="s">Last trade time</v>
      <v t="s">Ticker symbol</v>
      <v t="s">Exchange abbreviation</v>
      <v t="s">Change</v>
      <v t="s">Expense ratio</v>
      <v t="s">Change (%)</v>
      <v t="s">Currency</v>
      <v t="s">Previous close</v>
      <v t="s">52 week high</v>
      <v t="s">52 week low</v>
      <v t="s">Volume</v>
      <v t="s">Market cap</v>
      <v t="s">Instrument type</v>
      <v t="s">_Flags</v>
      <v t="s">UniqueName</v>
      <v t="s">_DisplayString</v>
      <v t="s">LearnMoreOnLink</v>
      <v t="s">%ProviderInfo</v>
    </a>
    <a count="30">
      <v t="s">%EntityServiceId</v>
      <v t="s">_Format</v>
      <v t="s">%IsRefreshable</v>
      <v t="s">%EntityCulture</v>
      <v t="s">%EntityId</v>
      <v t="s">_Icon</v>
      <v t="s">_Display</v>
      <v t="s">Name</v>
      <v t="s">_SubLabel</v>
      <v t="s">Price</v>
      <v t="s">Exchange</v>
      <v t="s">Last trade time</v>
      <v t="s">Ticker symbol</v>
      <v t="s">Exchange abbreviation</v>
      <v t="s">Change</v>
      <v t="s">Expense ratio</v>
      <v t="s">Change (%)</v>
      <v t="s">Currency</v>
      <v t="s">Previous close</v>
      <v t="s">Open</v>
      <v t="s">High</v>
      <v t="s">Low</v>
      <v t="s">Volume</v>
      <v t="s">Market cap</v>
      <v t="s">Instrument type</v>
      <v t="s">_Flags</v>
      <v t="s">UniqueName</v>
      <v t="s">_DisplayString</v>
      <v t="s">LearnMoreOnLink</v>
      <v t="s">%ProviderInfo</v>
    </a>
    <a count="24">
      <v t="s">%EntityServiceId</v>
      <v t="s">_Format</v>
      <v t="s">%IsRefreshable</v>
      <v t="s">%EntityCulture</v>
      <v t="s">%EntityId</v>
      <v t="s">_Icon</v>
      <v t="s">_Display</v>
      <v t="s">Name</v>
      <v t="s">Price</v>
      <v t="s">_SubLabel</v>
      <v t="s">Last trade time</v>
      <v t="s">Ticker symbol</v>
      <v t="s">Change</v>
      <v t="s">Change (%)</v>
      <v t="s">Currency</v>
      <v t="s">From currency</v>
      <v t="s">Previous close</v>
      <v t="s">52 week high</v>
      <v t="s">52 week low</v>
      <v t="s">Instrument type</v>
      <v t="s">_Flags</v>
      <v t="s">UniqueName</v>
      <v t="s">_DisplayString</v>
      <v t="s">%ProviderInfo</v>
    </a>
  </spbArrays>
  <spbData count="21">
    <spb s="0">
      <v>0</v>
      <v>Name</v>
      <v>LearnMoreOnLink</v>
    </spb>
    <spb s="1">
      <v>0</v>
      <v>0</v>
      <v>0</v>
    </spb>
    <spb s="2">
      <v>1</v>
      <v>1</v>
      <v>1</v>
    </spb>
    <spb s="3">
      <v>1</v>
      <v>2</v>
      <v>1</v>
      <v>3</v>
      <v>1</v>
      <v>1</v>
      <v>1</v>
      <v>4</v>
      <v>5</v>
      <v>6</v>
      <v>1</v>
      <v>1</v>
      <v>5</v>
      <v>1</v>
      <v>7</v>
      <v>8</v>
    </spb>
    <spb s="4">
      <v>Delayed 15 minutes</v>
      <v>from previous close</v>
      <v>LSE</v>
      <v>from previous close</v>
      <v>GMT</v>
    </spb>
    <spb s="5">
      <v>1</v>
    </spb>
    <spb s="0">
      <v>1</v>
      <v>Name</v>
      <v>LearnMoreOnLink</v>
    </spb>
    <spb s="6">
      <v>1</v>
      <v>1</v>
      <v>3</v>
      <v>1</v>
      <v>1</v>
      <v>1</v>
      <v>4</v>
      <v>5</v>
      <v>6</v>
      <v>1</v>
      <v>1</v>
      <v>5</v>
      <v>1</v>
      <v>7</v>
      <v>8</v>
    </spb>
    <spb s="0">
      <v>2</v>
      <v>Name</v>
      <v>LearnMoreOnLink</v>
    </spb>
    <spb s="7">
      <v>2</v>
      <v>3</v>
      <v>1</v>
      <v>1</v>
      <v>4</v>
      <v>5</v>
      <v>6</v>
      <v>1</v>
      <v>1</v>
      <v>5</v>
      <v>1</v>
      <v>7</v>
      <v>8</v>
    </spb>
    <spb s="0">
      <v>3</v>
      <v>Name</v>
      <v>LearnMoreOnLink</v>
    </spb>
    <spb s="8">
      <v>3</v>
      <v>1</v>
      <v>1</v>
      <v>4</v>
      <v>5</v>
      <v>6</v>
      <v>1</v>
      <v>1</v>
      <v>5</v>
      <v>1</v>
      <v>7</v>
      <v>8</v>
    </spb>
    <spb s="0">
      <v>4</v>
      <v>Name</v>
      <v>LearnMoreOnLink</v>
    </spb>
    <spb s="9">
      <v>1</v>
      <v>1</v>
      <v>3</v>
      <v>1</v>
      <v>1</v>
      <v>1</v>
      <v>4</v>
      <v>5</v>
      <v>6</v>
      <v>5</v>
      <v>1</v>
      <v>7</v>
      <v>8</v>
    </spb>
    <spb s="10">
      <v>5</v>
      <v>Name</v>
    </spb>
    <spb s="11">
      <v>1</v>
      <v>1</v>
    </spb>
    <spb s="12">
      <v>3</v>
      <v>9</v>
      <v>9</v>
      <v>5</v>
      <v>9</v>
      <v>9</v>
      <v>9</v>
      <v>7</v>
      <v>8</v>
    </spb>
    <spb s="13">
      <v>GMT</v>
    </spb>
    <spb s="12">
      <v>3</v>
      <v>10</v>
      <v>10</v>
      <v>5</v>
      <v>10</v>
      <v>10</v>
      <v>10</v>
      <v>7</v>
      <v>8</v>
    </spb>
    <spb s="12">
      <v>3</v>
      <v>1</v>
      <v>1</v>
      <v>5</v>
      <v>1</v>
      <v>1</v>
      <v>1</v>
      <v>7</v>
      <v>8</v>
    </spb>
    <spb s="14">
      <v>11</v>
      <v>1</v>
    </spb>
  </spbData>
</supportingPropertyBags>
</file>

<file path=xl/richData/rdsupportingpropertybagstructure.xml><?xml version="1.0" encoding="utf-8"?>
<spbStructures xmlns="http://schemas.microsoft.com/office/spreadsheetml/2017/richdata2" count="15">
  <s>
    <k n="^Order" t="spba"/>
    <k n="TitleProperty" t="s"/>
    <k n="SubTitleProperty" t="s"/>
  </s>
  <s>
    <k n="ShowInCardView" t="b"/>
    <k n="ShowInDotNotation" t="b"/>
    <k n="ShowInAutoComplete" t="b"/>
  </s>
  <s>
    <k n="UniqueName" t="spb"/>
    <k n="`%ProviderInfo" t="spb"/>
    <k n="LearnMoreOnLink" t="spb"/>
  </s>
  <s>
    <k n="Low" t="i"/>
    <k n="Beta" t="i"/>
    <k n="High" t="i"/>
    <k n="Name" t="i"/>
    <k n="Open" t="i"/>
    <k n="Price" t="i"/>
    <k n="Change" t="i"/>
    <k n="Volume" t="i"/>
    <k n="Change (%)" t="i"/>
    <k n="Market cap" t="i"/>
    <k n="52 week low" t="i"/>
    <k n="52 week high" t="i"/>
    <k n="Expense ratio" t="i"/>
    <k n="Previous close" t="i"/>
    <k n="Last trade time" t="i"/>
    <k n="`%EntityServiceId" t="i"/>
  </s>
  <s>
    <k n="Price" t="s"/>
    <k n="Change" t="s"/>
    <k n="Exchange" t="s"/>
    <k n="Change (%)" t="s"/>
    <k n="Last trade time" t="s"/>
  </s>
  <s>
    <k n="_Self" t="i"/>
  </s>
  <s>
    <k n="Low" t="i"/>
    <k n="High" t="i"/>
    <k n="Name" t="i"/>
    <k n="Open" t="i"/>
    <k n="Price" t="i"/>
    <k n="Change" t="i"/>
    <k n="Volume" t="i"/>
    <k n="Change (%)" t="i"/>
    <k n="Market cap" t="i"/>
    <k n="52 week low" t="i"/>
    <k n="52 week high" t="i"/>
    <k n="Expense ratio" t="i"/>
    <k n="Previous close" t="i"/>
    <k n="Last trade time" t="i"/>
    <k n="`%EntityServiceId" t="i"/>
  </s>
  <s>
    <k n="Beta" t="i"/>
    <k n="Name" t="i"/>
    <k n="Price" t="i"/>
    <k n="Change" t="i"/>
    <k n="Volume" t="i"/>
    <k n="Change (%)" t="i"/>
    <k n="Market cap" t="i"/>
    <k n="52 week low" t="i"/>
    <k n="52 week high" t="i"/>
    <k n="Expense ratio" t="i"/>
    <k n="Previous close" t="i"/>
    <k n="Last trade time" t="i"/>
    <k n="`%EntityServiceId" t="i"/>
  </s>
  <s>
    <k n="Name" t="i"/>
    <k n="Price" t="i"/>
    <k n="Change" t="i"/>
    <k n="Volume" t="i"/>
    <k n="Change (%)" t="i"/>
    <k n="Market cap" t="i"/>
    <k n="52 week low" t="i"/>
    <k n="52 week high" t="i"/>
    <k n="Expense ratio" t="i"/>
    <k n="Previous close" t="i"/>
    <k n="Last trade time" t="i"/>
    <k n="`%EntityServiceId" t="i"/>
  </s>
  <s>
    <k n="Low" t="i"/>
    <k n="High" t="i"/>
    <k n="Name" t="i"/>
    <k n="Open" t="i"/>
    <k n="Price" t="i"/>
    <k n="Change" t="i"/>
    <k n="Volume" t="i"/>
    <k n="Change (%)" t="i"/>
    <k n="Market cap" t="i"/>
    <k n="Expense ratio" t="i"/>
    <k n="Previous close" t="i"/>
    <k n="Last trade time" t="i"/>
    <k n="`%EntityServiceId" t="i"/>
  </s>
  <s>
    <k n="^Order" t="spba"/>
    <k n="TitleProperty" t="s"/>
  </s>
  <s>
    <k n="UniqueName" t="spb"/>
    <k n="`%ProviderInfo" t="spb"/>
  </s>
  <s>
    <k n="Name" t="i"/>
    <k n="Price" t="i"/>
    <k n="Change" t="i"/>
    <k n="Change (%)" t="i"/>
    <k n="52 week low" t="i"/>
    <k n="52 week high" t="i"/>
    <k n="Previous close" t="i"/>
    <k n="Last trade time" t="i"/>
    <k n="`%EntityServiceId" t="i"/>
  </s>
  <s>
    <k n="Last trade time" t="s"/>
  </s>
  <s>
    <k n="Date" t="i"/>
    <k n="Close" t="i"/>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10">
    <x:dxf>
      <x:numFmt numFmtId="167" formatCode="_([$$-409]* #,##0.00_);_([$$-409]* \(#,##0.00\);_([$$-409]* &quot;-&quot;??_);_(@_)"/>
    </x:dxf>
    <x:dxf>
      <x:numFmt numFmtId="4" formatCode="#,##0.00"/>
    </x:dxf>
    <x:dxf>
      <x:numFmt numFmtId="3" formatCode="#,##0"/>
    </x:dxf>
    <x:dxf>
      <x:numFmt numFmtId="14" formatCode="0.00%"/>
    </x:dxf>
    <x:dxf>
      <x:numFmt numFmtId="166" formatCode="_([$$-409]* #,##0_);_([$$-409]* \(#,##0\);_([$$-409]* &quot;-&quot;_);_(@_)"/>
    </x:dxf>
    <x:dxf>
      <x:numFmt numFmtId="27" formatCode="dd/mm/yyyy\ hh:mm"/>
    </x:dxf>
    <x:dxf>
      <x:numFmt numFmtId="2" formatCode="0.00"/>
    </x:dxf>
    <x:dxf>
      <x:numFmt numFmtId="165" formatCode="_([$€-2]\ * #,##0.00_);_([$€-2]\ * \(#,##0.00\);_([$€-2]\ * &quot;-&quot;??_);_(@_)"/>
    </x:dxf>
    <x:dxf>
      <x:numFmt numFmtId="164" formatCode="_-[$R$-416]\ * #,##0.00_-;\-[$R$-416]\ * #,##0.00_-;_-[$R$-416]\ * &quot;-&quot;??_-;_-@_-"/>
    </x:dxf>
    <x:dxf>
      <x:numFmt numFmtId="19" formatCode="dd/mm/yyyy"/>
    </x:dxf>
  </dxfs>
  <richProperties>
    <rPr n="IsTitleField" t="b"/>
  </richProperties>
  <richStyles>
    <rSty dxfid="0"/>
    <rSty dxfid="1"/>
    <rSty>
      <rpv i="0">1</rpv>
    </rSty>
    <rSty dxfid="2"/>
    <rSty dxfid="3"/>
    <rSty dxfid="4"/>
    <rSty dxfid="5"/>
    <rSty dxfid="6"/>
    <rSty dxfid="8"/>
    <rSty dxfid="7"/>
    <rSty dxfid="9"/>
  </richStyles>
</richStyleShee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58A26E1-7B95-4132-AF72-AEAC23095EB9}" name="Table14" displayName="Table14" ref="B3:K41" totalsRowCount="1" headerRowDxfId="76" dataDxfId="75" totalsRowDxfId="74">
  <autoFilter ref="B3:K40" xr:uid="{658A26E1-7B95-4132-AF72-AEAC23095EB9}"/>
  <tableColumns count="10">
    <tableColumn id="1" xr3:uid="{F817539B-D96C-422E-92D7-CBC96A2651FB}" name="Tipo" totalsRowLabel="Total" totalsRowDxfId="73" dataCellStyle="Lapis"/>
    <tableColumn id="2" xr3:uid="{F6AE2547-EEDD-45F0-AF07-873D3487534E}" name="Data" dataDxfId="72" totalsRowDxfId="71" dataCellStyle="Lapis"/>
    <tableColumn id="3" xr3:uid="{3F13318E-B97A-4556-A43F-26122E5126A0}" name="Ativo" dataDxfId="70" totalsRowDxfId="69" dataCellStyle="Lapis"/>
    <tableColumn id="4" xr3:uid="{26C29303-FF5C-4332-BB6A-54D437D1667A}" name="Qtd" totalsRowFunction="sum" dataDxfId="68" totalsRowDxfId="67" dataCellStyle="Lapis"/>
    <tableColumn id="5" xr3:uid="{EB65F013-7C8D-4411-BC96-E26B6E533E6C}" name="Preço" dataDxfId="66" totalsRowDxfId="65" dataCellStyle="Lapis"/>
    <tableColumn id="6" xr3:uid="{21B41106-FB1B-47BD-8640-387588ABE941}" name="Valor Total" totalsRowFunction="sum" dataDxfId="64" totalsRowDxfId="63">
      <calculatedColumnFormula>Table14[[#This Row],[Qtd]]*Table14[[#This Row],[Preço]]</calculatedColumnFormula>
    </tableColumn>
    <tableColumn id="7" xr3:uid="{A5C8DFE1-BE60-46A9-91C5-E770A9E1A35C}" name="Comissão" dataDxfId="62" totalsRowDxfId="61" dataCellStyle="Lapis"/>
    <tableColumn id="8" xr3:uid="{7ECF7D40-53EC-4BF7-9AFE-036F2DF37D7C}" name="Câmbio" dataDxfId="60" totalsRowDxfId="59" dataCellStyle="Lapis">
      <calculatedColumnFormula>IF(Table14[[#This Row],[Qtd]]&gt;0,_xlfn.XLOOKUP(Table14[[#This Row],[Data]],datas_hist_USD,USDs_hist_venda,"",1),_xlfn.XLOOKUP(Table14[[#This Row],[Data]],datas_hist_USD,USDs_hist_compra,"",1))</calculatedColumnFormula>
    </tableColumn>
    <tableColumn id="9" xr3:uid="{8A7D544C-03E8-48BB-A930-D442BAF7BB5C}" name="V. Total BRL" dataDxfId="58" totalsRowDxfId="57" dataCellStyle="Num. calculados">
      <calculatedColumnFormula>Table14[[#This Row],[Valor Total]]*Table14[[#This Row],[Câmbio]]</calculatedColumnFormula>
    </tableColumn>
    <tableColumn id="10" xr3:uid="{C1D155BC-D32E-4E74-825F-15D92840B22C}" name="Comissão BRL" dataDxfId="56" totalsRowDxfId="55" dataCellStyle="Num. calculados">
      <calculatedColumnFormula>Table14[[#This Row],[Comissão]]*Table14[[#This Row],[Câmbio]]</calculatedColumnFormula>
    </tableColumn>
  </tableColumns>
  <tableStyleInfo name="TableStyleLight1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6B54C92A-7FF9-4E41-B869-78C30101ECE9}" name="Table15" displayName="Table15" ref="B5:T48" totalsRowCount="1" headerRowDxfId="54" dataDxfId="53" totalsRowDxfId="52">
  <autoFilter ref="B5:T47" xr:uid="{6B54C92A-7FF9-4E41-B869-78C30101ECE9}"/>
  <sortState xmlns:xlrd2="http://schemas.microsoft.com/office/spreadsheetml/2017/richdata2" ref="B6:T47">
    <sortCondition descending="1" ref="O5:O47"/>
  </sortState>
  <tableColumns count="19">
    <tableColumn id="1" xr3:uid="{AD5586FE-A0C1-40AA-860F-A3904C28A388}" name="Fav" dataDxfId="51" totalsRowDxfId="21" dataCellStyle="Lapis"/>
    <tableColumn id="2" xr3:uid="{54F16C79-11F9-4D52-8BC2-D16A8275CFE4}" name="Geografía" dataDxfId="50" totalsRowDxfId="20"/>
    <tableColumn id="3" xr3:uid="{ED85E3D5-B6EE-45A9-89EB-66F99E4CACC0}" name="Ticker" dataDxfId="49" totalsRowDxfId="19">
      <calculatedColumnFormula array="1">_FV(Table15[[#This Row],[ ETF]],"Ticker symbol",TRUE)</calculatedColumnFormula>
    </tableColumn>
    <tableColumn id="4" xr3:uid="{658403D7-5C2D-4DF8-A839-CE4E78BD8A46}" name="Índice" dataDxfId="48" totalsRowDxfId="18"/>
    <tableColumn id="5" xr3:uid="{5C7DCDAA-6486-4226-97FF-13338F795DAF}" name="Descrição" dataDxfId="47" totalsRowDxfId="17"/>
    <tableColumn id="6" xr3:uid="{A2D289D3-20E0-4250-B30B-22F056FF9349}" name=" ETF" dataDxfId="46" totalsRowDxfId="16"/>
    <tableColumn id="7" xr3:uid="{9CAB38A5-BFFD-4DBF-89E2-C7AEF02D85B6}" name="Beta" dataDxfId="45" totalsRowDxfId="15" dataCellStyle="Num. calculados">
      <calculatedColumnFormula array="1">IFERROR(_FV(Table15[[#This Row],[ ETF]],"beta"),"")</calculatedColumnFormula>
    </tableColumn>
    <tableColumn id="8" xr3:uid="{9CE6ADB4-4033-45A7-9E46-815528BE5ED7}" name="Preço" dataDxfId="44" totalsRowDxfId="14" dataCellStyle="Num. calculados">
      <calculatedColumnFormula array="1">_FV(Table15[[#This Row],[ ETF]],"Price")</calculatedColumnFormula>
    </tableColumn>
    <tableColumn id="9" xr3:uid="{9BCC7968-6402-4C09-8D40-18913B677D6D}" name="Qtd" totalsRowFunction="sum" dataDxfId="43" totalsRowDxfId="13" dataCellStyle="Num. calculados">
      <calculatedColumnFormula>SUMIF(Table14[Ativo],Table15[[#This Row],[Ticker]],Table14[Qtd])</calculatedColumnFormula>
    </tableColumn>
    <tableColumn id="10" xr3:uid="{A109743B-6811-4B0B-B321-1D719AC0A586}" name="Valor de mercado" totalsRowFunction="sum" dataDxfId="42" totalsRowDxfId="12">
      <calculatedColumnFormula>Table15[[#This Row],[Preço]]*Table15[[#This Row],[Qtd]]</calculatedColumnFormula>
    </tableColumn>
    <tableColumn id="11" xr3:uid="{A90BF952-AC2D-4430-A9E9-E3726F65B4A9}" name="Possível" dataDxfId="41" totalsRowDxfId="11" dataCellStyle="Num. calculados">
      <calculatedColumnFormula>_xlfn.FLOOR.MATH((Aporte-2)/Table15[[#This Row],[Preço]])</calculatedColumnFormula>
    </tableColumn>
    <tableColumn id="12" xr3:uid="{85BF390B-39DD-4183-AC25-BD12146135AA}" name="Troco" dataDxfId="40" totalsRowDxfId="10" dataCellStyle="Num. calculados">
      <calculatedColumnFormula>Aporte-Table15[[#This Row],[Possível]]*Table15[[#This Row],[Preço]]</calculatedColumnFormula>
    </tableColumn>
    <tableColumn id="13" xr3:uid="{4BB051A5-726C-48A8-800A-7F9BECF80534}" name="TER" dataDxfId="39" totalsRowDxfId="9" dataCellStyle="Num. calculados">
      <calculatedColumnFormula array="1">_FV(Table15[[#This Row],[ ETF]],"Expense ratio",TRUE)</calculatedColumnFormula>
    </tableColumn>
    <tableColumn id="14" xr3:uid="{CC497FC6-646A-4901-8CF8-F1EC26A5985D}" name="Tamanho do ETF" dataDxfId="38" totalsRowDxfId="8" dataCellStyle="Num. calculados">
      <calculatedColumnFormula array="1">_FV(Table15[[#This Row],[ ETF]],"Market cap",TRUE)</calculatedColumnFormula>
    </tableColumn>
    <tableColumn id="15" xr3:uid="{368E6D91-2E09-4E34-B693-58E629652F6C}" name="Volume do ETF" dataDxfId="37" totalsRowDxfId="7" dataCellStyle="Num. calculados">
      <calculatedColumnFormula array="1">_FV(Table15[[#This Row],[ ETF]],"Volume")</calculatedColumnFormula>
    </tableColumn>
    <tableColumn id="16" xr3:uid="{8A488E69-AC49-4B6A-A7AE-C2BBFD82F583}" name="Var. dia" dataDxfId="36" totalsRowDxfId="6" dataCellStyle="Num. calculados">
      <calculatedColumnFormula array="1">_FV(Table15[[#This Row],[ ETF]],"Change (%)",TRUE)</calculatedColumnFormula>
    </tableColumn>
    <tableColumn id="17" xr3:uid="{C2151E0A-0D79-4627-A8CA-315573CAA742}" name="Var. ano" dataDxfId="22" totalsRowDxfId="5" dataCellStyle="Num. calculados">
      <calculatedColumnFormula>IFERROR(
   IFERROR(
      (Table15[[#This Row],[Preço]]-AF6)/AF6,
      (Table15[[#This Row],[Preço]]-AG6)/AG6
   ),
(Table15[[#This Row],[Preço]]-AH6)/AH6
)</calculatedColumnFormula>
    </tableColumn>
    <tableColumn id="18" xr3:uid="{0D7B54AF-8F73-444A-9F44-C24B1B7C2CE3}" name="Gráfico ano" dataDxfId="35" totalsRowDxfId="4" dataCellStyle="Num. calculados"/>
    <tableColumn id="19" xr3:uid="{A1294AD2-E5A1-4143-BEA0-3D23BE139492}" name="% Portfólio" dataDxfId="34" totalsRowDxfId="3" dataCellStyle="Num. calculados">
      <calculatedColumnFormula array="1">Table15[[#This Row],[Valor de mercado]]/Riqueza_hoje</calculatedColumnFormula>
    </tableColumn>
  </tableColumns>
  <tableStyleInfo name="TableStyleLight1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986707FA-00FA-403C-958F-49E533117844}" name="Table20" displayName="Table20" ref="G3:O745" totalsRowShown="0" headerRowDxfId="33" dataDxfId="32" dataCellStyle="Mono Número">
  <autoFilter ref="G3:O745" xr:uid="{986707FA-00FA-403C-958F-49E53311784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autoFilter>
  <tableColumns count="9">
    <tableColumn id="1" xr3:uid="{ECF53ED6-5F91-4847-A67F-2AF940DE223F}" name="meses" dataDxfId="31" dataCellStyle="Mono Número"/>
    <tableColumn id="2" xr3:uid="{B7F804EC-7530-4C35-AC8B-A95255D499C2}" name="idade" dataDxfId="30" dataCellStyle="Mono Número">
      <calculatedColumnFormula>YEAR(TODAY())-YEAR(data_de_nascimento)+Table20[[#This Row],[meses]]/12</calculatedColumnFormula>
    </tableColumn>
    <tableColumn id="3" xr3:uid="{54985238-DBC6-41A8-93BF-D1079CED9491}" name="data" dataDxfId="29" dataCellStyle="Mono Número"/>
    <tableColumn id="4" xr3:uid="{456CA44D-9222-44C8-9162-5A741CEDA4DC}" name="aportes" dataDxfId="28" dataCellStyle="Lapis">
      <calculatedColumnFormula>aportes</calculatedColumnFormula>
    </tableColumn>
    <tableColumn id="5" xr3:uid="{E83D1A05-4760-4F37-80D3-75852E53CC6C}" name="saques" dataDxfId="27" dataCellStyle="Lapis">
      <calculatedColumnFormula>saques</calculatedColumnFormula>
    </tableColumn>
    <tableColumn id="6" xr3:uid="{6E1E9A03-E6AC-45BE-B92E-41F2EE75BC4E}" name="riqueza" dataDxfId="26" dataCellStyle="Mono Número"/>
    <tableColumn id="7" xr3:uid="{B50F4A16-ADFB-4421-8BD9-065FEB534C4A}" name="rendimento" dataDxfId="25" dataCellStyle="Mono Número">
      <calculatedColumnFormula>Table20[[#This Row],[riqueza]]*rendimento_hist_mensal</calculatedColumnFormula>
    </tableColumn>
    <tableColumn id="8" xr3:uid="{0EF61899-22F2-4A34-A780-CB8D6AF44D9A}" name="renda passiva" dataDxfId="24" dataCellStyle="Mono Número">
      <calculatedColumnFormula>((Table20[[#This Row],[riqueza]]*SWR)/12)*(1-imposto_GCAP)</calculatedColumnFormula>
    </tableColumn>
    <tableColumn id="9" xr3:uid="{CD0983F1-B55A-4CC6-9C76-FAE2B7D581BF}" name="renda BRL" dataDxfId="23" dataCellStyle="Mono Número">
      <calculatedColumnFormula>Table20[[#This Row],[renda passiva]]*cambio_hoje*(1-custo_repatriacao)</calculatedColumnFormula>
    </tableColumn>
  </tableColumns>
  <tableStyleInfo name="TableStyleLight5" showFirstColumn="0" showLastColumn="0" showRowStripes="0" showColumnStripes="0"/>
</table>
</file>

<file path=xl/theme/theme1.xml><?xml version="1.0" encoding="utf-8"?>
<a:theme xmlns:a="http://schemas.openxmlformats.org/drawingml/2006/main" name="Office Theme">
  <a:themeElements>
    <a:clrScheme name="Blue Warm">
      <a:dk1>
        <a:sysClr val="windowText" lastClr="000000"/>
      </a:dk1>
      <a:lt1>
        <a:sysClr val="window" lastClr="FFFFFF"/>
      </a:lt1>
      <a:dk2>
        <a:srgbClr val="242852"/>
      </a:dk2>
      <a:lt2>
        <a:srgbClr val="ACCBF9"/>
      </a:lt2>
      <a:accent1>
        <a:srgbClr val="4A66AC"/>
      </a:accent1>
      <a:accent2>
        <a:srgbClr val="629DD1"/>
      </a:accent2>
      <a:accent3>
        <a:srgbClr val="297FD5"/>
      </a:accent3>
      <a:accent4>
        <a:srgbClr val="7F8FA9"/>
      </a:accent4>
      <a:accent5>
        <a:srgbClr val="5AA2AE"/>
      </a:accent5>
      <a:accent6>
        <a:srgbClr val="9D90A0"/>
      </a:accent6>
      <a:hlink>
        <a:srgbClr val="9454C3"/>
      </a:hlink>
      <a:folHlink>
        <a:srgbClr val="3EBBF0"/>
      </a:folHlink>
    </a:clrScheme>
    <a:fontScheme name="Capivara">
      <a:majorFont>
        <a:latin typeface="Cambria"/>
        <a:ea typeface=""/>
        <a:cs typeface=""/>
      </a:majorFont>
      <a:minorFont>
        <a:latin typeface="Corbel"/>
        <a:ea typeface=""/>
        <a:cs typefac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3" Type="http://schemas.openxmlformats.org/officeDocument/2006/relationships/hyperlink" Target="https://www.justetf.com/uk/etf-profile.html?query=xzmu&amp;groupField=index&amp;from=search&amp;isin=IE00BFMNPS42" TargetMode="External"/><Relationship Id="rId18" Type="http://schemas.openxmlformats.org/officeDocument/2006/relationships/hyperlink" Target="https://www.justetf.com/uk/etf-profile.html?query=IUIT&amp;groupField=index&amp;from=search&amp;isin=IE00B3WJKG14" TargetMode="External"/><Relationship Id="rId26" Type="http://schemas.openxmlformats.org/officeDocument/2006/relationships/hyperlink" Target="https://www.justetf.com/uk/etf-profile.html?query=IUVL&amp;groupField=index&amp;from=search&amp;isin=IE00BD1F4M44" TargetMode="External"/><Relationship Id="rId39" Type="http://schemas.openxmlformats.org/officeDocument/2006/relationships/hyperlink" Target="https://www.justetf.com/uk/etf-profile.html?query=sawd&amp;groupField=index&amp;from=search&amp;isin=IE00BFNM3J75" TargetMode="External"/><Relationship Id="rId21" Type="http://schemas.openxmlformats.org/officeDocument/2006/relationships/hyperlink" Target="https://www.justetf.com/uk/etf-profile.html?query=IEMU&amp;groupField=index&amp;from=search&amp;isin=IE00B53QG562" TargetMode="External"/><Relationship Id="rId34" Type="http://schemas.openxmlformats.org/officeDocument/2006/relationships/hyperlink" Target="https://www.justetf.com/uk/etf-profile.html?query=RIUS&amp;groupField=index&amp;from=search&amp;isin=IE00BKLWY790" TargetMode="External"/><Relationship Id="rId42" Type="http://schemas.openxmlformats.org/officeDocument/2006/relationships/printerSettings" Target="../printerSettings/printerSettings3.bin"/><Relationship Id="rId7" Type="http://schemas.openxmlformats.org/officeDocument/2006/relationships/hyperlink" Target="https://www.justetf.com/uk/etf-profile.html?assetClass=class-equity&amp;groupField=none&amp;dc=IE&amp;distributionPolicy=distributionPolicy-accumulating&amp;sortField=fundSize&amp;sortOrder=desc&amp;from=search&amp;isin=IE00B53SZB19" TargetMode="External"/><Relationship Id="rId2" Type="http://schemas.openxmlformats.org/officeDocument/2006/relationships/hyperlink" Target="https://www.justetf.com/uk/etf-profile.html?assetClass=class-equity&amp;groupField=none&amp;dc=IE&amp;distributionPolicy=distributionPolicy-accumulating&amp;sortField=fundSize&amp;sortOrder=desc&amp;from=search&amp;isin=IE00B4L5Y983" TargetMode="External"/><Relationship Id="rId16" Type="http://schemas.openxmlformats.org/officeDocument/2006/relationships/hyperlink" Target="https://www.justetf.com/uk/etf-profile.html?query=vwra&amp;groupField=index&amp;from=search&amp;isin=IE00BK5BQT80" TargetMode="External"/><Relationship Id="rId29" Type="http://schemas.openxmlformats.org/officeDocument/2006/relationships/hyperlink" Target="https://www.justetf.com/uk/etf-profile.html?query=IWQU&amp;groupField=index&amp;from=search&amp;isin=IE00BP3QZ601" TargetMode="External"/><Relationship Id="rId1" Type="http://schemas.openxmlformats.org/officeDocument/2006/relationships/hyperlink" Target="https://www.justetf.com/uk/etf-profile.html?assetClass=class-equity&amp;groupField=none&amp;dc=IE&amp;distributionPolicy=distributionPolicy-accumulating&amp;sortField=fundSize&amp;sortOrder=desc&amp;from=search&amp;isin=IE00B5BMR087" TargetMode="External"/><Relationship Id="rId6" Type="http://schemas.openxmlformats.org/officeDocument/2006/relationships/hyperlink" Target="https://www.justetf.com/uk/etf-profile.html?assetClass=class-equity&amp;groupField=none&amp;dc=IE&amp;distributionPolicy=distributionPolicy-accumulating&amp;sortField=fundSize&amp;sortOrder=desc&amp;from=search&amp;isin=IE00BJ0KDQ92" TargetMode="External"/><Relationship Id="rId11" Type="http://schemas.openxmlformats.org/officeDocument/2006/relationships/hyperlink" Target="https://www.justetf.com/uk/etf-profile.html?query=vuaa&amp;groupField=index&amp;from=search&amp;isin=IE00BFMXXD54" TargetMode="External"/><Relationship Id="rId24" Type="http://schemas.openxmlformats.org/officeDocument/2006/relationships/hyperlink" Target="https://www.justetf.com/uk/etf-profile.html?query=IWMO&amp;groupField=index&amp;from=search&amp;isin=IE00BP3QZ825" TargetMode="External"/><Relationship Id="rId32" Type="http://schemas.openxmlformats.org/officeDocument/2006/relationships/hyperlink" Target="https://www.justetf.com/uk/etf-profile.html?query=R2US&amp;groupField=index&amp;from=search&amp;isin=IE00BJ38QD84" TargetMode="External"/><Relationship Id="rId37" Type="http://schemas.openxmlformats.org/officeDocument/2006/relationships/hyperlink" Target="https://www.justetf.com/uk/etf-profile.html?query=iuqa&amp;groupField=index&amp;from=search&amp;isin=IE00BD1F4L37" TargetMode="External"/><Relationship Id="rId40" Type="http://schemas.openxmlformats.org/officeDocument/2006/relationships/hyperlink" Target="https://www.justetf.com/uk/etf-profile.html?query=swrd&amp;groupField=index&amp;from=search&amp;isin=IE00BFY0GT14" TargetMode="External"/><Relationship Id="rId45" Type="http://schemas.openxmlformats.org/officeDocument/2006/relationships/table" Target="../tables/table2.xml"/><Relationship Id="rId5" Type="http://schemas.openxmlformats.org/officeDocument/2006/relationships/hyperlink" Target="https://www.justetf.com/uk/etf-profile.html?assetClass=class-equity&amp;groupField=none&amp;dc=IE&amp;distributionPolicy=distributionPolicy-accumulating&amp;sortField=fundSize&amp;sortOrder=desc&amp;from=search&amp;isin=IE00BYVJRR92" TargetMode="External"/><Relationship Id="rId15" Type="http://schemas.openxmlformats.org/officeDocument/2006/relationships/hyperlink" Target="https://www.justetf.com/uk/etf-profile.html?query=isac&amp;groupField=index&amp;from=search&amp;isin=IE00B6R52259" TargetMode="External"/><Relationship Id="rId23" Type="http://schemas.openxmlformats.org/officeDocument/2006/relationships/hyperlink" Target="https://www.justetf.com/uk/etf-profile.html?query=XZW0&amp;groupField=index&amp;from=search&amp;isin=IE00BZ02LR44" TargetMode="External"/><Relationship Id="rId28" Type="http://schemas.openxmlformats.org/officeDocument/2006/relationships/hyperlink" Target="https://www.justetf.com/uk/etf-profile.html?query=XDWT&amp;groupField=index&amp;from=search&amp;isin=IE00BM67HT60" TargetMode="External"/><Relationship Id="rId36" Type="http://schemas.openxmlformats.org/officeDocument/2006/relationships/hyperlink" Target="https://www.justetf.com/uk/etf-profile.html?query=xzem&amp;groupField=index&amp;from=search&amp;isin=IE00BG370F43" TargetMode="External"/><Relationship Id="rId10" Type="http://schemas.openxmlformats.org/officeDocument/2006/relationships/hyperlink" Target="https://www.justetf.com/uk/etf-profile.html?query=iwvl&amp;groupField=index&amp;from=search&amp;isin=IE00BP3QZB59" TargetMode="External"/><Relationship Id="rId19" Type="http://schemas.openxmlformats.org/officeDocument/2006/relationships/hyperlink" Target="https://www.justetf.com/uk/etf-profile.html?query=MXUS&amp;groupField=index&amp;from=search&amp;isin=IE00B60SX170" TargetMode="External"/><Relationship Id="rId31" Type="http://schemas.openxmlformats.org/officeDocument/2006/relationships/hyperlink" Target="https://www.justetf.com/uk/etf-profile.html?query=XRSU&amp;groupField=index&amp;from=search&amp;isin=IE00BJZ2DD79" TargetMode="External"/><Relationship Id="rId44" Type="http://schemas.openxmlformats.org/officeDocument/2006/relationships/vmlDrawing" Target="../drawings/vmlDrawing2.vml"/><Relationship Id="rId4" Type="http://schemas.openxmlformats.org/officeDocument/2006/relationships/hyperlink" Target="https://www.justetf.com/uk/etf-profile.html?assetClass=class-equity&amp;groupField=none&amp;dc=IE&amp;distributionPolicy=distributionPolicy-accumulating&amp;sortField=fundSize&amp;sortOrder=desc&amp;from=search&amp;isin=IE00B3YCGJ38" TargetMode="External"/><Relationship Id="rId9" Type="http://schemas.openxmlformats.org/officeDocument/2006/relationships/hyperlink" Target="https://www.justetf.com/uk/etf-profile.html?assetClass=class-equity&amp;groupField=none&amp;dc=IE&amp;distributionPolicy=distributionPolicy-accumulating&amp;sortField=fundSize&amp;sortOrder=desc&amp;from=search&amp;isin=IE00BTJRMP35" TargetMode="External"/><Relationship Id="rId14" Type="http://schemas.openxmlformats.org/officeDocument/2006/relationships/hyperlink" Target="https://www.justetf.com/uk/etf-profile.html?query=sasu&amp;groupField=index&amp;from=search&amp;isin=IE00BFNM3G45" TargetMode="External"/><Relationship Id="rId22" Type="http://schemas.openxmlformats.org/officeDocument/2006/relationships/hyperlink" Target="https://www.justetf.com/uk/etf-profile.html?query=SUSM&amp;groupField=index&amp;from=search&amp;isin=IE00BYVJRP78" TargetMode="External"/><Relationship Id="rId27" Type="http://schemas.openxmlformats.org/officeDocument/2006/relationships/hyperlink" Target="https://www.justetf.com/uk/etf-profile.html?query=CPXJ&amp;groupField=index&amp;from=search&amp;isin=IE00B52MJY50" TargetMode="External"/><Relationship Id="rId30" Type="http://schemas.openxmlformats.org/officeDocument/2006/relationships/hyperlink" Target="https://www.justetf.com/uk/etf-profile.html?query=WSML&amp;groupField=index&amp;from=search&amp;isin=IE00BF4RFH31" TargetMode="External"/><Relationship Id="rId35" Type="http://schemas.openxmlformats.org/officeDocument/2006/relationships/hyperlink" Target="https://www.justetf.com/uk/etf-profile.html?query=cema&amp;groupField=index&amp;from=search&amp;isin=IE00B5L8K969" TargetMode="External"/><Relationship Id="rId43" Type="http://schemas.openxmlformats.org/officeDocument/2006/relationships/drawing" Target="../drawings/drawing2.xml"/><Relationship Id="rId8" Type="http://schemas.openxmlformats.org/officeDocument/2006/relationships/hyperlink" Target="https://www.justetf.com/uk/etf-profile.html?assetClass=class-equity&amp;groupField=none&amp;dc=IE&amp;distributionPolicy=distributionPolicy-accumulating&amp;sortField=fundSize&amp;sortOrder=desc&amp;from=search&amp;isin=IE00BJ0KDR00" TargetMode="External"/><Relationship Id="rId3" Type="http://schemas.openxmlformats.org/officeDocument/2006/relationships/hyperlink" Target="https://www.justetf.com/uk/etf-profile.html?assetClass=class-equity&amp;groupField=none&amp;dc=IE&amp;distributionPolicy=distributionPolicy-accumulating&amp;sortField=fundSize&amp;sortOrder=desc&amp;from=search&amp;isin=IE00BKM4GZ66" TargetMode="External"/><Relationship Id="rId12" Type="http://schemas.openxmlformats.org/officeDocument/2006/relationships/hyperlink" Target="https://www.justetf.com/uk/etf-profile.html?query=xdew&amp;groupField=index&amp;from=search&amp;isin=IE00BLNMYC90" TargetMode="External"/><Relationship Id="rId17" Type="http://schemas.openxmlformats.org/officeDocument/2006/relationships/hyperlink" Target="https://www.justetf.com/uk/etf-profile.html?query=mxwo&amp;groupField=index&amp;from=search&amp;isin=IE00B60SX394" TargetMode="External"/><Relationship Id="rId25" Type="http://schemas.openxmlformats.org/officeDocument/2006/relationships/hyperlink" Target="https://www.justetf.com/uk/etf-profile.html?query=ACWD&amp;groupField=index&amp;from=search&amp;isin=IE00B44Z5B48" TargetMode="External"/><Relationship Id="rId33" Type="http://schemas.openxmlformats.org/officeDocument/2006/relationships/hyperlink" Target="https://www.justetf.com/uk/etf-profile.html?query=SAEM&amp;groupField=index&amp;from=search&amp;isin=IE00BFNM3P36" TargetMode="External"/><Relationship Id="rId38" Type="http://schemas.openxmlformats.org/officeDocument/2006/relationships/hyperlink" Target="https://www.justetf.com/uk/etf-profile.html?query=cuss&amp;groupField=index&amp;from=search&amp;isin=IE00B3VWM098" TargetMode="External"/><Relationship Id="rId46" Type="http://schemas.openxmlformats.org/officeDocument/2006/relationships/comments" Target="../comments2.xml"/><Relationship Id="rId20" Type="http://schemas.openxmlformats.org/officeDocument/2006/relationships/hyperlink" Target="https://www.justetf.com/uk/etf-profile.html?query=MVOL&amp;groupField=index&amp;from=search&amp;isin=IE00B8FHGS14" TargetMode="External"/><Relationship Id="rId41" Type="http://schemas.openxmlformats.org/officeDocument/2006/relationships/hyperlink" Target="https://www.justetf.com/uk/etf-profile.html?query=iema&amp;groupField=index&amp;from=search&amp;isin=IE00B4L5YC18" TargetMode="Externa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4.bin"/><Relationship Id="rId5" Type="http://schemas.openxmlformats.org/officeDocument/2006/relationships/comments" Target="../comments3.xml"/><Relationship Id="rId4" Type="http://schemas.openxmlformats.org/officeDocument/2006/relationships/table" Target="../tables/table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www.bcb.gov.br/estabilidadefinanceira/historicocotacoe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691802-EAD8-49F5-B8D3-EEC6238FA331}">
  <dimension ref="B1:B3"/>
  <sheetViews>
    <sheetView showGridLines="0" tabSelected="1" workbookViewId="0">
      <selection activeCell="G47" sqref="G47"/>
    </sheetView>
  </sheetViews>
  <sheetFormatPr defaultColWidth="12.64453125" defaultRowHeight="20.100000000000001" customHeight="1" x14ac:dyDescent="0.5"/>
  <cols>
    <col min="1" max="1" width="10.8203125" style="1" customWidth="1"/>
    <col min="2" max="2" width="12.64453125" style="1" customWidth="1"/>
    <col min="3" max="16384" width="12.64453125" style="1"/>
  </cols>
  <sheetData>
    <row r="1" spans="2:2" ht="69" customHeight="1" x14ac:dyDescent="1.45">
      <c r="B1" s="2" t="s">
        <v>1</v>
      </c>
    </row>
    <row r="3" spans="2:2" ht="20.100000000000001" customHeight="1" x14ac:dyDescent="0.5">
      <c r="B3" s="4"/>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7D850F-9346-4A2A-90A6-DEF9A4EC402A}">
  <dimension ref="B1:K41"/>
  <sheetViews>
    <sheetView showGridLines="0" topLeftCell="A13" workbookViewId="0">
      <selection activeCell="A40" sqref="A40"/>
    </sheetView>
  </sheetViews>
  <sheetFormatPr defaultColWidth="12.64453125" defaultRowHeight="20.100000000000001" customHeight="1" x14ac:dyDescent="0.5"/>
  <cols>
    <col min="1" max="1" width="10.8203125" style="1" customWidth="1"/>
    <col min="2" max="2" width="9.52734375" style="1" customWidth="1"/>
    <col min="3" max="4" width="12.64453125" style="1"/>
    <col min="5" max="5" width="5.5859375" style="1" customWidth="1"/>
    <col min="6" max="6" width="12.64453125" style="1"/>
    <col min="7" max="7" width="16.703125" style="1" customWidth="1"/>
    <col min="8" max="9" width="12.64453125" style="1"/>
    <col min="10" max="10" width="16.703125" style="1" bestFit="1" customWidth="1"/>
    <col min="11" max="11" width="13.46875" style="1" customWidth="1"/>
    <col min="12" max="16384" width="12.64453125" style="1"/>
  </cols>
  <sheetData>
    <row r="1" spans="2:11" ht="69" customHeight="1" x14ac:dyDescent="1.45">
      <c r="B1" s="2" t="s">
        <v>2</v>
      </c>
    </row>
    <row r="3" spans="2:11" ht="20.100000000000001" customHeight="1" x14ac:dyDescent="0.5">
      <c r="B3" s="15" t="s">
        <v>3</v>
      </c>
      <c r="C3" s="15" t="s">
        <v>4</v>
      </c>
      <c r="D3" s="15" t="s">
        <v>5</v>
      </c>
      <c r="E3" s="15" t="s">
        <v>6</v>
      </c>
      <c r="F3" s="15" t="s">
        <v>7</v>
      </c>
      <c r="G3" s="15" t="s">
        <v>8</v>
      </c>
      <c r="H3" s="15" t="s">
        <v>9</v>
      </c>
      <c r="I3" s="15" t="s">
        <v>10</v>
      </c>
      <c r="J3" s="15" t="s">
        <v>12</v>
      </c>
      <c r="K3" s="15" t="s">
        <v>11</v>
      </c>
    </row>
    <row r="4" spans="2:11" ht="20.100000000000001" customHeight="1" x14ac:dyDescent="0.6">
      <c r="B4" s="8" t="s">
        <v>13</v>
      </c>
      <c r="C4" s="6">
        <v>43389</v>
      </c>
      <c r="D4" s="11" t="s">
        <v>14</v>
      </c>
      <c r="E4" s="11">
        <v>2</v>
      </c>
      <c r="F4" s="7">
        <v>271.2</v>
      </c>
      <c r="G4" s="10">
        <f>Table14[[#This Row],[Qtd]]*Table14[[#This Row],[Preço]]</f>
        <v>542.4</v>
      </c>
      <c r="H4" s="7">
        <v>1.9</v>
      </c>
      <c r="I4" s="9">
        <f>IF(Table14[[#This Row],[Qtd]]&gt;0,_xlfn.XLOOKUP(Table14[[#This Row],[Data]],datas_hist_USD,USDs_hist_venda,"",1),_xlfn.XLOOKUP(Table14[[#This Row],[Data]],datas_hist_USD,USDs_hist_compra,"",1))</f>
        <v>3.7079</v>
      </c>
      <c r="J4" s="14">
        <f>Table14[[#This Row],[Valor Total]]*Table14[[#This Row],[Câmbio]]</f>
        <v>2011.1649599999998</v>
      </c>
      <c r="K4" s="14">
        <f>Table14[[#This Row],[Comissão]]*Table14[[#This Row],[Câmbio]]</f>
        <v>7.0450099999999996</v>
      </c>
    </row>
    <row r="5" spans="2:11" ht="20.100000000000001" customHeight="1" x14ac:dyDescent="0.6">
      <c r="B5" s="8" t="s">
        <v>13</v>
      </c>
      <c r="C5" s="6">
        <v>43392</v>
      </c>
      <c r="D5" s="11" t="s">
        <v>15</v>
      </c>
      <c r="E5" s="11">
        <v>5</v>
      </c>
      <c r="F5" s="7">
        <v>25.74</v>
      </c>
      <c r="G5" s="10">
        <f>Table14[[#This Row],[Qtd]]*Table14[[#This Row],[Preço]]</f>
        <v>128.69999999999999</v>
      </c>
      <c r="H5" s="7">
        <v>1.9</v>
      </c>
      <c r="I5" s="9">
        <f>IF(Table14[[#This Row],[Qtd]]&gt;0,_xlfn.XLOOKUP(Table14[[#This Row],[Data]],datas_hist_USD,USDs_hist_venda,"",1),_xlfn.XLOOKUP(Table14[[#This Row],[Data]],datas_hist_USD,USDs_hist_compra,"",1))</f>
        <v>3.7079</v>
      </c>
      <c r="J5" s="14">
        <f>Table14[[#This Row],[Valor Total]]*Table14[[#This Row],[Câmbio]]</f>
        <v>477.20672999999994</v>
      </c>
      <c r="K5" s="14">
        <f>Table14[[#This Row],[Comissão]]*Table14[[#This Row],[Câmbio]]</f>
        <v>7.0450099999999996</v>
      </c>
    </row>
    <row r="6" spans="2:11" ht="20.100000000000001" customHeight="1" x14ac:dyDescent="0.6">
      <c r="B6" s="8" t="s">
        <v>13</v>
      </c>
      <c r="C6" s="6">
        <v>43392</v>
      </c>
      <c r="D6" s="11" t="s">
        <v>16</v>
      </c>
      <c r="E6" s="11">
        <v>5</v>
      </c>
      <c r="F6" s="7">
        <v>53.98</v>
      </c>
      <c r="G6" s="10">
        <f>Table14[[#This Row],[Qtd]]*Table14[[#This Row],[Preço]]</f>
        <v>269.89999999999998</v>
      </c>
      <c r="H6" s="7">
        <v>1.9</v>
      </c>
      <c r="I6" s="9">
        <f>IF(Table14[[#This Row],[Qtd]]&gt;0,_xlfn.XLOOKUP(Table14[[#This Row],[Data]],datas_hist_USD,USDs_hist_venda,"",1),_xlfn.XLOOKUP(Table14[[#This Row],[Data]],datas_hist_USD,USDs_hist_compra,"",1))</f>
        <v>3.7079</v>
      </c>
      <c r="J6" s="14">
        <f>Table14[[#This Row],[Valor Total]]*Table14[[#This Row],[Câmbio]]</f>
        <v>1000.7622099999999</v>
      </c>
      <c r="K6" s="14">
        <f>Table14[[#This Row],[Comissão]]*Table14[[#This Row],[Câmbio]]</f>
        <v>7.0450099999999996</v>
      </c>
    </row>
    <row r="7" spans="2:11" ht="20.100000000000001" customHeight="1" x14ac:dyDescent="0.6">
      <c r="B7" s="8" t="s">
        <v>13</v>
      </c>
      <c r="C7" s="6">
        <v>43417</v>
      </c>
      <c r="D7" s="11" t="s">
        <v>14</v>
      </c>
      <c r="E7" s="11">
        <v>1</v>
      </c>
      <c r="F7" s="7">
        <v>266.93</v>
      </c>
      <c r="G7" s="10">
        <f>Table14[[#This Row],[Qtd]]*Table14[[#This Row],[Preço]]</f>
        <v>266.93</v>
      </c>
      <c r="H7" s="7">
        <v>1.9</v>
      </c>
      <c r="I7" s="9">
        <f>IF(Table14[[#This Row],[Qtd]]&gt;0,_xlfn.XLOOKUP(Table14[[#This Row],[Data]],datas_hist_USD,USDs_hist_venda,"",1),_xlfn.XLOOKUP(Table14[[#This Row],[Data]],datas_hist_USD,USDs_hist_compra,"",1))</f>
        <v>3.7791999999999999</v>
      </c>
      <c r="J7" s="14">
        <f>Table14[[#This Row],[Valor Total]]*Table14[[#This Row],[Câmbio]]</f>
        <v>1008.7818559999999</v>
      </c>
      <c r="K7" s="14">
        <f>Table14[[#This Row],[Comissão]]*Table14[[#This Row],[Câmbio]]</f>
        <v>7.1804799999999993</v>
      </c>
    </row>
    <row r="8" spans="2:11" ht="20.100000000000001" customHeight="1" x14ac:dyDescent="0.6">
      <c r="B8" s="8" t="s">
        <v>13</v>
      </c>
      <c r="C8" s="6">
        <v>43441</v>
      </c>
      <c r="D8" s="11" t="s">
        <v>16</v>
      </c>
      <c r="E8" s="11">
        <v>5</v>
      </c>
      <c r="F8" s="7">
        <v>52.18</v>
      </c>
      <c r="G8" s="10">
        <f>Table14[[#This Row],[Qtd]]*Table14[[#This Row],[Preço]]</f>
        <v>260.89999999999998</v>
      </c>
      <c r="H8" s="7">
        <v>1.9</v>
      </c>
      <c r="I8" s="9">
        <f>IF(Table14[[#This Row],[Qtd]]&gt;0,_xlfn.XLOOKUP(Table14[[#This Row],[Data]],datas_hist_USD,USDs_hist_venda,"",1),_xlfn.XLOOKUP(Table14[[#This Row],[Data]],datas_hist_USD,USDs_hist_compra,"",1))</f>
        <v>3.8963999999999999</v>
      </c>
      <c r="J8" s="14">
        <f>Table14[[#This Row],[Valor Total]]*Table14[[#This Row],[Câmbio]]</f>
        <v>1016.5707599999998</v>
      </c>
      <c r="K8" s="14">
        <f>Table14[[#This Row],[Comissão]]*Table14[[#This Row],[Câmbio]]</f>
        <v>7.4031599999999997</v>
      </c>
    </row>
    <row r="9" spans="2:11" ht="20.100000000000001" customHeight="1" x14ac:dyDescent="0.6">
      <c r="B9" s="8" t="s">
        <v>13</v>
      </c>
      <c r="C9" s="6">
        <v>43441</v>
      </c>
      <c r="D9" s="11" t="s">
        <v>14</v>
      </c>
      <c r="E9" s="11">
        <v>1</v>
      </c>
      <c r="F9" s="7">
        <v>261.75</v>
      </c>
      <c r="G9" s="10">
        <f>Table14[[#This Row],[Qtd]]*Table14[[#This Row],[Preço]]</f>
        <v>261.75</v>
      </c>
      <c r="H9" s="7">
        <v>1.9</v>
      </c>
      <c r="I9" s="9">
        <f>IF(Table14[[#This Row],[Qtd]]&gt;0,_xlfn.XLOOKUP(Table14[[#This Row],[Data]],datas_hist_USD,USDs_hist_venda,"",1),_xlfn.XLOOKUP(Table14[[#This Row],[Data]],datas_hist_USD,USDs_hist_compra,"",1))</f>
        <v>3.8963999999999999</v>
      </c>
      <c r="J9" s="14">
        <f>Table14[[#This Row],[Valor Total]]*Table14[[#This Row],[Câmbio]]</f>
        <v>1019.8827</v>
      </c>
      <c r="K9" s="14">
        <f>Table14[[#This Row],[Comissão]]*Table14[[#This Row],[Câmbio]]</f>
        <v>7.4031599999999997</v>
      </c>
    </row>
    <row r="10" spans="2:11" ht="20.100000000000001" customHeight="1" x14ac:dyDescent="0.6">
      <c r="B10" s="8" t="s">
        <v>13</v>
      </c>
      <c r="C10" s="6">
        <v>43480</v>
      </c>
      <c r="D10" s="11" t="s">
        <v>14</v>
      </c>
      <c r="E10" s="11">
        <v>1</v>
      </c>
      <c r="F10" s="7">
        <v>253.1</v>
      </c>
      <c r="G10" s="10">
        <f>Table14[[#This Row],[Qtd]]*Table14[[#This Row],[Preço]]</f>
        <v>253.1</v>
      </c>
      <c r="H10" s="7">
        <v>1.9</v>
      </c>
      <c r="I10" s="9">
        <f>IF(Table14[[#This Row],[Qtd]]&gt;0,_xlfn.XLOOKUP(Table14[[#This Row],[Data]],datas_hist_USD,USDs_hist_venda,"",1),_xlfn.XLOOKUP(Table14[[#This Row],[Data]],datas_hist_USD,USDs_hist_compra,"",1))</f>
        <v>3.7048999999999999</v>
      </c>
      <c r="J10" s="14">
        <f>Table14[[#This Row],[Valor Total]]*Table14[[#This Row],[Câmbio]]</f>
        <v>937.7101899999999</v>
      </c>
      <c r="K10" s="14">
        <f>Table14[[#This Row],[Comissão]]*Table14[[#This Row],[Câmbio]]</f>
        <v>7.0393099999999995</v>
      </c>
    </row>
    <row r="11" spans="2:11" ht="20.100000000000001" customHeight="1" x14ac:dyDescent="0.6">
      <c r="B11" s="8" t="s">
        <v>17</v>
      </c>
      <c r="C11" s="6">
        <v>43550</v>
      </c>
      <c r="D11" s="11" t="s">
        <v>14</v>
      </c>
      <c r="E11" s="11">
        <v>-1</v>
      </c>
      <c r="F11" s="7">
        <v>277.08</v>
      </c>
      <c r="G11" s="10">
        <f>Table14[[#This Row],[Qtd]]*Table14[[#This Row],[Preço]]</f>
        <v>-277.08</v>
      </c>
      <c r="H11" s="7">
        <v>1.9</v>
      </c>
      <c r="I11" s="9">
        <f>IF(Table14[[#This Row],[Qtd]]&gt;0,_xlfn.XLOOKUP(Table14[[#This Row],[Data]],datas_hist_USD,USDs_hist_venda,"",1),_xlfn.XLOOKUP(Table14[[#This Row],[Data]],datas_hist_USD,USDs_hist_compra,"",1))</f>
        <v>3.8639999999999999</v>
      </c>
      <c r="J11" s="14">
        <f>Table14[[#This Row],[Valor Total]]*Table14[[#This Row],[Câmbio]]</f>
        <v>-1070.6371199999999</v>
      </c>
      <c r="K11" s="14">
        <f>Table14[[#This Row],[Comissão]]*Table14[[#This Row],[Câmbio]]</f>
        <v>7.3415999999999997</v>
      </c>
    </row>
    <row r="12" spans="2:11" ht="20.100000000000001" customHeight="1" x14ac:dyDescent="0.6">
      <c r="B12" s="8" t="s">
        <v>17</v>
      </c>
      <c r="C12" s="6">
        <v>43615</v>
      </c>
      <c r="D12" s="11" t="s">
        <v>14</v>
      </c>
      <c r="E12" s="11">
        <v>-1</v>
      </c>
      <c r="F12" s="7">
        <v>274.56</v>
      </c>
      <c r="G12" s="10">
        <f>Table14[[#This Row],[Qtd]]*Table14[[#This Row],[Preço]]</f>
        <v>-274.56</v>
      </c>
      <c r="H12" s="7">
        <v>1.9</v>
      </c>
      <c r="I12" s="9">
        <f>IF(Table14[[#This Row],[Qtd]]&gt;0,_xlfn.XLOOKUP(Table14[[#This Row],[Data]],datas_hist_USD,USDs_hist_venda,"",1),_xlfn.XLOOKUP(Table14[[#This Row],[Data]],datas_hist_USD,USDs_hist_compra,"",1))</f>
        <v>3.9714</v>
      </c>
      <c r="J12" s="14">
        <f>Table14[[#This Row],[Valor Total]]*Table14[[#This Row],[Câmbio]]</f>
        <v>-1090.3875840000001</v>
      </c>
      <c r="K12" s="14">
        <f>Table14[[#This Row],[Comissão]]*Table14[[#This Row],[Câmbio]]</f>
        <v>7.5456599999999998</v>
      </c>
    </row>
    <row r="13" spans="2:11" ht="20.100000000000001" customHeight="1" x14ac:dyDescent="0.6">
      <c r="B13" s="8" t="s">
        <v>17</v>
      </c>
      <c r="C13" s="6">
        <v>43637</v>
      </c>
      <c r="D13" s="11" t="s">
        <v>14</v>
      </c>
      <c r="E13" s="11">
        <v>-1</v>
      </c>
      <c r="F13" s="7">
        <v>289.95</v>
      </c>
      <c r="G13" s="10">
        <f>Table14[[#This Row],[Qtd]]*Table14[[#This Row],[Preço]]</f>
        <v>-289.95</v>
      </c>
      <c r="H13" s="7">
        <v>1.9</v>
      </c>
      <c r="I13" s="9">
        <f>IF(Table14[[#This Row],[Qtd]]&gt;0,_xlfn.XLOOKUP(Table14[[#This Row],[Data]],datas_hist_USD,USDs_hist_venda,"",1),_xlfn.XLOOKUP(Table14[[#This Row],[Data]],datas_hist_USD,USDs_hist_compra,"",1))</f>
        <v>3.8249</v>
      </c>
      <c r="J13" s="14">
        <f>Table14[[#This Row],[Valor Total]]*Table14[[#This Row],[Câmbio]]</f>
        <v>-1109.029755</v>
      </c>
      <c r="K13" s="14">
        <f>Table14[[#This Row],[Comissão]]*Table14[[#This Row],[Câmbio]]</f>
        <v>7.2673099999999993</v>
      </c>
    </row>
    <row r="14" spans="2:11" ht="20.100000000000001" customHeight="1" x14ac:dyDescent="0.6">
      <c r="B14" s="8" t="s">
        <v>13</v>
      </c>
      <c r="C14" s="6">
        <v>43810</v>
      </c>
      <c r="D14" s="11" t="s">
        <v>14</v>
      </c>
      <c r="E14" s="11">
        <v>1</v>
      </c>
      <c r="F14" s="7">
        <v>311.85000000000002</v>
      </c>
      <c r="G14" s="10">
        <f>Table14[[#This Row],[Qtd]]*Table14[[#This Row],[Preço]]</f>
        <v>311.85000000000002</v>
      </c>
      <c r="H14" s="7">
        <v>1.9</v>
      </c>
      <c r="I14" s="9">
        <f>IF(Table14[[#This Row],[Qtd]]&gt;0,_xlfn.XLOOKUP(Table14[[#This Row],[Data]],datas_hist_USD,USDs_hist_venda,"",1),_xlfn.XLOOKUP(Table14[[#This Row],[Data]],datas_hist_USD,USDs_hist_compra,"",1))</f>
        <v>4.1153000000000004</v>
      </c>
      <c r="J14" s="14">
        <f>Table14[[#This Row],[Valor Total]]*Table14[[#This Row],[Câmbio]]</f>
        <v>1283.3563050000002</v>
      </c>
      <c r="K14" s="14">
        <f>Table14[[#This Row],[Comissão]]*Table14[[#This Row],[Câmbio]]</f>
        <v>7.81907</v>
      </c>
    </row>
    <row r="15" spans="2:11" ht="20.100000000000001" customHeight="1" x14ac:dyDescent="0.6">
      <c r="B15" s="8" t="s">
        <v>13</v>
      </c>
      <c r="C15" s="6">
        <v>43829</v>
      </c>
      <c r="D15" s="11" t="s">
        <v>14</v>
      </c>
      <c r="E15" s="11">
        <v>1</v>
      </c>
      <c r="F15" s="7">
        <v>322.20999999999998</v>
      </c>
      <c r="G15" s="10">
        <f>Table14[[#This Row],[Qtd]]*Table14[[#This Row],[Preço]]</f>
        <v>322.20999999999998</v>
      </c>
      <c r="H15" s="7">
        <v>1.9</v>
      </c>
      <c r="I15" s="9">
        <f>IF(Table14[[#This Row],[Qtd]]&gt;0,_xlfn.XLOOKUP(Table14[[#This Row],[Data]],datas_hist_USD,USDs_hist_venda,"",1),_xlfn.XLOOKUP(Table14[[#This Row],[Data]],datas_hist_USD,USDs_hist_compra,"",1))</f>
        <v>4.0307000000000004</v>
      </c>
      <c r="J15" s="14">
        <f>Table14[[#This Row],[Valor Total]]*Table14[[#This Row],[Câmbio]]</f>
        <v>1298.731847</v>
      </c>
      <c r="K15" s="14">
        <f>Table14[[#This Row],[Comissão]]*Table14[[#This Row],[Câmbio]]</f>
        <v>7.6583300000000003</v>
      </c>
    </row>
    <row r="16" spans="2:11" ht="20.100000000000001" customHeight="1" x14ac:dyDescent="0.6">
      <c r="B16" s="8" t="s">
        <v>13</v>
      </c>
      <c r="C16" s="6">
        <v>43844</v>
      </c>
      <c r="D16" s="11" t="s">
        <v>14</v>
      </c>
      <c r="E16" s="11">
        <v>1</v>
      </c>
      <c r="F16" s="7">
        <v>327.12</v>
      </c>
      <c r="G16" s="10">
        <f>Table14[[#This Row],[Qtd]]*Table14[[#This Row],[Preço]]</f>
        <v>327.12</v>
      </c>
      <c r="H16" s="7">
        <v>1.9</v>
      </c>
      <c r="I16" s="9">
        <f>IF(Table14[[#This Row],[Qtd]]&gt;0,_xlfn.XLOOKUP(Table14[[#This Row],[Data]],datas_hist_USD,USDs_hist_venda,"",1),_xlfn.XLOOKUP(Table14[[#This Row],[Data]],datas_hist_USD,USDs_hist_compra,"",1))</f>
        <v>4.1443000000000003</v>
      </c>
      <c r="J16" s="14">
        <f>Table14[[#This Row],[Valor Total]]*Table14[[#This Row],[Câmbio]]</f>
        <v>1355.6834160000001</v>
      </c>
      <c r="K16" s="14">
        <f>Table14[[#This Row],[Comissão]]*Table14[[#This Row],[Câmbio]]</f>
        <v>7.8741700000000003</v>
      </c>
    </row>
    <row r="17" spans="2:11" ht="20.100000000000001" customHeight="1" x14ac:dyDescent="0.6">
      <c r="B17" s="8" t="s">
        <v>13</v>
      </c>
      <c r="C17" s="6">
        <v>43927</v>
      </c>
      <c r="D17" s="11" t="s">
        <v>14</v>
      </c>
      <c r="E17" s="11">
        <v>1</v>
      </c>
      <c r="F17" s="7">
        <v>258.77999999999997</v>
      </c>
      <c r="G17" s="10">
        <f>Table14[[#This Row],[Qtd]]*Table14[[#This Row],[Preço]]</f>
        <v>258.77999999999997</v>
      </c>
      <c r="H17" s="7">
        <v>1.9</v>
      </c>
      <c r="I17" s="9">
        <f>IF(Table14[[#This Row],[Qtd]]&gt;0,_xlfn.XLOOKUP(Table14[[#This Row],[Data]],datas_hist_USD,USDs_hist_venda,"",1),_xlfn.XLOOKUP(Table14[[#This Row],[Data]],datas_hist_USD,USDs_hist_compra,"",1))</f>
        <v>5.2470999999999997</v>
      </c>
      <c r="J17" s="14">
        <f>Table14[[#This Row],[Valor Total]]*Table14[[#This Row],[Câmbio]]</f>
        <v>1357.8445379999998</v>
      </c>
      <c r="K17" s="14">
        <f>Table14[[#This Row],[Comissão]]*Table14[[#This Row],[Câmbio]]</f>
        <v>9.9694899999999986</v>
      </c>
    </row>
    <row r="18" spans="2:11" ht="20.100000000000001" customHeight="1" x14ac:dyDescent="0.6">
      <c r="B18" s="8" t="s">
        <v>13</v>
      </c>
      <c r="C18" s="6">
        <v>43965</v>
      </c>
      <c r="D18" s="11" t="s">
        <v>16</v>
      </c>
      <c r="E18" s="11">
        <v>5</v>
      </c>
      <c r="F18" s="7">
        <v>52.8</v>
      </c>
      <c r="G18" s="10">
        <f>Table14[[#This Row],[Qtd]]*Table14[[#This Row],[Preço]]</f>
        <v>264</v>
      </c>
      <c r="H18" s="7">
        <v>1.9</v>
      </c>
      <c r="I18" s="9">
        <f>IF(Table14[[#This Row],[Qtd]]&gt;0,_xlfn.XLOOKUP(Table14[[#This Row],[Data]],datas_hist_USD,USDs_hist_venda,"",1),_xlfn.XLOOKUP(Table14[[#This Row],[Data]],datas_hist_USD,USDs_hist_compra,"",1))</f>
        <v>5.9371999999999998</v>
      </c>
      <c r="J18" s="14">
        <f>Table14[[#This Row],[Valor Total]]*Table14[[#This Row],[Câmbio]]</f>
        <v>1567.4207999999999</v>
      </c>
      <c r="K18" s="14">
        <f>Table14[[#This Row],[Comissão]]*Table14[[#This Row],[Câmbio]]</f>
        <v>11.280679999999998</v>
      </c>
    </row>
    <row r="19" spans="2:11" ht="20.100000000000001" customHeight="1" x14ac:dyDescent="0.6">
      <c r="B19" s="8" t="s">
        <v>13</v>
      </c>
      <c r="C19" s="6">
        <v>43990</v>
      </c>
      <c r="D19" s="11" t="s">
        <v>15</v>
      </c>
      <c r="E19" s="11">
        <v>12</v>
      </c>
      <c r="F19" s="7">
        <v>27.34</v>
      </c>
      <c r="G19" s="10">
        <f>Table14[[#This Row],[Qtd]]*Table14[[#This Row],[Preço]]</f>
        <v>328.08</v>
      </c>
      <c r="H19" s="7">
        <v>1.9</v>
      </c>
      <c r="I19" s="9">
        <f>IF(Table14[[#This Row],[Qtd]]&gt;0,_xlfn.XLOOKUP(Table14[[#This Row],[Data]],datas_hist_USD,USDs_hist_venda,"",1),_xlfn.XLOOKUP(Table14[[#This Row],[Data]],datas_hist_USD,USDs_hist_compra,"",1))</f>
        <v>4.9330999999999996</v>
      </c>
      <c r="J19" s="14">
        <f>Table14[[#This Row],[Valor Total]]*Table14[[#This Row],[Câmbio]]</f>
        <v>1618.4514479999998</v>
      </c>
      <c r="K19" s="14">
        <f>Table14[[#This Row],[Comissão]]*Table14[[#This Row],[Câmbio]]</f>
        <v>9.3728899999999982</v>
      </c>
    </row>
    <row r="20" spans="2:11" ht="20.100000000000001" customHeight="1" x14ac:dyDescent="0.6">
      <c r="B20" s="8" t="s">
        <v>13</v>
      </c>
      <c r="C20" s="6">
        <v>44018</v>
      </c>
      <c r="D20" s="11" t="s">
        <v>16</v>
      </c>
      <c r="E20" s="11">
        <v>5</v>
      </c>
      <c r="F20" s="7">
        <v>60.94</v>
      </c>
      <c r="G20" s="10">
        <f>Table14[[#This Row],[Qtd]]*Table14[[#This Row],[Preço]]</f>
        <v>304.7</v>
      </c>
      <c r="H20" s="7">
        <v>1.9</v>
      </c>
      <c r="I20" s="9">
        <f>IF(Table14[[#This Row],[Qtd]]&gt;0,_xlfn.XLOOKUP(Table14[[#This Row],[Data]],datas_hist_USD,USDs_hist_venda,"",1),_xlfn.XLOOKUP(Table14[[#This Row],[Data]],datas_hist_USD,USDs_hist_compra,"",1))</f>
        <v>5.3085000000000004</v>
      </c>
      <c r="J20" s="14">
        <f>Table14[[#This Row],[Valor Total]]*Table14[[#This Row],[Câmbio]]</f>
        <v>1617.4999500000001</v>
      </c>
      <c r="K20" s="14">
        <f>Table14[[#This Row],[Comissão]]*Table14[[#This Row],[Câmbio]]</f>
        <v>10.08615</v>
      </c>
    </row>
    <row r="21" spans="2:11" ht="20.100000000000001" customHeight="1" x14ac:dyDescent="0.6">
      <c r="B21" s="8" t="s">
        <v>13</v>
      </c>
      <c r="C21" s="6">
        <v>44060</v>
      </c>
      <c r="D21" s="11" t="s">
        <v>16</v>
      </c>
      <c r="E21" s="11">
        <v>5</v>
      </c>
      <c r="F21" s="7">
        <v>64.599999999999994</v>
      </c>
      <c r="G21" s="10">
        <f>Table14[[#This Row],[Qtd]]*Table14[[#This Row],[Preço]]</f>
        <v>323</v>
      </c>
      <c r="H21" s="7">
        <v>1.9</v>
      </c>
      <c r="I21" s="9">
        <f>IF(Table14[[#This Row],[Qtd]]&gt;0,_xlfn.XLOOKUP(Table14[[#This Row],[Data]],datas_hist_USD,USDs_hist_venda,"",1),_xlfn.XLOOKUP(Table14[[#This Row],[Data]],datas_hist_USD,USDs_hist_compra,"",1))</f>
        <v>5.4497</v>
      </c>
      <c r="J21" s="14">
        <f>Table14[[#This Row],[Valor Total]]*Table14[[#This Row],[Câmbio]]</f>
        <v>1760.2530999999999</v>
      </c>
      <c r="K21" s="14">
        <f>Table14[[#This Row],[Comissão]]*Table14[[#This Row],[Câmbio]]</f>
        <v>10.354429999999999</v>
      </c>
    </row>
    <row r="22" spans="2:11" ht="20.100000000000001" customHeight="1" x14ac:dyDescent="0.6">
      <c r="B22" s="8" t="s">
        <v>13</v>
      </c>
      <c r="C22" s="6">
        <v>44089</v>
      </c>
      <c r="D22" s="11" t="s">
        <v>14</v>
      </c>
      <c r="E22" s="11">
        <v>1</v>
      </c>
      <c r="F22" s="7">
        <v>342.56</v>
      </c>
      <c r="G22" s="10">
        <f>Table14[[#This Row],[Qtd]]*Table14[[#This Row],[Preço]]</f>
        <v>342.56</v>
      </c>
      <c r="H22" s="7">
        <v>1.9</v>
      </c>
      <c r="I22" s="9">
        <f>IF(Table14[[#This Row],[Qtd]]&gt;0,_xlfn.XLOOKUP(Table14[[#This Row],[Data]],datas_hist_USD,USDs_hist_venda,"",1),_xlfn.XLOOKUP(Table14[[#This Row],[Data]],datas_hist_USD,USDs_hist_compra,"",1))</f>
        <v>5.2728000000000002</v>
      </c>
      <c r="J22" s="14">
        <f>Table14[[#This Row],[Valor Total]]*Table14[[#This Row],[Câmbio]]</f>
        <v>1806.250368</v>
      </c>
      <c r="K22" s="14">
        <f>Table14[[#This Row],[Comissão]]*Table14[[#This Row],[Câmbio]]</f>
        <v>10.018319999999999</v>
      </c>
    </row>
    <row r="23" spans="2:11" ht="20.100000000000001" customHeight="1" x14ac:dyDescent="0.6">
      <c r="B23" s="8" t="s">
        <v>13</v>
      </c>
      <c r="C23" s="6">
        <v>44111</v>
      </c>
      <c r="D23" s="11" t="s">
        <v>14</v>
      </c>
      <c r="E23" s="11">
        <v>1</v>
      </c>
      <c r="F23" s="7">
        <v>339.9</v>
      </c>
      <c r="G23" s="10">
        <f>Table14[[#This Row],[Qtd]]*Table14[[#This Row],[Preço]]</f>
        <v>339.9</v>
      </c>
      <c r="H23" s="7">
        <v>1.9</v>
      </c>
      <c r="I23" s="9">
        <f>IF(Table14[[#This Row],[Qtd]]&gt;0,_xlfn.XLOOKUP(Table14[[#This Row],[Data]],datas_hist_USD,USDs_hist_venda,"",1),_xlfn.XLOOKUP(Table14[[#This Row],[Data]],datas_hist_USD,USDs_hist_compra,"",1))</f>
        <v>5.6017999999999999</v>
      </c>
      <c r="J23" s="14">
        <f>Table14[[#This Row],[Valor Total]]*Table14[[#This Row],[Câmbio]]</f>
        <v>1904.0518199999999</v>
      </c>
      <c r="K23" s="14">
        <f>Table14[[#This Row],[Comissão]]*Table14[[#This Row],[Câmbio]]</f>
        <v>10.643419999999999</v>
      </c>
    </row>
    <row r="24" spans="2:11" ht="20.100000000000001" customHeight="1" x14ac:dyDescent="0.6">
      <c r="B24" s="8" t="s">
        <v>13</v>
      </c>
      <c r="C24" s="6">
        <v>44141</v>
      </c>
      <c r="D24" s="11" t="s">
        <v>16</v>
      </c>
      <c r="E24" s="11">
        <v>5</v>
      </c>
      <c r="F24" s="7">
        <v>66.64</v>
      </c>
      <c r="G24" s="10">
        <f>Table14[[#This Row],[Qtd]]*Table14[[#This Row],[Preço]]</f>
        <v>333.2</v>
      </c>
      <c r="H24" s="7">
        <v>1.9</v>
      </c>
      <c r="I24" s="9">
        <f>IF(Table14[[#This Row],[Qtd]]&gt;0,_xlfn.XLOOKUP(Table14[[#This Row],[Data]],datas_hist_USD,USDs_hist_venda,"",1),_xlfn.XLOOKUP(Table14[[#This Row],[Data]],datas_hist_USD,USDs_hist_compra,"",1))</f>
        <v>5.5312999999999999</v>
      </c>
      <c r="J24" s="14">
        <f>Table14[[#This Row],[Valor Total]]*Table14[[#This Row],[Câmbio]]</f>
        <v>1843.0291599999998</v>
      </c>
      <c r="K24" s="14">
        <f>Table14[[#This Row],[Comissão]]*Table14[[#This Row],[Câmbio]]</f>
        <v>10.509469999999999</v>
      </c>
    </row>
    <row r="25" spans="2:11" ht="20.100000000000001" customHeight="1" x14ac:dyDescent="0.6">
      <c r="B25" s="8" t="s">
        <v>13</v>
      </c>
      <c r="C25" s="6">
        <v>44211</v>
      </c>
      <c r="D25" s="11" t="s">
        <v>16</v>
      </c>
      <c r="E25" s="11">
        <v>5</v>
      </c>
      <c r="F25" s="7">
        <v>74.319999999999993</v>
      </c>
      <c r="G25" s="10">
        <f>Table14[[#This Row],[Qtd]]*Table14[[#This Row],[Preço]]</f>
        <v>371.59999999999997</v>
      </c>
      <c r="H25" s="7">
        <v>1.9</v>
      </c>
      <c r="I25" s="9">
        <f>IF(Table14[[#This Row],[Qtd]]&gt;0,_xlfn.XLOOKUP(Table14[[#This Row],[Data]],datas_hist_USD,USDs_hist_venda,"",1),_xlfn.XLOOKUP(Table14[[#This Row],[Data]],datas_hist_USD,USDs_hist_compra,"",1))</f>
        <v>5.2713999999999999</v>
      </c>
      <c r="J25" s="14">
        <f>Table14[[#This Row],[Valor Total]]*Table14[[#This Row],[Câmbio]]</f>
        <v>1958.8522399999997</v>
      </c>
      <c r="K25" s="14">
        <f>Table14[[#This Row],[Comissão]]*Table14[[#This Row],[Câmbio]]</f>
        <v>10.015659999999999</v>
      </c>
    </row>
    <row r="26" spans="2:11" ht="20.100000000000001" customHeight="1" x14ac:dyDescent="0.6">
      <c r="B26" s="8" t="s">
        <v>13</v>
      </c>
      <c r="C26" s="6">
        <v>44327</v>
      </c>
      <c r="D26" s="11" t="s">
        <v>16</v>
      </c>
      <c r="E26" s="11">
        <v>4</v>
      </c>
      <c r="F26" s="7">
        <v>80.36</v>
      </c>
      <c r="G26" s="10">
        <f>Table14[[#This Row],[Qtd]]*Table14[[#This Row],[Preço]]</f>
        <v>321.44</v>
      </c>
      <c r="H26" s="7">
        <v>1.9</v>
      </c>
      <c r="I26" s="9">
        <f>IF(Table14[[#This Row],[Qtd]]&gt;0,_xlfn.XLOOKUP(Table14[[#This Row],[Data]],datas_hist_USD,USDs_hist_venda,"",1),_xlfn.XLOOKUP(Table14[[#This Row],[Data]],datas_hist_USD,USDs_hist_compra,"",1))</f>
        <v>5.2403000000000004</v>
      </c>
      <c r="J26" s="14">
        <f>Table14[[#This Row],[Valor Total]]*Table14[[#This Row],[Câmbio]]</f>
        <v>1684.4420320000002</v>
      </c>
      <c r="K26" s="14">
        <f>Table14[[#This Row],[Comissão]]*Table14[[#This Row],[Câmbio]]</f>
        <v>9.956570000000001</v>
      </c>
    </row>
    <row r="27" spans="2:11" ht="20.100000000000001" customHeight="1" x14ac:dyDescent="0.6">
      <c r="B27" s="8" t="s">
        <v>13</v>
      </c>
      <c r="C27" s="6">
        <v>44356</v>
      </c>
      <c r="D27" s="11" t="s">
        <v>16</v>
      </c>
      <c r="E27" s="11">
        <v>4</v>
      </c>
      <c r="F27" s="7">
        <v>82.49</v>
      </c>
      <c r="G27" s="10">
        <f>Table14[[#This Row],[Qtd]]*Table14[[#This Row],[Preço]]</f>
        <v>329.96</v>
      </c>
      <c r="H27" s="7">
        <v>1.9</v>
      </c>
      <c r="I27" s="9">
        <f>IF(Table14[[#This Row],[Qtd]]&gt;0,_xlfn.XLOOKUP(Table14[[#This Row],[Data]],datas_hist_USD,USDs_hist_venda,"",1),_xlfn.XLOOKUP(Table14[[#This Row],[Data]],datas_hist_USD,USDs_hist_compra,"",1))</f>
        <v>5.0533000000000001</v>
      </c>
      <c r="J27" s="14">
        <f>Table14[[#This Row],[Valor Total]]*Table14[[#This Row],[Câmbio]]</f>
        <v>1667.386868</v>
      </c>
      <c r="K27" s="14">
        <f>Table14[[#This Row],[Comissão]]*Table14[[#This Row],[Câmbio]]</f>
        <v>9.6012699999999995</v>
      </c>
    </row>
    <row r="28" spans="2:11" ht="20.100000000000001" customHeight="1" x14ac:dyDescent="0.6">
      <c r="B28" s="8" t="s">
        <v>13</v>
      </c>
      <c r="C28" s="6">
        <v>44385</v>
      </c>
      <c r="D28" s="11" t="s">
        <v>14</v>
      </c>
      <c r="E28" s="11">
        <v>1</v>
      </c>
      <c r="F28" s="7">
        <v>438.52</v>
      </c>
      <c r="G28" s="10">
        <f>Table14[[#This Row],[Qtd]]*Table14[[#This Row],[Preço]]</f>
        <v>438.52</v>
      </c>
      <c r="H28" s="7">
        <v>1.9</v>
      </c>
      <c r="I28" s="9">
        <f>IF(Table14[[#This Row],[Qtd]]&gt;0,_xlfn.XLOOKUP(Table14[[#This Row],[Data]],datas_hist_USD,USDs_hist_venda,"",1),_xlfn.XLOOKUP(Table14[[#This Row],[Data]],datas_hist_USD,USDs_hist_compra,"",1))</f>
        <v>5.2587000000000002</v>
      </c>
      <c r="J28" s="14">
        <f>Table14[[#This Row],[Valor Total]]*Table14[[#This Row],[Câmbio]]</f>
        <v>2306.0451239999998</v>
      </c>
      <c r="K28" s="14">
        <f>Table14[[#This Row],[Comissão]]*Table14[[#This Row],[Câmbio]]</f>
        <v>9.9915299999999991</v>
      </c>
    </row>
    <row r="29" spans="2:11" ht="20.100000000000001" customHeight="1" x14ac:dyDescent="0.6">
      <c r="B29" s="8" t="s">
        <v>13</v>
      </c>
      <c r="C29" s="6">
        <v>44414</v>
      </c>
      <c r="D29" s="11" t="s">
        <v>14</v>
      </c>
      <c r="E29" s="11">
        <v>1</v>
      </c>
      <c r="F29" s="7">
        <v>449.75</v>
      </c>
      <c r="G29" s="10">
        <f>Table14[[#This Row],[Qtd]]*Table14[[#This Row],[Preço]]</f>
        <v>449.75</v>
      </c>
      <c r="H29" s="7">
        <v>1.9</v>
      </c>
      <c r="I29" s="9">
        <f>IF(Table14[[#This Row],[Qtd]]&gt;0,_xlfn.XLOOKUP(Table14[[#This Row],[Data]],datas_hist_USD,USDs_hist_venda,"",1),_xlfn.XLOOKUP(Table14[[#This Row],[Data]],datas_hist_USD,USDs_hist_compra,"",1))</f>
        <v>5.2409999999999997</v>
      </c>
      <c r="J29" s="14">
        <f>Table14[[#This Row],[Valor Total]]*Table14[[#This Row],[Câmbio]]</f>
        <v>2357.1397499999998</v>
      </c>
      <c r="K29" s="14">
        <f>Table14[[#This Row],[Comissão]]*Table14[[#This Row],[Câmbio]]</f>
        <v>9.9578999999999986</v>
      </c>
    </row>
    <row r="30" spans="2:11" ht="20.100000000000001" customHeight="1" x14ac:dyDescent="0.6">
      <c r="B30" s="8" t="s">
        <v>17</v>
      </c>
      <c r="C30" s="6">
        <v>44439</v>
      </c>
      <c r="D30" s="11" t="s">
        <v>16</v>
      </c>
      <c r="E30" s="11">
        <v>-5</v>
      </c>
      <c r="F30" s="7">
        <v>86.74</v>
      </c>
      <c r="G30" s="10">
        <f>Table14[[#This Row],[Qtd]]*Table14[[#This Row],[Preço]]</f>
        <v>-433.7</v>
      </c>
      <c r="H30" s="7">
        <v>1.9</v>
      </c>
      <c r="I30" s="9">
        <f>IF(Table14[[#This Row],[Qtd]]&gt;0,_xlfn.XLOOKUP(Table14[[#This Row],[Data]],datas_hist_USD,USDs_hist_venda,"",1),_xlfn.XLOOKUP(Table14[[#This Row],[Data]],datas_hist_USD,USDs_hist_compra,"",1))</f>
        <v>5.1426999999999996</v>
      </c>
      <c r="J30" s="14">
        <f>Table14[[#This Row],[Valor Total]]*Table14[[#This Row],[Câmbio]]</f>
        <v>-2230.3889899999999</v>
      </c>
      <c r="K30" s="14">
        <f>Table14[[#This Row],[Comissão]]*Table14[[#This Row],[Câmbio]]</f>
        <v>9.7711299999999994</v>
      </c>
    </row>
    <row r="31" spans="2:11" ht="20.100000000000001" customHeight="1" x14ac:dyDescent="0.6">
      <c r="B31" s="8" t="s">
        <v>13</v>
      </c>
      <c r="C31" s="6">
        <v>44447</v>
      </c>
      <c r="D31" s="11" t="s">
        <v>18</v>
      </c>
      <c r="E31" s="11">
        <v>30</v>
      </c>
      <c r="F31" s="7">
        <v>12.755000000000001</v>
      </c>
      <c r="G31" s="10">
        <f>Table14[[#This Row],[Qtd]]*Table14[[#This Row],[Preço]]</f>
        <v>382.65000000000003</v>
      </c>
      <c r="H31" s="7">
        <v>1.9</v>
      </c>
      <c r="I31" s="9">
        <f>IF(Table14[[#This Row],[Qtd]]&gt;0,_xlfn.XLOOKUP(Table14[[#This Row],[Data]],datas_hist_USD,USDs_hist_venda,"",1),_xlfn.XLOOKUP(Table14[[#This Row],[Data]],datas_hist_USD,USDs_hist_compra,"",1))</f>
        <v>5.2523999999999997</v>
      </c>
      <c r="J31" s="14">
        <f>Table14[[#This Row],[Valor Total]]*Table14[[#This Row],[Câmbio]]</f>
        <v>2009.83086</v>
      </c>
      <c r="K31" s="14">
        <f>Table14[[#This Row],[Comissão]]*Table14[[#This Row],[Câmbio]]</f>
        <v>9.9795599999999993</v>
      </c>
    </row>
    <row r="32" spans="2:11" ht="20.100000000000001" customHeight="1" x14ac:dyDescent="0.6">
      <c r="B32" s="8" t="s">
        <v>17</v>
      </c>
      <c r="C32" s="6">
        <v>44498</v>
      </c>
      <c r="D32" s="11" t="s">
        <v>14</v>
      </c>
      <c r="E32" s="11">
        <v>-1</v>
      </c>
      <c r="F32" s="7">
        <v>465.88</v>
      </c>
      <c r="G32" s="10">
        <f>Table14[[#This Row],[Qtd]]*Table14[[#This Row],[Preço]]</f>
        <v>-465.88</v>
      </c>
      <c r="H32" s="7">
        <v>1.9</v>
      </c>
      <c r="I32" s="9">
        <f>IF(Table14[[#This Row],[Qtd]]&gt;0,_xlfn.XLOOKUP(Table14[[#This Row],[Data]],datas_hist_USD,USDs_hist_venda,"",1),_xlfn.XLOOKUP(Table14[[#This Row],[Data]],datas_hist_USD,USDs_hist_compra,"",1))</f>
        <v>5.6424000000000003</v>
      </c>
      <c r="J32" s="14">
        <f>Table14[[#This Row],[Valor Total]]*Table14[[#This Row],[Câmbio]]</f>
        <v>-2628.6813120000002</v>
      </c>
      <c r="K32" s="14">
        <f>Table14[[#This Row],[Comissão]]*Table14[[#This Row],[Câmbio]]</f>
        <v>10.720560000000001</v>
      </c>
    </row>
    <row r="33" spans="2:11" ht="20.100000000000001" customHeight="1" x14ac:dyDescent="0.6">
      <c r="B33" s="8" t="s">
        <v>13</v>
      </c>
      <c r="C33" s="6">
        <v>44474</v>
      </c>
      <c r="D33" s="11" t="s">
        <v>15</v>
      </c>
      <c r="E33" s="11">
        <v>10</v>
      </c>
      <c r="F33" s="7">
        <v>36.22</v>
      </c>
      <c r="G33" s="10">
        <f>Table14[[#This Row],[Qtd]]*Table14[[#This Row],[Preço]]</f>
        <v>362.2</v>
      </c>
      <c r="H33" s="7">
        <v>1.9</v>
      </c>
      <c r="I33" s="9">
        <f>IF(Table14[[#This Row],[Qtd]]&gt;0,_xlfn.XLOOKUP(Table14[[#This Row],[Data]],datas_hist_USD,USDs_hist_venda,"",1),_xlfn.XLOOKUP(Table14[[#This Row],[Data]],datas_hist_USD,USDs_hist_compra,"",1))</f>
        <v>5.4611000000000001</v>
      </c>
      <c r="J33" s="14">
        <f>Table14[[#This Row],[Valor Total]]*Table14[[#This Row],[Câmbio]]</f>
        <v>1978.0104200000001</v>
      </c>
      <c r="K33" s="14">
        <f>Table14[[#This Row],[Comissão]]*Table14[[#This Row],[Câmbio]]</f>
        <v>10.37609</v>
      </c>
    </row>
    <row r="34" spans="2:11" ht="20.100000000000001" customHeight="1" x14ac:dyDescent="0.6">
      <c r="B34" s="8" t="s">
        <v>13</v>
      </c>
      <c r="C34" s="6">
        <v>44537</v>
      </c>
      <c r="D34" s="11" t="s">
        <v>19</v>
      </c>
      <c r="E34" s="11">
        <v>11</v>
      </c>
      <c r="F34" s="7">
        <v>31.774999999999999</v>
      </c>
      <c r="G34" s="10">
        <f>Table14[[#This Row],[Qtd]]*Table14[[#This Row],[Preço]]</f>
        <v>349.52499999999998</v>
      </c>
      <c r="H34" s="7">
        <v>1.9</v>
      </c>
      <c r="I34" s="9">
        <f>IF(Table14[[#This Row],[Qtd]]&gt;0,_xlfn.XLOOKUP(Table14[[#This Row],[Data]],datas_hist_USD,USDs_hist_venda,"",1),_xlfn.XLOOKUP(Table14[[#This Row],[Data]],datas_hist_USD,USDs_hist_compra,"",1))</f>
        <v>5.6410999999999998</v>
      </c>
      <c r="J34" s="14">
        <f>Table14[[#This Row],[Valor Total]]*Table14[[#This Row],[Câmbio]]</f>
        <v>1971.7054774999997</v>
      </c>
      <c r="K34" s="14">
        <f>Table14[[#This Row],[Comissão]]*Table14[[#This Row],[Câmbio]]</f>
        <v>10.718089999999998</v>
      </c>
    </row>
    <row r="35" spans="2:11" ht="20.100000000000001" customHeight="1" x14ac:dyDescent="0.6">
      <c r="B35" s="8"/>
      <c r="C35" s="6"/>
      <c r="D35" s="11"/>
      <c r="E35" s="11"/>
      <c r="F35" s="7"/>
      <c r="G35" s="10">
        <f>Table14[[#This Row],[Qtd]]*Table14[[#This Row],[Preço]]</f>
        <v>0</v>
      </c>
      <c r="H35" s="7"/>
      <c r="I35" s="9">
        <f>IF(Table14[[#This Row],[Qtd]]&gt;0,_xlfn.XLOOKUP(Table14[[#This Row],[Data]],datas_hist_USD,USDs_hist_venda,"",1),_xlfn.XLOOKUP(Table14[[#This Row],[Data]],datas_hist_USD,USDs_hist_compra,"",1))</f>
        <v>0</v>
      </c>
      <c r="J35" s="14">
        <f>Table14[[#This Row],[Valor Total]]*Table14[[#This Row],[Câmbio]]</f>
        <v>0</v>
      </c>
      <c r="K35" s="14">
        <f>Table14[[#This Row],[Comissão]]*Table14[[#This Row],[Câmbio]]</f>
        <v>0</v>
      </c>
    </row>
    <row r="36" spans="2:11" ht="20.100000000000001" customHeight="1" x14ac:dyDescent="0.6">
      <c r="B36" s="8"/>
      <c r="C36" s="6"/>
      <c r="D36" s="11"/>
      <c r="E36" s="11"/>
      <c r="F36" s="7"/>
      <c r="G36" s="10">
        <f>Table14[[#This Row],[Qtd]]*Table14[[#This Row],[Preço]]</f>
        <v>0</v>
      </c>
      <c r="H36" s="7"/>
      <c r="I36" s="9">
        <f>IF(Table14[[#This Row],[Qtd]]&gt;0,_xlfn.XLOOKUP(Table14[[#This Row],[Data]],datas_hist_USD,USDs_hist_venda,"",1),_xlfn.XLOOKUP(Table14[[#This Row],[Data]],datas_hist_USD,USDs_hist_compra,"",1))</f>
        <v>0</v>
      </c>
      <c r="J36" s="14">
        <f>Table14[[#This Row],[Valor Total]]*Table14[[#This Row],[Câmbio]]</f>
        <v>0</v>
      </c>
      <c r="K36" s="14">
        <f>Table14[[#This Row],[Comissão]]*Table14[[#This Row],[Câmbio]]</f>
        <v>0</v>
      </c>
    </row>
    <row r="37" spans="2:11" ht="20.100000000000001" customHeight="1" x14ac:dyDescent="0.6">
      <c r="B37" s="8"/>
      <c r="C37" s="6"/>
      <c r="D37" s="11"/>
      <c r="E37" s="11"/>
      <c r="F37" s="7"/>
      <c r="G37" s="10">
        <f>Table14[[#This Row],[Qtd]]*Table14[[#This Row],[Preço]]</f>
        <v>0</v>
      </c>
      <c r="H37" s="7"/>
      <c r="I37" s="9">
        <f>IF(Table14[[#This Row],[Qtd]]&gt;0,_xlfn.XLOOKUP(Table14[[#This Row],[Data]],datas_hist_USD,USDs_hist_venda,"",1),_xlfn.XLOOKUP(Table14[[#This Row],[Data]],datas_hist_USD,USDs_hist_compra,"",1))</f>
        <v>0</v>
      </c>
      <c r="J37" s="14">
        <f>Table14[[#This Row],[Valor Total]]*Table14[[#This Row],[Câmbio]]</f>
        <v>0</v>
      </c>
      <c r="K37" s="14">
        <f>Table14[[#This Row],[Comissão]]*Table14[[#This Row],[Câmbio]]</f>
        <v>0</v>
      </c>
    </row>
    <row r="38" spans="2:11" ht="20.100000000000001" customHeight="1" x14ac:dyDescent="0.6">
      <c r="B38" s="8"/>
      <c r="C38" s="6"/>
      <c r="D38" s="11"/>
      <c r="E38" s="11"/>
      <c r="F38" s="7"/>
      <c r="G38" s="10">
        <f>Table14[[#This Row],[Qtd]]*Table14[[#This Row],[Preço]]</f>
        <v>0</v>
      </c>
      <c r="H38" s="7"/>
      <c r="I38" s="9">
        <f>IF(Table14[[#This Row],[Qtd]]&gt;0,_xlfn.XLOOKUP(Table14[[#This Row],[Data]],datas_hist_USD,USDs_hist_venda,"",1),_xlfn.XLOOKUP(Table14[[#This Row],[Data]],datas_hist_USD,USDs_hist_compra,"",1))</f>
        <v>0</v>
      </c>
      <c r="J38" s="14">
        <f>Table14[[#This Row],[Valor Total]]*Table14[[#This Row],[Câmbio]]</f>
        <v>0</v>
      </c>
      <c r="K38" s="14">
        <f>Table14[[#This Row],[Comissão]]*Table14[[#This Row],[Câmbio]]</f>
        <v>0</v>
      </c>
    </row>
    <row r="39" spans="2:11" ht="20.100000000000001" customHeight="1" x14ac:dyDescent="0.6">
      <c r="B39" s="8"/>
      <c r="C39" s="6"/>
      <c r="D39" s="11"/>
      <c r="E39" s="11"/>
      <c r="F39" s="7"/>
      <c r="G39" s="10">
        <f>Table14[[#This Row],[Qtd]]*Table14[[#This Row],[Preço]]</f>
        <v>0</v>
      </c>
      <c r="H39" s="7"/>
      <c r="I39" s="9">
        <f>IF(Table14[[#This Row],[Qtd]]&gt;0,_xlfn.XLOOKUP(Table14[[#This Row],[Data]],datas_hist_USD,USDs_hist_venda,"",1),_xlfn.XLOOKUP(Table14[[#This Row],[Data]],datas_hist_USD,USDs_hist_compra,"",1))</f>
        <v>0</v>
      </c>
      <c r="J39" s="14">
        <f>Table14[[#This Row],[Valor Total]]*Table14[[#This Row],[Câmbio]]</f>
        <v>0</v>
      </c>
      <c r="K39" s="14">
        <f>Table14[[#This Row],[Comissão]]*Table14[[#This Row],[Câmbio]]</f>
        <v>0</v>
      </c>
    </row>
    <row r="40" spans="2:11" ht="20.100000000000001" customHeight="1" x14ac:dyDescent="0.6">
      <c r="B40" s="8"/>
      <c r="C40" s="6"/>
      <c r="D40" s="11"/>
      <c r="E40" s="11"/>
      <c r="F40" s="7"/>
      <c r="G40" s="10">
        <f>Table14[[#This Row],[Qtd]]*Table14[[#This Row],[Preço]]</f>
        <v>0</v>
      </c>
      <c r="H40" s="7"/>
      <c r="I40" s="9">
        <f>IF(Table14[[#This Row],[Qtd]]&gt;0,_xlfn.XLOOKUP(Table14[[#This Row],[Data]],datas_hist_USD,USDs_hist_venda,"",1),_xlfn.XLOOKUP(Table14[[#This Row],[Data]],datas_hist_USD,USDs_hist_compra,"",1))</f>
        <v>0</v>
      </c>
      <c r="J40" s="14">
        <f>Table14[[#This Row],[Valor Total]]*Table14[[#This Row],[Câmbio]]</f>
        <v>0</v>
      </c>
      <c r="K40" s="14">
        <f>Table14[[#This Row],[Comissão]]*Table14[[#This Row],[Câmbio]]</f>
        <v>0</v>
      </c>
    </row>
    <row r="41" spans="2:11" ht="20.100000000000001" customHeight="1" x14ac:dyDescent="0.5">
      <c r="B41" s="92" t="s">
        <v>0</v>
      </c>
      <c r="C41" s="93"/>
      <c r="D41" s="94"/>
      <c r="E41" s="95">
        <f>SUBTOTAL(109,Table14[Qtd])</f>
        <v>115</v>
      </c>
      <c r="F41" s="96"/>
      <c r="G41" s="97">
        <f>SUBTOTAL(109,Table14[Valor Total])</f>
        <v>6703.5549999999994</v>
      </c>
      <c r="H41" s="96"/>
      <c r="I41" s="96"/>
      <c r="J41" s="16"/>
      <c r="K41" s="16"/>
    </row>
  </sheetData>
  <pageMargins left="0.7" right="0.7" top="0.75" bottom="0.75" header="0.3" footer="0.3"/>
  <pageSetup orientation="portrait" r:id="rId1"/>
  <legacyDrawing r:id="rId2"/>
  <tableParts count="1">
    <tablePart r:id="rId3"/>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1E1363-7EF4-476A-8DC0-0EB31D494FF3}">
  <dimension ref="B1:KB92"/>
  <sheetViews>
    <sheetView showGridLines="0" workbookViewId="0">
      <selection activeCell="R11" sqref="R11"/>
    </sheetView>
  </sheetViews>
  <sheetFormatPr defaultColWidth="12.64453125" defaultRowHeight="20.100000000000001" customHeight="1" x14ac:dyDescent="0.5"/>
  <cols>
    <col min="1" max="1" width="10.8203125" style="1" customWidth="1"/>
    <col min="2" max="2" width="3.3515625" style="1" customWidth="1"/>
    <col min="3" max="3" width="8.3515625" style="1" customWidth="1"/>
    <col min="4" max="4" width="7.29296875" style="1" customWidth="1"/>
    <col min="5" max="5" width="16.05859375" style="1" customWidth="1"/>
    <col min="6" max="6" width="48.1171875" style="1" customWidth="1"/>
    <col min="7" max="7" width="41" style="1" customWidth="1"/>
    <col min="8" max="8" width="6.41015625" style="1" customWidth="1"/>
    <col min="9" max="9" width="12.41015625" style="1" bestFit="1" customWidth="1"/>
    <col min="10" max="10" width="6.17578125" style="1" customWidth="1"/>
    <col min="11" max="11" width="16.29296875" style="1" customWidth="1"/>
    <col min="12" max="12" width="8.1171875" style="1" customWidth="1"/>
    <col min="13" max="13" width="12.64453125" style="1"/>
    <col min="14" max="14" width="7.1171875" style="1" customWidth="1"/>
    <col min="15" max="15" width="15.3515625" style="1" customWidth="1"/>
    <col min="16" max="16" width="14.29296875" style="1" customWidth="1"/>
    <col min="17" max="17" width="9.05859375" style="1" customWidth="1"/>
    <col min="18" max="18" width="9.5859375" style="1" customWidth="1"/>
    <col min="19" max="19" width="17.87890625" style="1" customWidth="1"/>
    <col min="20" max="20" width="9.64453125" style="1" customWidth="1"/>
    <col min="21" max="16384" width="12.64453125" style="1"/>
  </cols>
  <sheetData>
    <row r="1" spans="2:288" ht="69" customHeight="1" x14ac:dyDescent="1.45">
      <c r="B1" s="2" t="s">
        <v>20</v>
      </c>
    </row>
    <row r="2" spans="2:288" ht="20.100000000000001" customHeight="1" x14ac:dyDescent="1.45">
      <c r="B2" s="2"/>
    </row>
    <row r="3" spans="2:288" ht="27.4" x14ac:dyDescent="0.7">
      <c r="B3" s="3" t="s">
        <v>102</v>
      </c>
      <c r="E3" s="19">
        <v>350</v>
      </c>
    </row>
    <row r="5" spans="2:288" ht="27.4" customHeight="1" x14ac:dyDescent="0.5">
      <c r="B5" s="20" t="s">
        <v>21</v>
      </c>
      <c r="C5" s="20" t="s">
        <v>31</v>
      </c>
      <c r="D5" s="20" t="s">
        <v>22</v>
      </c>
      <c r="E5" s="20" t="s">
        <v>23</v>
      </c>
      <c r="F5" s="20" t="s">
        <v>24</v>
      </c>
      <c r="G5" s="20" t="s">
        <v>101</v>
      </c>
      <c r="H5" s="20" t="s">
        <v>25</v>
      </c>
      <c r="I5" s="20" t="s">
        <v>7</v>
      </c>
      <c r="J5" s="20" t="s">
        <v>6</v>
      </c>
      <c r="K5" s="20" t="s">
        <v>26</v>
      </c>
      <c r="L5" s="20" t="s">
        <v>27</v>
      </c>
      <c r="M5" s="20" t="s">
        <v>28</v>
      </c>
      <c r="N5" s="20" t="s">
        <v>29</v>
      </c>
      <c r="O5" s="20" t="s">
        <v>34</v>
      </c>
      <c r="P5" s="20" t="s">
        <v>33</v>
      </c>
      <c r="Q5" s="20" t="s">
        <v>32</v>
      </c>
      <c r="R5" s="20" t="s">
        <v>103</v>
      </c>
      <c r="S5" s="20" t="s">
        <v>104</v>
      </c>
      <c r="T5" s="20" t="s">
        <v>30</v>
      </c>
    </row>
    <row r="6" spans="2:288" ht="20.100000000000001" customHeight="1" x14ac:dyDescent="0.6">
      <c r="B6" s="11" t="s">
        <v>35</v>
      </c>
      <c r="C6" s="1" t="s">
        <v>36</v>
      </c>
      <c r="D6" s="108" t="str" cm="1">
        <f t="array" ref="D6">_FV(Table15[[#This Row],[ ETF]],"Ticker symbol",TRUE)</f>
        <v>CSPX</v>
      </c>
      <c r="E6" s="1" t="s">
        <v>37</v>
      </c>
      <c r="F6" s="1" t="s">
        <v>38</v>
      </c>
      <c r="G6" s="1" t="e" vm="1">
        <v>#VALUE!</v>
      </c>
      <c r="H6" s="18" cm="1">
        <f t="array" ref="H6">IFERROR(_FV(Table15[[#This Row],[ ETF]],"beta"),"")</f>
        <v>1.0024999999999999</v>
      </c>
      <c r="I6" s="21" cm="1">
        <f t="array" ref="I6">_FV(Table15[[#This Row],[ ETF]],"Price")</f>
        <v>482.86</v>
      </c>
      <c r="J6" s="17">
        <f>SUMIF(Table14[Ativo],Table15[[#This Row],[Ticker]],Table14[Qtd])</f>
        <v>9</v>
      </c>
      <c r="K6" s="5">
        <f>Table15[[#This Row],[Preço]]*Table15[[#This Row],[Qtd]]</f>
        <v>4345.74</v>
      </c>
      <c r="L6" s="13">
        <f>_xlfn.FLOOR.MATH((Aporte-2)/Table15[[#This Row],[Preço]])</f>
        <v>0</v>
      </c>
      <c r="M6" s="12">
        <f>Aporte-Table15[[#This Row],[Possível]]*Table15[[#This Row],[Preço]]</f>
        <v>350</v>
      </c>
      <c r="N6" s="26" cm="1">
        <f t="array" ref="N6">_FV(Table15[[#This Row],[ ETF]],"Expense ratio",TRUE)</f>
        <v>7.000000000000001E-4</v>
      </c>
      <c r="O6" s="29" cm="1">
        <f t="array" ref="O6">_FV(Table15[[#This Row],[ ETF]],"Market cap",TRUE)</f>
        <v>54696727357.699997</v>
      </c>
      <c r="P6" s="27" cm="1">
        <f t="array" ref="P6">_FV(Table15[[#This Row],[ ETF]],"Volume")</f>
        <v>12876</v>
      </c>
      <c r="Q6" s="26" cm="1">
        <f t="array" ref="Q6">_FV(Table15[[#This Row],[ ETF]],"Change (%)",TRUE)</f>
        <v>1.6570000000000002E-4</v>
      </c>
      <c r="R6" s="30">
        <f ca="1">IFERROR(
   IFERROR(
      (Table15[[#This Row],[Preço]]-AF6)/AF6,
      (Table15[[#This Row],[Preço]]-AG6)/AG6
   ),
(Table15[[#This Row],[Preço]]-AH6)/AH6
)</f>
        <v>0.28130555924107731</v>
      </c>
      <c r="S6" s="31"/>
      <c r="T6" s="28" cm="1">
        <f t="array" ref="T6">Table15[[#This Row],[Valor de mercado]]/Riqueza_hoje</f>
        <v>0.46036186013844521</v>
      </c>
      <c r="AF6" s="107" cm="1" vm="2">
        <f t="array" aca="1" ref="AF6:KB6" ca="1">TRANSPOSE(_xlfn.STOCKHISTORY(G6,TODAY()-365,TODAY(),0,0,1))</f>
        <v>376.85</v>
      </c>
      <c r="AG6" s="107" vm="3">
        <f ca="1"/>
        <v>377.62</v>
      </c>
      <c r="AH6" s="107" vm="4">
        <f ca="1"/>
        <v>377.55</v>
      </c>
      <c r="AI6" s="107" vm="5">
        <f ca="1"/>
        <v>376.75</v>
      </c>
      <c r="AJ6" s="107" vm="6">
        <f ca="1"/>
        <v>373.71</v>
      </c>
      <c r="AK6" s="107" vm="7">
        <f ca="1"/>
        <v>374.65</v>
      </c>
      <c r="AL6" s="107" vm="8">
        <f ca="1"/>
        <v>380.69</v>
      </c>
      <c r="AM6" s="107" vm="9">
        <f ca="1"/>
        <v>383.83</v>
      </c>
      <c r="AN6" s="107" vm="10">
        <f ca="1"/>
        <v>384.77</v>
      </c>
      <c r="AO6" s="107" vm="11">
        <f ca="1"/>
        <v>384.59</v>
      </c>
      <c r="AP6" s="107" vm="12">
        <f ca="1"/>
        <v>383.81</v>
      </c>
      <c r="AQ6" s="107" vm="13">
        <f ca="1"/>
        <v>384.66</v>
      </c>
      <c r="AR6" s="107" vm="14">
        <f ca="1"/>
        <v>385.16</v>
      </c>
      <c r="AS6" s="107" vm="15">
        <f ca="1"/>
        <v>381.19</v>
      </c>
      <c r="AT6" s="107" vm="16">
        <f ca="1"/>
        <v>381.12</v>
      </c>
      <c r="AU6" s="107" vm="17">
        <f ca="1"/>
        <v>382</v>
      </c>
      <c r="AV6" s="107" vm="18">
        <f ca="1"/>
        <v>387.67</v>
      </c>
      <c r="AW6" s="107" vm="19">
        <f ca="1"/>
        <v>388.88</v>
      </c>
      <c r="AX6" s="107" vm="20">
        <f ca="1"/>
        <v>387.74</v>
      </c>
      <c r="AY6" s="107" vm="21">
        <f ca="1"/>
        <v>386.29</v>
      </c>
      <c r="AZ6" s="107" vm="22">
        <f ca="1"/>
        <v>389.18</v>
      </c>
      <c r="BA6" s="107" vm="23">
        <f ca="1"/>
        <v>382.15</v>
      </c>
      <c r="BB6" s="107" vm="24">
        <f ca="1"/>
        <v>385.06</v>
      </c>
      <c r="BC6" s="107" vm="25">
        <f ca="1"/>
        <v>377.05</v>
      </c>
      <c r="BD6" s="107" vm="26">
        <f ca="1"/>
        <v>379.56</v>
      </c>
      <c r="BE6" s="107" vm="27">
        <f ca="1"/>
        <v>387.48</v>
      </c>
      <c r="BF6" s="107" vm="28">
        <f ca="1"/>
        <v>386.87</v>
      </c>
      <c r="BG6" s="107" vm="29">
        <f ca="1"/>
        <v>389.45</v>
      </c>
      <c r="BH6" s="107" vm="30">
        <f ca="1"/>
        <v>392.66</v>
      </c>
      <c r="BI6" s="107" vm="31">
        <f ca="1"/>
        <v>393.68</v>
      </c>
      <c r="BJ6" s="107" vm="32">
        <f ca="1"/>
        <v>395</v>
      </c>
      <c r="BK6" s="107" vm="33">
        <f ca="1"/>
        <v>394.77</v>
      </c>
      <c r="BL6" s="107" vm="34">
        <f ca="1"/>
        <v>395.94</v>
      </c>
      <c r="BM6" s="107" vm="35">
        <f ca="1"/>
        <v>396.49</v>
      </c>
      <c r="BN6" s="107" vm="36">
        <f ca="1"/>
        <v>399.73</v>
      </c>
      <c r="BO6" s="107" vm="37">
        <f ca="1"/>
        <v>397.75</v>
      </c>
      <c r="BP6" s="107" vm="38">
        <f ca="1"/>
        <v>395.09</v>
      </c>
      <c r="BQ6" s="107" vm="39">
        <f ca="1"/>
        <v>394.12</v>
      </c>
      <c r="BR6" s="107" vm="40">
        <f ca="1"/>
        <v>397.16</v>
      </c>
      <c r="BS6" s="107" vm="41">
        <f ca="1"/>
        <v>392.76</v>
      </c>
      <c r="BT6" s="107" vm="42">
        <f ca="1"/>
        <v>390.25</v>
      </c>
      <c r="BU6" s="107" vm="43">
        <f ca="1"/>
        <v>394.67</v>
      </c>
      <c r="BV6" s="107" vm="44">
        <f ca="1"/>
        <v>393.26</v>
      </c>
      <c r="BW6" s="107" vm="45">
        <f ca="1"/>
        <v>388.44</v>
      </c>
      <c r="BX6" s="107" vm="46">
        <f ca="1"/>
        <v>393.98</v>
      </c>
      <c r="BY6" s="107" vm="47">
        <f ca="1"/>
        <v>391.98</v>
      </c>
      <c r="BZ6" s="107" vm="48">
        <f ca="1"/>
        <v>390.86</v>
      </c>
      <c r="CA6" s="107" vm="49">
        <f ca="1"/>
        <v>386.93</v>
      </c>
      <c r="CB6" s="107" vm="50">
        <f ca="1"/>
        <v>378.23</v>
      </c>
      <c r="CC6" s="107" vm="51">
        <f ca="1"/>
        <v>391.35</v>
      </c>
      <c r="CD6" s="107" vm="52">
        <f ca="1"/>
        <v>393.4</v>
      </c>
      <c r="CE6" s="107" vm="53">
        <f ca="1"/>
        <v>394.54</v>
      </c>
      <c r="CF6" s="107" vm="54">
        <f ca="1"/>
        <v>399.98</v>
      </c>
      <c r="CG6" s="107" vm="55">
        <f ca="1"/>
        <v>397.14</v>
      </c>
      <c r="CH6" s="107" vm="56">
        <f ca="1"/>
        <v>398.84</v>
      </c>
      <c r="CI6" s="107" vm="57">
        <f ca="1"/>
        <v>401.61</v>
      </c>
      <c r="CJ6" s="107" vm="58">
        <f ca="1"/>
        <v>399.16</v>
      </c>
      <c r="CK6" s="107" vm="59">
        <f ca="1"/>
        <v>400.87</v>
      </c>
      <c r="CL6" s="107" vm="60">
        <f ca="1"/>
        <v>396.97</v>
      </c>
      <c r="CM6" s="107" vm="61">
        <f ca="1"/>
        <v>399.06</v>
      </c>
      <c r="CN6" s="107" vm="62">
        <f ca="1"/>
        <v>398.45</v>
      </c>
      <c r="CO6" s="107" vm="63">
        <f ca="1"/>
        <v>398.15</v>
      </c>
      <c r="CP6" s="107" vm="64">
        <f ca="1"/>
        <v>393.92</v>
      </c>
      <c r="CQ6" s="107" vm="65">
        <f ca="1"/>
        <v>398.88</v>
      </c>
      <c r="CR6" s="107" vm="66">
        <f ca="1"/>
        <v>400.52</v>
      </c>
      <c r="CS6" s="107" vm="67">
        <f ca="1"/>
        <v>400.95</v>
      </c>
      <c r="CT6" s="107" vm="68">
        <f ca="1"/>
        <v>402.94</v>
      </c>
      <c r="CU6" s="107" vm="69">
        <f ca="1"/>
        <v>405.58</v>
      </c>
      <c r="CV6" s="107" vm="70">
        <f ca="1"/>
        <v>413.2</v>
      </c>
      <c r="CW6" s="107" vm="71">
        <f ca="1"/>
        <v>412.7</v>
      </c>
      <c r="CX6" s="107" vm="72">
        <f ca="1"/>
        <v>414.32</v>
      </c>
      <c r="CY6" s="107" vm="73">
        <f ca="1"/>
        <v>415.55</v>
      </c>
      <c r="CZ6" s="107" vm="74">
        <f ca="1"/>
        <v>417.24</v>
      </c>
      <c r="DA6" s="107" vm="75">
        <f ca="1"/>
        <v>418.61</v>
      </c>
      <c r="DB6" s="107" vm="76">
        <f ca="1"/>
        <v>419.67</v>
      </c>
      <c r="DC6" s="107" vm="77">
        <f ca="1"/>
        <v>421.24</v>
      </c>
      <c r="DD6" s="107" vm="78">
        <f ca="1"/>
        <v>423.1</v>
      </c>
      <c r="DE6" s="107" vm="79">
        <f ca="1"/>
        <v>421.81</v>
      </c>
      <c r="DF6" s="107" vm="80">
        <f ca="1"/>
        <v>417.36</v>
      </c>
      <c r="DG6" s="107" vm="81">
        <f ca="1"/>
        <v>421.01</v>
      </c>
      <c r="DH6" s="107" vm="82">
        <f ca="1"/>
        <v>423.36</v>
      </c>
      <c r="DI6" s="107" vm="83">
        <f ca="1"/>
        <v>422.88</v>
      </c>
      <c r="DJ6" s="107" vm="84">
        <f ca="1"/>
        <v>424.48</v>
      </c>
      <c r="DK6" s="107" vm="85">
        <f ca="1"/>
        <v>423.95</v>
      </c>
      <c r="DL6" s="107" vm="86">
        <f ca="1"/>
        <v>424.46</v>
      </c>
      <c r="DM6" s="107" vm="87">
        <f ca="1"/>
        <v>424.77</v>
      </c>
      <c r="DN6" s="107" vm="88">
        <f ca="1"/>
        <v>423.81</v>
      </c>
      <c r="DO6" s="107" vm="89">
        <f ca="1"/>
        <v>425.45</v>
      </c>
      <c r="DP6" s="107" vm="90">
        <f ca="1"/>
        <v>419.33</v>
      </c>
      <c r="DQ6" s="107" vm="91">
        <f ca="1"/>
        <v>423.6</v>
      </c>
      <c r="DR6" s="107" vm="92">
        <f ca="1"/>
        <v>423.29</v>
      </c>
      <c r="DS6" s="107" vm="93">
        <f ca="1"/>
        <v>429.28</v>
      </c>
      <c r="DT6" s="107" vm="94">
        <f ca="1"/>
        <v>428.93</v>
      </c>
      <c r="DU6" s="107" vm="95">
        <f ca="1"/>
        <v>420.45</v>
      </c>
      <c r="DV6" s="107" vm="96">
        <f ca="1"/>
        <v>415.09</v>
      </c>
      <c r="DW6" s="107" vm="97">
        <f ca="1"/>
        <v>416.46</v>
      </c>
      <c r="DX6" s="107" vm="98">
        <f ca="1"/>
        <v>422.1</v>
      </c>
      <c r="DY6" s="107" vm="99">
        <f ca="1"/>
        <v>420.84</v>
      </c>
      <c r="DZ6" s="107" vm="100">
        <f ca="1"/>
        <v>421.57</v>
      </c>
      <c r="EA6" s="107" vm="101">
        <f ca="1"/>
        <v>414.01</v>
      </c>
      <c r="EB6" s="107" vm="102">
        <f ca="1"/>
        <v>421.77</v>
      </c>
      <c r="EC6" s="107" vm="103">
        <f ca="1"/>
        <v>423.13</v>
      </c>
      <c r="ED6" s="107" vm="104">
        <f ca="1"/>
        <v>426.15</v>
      </c>
      <c r="EE6" s="107" vm="105">
        <f ca="1"/>
        <v>424.76</v>
      </c>
      <c r="EF6" s="107" vm="106">
        <f ca="1"/>
        <v>425.41</v>
      </c>
      <c r="EG6" s="107" vm="107">
        <f ca="1"/>
        <v>426.38</v>
      </c>
      <c r="EH6" s="107" vm="108">
        <f ca="1"/>
        <v>427.35</v>
      </c>
      <c r="EI6" s="107" vm="109">
        <f ca="1"/>
        <v>426.50349999999997</v>
      </c>
      <c r="EJ6" s="107" vm="110">
        <f ca="1"/>
        <v>426.72</v>
      </c>
      <c r="EK6" s="107" vm="111">
        <f ca="1"/>
        <v>427.64</v>
      </c>
      <c r="EL6" s="107" vm="112">
        <f ca="1"/>
        <v>425.79</v>
      </c>
      <c r="EM6" s="107" vm="113">
        <f ca="1"/>
        <v>428.42</v>
      </c>
      <c r="EN6" s="107" vm="114">
        <f ca="1"/>
        <v>428.02</v>
      </c>
      <c r="EO6" s="107" vm="115">
        <f ca="1"/>
        <v>427.84</v>
      </c>
      <c r="EP6" s="107" vm="116">
        <f ca="1"/>
        <v>429.26</v>
      </c>
      <c r="EQ6" s="107" vm="117">
        <f ca="1"/>
        <v>429.93</v>
      </c>
      <c r="ER6" s="107" vm="118">
        <f ca="1"/>
        <v>430.11</v>
      </c>
      <c r="ES6" s="107" vm="119">
        <f ca="1"/>
        <v>430.01</v>
      </c>
      <c r="ET6" s="107" vm="120">
        <f ca="1"/>
        <v>430.43</v>
      </c>
      <c r="EU6" s="107" vm="121">
        <f ca="1"/>
        <v>431.03</v>
      </c>
      <c r="EV6" s="107" vm="122">
        <f ca="1"/>
        <v>429.03</v>
      </c>
      <c r="EW6" s="107" vm="123">
        <f ca="1"/>
        <v>424.32</v>
      </c>
      <c r="EX6" s="107" vm="124">
        <f ca="1"/>
        <v>427.83</v>
      </c>
      <c r="EY6" s="107" vm="125">
        <f ca="1"/>
        <v>430.36</v>
      </c>
      <c r="EZ6" s="107" vm="126">
        <f ca="1"/>
        <v>430.92</v>
      </c>
      <c r="FA6" s="107" vm="127">
        <f ca="1"/>
        <v>432.92</v>
      </c>
      <c r="FB6" s="107" vm="128">
        <f ca="1"/>
        <v>434.46</v>
      </c>
      <c r="FC6" s="107" vm="129">
        <f ca="1"/>
        <v>434.3</v>
      </c>
      <c r="FD6" s="107" vm="130">
        <f ca="1"/>
        <v>436.15</v>
      </c>
      <c r="FE6" s="107" vm="131">
        <f ca="1"/>
        <v>435.94</v>
      </c>
      <c r="FF6" s="107" vm="132">
        <f ca="1"/>
        <v>437.5</v>
      </c>
      <c r="FG6" s="107" vm="133">
        <f ca="1"/>
        <v>440.31</v>
      </c>
      <c r="FH6" s="107" vm="134">
        <f ca="1"/>
        <v>442.06</v>
      </c>
      <c r="FI6" s="107" vm="135">
        <f ca="1"/>
        <v>439.47</v>
      </c>
      <c r="FJ6" s="107" vm="136">
        <f ca="1"/>
        <v>441.53</v>
      </c>
      <c r="FK6" s="107" vm="137">
        <f ca="1"/>
        <v>437.97</v>
      </c>
      <c r="FL6" s="107" vm="138">
        <f ca="1"/>
        <v>443.05</v>
      </c>
      <c r="FM6" s="107" vm="139">
        <f ca="1"/>
        <v>444.36</v>
      </c>
      <c r="FN6" s="107" vm="140">
        <f ca="1"/>
        <v>445.99</v>
      </c>
      <c r="FO6" s="107" vm="141">
        <f ca="1"/>
        <v>444.07</v>
      </c>
      <c r="FP6" s="107" vm="142">
        <f ca="1"/>
        <v>443.39</v>
      </c>
      <c r="FQ6" s="107" vm="143">
        <f ca="1"/>
        <v>441.81</v>
      </c>
      <c r="FR6" s="107" vm="144">
        <f ca="1"/>
        <v>433.06</v>
      </c>
      <c r="FS6" s="107" vm="145">
        <f ca="1"/>
        <v>437.92</v>
      </c>
      <c r="FT6" s="107" vm="146">
        <f ca="1"/>
        <v>441.64</v>
      </c>
      <c r="FU6" s="107" vm="147">
        <f ca="1"/>
        <v>442.58</v>
      </c>
      <c r="FV6" s="107" vm="148">
        <f ca="1"/>
        <v>447.4</v>
      </c>
      <c r="FW6" s="107" vm="149">
        <f ca="1"/>
        <v>448.69</v>
      </c>
      <c r="FX6" s="107" vm="150">
        <f ca="1"/>
        <v>445.5</v>
      </c>
      <c r="FY6" s="107" vm="151">
        <f ca="1"/>
        <v>447.27</v>
      </c>
      <c r="FZ6" s="107" vm="152">
        <f ca="1"/>
        <v>449.43</v>
      </c>
      <c r="GA6" s="107" vm="153">
        <f ca="1"/>
        <v>446.64</v>
      </c>
      <c r="GB6" s="107" vm="154">
        <f ca="1"/>
        <v>448.51</v>
      </c>
      <c r="GC6" s="107" vm="155">
        <f ca="1"/>
        <v>446.44</v>
      </c>
      <c r="GD6" s="107" vm="156">
        <f ca="1"/>
        <v>447.64</v>
      </c>
      <c r="GE6" s="107" vm="157">
        <f ca="1"/>
        <v>449.31</v>
      </c>
      <c r="GF6" s="107" vm="158">
        <f ca="1"/>
        <v>450.47</v>
      </c>
      <c r="GG6" s="107" vm="159">
        <f ca="1"/>
        <v>450.22</v>
      </c>
      <c r="GH6" s="107" vm="160">
        <f ca="1"/>
        <v>450.9</v>
      </c>
      <c r="GI6" s="107" vm="161">
        <f ca="1"/>
        <v>451.3</v>
      </c>
      <c r="GJ6" s="107" vm="162">
        <f ca="1"/>
        <v>452.13</v>
      </c>
      <c r="GK6" s="107" vm="163">
        <f ca="1"/>
        <v>453.88</v>
      </c>
      <c r="GL6" s="107" vm="164">
        <f ca="1"/>
        <v>452.47</v>
      </c>
      <c r="GM6" s="107" vm="165">
        <f ca="1"/>
        <v>452.62</v>
      </c>
      <c r="GN6" s="107" vm="166">
        <f ca="1"/>
        <v>451.53</v>
      </c>
      <c r="GO6" s="107" vm="167">
        <f ca="1"/>
        <v>447.23</v>
      </c>
      <c r="GP6" s="107" vm="168">
        <f ca="1"/>
        <v>450.92</v>
      </c>
      <c r="GQ6" s="107" vm="169">
        <f ca="1"/>
        <v>455.94</v>
      </c>
      <c r="GR6" s="107" vm="170">
        <f ca="1"/>
        <v>456.16</v>
      </c>
      <c r="GS6" s="107" vm="171">
        <f ca="1"/>
        <v>457.24</v>
      </c>
      <c r="GT6" s="107" vm="172">
        <f ca="1"/>
        <v>455.7</v>
      </c>
      <c r="GU6" s="107" vm="173">
        <f ca="1"/>
        <v>458.06</v>
      </c>
      <c r="GV6" s="107" vm="174">
        <f ca="1"/>
        <v>461.178</v>
      </c>
      <c r="GW6" s="107" vm="175">
        <f ca="1"/>
        <v>460.73</v>
      </c>
      <c r="GX6" s="107" vm="176">
        <f ca="1"/>
        <v>460.9</v>
      </c>
      <c r="GY6" s="107" vm="177">
        <f ca="1"/>
        <v>462.01</v>
      </c>
      <c r="GZ6" s="107" vm="178">
        <f ca="1"/>
        <v>461.26</v>
      </c>
      <c r="HA6" s="107" vm="179">
        <f ca="1"/>
        <v>462.68</v>
      </c>
      <c r="HB6" s="107" vm="180">
        <f ca="1"/>
        <v>459.75</v>
      </c>
      <c r="HC6" s="107" vm="181">
        <f ca="1"/>
        <v>457.97</v>
      </c>
      <c r="HD6" s="107" vm="182">
        <f ca="1"/>
        <v>459.36</v>
      </c>
      <c r="HE6" s="107" vm="183">
        <f ca="1"/>
        <v>456.31</v>
      </c>
      <c r="HF6" s="107" vm="184">
        <f ca="1"/>
        <v>454.33</v>
      </c>
      <c r="HG6" s="107" vm="185">
        <f ca="1"/>
        <v>453.79</v>
      </c>
      <c r="HH6" s="107" vm="186">
        <f ca="1"/>
        <v>453.37</v>
      </c>
      <c r="HI6" s="107" vm="187">
        <f ca="1"/>
        <v>453.11</v>
      </c>
      <c r="HJ6" s="107" vm="188">
        <f ca="1"/>
        <v>451.96</v>
      </c>
      <c r="HK6" s="107" vm="189">
        <f ca="1"/>
        <v>443.47</v>
      </c>
      <c r="HL6" s="107" vm="190">
        <f ca="1"/>
        <v>445.27</v>
      </c>
      <c r="HM6" s="107" vm="191">
        <f ca="1"/>
        <v>448.03</v>
      </c>
      <c r="HN6" s="107" vm="192">
        <f ca="1"/>
        <v>453.03</v>
      </c>
      <c r="HO6" s="107" vm="193">
        <f ca="1"/>
        <v>452.19</v>
      </c>
      <c r="HP6" s="107" vm="194">
        <f ca="1"/>
        <v>452.85</v>
      </c>
      <c r="HQ6" s="107" vm="195">
        <f ca="1"/>
        <v>444.13</v>
      </c>
      <c r="HR6" s="107" vm="196">
        <f ca="1"/>
        <v>445.14</v>
      </c>
      <c r="HS6" s="107" vm="197">
        <f ca="1"/>
        <v>442.62</v>
      </c>
      <c r="HT6" s="107" vm="198">
        <f ca="1"/>
        <v>440.52</v>
      </c>
      <c r="HU6" s="107" vm="199">
        <f ca="1"/>
        <v>436.2</v>
      </c>
      <c r="HV6" s="107" vm="200">
        <f ca="1"/>
        <v>444.24</v>
      </c>
      <c r="HW6" s="107" vm="201">
        <f ca="1"/>
        <v>438.41</v>
      </c>
      <c r="HX6" s="107" vm="202">
        <f ca="1"/>
        <v>450.57</v>
      </c>
      <c r="HY6" s="107" vm="203">
        <f ca="1"/>
        <v>448.19</v>
      </c>
      <c r="HZ6" s="107" vm="204">
        <f ca="1"/>
        <v>449.08</v>
      </c>
      <c r="IA6" s="107" vm="205">
        <f ca="1"/>
        <v>443.64</v>
      </c>
      <c r="IB6" s="107" vm="206">
        <f ca="1"/>
        <v>441.86</v>
      </c>
      <c r="IC6" s="107" vm="207">
        <f ca="1"/>
        <v>450.78</v>
      </c>
      <c r="ID6" s="107" vm="208">
        <f ca="1"/>
        <v>454.89</v>
      </c>
      <c r="IE6" s="107" vm="209">
        <f ca="1"/>
        <v>456.4</v>
      </c>
      <c r="IF6" s="107" vm="210">
        <f ca="1"/>
        <v>459.59</v>
      </c>
      <c r="IG6" s="107" vm="211">
        <f ca="1"/>
        <v>461.85</v>
      </c>
      <c r="IH6" s="107" vm="212">
        <f ca="1"/>
        <v>461.16</v>
      </c>
      <c r="II6" s="107" vm="213">
        <f ca="1"/>
        <v>461.75</v>
      </c>
      <c r="IJ6" s="107" vm="214">
        <f ca="1"/>
        <v>464.62</v>
      </c>
      <c r="IK6" s="107" vm="215">
        <f ca="1"/>
        <v>467.3</v>
      </c>
      <c r="IL6" s="107" vm="216">
        <f ca="1"/>
        <v>466.02</v>
      </c>
      <c r="IM6" s="107" vm="217">
        <f ca="1"/>
        <v>467.57</v>
      </c>
      <c r="IN6" s="107" vm="218">
        <f ca="1"/>
        <v>468.21</v>
      </c>
      <c r="IO6" s="107" vm="219">
        <f ca="1"/>
        <v>469.53</v>
      </c>
      <c r="IP6" s="107" vm="220">
        <f ca="1"/>
        <v>471.81</v>
      </c>
      <c r="IQ6" s="107" vm="221">
        <f ca="1"/>
        <v>471.47</v>
      </c>
      <c r="IR6" s="107" vm="222">
        <f ca="1"/>
        <v>475.8</v>
      </c>
      <c r="IS6" s="107" vm="223">
        <f ca="1"/>
        <v>479.69</v>
      </c>
      <c r="IT6" s="107" vm="224">
        <f ca="1"/>
        <v>479.17</v>
      </c>
      <c r="IU6" s="107" vm="225">
        <f ca="1"/>
        <v>477.12</v>
      </c>
      <c r="IV6" s="107" vm="226">
        <f ca="1"/>
        <v>476.95</v>
      </c>
      <c r="IW6" s="107" vm="227">
        <f ca="1"/>
        <v>474.67</v>
      </c>
      <c r="IX6" s="107" vm="228">
        <f ca="1"/>
        <v>477.08</v>
      </c>
      <c r="IY6" s="107" vm="229">
        <f ca="1"/>
        <v>477.93</v>
      </c>
      <c r="IZ6" s="107" vm="230">
        <f ca="1"/>
        <v>479.96</v>
      </c>
      <c r="JA6" s="107" vm="231">
        <f ca="1"/>
        <v>478.49</v>
      </c>
      <c r="JB6" s="107" vm="232">
        <f ca="1"/>
        <v>478.87</v>
      </c>
      <c r="JC6" s="107" vm="233">
        <f ca="1"/>
        <v>480.1</v>
      </c>
      <c r="JD6" s="107" vm="234">
        <f ca="1"/>
        <v>482.47</v>
      </c>
      <c r="JE6" s="107" vm="235">
        <f ca="1"/>
        <v>476.17</v>
      </c>
      <c r="JF6" s="107" vm="236">
        <f ca="1"/>
        <v>478.16</v>
      </c>
      <c r="JG6" s="107" vm="237">
        <f ca="1"/>
        <v>480.06</v>
      </c>
      <c r="JH6" s="107" vm="238">
        <f ca="1"/>
        <v>468.65</v>
      </c>
      <c r="JI6" s="107" vm="239">
        <f ca="1"/>
        <v>473.39</v>
      </c>
      <c r="JJ6" s="107" vm="240">
        <f ca="1"/>
        <v>467.74</v>
      </c>
      <c r="JK6" s="107" vm="241">
        <f ca="1"/>
        <v>474.16</v>
      </c>
      <c r="JL6" s="107" vm="242">
        <f ca="1"/>
        <v>464.56</v>
      </c>
      <c r="JM6" s="107" vm="243">
        <f ca="1"/>
        <v>463.25</v>
      </c>
      <c r="JN6" s="107" vm="244">
        <f ca="1"/>
        <v>467.61</v>
      </c>
      <c r="JO6" s="107" vm="245">
        <f ca="1"/>
        <v>478.21</v>
      </c>
      <c r="JP6" s="107" vm="246">
        <f ca="1"/>
        <v>477.47</v>
      </c>
      <c r="JQ6" s="107" vm="247">
        <f ca="1"/>
        <v>478.45</v>
      </c>
      <c r="JR6" s="107" vm="248">
        <f ca="1"/>
        <v>477.74</v>
      </c>
      <c r="JS6" s="107" vm="249">
        <f ca="1"/>
        <v>476.98</v>
      </c>
      <c r="JT6" s="107" vm="250">
        <f ca="1"/>
        <v>471.31</v>
      </c>
      <c r="JU6" s="107" vm="251">
        <f ca="1"/>
        <v>470.92</v>
      </c>
      <c r="JV6" s="107" vm="252">
        <f ca="1"/>
        <v>480.14</v>
      </c>
      <c r="JW6" s="107" vm="253">
        <f ca="1"/>
        <v>473.88</v>
      </c>
      <c r="JX6" s="107" vm="254">
        <f ca="1"/>
        <v>462.78</v>
      </c>
      <c r="JY6" s="107" vm="255">
        <f ca="1"/>
        <v>469.9</v>
      </c>
      <c r="JZ6" s="107" vm="256">
        <f ca="1"/>
        <v>478.09</v>
      </c>
      <c r="KA6" s="107" vm="257">
        <f ca="1"/>
        <v>482.78</v>
      </c>
      <c r="KB6" s="107" vm="258">
        <f ca="1"/>
        <v>482.86</v>
      </c>
    </row>
    <row r="7" spans="2:288" ht="20.100000000000001" customHeight="1" x14ac:dyDescent="0.6">
      <c r="B7" s="11" t="s">
        <v>35</v>
      </c>
      <c r="C7" s="1" t="s">
        <v>39</v>
      </c>
      <c r="D7" s="108" t="str" cm="1">
        <f t="array" ref="D7">_FV(Table15[[#This Row],[ ETF]],"Ticker symbol",TRUE)</f>
        <v>IWDA</v>
      </c>
      <c r="E7" s="1" t="s">
        <v>40</v>
      </c>
      <c r="F7" s="1" t="s">
        <v>41</v>
      </c>
      <c r="G7" s="1" t="e" vm="259">
        <v>#VALUE!</v>
      </c>
      <c r="H7" s="18" cm="1">
        <f t="array" ref="H7">IFERROR(_FV(Table15[[#This Row],[ ETF]],"beta"),"")</f>
        <v>1.0025999999999999</v>
      </c>
      <c r="I7" s="21" cm="1">
        <f t="array" ref="I7">_FV(Table15[[#This Row],[ ETF]],"Price")</f>
        <v>88.8</v>
      </c>
      <c r="J7" s="17">
        <f>SUMIF(Table14[Ativo],Table15[[#This Row],[Ticker]],Table14[Qtd])</f>
        <v>38</v>
      </c>
      <c r="K7" s="5">
        <f>Table15[[#This Row],[Preço]]*Table15[[#This Row],[Qtd]]</f>
        <v>3374.4</v>
      </c>
      <c r="L7" s="13">
        <f>_xlfn.FLOOR.MATH((Aporte-2)/Table15[[#This Row],[Preço]])</f>
        <v>3</v>
      </c>
      <c r="M7" s="12">
        <f>Aporte-Table15[[#This Row],[Possível]]*Table15[[#This Row],[Preço]]</f>
        <v>83.600000000000023</v>
      </c>
      <c r="N7" s="26" cm="1">
        <f t="array" ref="N7">_FV(Table15[[#This Row],[ ETF]],"Expense ratio",TRUE)</f>
        <v>2E-3</v>
      </c>
      <c r="O7" s="29" cm="1">
        <f t="array" ref="O7">_FV(Table15[[#This Row],[ ETF]],"Market cap",TRUE)</f>
        <v>44924706864.519997</v>
      </c>
      <c r="P7" s="27" cm="1">
        <f t="array" ref="P7">_FV(Table15[[#This Row],[ ETF]],"Volume")</f>
        <v>33804</v>
      </c>
      <c r="Q7" s="26" cm="1">
        <f t="array" ref="Q7">_FV(Table15[[#This Row],[ ETF]],"Change (%)",TRUE)</f>
        <v>1.353E-3</v>
      </c>
      <c r="R7" s="30">
        <f ca="1">IFERROR(
   IFERROR(
      (Table15[[#This Row],[Preço]]-AF7)/AF7,
      (Table15[[#This Row],[Preço]]-AG7)/AG7
   ),
(Table15[[#This Row],[Preço]]-AH7)/AH7
)</f>
        <v>0.21588870784439904</v>
      </c>
      <c r="S7" s="31"/>
      <c r="T7" s="28" cm="1">
        <f t="array" ref="T7">Table15[[#This Row],[Valor de mercado]]/Riqueza_hoje</f>
        <v>0.35746387516307226</v>
      </c>
      <c r="AF7" s="107" cm="1" vm="260">
        <f t="array" aca="1" ref="AF7:JZ7" ca="1">TRANSPOSE(_xlfn.STOCKHISTORY(G7,TODAY()-365,TODAY(),0,0,1))</f>
        <v>73.033000000000001</v>
      </c>
      <c r="AG7" s="107" vm="261">
        <f ca="1"/>
        <v>73.28</v>
      </c>
      <c r="AH7" s="107" vm="262">
        <f ca="1"/>
        <v>73.319999999999993</v>
      </c>
      <c r="AI7" s="107" vm="263">
        <f ca="1"/>
        <v>73.150000000000006</v>
      </c>
      <c r="AJ7" s="107" vm="264">
        <f ca="1"/>
        <v>72.75</v>
      </c>
      <c r="AK7" s="107" vm="265">
        <f ca="1"/>
        <v>72.98</v>
      </c>
      <c r="AL7" s="107" vm="266">
        <f ca="1"/>
        <v>74.02</v>
      </c>
      <c r="AM7" s="107" vm="267">
        <f ca="1"/>
        <v>74.56</v>
      </c>
      <c r="AN7" s="107" vm="268">
        <f ca="1"/>
        <v>74.87</v>
      </c>
      <c r="AO7" s="107" vm="269">
        <f ca="1"/>
        <v>74.62</v>
      </c>
      <c r="AP7" s="107" vm="270">
        <f ca="1"/>
        <v>74.52</v>
      </c>
      <c r="AQ7" s="107" vm="271">
        <f ca="1"/>
        <v>74.680000000000007</v>
      </c>
      <c r="AR7" s="107" vm="272">
        <f ca="1"/>
        <v>75</v>
      </c>
      <c r="AS7" s="107" vm="273">
        <f ca="1"/>
        <v>74.099999999999994</v>
      </c>
      <c r="AT7" s="107" vm="274">
        <f ca="1"/>
        <v>74.11</v>
      </c>
      <c r="AU7" s="107" vm="275">
        <f ca="1"/>
        <v>74.27</v>
      </c>
      <c r="AV7" s="107" vm="276">
        <f ca="1"/>
        <v>75.13</v>
      </c>
      <c r="AW7" s="107" vm="277">
        <f ca="1"/>
        <v>75.33</v>
      </c>
      <c r="AX7" s="107" vm="278">
        <f ca="1"/>
        <v>75.040000000000006</v>
      </c>
      <c r="AY7" s="107" vm="271">
        <f ca="1"/>
        <v>74.680000000000007</v>
      </c>
      <c r="AZ7" s="107" vm="279">
        <f ca="1"/>
        <v>75.19</v>
      </c>
      <c r="BA7" s="107" vm="280">
        <f ca="1"/>
        <v>73.92</v>
      </c>
      <c r="BB7" s="107" vm="281">
        <f ca="1"/>
        <v>74.23</v>
      </c>
      <c r="BC7" s="107" vm="282">
        <f ca="1"/>
        <v>72.790000000000006</v>
      </c>
      <c r="BD7" s="107" vm="283">
        <f ca="1"/>
        <v>73.36</v>
      </c>
      <c r="BE7" s="107" vm="269">
        <f ca="1"/>
        <v>74.62</v>
      </c>
      <c r="BF7" s="107" vm="271">
        <f ca="1"/>
        <v>74.680000000000007</v>
      </c>
      <c r="BG7" s="107" vm="284">
        <f ca="1"/>
        <v>75.069999999999993</v>
      </c>
      <c r="BH7" s="107" vm="285">
        <f ca="1"/>
        <v>75.67</v>
      </c>
      <c r="BI7" s="107" vm="286">
        <f ca="1"/>
        <v>75.989999999999995</v>
      </c>
      <c r="BJ7" s="107" vm="287">
        <f ca="1"/>
        <v>76.3</v>
      </c>
      <c r="BK7" s="107" vm="288">
        <f ca="1"/>
        <v>76.319999999999993</v>
      </c>
      <c r="BL7" s="107" vm="289">
        <f ca="1"/>
        <v>76.56</v>
      </c>
      <c r="BM7" s="107" vm="290">
        <f ca="1"/>
        <v>76.819999999999993</v>
      </c>
      <c r="BN7" s="107" vm="291">
        <f ca="1"/>
        <v>77.53</v>
      </c>
      <c r="BO7" s="107" vm="292">
        <f ca="1"/>
        <v>77.22</v>
      </c>
      <c r="BP7" s="107" vm="293">
        <f ca="1"/>
        <v>76.45</v>
      </c>
      <c r="BQ7" s="107" vm="294">
        <f ca="1"/>
        <v>76.28</v>
      </c>
      <c r="BR7" s="107" vm="295">
        <f ca="1"/>
        <v>76.930000000000007</v>
      </c>
      <c r="BS7" s="107" vm="296">
        <f ca="1"/>
        <v>76.25</v>
      </c>
      <c r="BT7" s="107" vm="297">
        <f ca="1"/>
        <v>75.78</v>
      </c>
      <c r="BU7" s="107" vm="287">
        <f ca="1"/>
        <v>76.3</v>
      </c>
      <c r="BV7" s="107" vm="298">
        <f ca="1"/>
        <v>76.13</v>
      </c>
      <c r="BW7" s="107" vm="299">
        <f ca="1"/>
        <v>74.83</v>
      </c>
      <c r="BX7" s="107" vm="300">
        <f ca="1"/>
        <v>75.95</v>
      </c>
      <c r="BY7" s="107" vm="301">
        <f ca="1"/>
        <v>75.709999999999994</v>
      </c>
      <c r="BZ7" s="107" vm="302">
        <f ca="1"/>
        <v>75.540000000000006</v>
      </c>
      <c r="CA7" s="107" vm="303">
        <f ca="1"/>
        <v>74.7</v>
      </c>
      <c r="CB7" s="107" vm="304">
        <f ca="1"/>
        <v>73.040000000000006</v>
      </c>
      <c r="CC7" s="107" vm="305">
        <f ca="1"/>
        <v>75.17</v>
      </c>
      <c r="CD7" s="107" vm="285">
        <f ca="1"/>
        <v>75.67</v>
      </c>
      <c r="CE7" s="107" vm="306">
        <f ca="1"/>
        <v>75.94</v>
      </c>
      <c r="CF7" s="107" vm="307">
        <f ca="1"/>
        <v>76.83</v>
      </c>
      <c r="CG7" s="107" vm="308">
        <f ca="1"/>
        <v>76.44</v>
      </c>
      <c r="CH7" s="107" vm="309">
        <f ca="1"/>
        <v>76.78</v>
      </c>
      <c r="CI7" s="107" vm="310">
        <f ca="1"/>
        <v>77.260000000000005</v>
      </c>
      <c r="CJ7" s="107" vm="311">
        <f ca="1"/>
        <v>76.8</v>
      </c>
      <c r="CK7" s="107" vm="312">
        <f ca="1"/>
        <v>77.209999999999994</v>
      </c>
      <c r="CL7" s="107" vm="313">
        <f ca="1"/>
        <v>76.52</v>
      </c>
      <c r="CM7" s="107" vm="314">
        <f ca="1"/>
        <v>76.89</v>
      </c>
      <c r="CN7" s="107" vm="315">
        <f ca="1"/>
        <v>76.55</v>
      </c>
      <c r="CO7" s="107" vm="287">
        <f ca="1"/>
        <v>76.3</v>
      </c>
      <c r="CP7" s="107" vm="316">
        <f ca="1"/>
        <v>75.7</v>
      </c>
      <c r="CQ7" s="107" vm="317">
        <f ca="1"/>
        <v>76.53</v>
      </c>
      <c r="CR7" s="107" vm="318">
        <f ca="1"/>
        <v>76.72</v>
      </c>
      <c r="CS7" s="107" vm="309">
        <f ca="1"/>
        <v>76.78</v>
      </c>
      <c r="CT7" s="107" vm="319">
        <f ca="1"/>
        <v>77.069999999999993</v>
      </c>
      <c r="CU7" s="107" vm="320">
        <f ca="1"/>
        <v>77.61</v>
      </c>
      <c r="CV7" s="107" vm="321">
        <f ca="1"/>
        <v>78.849999999999994</v>
      </c>
      <c r="CW7" s="107" vm="322">
        <f ca="1"/>
        <v>78.77</v>
      </c>
      <c r="CX7" s="107" vm="323">
        <f ca="1"/>
        <v>79.08</v>
      </c>
      <c r="CY7" s="107" vm="324">
        <f ca="1"/>
        <v>79.37</v>
      </c>
      <c r="CZ7" s="107" vm="325">
        <f ca="1"/>
        <v>79.53</v>
      </c>
      <c r="DA7" s="107" vm="326">
        <f ca="1"/>
        <v>79.81</v>
      </c>
      <c r="DB7" s="107" vm="327">
        <f ca="1"/>
        <v>80.09</v>
      </c>
      <c r="DC7" s="107" vm="328">
        <f ca="1"/>
        <v>80.42</v>
      </c>
      <c r="DD7" s="107" vm="329">
        <f ca="1"/>
        <v>80.790000000000006</v>
      </c>
      <c r="DE7" s="107" vm="330">
        <f ca="1"/>
        <v>80.62</v>
      </c>
      <c r="DF7" s="107" vm="331">
        <f ca="1"/>
        <v>79.510000000000005</v>
      </c>
      <c r="DG7" s="107" vm="332">
        <f ca="1"/>
        <v>80.17</v>
      </c>
      <c r="DH7" s="107" vm="333">
        <f ca="1"/>
        <v>80.69</v>
      </c>
      <c r="DI7" s="107" vm="334">
        <f ca="1"/>
        <v>80.66</v>
      </c>
      <c r="DJ7" s="107" vm="335">
        <f ca="1"/>
        <v>80.989999999999995</v>
      </c>
      <c r="DK7" s="107" vm="336">
        <f ca="1"/>
        <v>80.849999999999994</v>
      </c>
      <c r="DL7" s="107" vm="337">
        <f ca="1"/>
        <v>80.98</v>
      </c>
      <c r="DM7" s="107" vm="338">
        <f ca="1"/>
        <v>81.040000000000006</v>
      </c>
      <c r="DN7" s="107" vm="339">
        <f ca="1"/>
        <v>80.58</v>
      </c>
      <c r="DO7" s="107" t="e" vm="340">
        <f ca="1"/>
        <v>#N/A</v>
      </c>
      <c r="DP7" s="107" vm="341">
        <f ca="1"/>
        <v>79.69</v>
      </c>
      <c r="DQ7" s="107" vm="342">
        <f ca="1"/>
        <v>80.67</v>
      </c>
      <c r="DR7" s="107" vm="343">
        <f ca="1"/>
        <v>80.599999999999994</v>
      </c>
      <c r="DS7" s="107" vm="344">
        <f ca="1"/>
        <v>81.81</v>
      </c>
      <c r="DT7" s="107" vm="345">
        <f ca="1"/>
        <v>81.790000000000006</v>
      </c>
      <c r="DU7" s="107" vm="346">
        <f ca="1"/>
        <v>80.260000000000005</v>
      </c>
      <c r="DV7" s="107" vm="347">
        <f ca="1"/>
        <v>79.33</v>
      </c>
      <c r="DW7" s="107" vm="348">
        <f ca="1"/>
        <v>79.400000000000006</v>
      </c>
      <c r="DX7" s="107" vm="349">
        <f ca="1"/>
        <v>80.55</v>
      </c>
      <c r="DY7" s="107" vm="350">
        <f ca="1"/>
        <v>80.709999999999994</v>
      </c>
      <c r="DZ7" s="107" vm="351">
        <f ca="1"/>
        <v>80.83</v>
      </c>
      <c r="EA7" s="107" vm="338">
        <f ca="1"/>
        <v>81.040000000000006</v>
      </c>
      <c r="EB7" s="107" vm="352">
        <f ca="1"/>
        <v>81.569999999999993</v>
      </c>
      <c r="EC7" s="107" vm="353">
        <f ca="1"/>
        <v>81.400000000000006</v>
      </c>
      <c r="ED7" s="107" vm="354">
        <f ca="1"/>
        <v>81.47</v>
      </c>
      <c r="EE7" s="107" vm="355">
        <f ca="1"/>
        <v>81.63</v>
      </c>
      <c r="EF7" s="107" vm="356">
        <f ca="1"/>
        <v>81.96</v>
      </c>
      <c r="EG7" s="107" t="e" vm="340">
        <f ca="1"/>
        <v>#N/A</v>
      </c>
      <c r="EH7" s="107" vm="357">
        <f ca="1"/>
        <v>81.97</v>
      </c>
      <c r="EI7" s="107" vm="358">
        <f ca="1"/>
        <v>82.12</v>
      </c>
      <c r="EJ7" s="107" vm="359">
        <f ca="1"/>
        <v>81.66</v>
      </c>
      <c r="EK7" s="107" vm="360">
        <f ca="1"/>
        <v>82.24</v>
      </c>
      <c r="EL7" s="107" vm="361">
        <f ca="1"/>
        <v>82.31</v>
      </c>
      <c r="EM7" s="107" vm="362">
        <f ca="1"/>
        <v>82.26</v>
      </c>
      <c r="EN7" s="107" vm="363">
        <f ca="1"/>
        <v>82.45</v>
      </c>
      <c r="EO7" s="107" vm="364">
        <f ca="1"/>
        <v>82.53</v>
      </c>
      <c r="EP7" s="107" vm="365">
        <f ca="1"/>
        <v>82.63</v>
      </c>
      <c r="EQ7" s="107" vm="366">
        <f ca="1"/>
        <v>82.69</v>
      </c>
      <c r="ER7" s="107" vm="367">
        <f ca="1"/>
        <v>82.82</v>
      </c>
      <c r="ES7" s="107" vm="368">
        <f ca="1"/>
        <v>82.94</v>
      </c>
      <c r="ET7" s="107" vm="369">
        <f ca="1"/>
        <v>82.4</v>
      </c>
      <c r="EU7" s="107" vm="370">
        <f ca="1"/>
        <v>81.27</v>
      </c>
      <c r="EV7" s="107" vm="371">
        <f ca="1"/>
        <v>81.94</v>
      </c>
      <c r="EW7" s="107" vm="372">
        <f ca="1"/>
        <v>82.34</v>
      </c>
      <c r="EX7" s="107" vm="373">
        <f ca="1"/>
        <v>82.36</v>
      </c>
      <c r="EY7" s="107" vm="374">
        <f ca="1"/>
        <v>82.8</v>
      </c>
      <c r="EZ7" s="107" vm="375">
        <f ca="1"/>
        <v>83.07</v>
      </c>
      <c r="FA7" s="107" vm="368">
        <f ca="1"/>
        <v>82.94</v>
      </c>
      <c r="FB7" s="107" vm="376">
        <f ca="1"/>
        <v>83.2</v>
      </c>
      <c r="FC7" s="107" vm="377">
        <f ca="1"/>
        <v>82.84</v>
      </c>
      <c r="FD7" s="107" vm="378">
        <f ca="1"/>
        <v>83.06</v>
      </c>
      <c r="FE7" s="107" vm="379">
        <f ca="1"/>
        <v>83.53</v>
      </c>
      <c r="FF7" s="107" vm="380">
        <f ca="1"/>
        <v>83.85</v>
      </c>
      <c r="FG7" s="107" vm="381">
        <f ca="1"/>
        <v>83.38</v>
      </c>
      <c r="FH7" s="107" vm="382">
        <f ca="1"/>
        <v>83.74</v>
      </c>
      <c r="FI7" s="107" vm="383">
        <f ca="1"/>
        <v>82.83</v>
      </c>
      <c r="FJ7" s="107" vm="384">
        <f ca="1"/>
        <v>83.9</v>
      </c>
      <c r="FK7" s="107" vm="385">
        <f ca="1"/>
        <v>84.24</v>
      </c>
      <c r="FL7" s="107" vm="386">
        <f ca="1"/>
        <v>84.36</v>
      </c>
      <c r="FM7" s="107" vm="387">
        <f ca="1"/>
        <v>84.09</v>
      </c>
      <c r="FN7" s="107" vm="388">
        <f ca="1"/>
        <v>83.76</v>
      </c>
      <c r="FO7" s="107" vm="389">
        <f ca="1"/>
        <v>83.44</v>
      </c>
      <c r="FP7" s="107" vm="390">
        <f ca="1"/>
        <v>81.78</v>
      </c>
      <c r="FQ7" s="107" vm="391">
        <f ca="1"/>
        <v>82.56</v>
      </c>
      <c r="FR7" s="107" vm="392">
        <f ca="1"/>
        <v>83.39</v>
      </c>
      <c r="FS7" s="107" vm="393">
        <f ca="1"/>
        <v>83.66</v>
      </c>
      <c r="FT7" s="107" vm="394">
        <f ca="1"/>
        <v>84.49</v>
      </c>
      <c r="FU7" s="107" vm="395">
        <f ca="1"/>
        <v>84.67</v>
      </c>
      <c r="FV7" s="107" vm="396">
        <f ca="1"/>
        <v>84.03</v>
      </c>
      <c r="FW7" s="107" vm="397">
        <f ca="1"/>
        <v>84.44</v>
      </c>
      <c r="FX7" s="107" vm="398">
        <f ca="1"/>
        <v>85.05</v>
      </c>
      <c r="FY7" s="107" vm="399">
        <f ca="1"/>
        <v>84.46</v>
      </c>
      <c r="FZ7" s="107" vm="400">
        <f ca="1"/>
        <v>84.94</v>
      </c>
      <c r="GA7" s="107" vm="401">
        <f ca="1"/>
        <v>84.61</v>
      </c>
      <c r="GB7" s="107" vm="402">
        <f ca="1"/>
        <v>84.86</v>
      </c>
      <c r="GC7" s="107" vm="403">
        <f ca="1"/>
        <v>85.24</v>
      </c>
      <c r="GD7" s="107" vm="404">
        <f ca="1"/>
        <v>85.18</v>
      </c>
      <c r="GE7" s="107" vm="405">
        <f ca="1"/>
        <v>85.2</v>
      </c>
      <c r="GF7" s="107" vm="406">
        <f ca="1"/>
        <v>85.25</v>
      </c>
      <c r="GG7" s="107" vm="407">
        <f ca="1"/>
        <v>85.48</v>
      </c>
      <c r="GH7" s="107" vm="408">
        <f ca="1"/>
        <v>85.6</v>
      </c>
      <c r="GI7" s="107" vm="409">
        <f ca="1"/>
        <v>85.96</v>
      </c>
      <c r="GJ7" s="107" vm="410">
        <f ca="1"/>
        <v>85.56</v>
      </c>
      <c r="GK7" s="107" vm="411">
        <f ca="1"/>
        <v>85.37</v>
      </c>
      <c r="GL7" s="107" vm="412">
        <f ca="1"/>
        <v>85.26</v>
      </c>
      <c r="GM7" s="107" vm="413">
        <f ca="1"/>
        <v>84.27</v>
      </c>
      <c r="GN7" s="107" vm="414">
        <f ca="1"/>
        <v>84.71</v>
      </c>
      <c r="GO7" s="107" vm="415">
        <f ca="1"/>
        <v>85.75</v>
      </c>
      <c r="GP7" s="107" vm="416">
        <f ca="1"/>
        <v>85.93</v>
      </c>
      <c r="GQ7" s="107" vm="417">
        <f ca="1"/>
        <v>86.07</v>
      </c>
      <c r="GR7" s="107" vm="418">
        <f ca="1"/>
        <v>85.78</v>
      </c>
      <c r="GS7" s="107" vm="419">
        <f ca="1"/>
        <v>86.25</v>
      </c>
      <c r="GT7" s="107" vm="419">
        <f ca="1"/>
        <v>86.25</v>
      </c>
      <c r="GU7" s="107" vm="420">
        <f ca="1"/>
        <v>86.61</v>
      </c>
      <c r="GV7" s="107" vm="421">
        <f ca="1"/>
        <v>86.9</v>
      </c>
      <c r="GW7" s="107" vm="422">
        <f ca="1"/>
        <v>87.19</v>
      </c>
      <c r="GX7" s="107" vm="423">
        <f ca="1"/>
        <v>87.18</v>
      </c>
      <c r="GY7" s="107" vm="424">
        <f ca="1"/>
        <v>87.62</v>
      </c>
      <c r="GZ7" s="107" vm="425">
        <f ca="1"/>
        <v>87</v>
      </c>
      <c r="HA7" s="107" vm="426">
        <f ca="1"/>
        <v>86.51</v>
      </c>
      <c r="HB7" s="107" vm="427">
        <f ca="1"/>
        <v>86.74</v>
      </c>
      <c r="HC7" s="107" vm="428">
        <f ca="1"/>
        <v>86.36</v>
      </c>
      <c r="HD7" s="107" vm="429">
        <f ca="1"/>
        <v>86.13</v>
      </c>
      <c r="HE7" s="107" vm="430">
        <f ca="1"/>
        <v>86.06</v>
      </c>
      <c r="HF7" s="107" vm="431">
        <f ca="1"/>
        <v>85.79</v>
      </c>
      <c r="HG7" s="107" vm="432">
        <f ca="1"/>
        <v>85.76</v>
      </c>
      <c r="HH7" s="107" vm="433">
        <f ca="1"/>
        <v>85.38</v>
      </c>
      <c r="HI7" s="107" vm="434">
        <f ca="1"/>
        <v>83.81</v>
      </c>
      <c r="HJ7" s="107" vm="435">
        <f ca="1"/>
        <v>84.37</v>
      </c>
      <c r="HK7" s="107" vm="436">
        <f ca="1"/>
        <v>84.91</v>
      </c>
      <c r="HL7" s="107" vm="437">
        <f ca="1"/>
        <v>85.73</v>
      </c>
      <c r="HM7" s="107" vm="438">
        <f ca="1"/>
        <v>85.3</v>
      </c>
      <c r="HN7" s="107" vm="411">
        <f ca="1"/>
        <v>85.37</v>
      </c>
      <c r="HO7" s="107" vm="439">
        <f ca="1"/>
        <v>83.64</v>
      </c>
      <c r="HP7" s="107" vm="440">
        <f ca="1"/>
        <v>83.78</v>
      </c>
      <c r="HQ7" s="107" vm="441">
        <f ca="1"/>
        <v>83.37</v>
      </c>
      <c r="HR7" s="107" vm="442">
        <f ca="1"/>
        <v>82.98</v>
      </c>
      <c r="HS7" s="107" vm="443">
        <f ca="1"/>
        <v>82.19</v>
      </c>
      <c r="HT7" s="107" vm="444">
        <f ca="1"/>
        <v>83.52</v>
      </c>
      <c r="HU7" s="107" vm="445">
        <f ca="1"/>
        <v>82.39</v>
      </c>
      <c r="HV7" s="107" vm="446">
        <f ca="1"/>
        <v>84.45</v>
      </c>
      <c r="HW7" s="107" vm="447">
        <f ca="1"/>
        <v>84.11</v>
      </c>
      <c r="HX7" s="107" vm="448">
        <f ca="1"/>
        <v>84.34</v>
      </c>
      <c r="HY7" s="107" vm="444">
        <f ca="1"/>
        <v>83.52</v>
      </c>
      <c r="HZ7" s="107" vm="449">
        <f ca="1"/>
        <v>83.5</v>
      </c>
      <c r="IA7" s="107" vm="450">
        <f ca="1"/>
        <v>84.99</v>
      </c>
      <c r="IB7" s="107" vm="451">
        <f ca="1"/>
        <v>85.74</v>
      </c>
      <c r="IC7" s="107" vm="452">
        <f ca="1"/>
        <v>85.81</v>
      </c>
      <c r="ID7" s="107" vm="453">
        <f ca="1"/>
        <v>86.48</v>
      </c>
      <c r="IE7" s="107" vm="454">
        <f ca="1"/>
        <v>86.84</v>
      </c>
      <c r="IF7" s="107" vm="455">
        <f ca="1"/>
        <v>86.63</v>
      </c>
      <c r="IG7" s="107" vm="456">
        <f ca="1"/>
        <v>86.77</v>
      </c>
      <c r="IH7" s="107" vm="457">
        <f ca="1"/>
        <v>87.12</v>
      </c>
      <c r="II7" s="107" vm="458">
        <f ca="1"/>
        <v>87.57</v>
      </c>
      <c r="IJ7" s="107" vm="459">
        <f ca="1"/>
        <v>87.22</v>
      </c>
      <c r="IK7" s="107" vm="460">
        <f ca="1"/>
        <v>87.64</v>
      </c>
      <c r="IL7" s="107" vm="461">
        <f ca="1"/>
        <v>87.52</v>
      </c>
      <c r="IM7" s="107" vm="462">
        <f ca="1"/>
        <v>87.96</v>
      </c>
      <c r="IN7" s="107" vm="463">
        <f ca="1"/>
        <v>88.17</v>
      </c>
      <c r="IO7" s="107" vm="464">
        <f ca="1"/>
        <v>88.19</v>
      </c>
      <c r="IP7" s="107" vm="465">
        <f ca="1"/>
        <v>88.83</v>
      </c>
      <c r="IQ7" s="107" vm="466">
        <f ca="1"/>
        <v>89.39</v>
      </c>
      <c r="IR7" s="107" vm="467">
        <f ca="1"/>
        <v>89.37</v>
      </c>
      <c r="IS7" s="107" vm="468">
        <f ca="1"/>
        <v>89.03</v>
      </c>
      <c r="IT7" s="107" vm="469">
        <f ca="1"/>
        <v>88.94</v>
      </c>
      <c r="IU7" s="107" vm="470">
        <f ca="1"/>
        <v>88.53</v>
      </c>
      <c r="IV7" s="107" vm="471">
        <f ca="1"/>
        <v>88.97</v>
      </c>
      <c r="IW7" s="107" vm="472">
        <f ca="1"/>
        <v>89.2</v>
      </c>
      <c r="IX7" s="107" vm="473">
        <f ca="1"/>
        <v>89.32</v>
      </c>
      <c r="IY7" s="107" vm="474">
        <f ca="1"/>
        <v>88.99</v>
      </c>
      <c r="IZ7" s="107" vm="475">
        <f ca="1"/>
        <v>89.02</v>
      </c>
      <c r="JA7" s="107" vm="476">
        <f ca="1"/>
        <v>89.04</v>
      </c>
      <c r="JB7" s="107" vm="477">
        <f ca="1"/>
        <v>89.06</v>
      </c>
      <c r="JC7" s="107" vm="478">
        <f ca="1"/>
        <v>88.01</v>
      </c>
      <c r="JD7" s="107" vm="479">
        <f ca="1"/>
        <v>88.15</v>
      </c>
      <c r="JE7" s="107" vm="470">
        <f ca="1"/>
        <v>88.53</v>
      </c>
      <c r="JF7" s="107" vm="480">
        <f ca="1"/>
        <v>86.3</v>
      </c>
      <c r="JG7" s="107" vm="481">
        <f ca="1"/>
        <v>86.98</v>
      </c>
      <c r="JH7" s="107" vm="482">
        <f ca="1"/>
        <v>85.89</v>
      </c>
      <c r="JI7" s="107" vm="483">
        <f ca="1"/>
        <v>87.23</v>
      </c>
      <c r="JJ7" s="107" vm="484">
        <f ca="1"/>
        <v>85.58</v>
      </c>
      <c r="JK7" s="107" vm="412">
        <f ca="1"/>
        <v>85.26</v>
      </c>
      <c r="JL7" s="107" vm="485">
        <f ca="1"/>
        <v>86.08</v>
      </c>
      <c r="JM7" s="107" vm="486">
        <f ca="1"/>
        <v>88.07</v>
      </c>
      <c r="JN7" s="107" vm="487">
        <f ca="1"/>
        <v>88.06</v>
      </c>
      <c r="JO7" s="107" vm="462">
        <f ca="1"/>
        <v>87.96</v>
      </c>
      <c r="JP7" s="107" vm="488">
        <f ca="1"/>
        <v>87.68</v>
      </c>
      <c r="JQ7" s="107" vm="489">
        <f ca="1"/>
        <v>87.39</v>
      </c>
      <c r="JR7" s="107" vm="490">
        <f ca="1"/>
        <v>86.45</v>
      </c>
      <c r="JS7" s="107" vm="491">
        <f ca="1"/>
        <v>86.39</v>
      </c>
      <c r="JT7" s="107" vm="492">
        <f ca="1"/>
        <v>88.05</v>
      </c>
      <c r="JU7" s="107" vm="493">
        <f ca="1"/>
        <v>87.09</v>
      </c>
      <c r="JV7" s="107" vm="494">
        <f ca="1"/>
        <v>85.28</v>
      </c>
      <c r="JW7" s="107" vm="495">
        <f ca="1"/>
        <v>86.52</v>
      </c>
      <c r="JX7" s="107" vm="496">
        <f ca="1"/>
        <v>87.89</v>
      </c>
      <c r="JY7" s="107" vm="497">
        <f ca="1"/>
        <v>88.68</v>
      </c>
      <c r="JZ7" s="107" vm="498">
        <f ca="1"/>
        <v>88.8</v>
      </c>
      <c r="KA7" s="107"/>
      <c r="KB7" s="107"/>
    </row>
    <row r="8" spans="2:288" ht="20.100000000000001" customHeight="1" x14ac:dyDescent="0.6">
      <c r="B8" s="11" t="s">
        <v>35</v>
      </c>
      <c r="C8" s="1" t="s">
        <v>42</v>
      </c>
      <c r="D8" s="108" t="str" cm="1">
        <f t="array" ref="D8">_FV(Table15[[#This Row],[ ETF]],"Ticker symbol",TRUE)</f>
        <v>EIMI</v>
      </c>
      <c r="E8" s="1" t="s">
        <v>43</v>
      </c>
      <c r="F8" s="1" t="s">
        <v>44</v>
      </c>
      <c r="G8" s="1" t="e" vm="499">
        <v>#VALUE!</v>
      </c>
      <c r="H8" s="18" cm="1">
        <f t="array" ref="H8">IFERROR(_FV(Table15[[#This Row],[ ETF]],"beta"),"")</f>
        <v>1.0116000000000001</v>
      </c>
      <c r="I8" s="21" cm="1">
        <f t="array" ref="I8">_FV(Table15[[#This Row],[ ETF]],"Price")</f>
        <v>35.15</v>
      </c>
      <c r="J8" s="17">
        <f>SUMIF(Table14[Ativo],Table15[[#This Row],[Ticker]],Table14[Qtd])</f>
        <v>27</v>
      </c>
      <c r="K8" s="5">
        <f>Table15[[#This Row],[Preço]]*Table15[[#This Row],[Qtd]]</f>
        <v>949.05</v>
      </c>
      <c r="L8" s="13">
        <f>_xlfn.FLOOR.MATH((Aporte-2)/Table15[[#This Row],[Preço]])</f>
        <v>9</v>
      </c>
      <c r="M8" s="12">
        <f>Aporte-Table15[[#This Row],[Possível]]*Table15[[#This Row],[Preço]]</f>
        <v>33.650000000000034</v>
      </c>
      <c r="N8" s="26" cm="1">
        <f t="array" ref="N8">_FV(Table15[[#This Row],[ ETF]],"Expense ratio",TRUE)</f>
        <v>1.8E-3</v>
      </c>
      <c r="O8" s="29" cm="1">
        <f t="array" ref="O8">_FV(Table15[[#This Row],[ ETF]],"Market cap",TRUE)</f>
        <v>17376798186.549999</v>
      </c>
      <c r="P8" s="27" cm="1">
        <f t="array" ref="P8">_FV(Table15[[#This Row],[ ETF]],"Volume")</f>
        <v>39340</v>
      </c>
      <c r="Q8" s="26" cm="1">
        <f t="array" ref="Q8">_FV(Table15[[#This Row],[ ETF]],"Change (%)",TRUE)</f>
        <v>-3.6849999999999999E-3</v>
      </c>
      <c r="R8" s="30">
        <f ca="1">IFERROR(
   IFERROR(
      (Table15[[#This Row],[Preço]]-AF8)/AF8,
      (Table15[[#This Row],[Preço]]-AG8)/AG8
   ),
(Table15[[#This Row],[Preço]]-AH8)/AH8
)</f>
        <v>-2.5539160045403918E-3</v>
      </c>
      <c r="S8" s="31"/>
      <c r="T8" s="28" cm="1">
        <f t="array" ref="T8">Table15[[#This Row],[Valor de mercado]]/Riqueza_hoje</f>
        <v>0.10053671488961408</v>
      </c>
      <c r="AF8" s="107" t="e" cm="1" vm="340">
        <f t="array" aca="1" ref="AF8:JZ8" ca="1">TRANSPOSE(_xlfn.STOCKHISTORY(G8,TODAY()-365,TODAY(),0,0,1))</f>
        <v>#N/A</v>
      </c>
      <c r="AG8" s="107" vm="500">
        <f ca="1"/>
        <v>35.24</v>
      </c>
      <c r="AH8" s="107" vm="501">
        <f ca="1"/>
        <v>35.75</v>
      </c>
      <c r="AI8" s="107" vm="502">
        <f ca="1"/>
        <v>35.89</v>
      </c>
      <c r="AJ8" s="107" vm="503">
        <f ca="1"/>
        <v>36.08</v>
      </c>
      <c r="AK8" s="107" vm="504">
        <f ca="1"/>
        <v>36.53</v>
      </c>
      <c r="AL8" s="107" vm="505">
        <f ca="1"/>
        <v>36.630000000000003</v>
      </c>
      <c r="AM8" s="107" vm="506">
        <f ca="1"/>
        <v>36.64</v>
      </c>
      <c r="AN8" s="107" vm="507">
        <f ca="1"/>
        <v>37.58</v>
      </c>
      <c r="AO8" s="107" vm="508">
        <f ca="1"/>
        <v>37.31</v>
      </c>
      <c r="AP8" s="107" vm="509">
        <f ca="1"/>
        <v>37.549999999999997</v>
      </c>
      <c r="AQ8" s="107" vm="510">
        <f ca="1"/>
        <v>37.49</v>
      </c>
      <c r="AR8" s="107" vm="511">
        <f ca="1"/>
        <v>38.17</v>
      </c>
      <c r="AS8" s="107" vm="512">
        <f ca="1"/>
        <v>37.57</v>
      </c>
      <c r="AT8" s="107" vm="513">
        <f ca="1"/>
        <v>37.619999999999997</v>
      </c>
      <c r="AU8" s="107" vm="514">
        <f ca="1"/>
        <v>37.97</v>
      </c>
      <c r="AV8" s="107" vm="515">
        <f ca="1"/>
        <v>38.520000000000003</v>
      </c>
      <c r="AW8" s="107" vm="516">
        <f ca="1"/>
        <v>38.700000000000003</v>
      </c>
      <c r="AX8" s="107" vm="517">
        <f ca="1"/>
        <v>38.299999999999997</v>
      </c>
      <c r="AY8" s="107" vm="518">
        <f ca="1"/>
        <v>38.479999999999997</v>
      </c>
      <c r="AZ8" s="107" vm="519">
        <f ca="1"/>
        <v>38.270000000000003</v>
      </c>
      <c r="BA8" s="107" vm="513">
        <f ca="1"/>
        <v>37.619999999999997</v>
      </c>
      <c r="BB8" s="107" vm="520">
        <f ca="1"/>
        <v>37.520000000000003</v>
      </c>
      <c r="BC8" s="107" vm="521">
        <f ca="1"/>
        <v>36.86</v>
      </c>
      <c r="BD8" s="107" vm="522">
        <f ca="1"/>
        <v>37.44</v>
      </c>
      <c r="BE8" s="107" vm="523">
        <f ca="1"/>
        <v>38.22</v>
      </c>
      <c r="BF8" s="107" vm="524">
        <f ca="1"/>
        <v>38.42</v>
      </c>
      <c r="BG8" s="107" vm="525">
        <f ca="1"/>
        <v>38.25</v>
      </c>
      <c r="BH8" s="107" vm="526">
        <f ca="1"/>
        <v>38.68</v>
      </c>
      <c r="BI8" s="107" vm="527">
        <f ca="1"/>
        <v>38.770000000000003</v>
      </c>
      <c r="BJ8" s="107" vm="528">
        <f ca="1"/>
        <v>39.08</v>
      </c>
      <c r="BK8" s="107" vm="529">
        <f ca="1"/>
        <v>39.35</v>
      </c>
      <c r="BL8" s="107" vm="530">
        <f ca="1"/>
        <v>39.909999999999997</v>
      </c>
      <c r="BM8" s="107" vm="531">
        <f ca="1"/>
        <v>39.89</v>
      </c>
      <c r="BN8" s="107" vm="532">
        <f ca="1"/>
        <v>40.21</v>
      </c>
      <c r="BO8" s="107" vm="533">
        <f ca="1"/>
        <v>39.97</v>
      </c>
      <c r="BP8" s="107" vm="534">
        <f ca="1"/>
        <v>39.74</v>
      </c>
      <c r="BQ8" s="107" vm="535">
        <f ca="1"/>
        <v>39.21</v>
      </c>
      <c r="BR8" s="107" vm="536">
        <f ca="1"/>
        <v>39.92</v>
      </c>
      <c r="BS8" s="107" vm="537">
        <f ca="1"/>
        <v>38.79</v>
      </c>
      <c r="BT8" s="107" vm="538">
        <f ca="1"/>
        <v>38.54</v>
      </c>
      <c r="BU8" s="107" vm="539">
        <f ca="1"/>
        <v>38.340000000000003</v>
      </c>
      <c r="BV8" s="107" vm="540">
        <f ca="1"/>
        <v>38.35</v>
      </c>
      <c r="BW8" s="107" vm="541">
        <f ca="1"/>
        <v>37.270000000000003</v>
      </c>
      <c r="BX8" s="107" vm="542">
        <f ca="1"/>
        <v>38.24</v>
      </c>
      <c r="BY8" s="107" vm="543">
        <f ca="1"/>
        <v>37.76</v>
      </c>
      <c r="BZ8" s="107" vm="544">
        <f ca="1"/>
        <v>38.04</v>
      </c>
      <c r="CA8" s="107" vm="545">
        <f ca="1"/>
        <v>37.69</v>
      </c>
      <c r="CB8" s="107" vm="546">
        <f ca="1"/>
        <v>36.75</v>
      </c>
      <c r="CC8" s="107" vm="547">
        <f ca="1"/>
        <v>36.479999999999997</v>
      </c>
      <c r="CD8" s="107" vm="548">
        <f ca="1"/>
        <v>36.9</v>
      </c>
      <c r="CE8" s="107" vm="549">
        <f ca="1"/>
        <v>36.78</v>
      </c>
      <c r="CF8" s="107" vm="550">
        <f ca="1"/>
        <v>37.909999999999997</v>
      </c>
      <c r="CG8" s="107" vm="551">
        <f ca="1"/>
        <v>37.29</v>
      </c>
      <c r="CH8" s="107" vm="552">
        <f ca="1"/>
        <v>37.32</v>
      </c>
      <c r="CI8" s="107" vm="553">
        <f ca="1"/>
        <v>37.64</v>
      </c>
      <c r="CJ8" s="107" vm="554">
        <f ca="1"/>
        <v>37.25</v>
      </c>
      <c r="CK8" s="107" vm="555">
        <f ca="1"/>
        <v>37.380000000000003</v>
      </c>
      <c r="CL8" s="107" vm="556">
        <f ca="1"/>
        <v>37.35</v>
      </c>
      <c r="CM8" s="107" vm="557">
        <f ca="1"/>
        <v>37.450000000000003</v>
      </c>
      <c r="CN8" s="107" vm="558">
        <f ca="1"/>
        <v>36.85</v>
      </c>
      <c r="CO8" s="107" vm="559">
        <f ca="1"/>
        <v>36.25</v>
      </c>
      <c r="CP8" s="107" vm="560">
        <f ca="1"/>
        <v>36.01</v>
      </c>
      <c r="CQ8" s="107" vm="561">
        <f ca="1"/>
        <v>36.29</v>
      </c>
      <c r="CR8" s="107" vm="562">
        <f ca="1"/>
        <v>36.5</v>
      </c>
      <c r="CS8" s="107" vm="563">
        <f ca="1"/>
        <v>36.770000000000003</v>
      </c>
      <c r="CT8" s="107" vm="564">
        <f ca="1"/>
        <v>36.869999999999997</v>
      </c>
      <c r="CU8" s="107" vm="565">
        <f ca="1"/>
        <v>37.369999999999997</v>
      </c>
      <c r="CV8" s="107" vm="553">
        <f ca="1"/>
        <v>37.64</v>
      </c>
      <c r="CW8" s="107" vm="566">
        <f ca="1"/>
        <v>37.15</v>
      </c>
      <c r="CX8" s="107" vm="567">
        <f ca="1"/>
        <v>37.479999999999997</v>
      </c>
      <c r="CY8" s="107" vm="568">
        <f ca="1"/>
        <v>37.020000000000003</v>
      </c>
      <c r="CZ8" s="107" vm="569">
        <f ca="1"/>
        <v>36.83</v>
      </c>
      <c r="DA8" s="107" vm="570">
        <f ca="1"/>
        <v>37.090000000000003</v>
      </c>
      <c r="DB8" s="107" vm="565">
        <f ca="1"/>
        <v>37.369999999999997</v>
      </c>
      <c r="DC8" s="107" vm="571">
        <f ca="1"/>
        <v>37.46</v>
      </c>
      <c r="DD8" s="107" vm="553">
        <f ca="1"/>
        <v>37.64</v>
      </c>
      <c r="DE8" s="107" vm="572">
        <f ca="1"/>
        <v>37.5</v>
      </c>
      <c r="DF8" s="107" vm="573">
        <f ca="1"/>
        <v>37.21</v>
      </c>
      <c r="DG8" s="107" vm="556">
        <f ca="1"/>
        <v>37.35</v>
      </c>
      <c r="DH8" s="107" vm="572">
        <f ca="1"/>
        <v>37.5</v>
      </c>
      <c r="DI8" s="107" vm="574">
        <f ca="1"/>
        <v>37.82</v>
      </c>
      <c r="DJ8" s="107" vm="575">
        <f ca="1"/>
        <v>37.89</v>
      </c>
      <c r="DK8" s="107" vm="576">
        <f ca="1"/>
        <v>37.96</v>
      </c>
      <c r="DL8" s="107" vm="577">
        <f ca="1"/>
        <v>38.130000000000003</v>
      </c>
      <c r="DM8" s="107" vm="514">
        <f ca="1"/>
        <v>37.97</v>
      </c>
      <c r="DN8" s="107" vm="578">
        <f ca="1"/>
        <v>37.53</v>
      </c>
      <c r="DO8" s="107" t="e" vm="340">
        <f ca="1"/>
        <v>#N/A</v>
      </c>
      <c r="DP8" s="107" vm="579">
        <f ca="1"/>
        <v>36.880000000000003</v>
      </c>
      <c r="DQ8" s="107" vm="580">
        <f ca="1"/>
        <v>37.28</v>
      </c>
      <c r="DR8" s="107" vm="572">
        <f ca="1"/>
        <v>37.5</v>
      </c>
      <c r="DS8" s="107" vm="581">
        <f ca="1"/>
        <v>38.1</v>
      </c>
      <c r="DT8" s="107" vm="578">
        <f ca="1"/>
        <v>37.53</v>
      </c>
      <c r="DU8" s="107" vm="582">
        <f ca="1"/>
        <v>37.14</v>
      </c>
      <c r="DV8" s="107" vm="583">
        <f ca="1"/>
        <v>36.33</v>
      </c>
      <c r="DW8" s="107" vm="584">
        <f ca="1"/>
        <v>36.19</v>
      </c>
      <c r="DX8" s="107" vm="585">
        <f ca="1"/>
        <v>36.659999999999997</v>
      </c>
      <c r="DY8" s="107" vm="586">
        <f ca="1"/>
        <v>37.229999999999997</v>
      </c>
      <c r="DZ8" s="107" vm="541">
        <f ca="1"/>
        <v>37.270000000000003</v>
      </c>
      <c r="EA8" s="107" vm="568">
        <f ca="1"/>
        <v>37.020000000000003</v>
      </c>
      <c r="EB8" s="107" vm="587">
        <f ca="1"/>
        <v>37.22</v>
      </c>
      <c r="EC8" s="107" vm="578">
        <f ca="1"/>
        <v>37.53</v>
      </c>
      <c r="ED8" s="107" vm="543">
        <f ca="1"/>
        <v>37.76</v>
      </c>
      <c r="EE8" s="107" vm="588">
        <f ca="1"/>
        <v>37.869999999999997</v>
      </c>
      <c r="EF8" s="107" vm="589">
        <f ca="1"/>
        <v>38.18</v>
      </c>
      <c r="EG8" s="107" vm="590">
        <f ca="1"/>
        <v>38.394199999999998</v>
      </c>
      <c r="EH8" s="107" vm="591">
        <f ca="1"/>
        <v>38.9</v>
      </c>
      <c r="EI8" s="107" vm="592">
        <f ca="1"/>
        <v>38.950000000000003</v>
      </c>
      <c r="EJ8" s="107" vm="593">
        <f ca="1"/>
        <v>38.64</v>
      </c>
      <c r="EK8" s="107" vm="594">
        <f ca="1"/>
        <v>38.85</v>
      </c>
      <c r="EL8" s="107" vm="593">
        <f ca="1"/>
        <v>38.64</v>
      </c>
      <c r="EM8" s="107" vm="538">
        <f ca="1"/>
        <v>38.54</v>
      </c>
      <c r="EN8" s="107" vm="515">
        <f ca="1"/>
        <v>38.520000000000003</v>
      </c>
      <c r="EO8" s="107" vm="595">
        <f ca="1"/>
        <v>38.76</v>
      </c>
      <c r="EP8" s="107" vm="596">
        <f ca="1"/>
        <v>38.61</v>
      </c>
      <c r="EQ8" s="107" vm="597">
        <f ca="1"/>
        <v>38.82</v>
      </c>
      <c r="ER8" s="107" vm="598">
        <f ca="1"/>
        <v>38.51</v>
      </c>
      <c r="ES8" s="107" vm="599">
        <f ca="1"/>
        <v>38.53</v>
      </c>
      <c r="ET8" s="107" vm="519">
        <f ca="1"/>
        <v>38.270000000000003</v>
      </c>
      <c r="EU8" s="107" vm="600">
        <f ca="1"/>
        <v>37.94</v>
      </c>
      <c r="EV8" s="107" vm="601">
        <f ca="1"/>
        <v>37.92</v>
      </c>
      <c r="EW8" s="107" vm="602">
        <f ca="1"/>
        <v>37.840000000000003</v>
      </c>
      <c r="EX8" s="107" vm="603">
        <f ca="1"/>
        <v>38.21</v>
      </c>
      <c r="EY8" s="107" vm="604">
        <f ca="1"/>
        <v>38.5</v>
      </c>
      <c r="EZ8" s="107" vm="595">
        <f ca="1"/>
        <v>38.76</v>
      </c>
      <c r="FA8" s="107" vm="605">
        <f ca="1"/>
        <v>38.799999999999997</v>
      </c>
      <c r="FB8" s="107" vm="606">
        <f ca="1"/>
        <v>38.659999999999997</v>
      </c>
      <c r="FC8" s="107" vm="607">
        <f ca="1"/>
        <v>38.590000000000003</v>
      </c>
      <c r="FD8" s="107" vm="608">
        <f ca="1"/>
        <v>38.369999999999997</v>
      </c>
      <c r="FE8" s="107" vm="609">
        <f ca="1"/>
        <v>38.31</v>
      </c>
      <c r="FF8" s="107" vm="603">
        <f ca="1"/>
        <v>38.21</v>
      </c>
      <c r="FG8" s="107" vm="575">
        <f ca="1"/>
        <v>37.89</v>
      </c>
      <c r="FH8" s="107" vm="610">
        <f ca="1"/>
        <v>37.75</v>
      </c>
      <c r="FI8" s="107" vm="611">
        <f ca="1"/>
        <v>37.04</v>
      </c>
      <c r="FJ8" s="107" vm="578">
        <f ca="1"/>
        <v>37.53</v>
      </c>
      <c r="FK8" s="107" vm="612">
        <f ca="1"/>
        <v>37.61</v>
      </c>
      <c r="FL8" s="107" vm="601">
        <f ca="1"/>
        <v>37.92</v>
      </c>
      <c r="FM8" s="107" vm="613">
        <f ca="1"/>
        <v>37.950000000000003</v>
      </c>
      <c r="FN8" s="107" vm="614">
        <f ca="1"/>
        <v>38.07</v>
      </c>
      <c r="FO8" s="107" vm="615">
        <f ca="1"/>
        <v>37.79</v>
      </c>
      <c r="FP8" s="107" vm="616">
        <f ca="1"/>
        <v>37.07</v>
      </c>
      <c r="FQ8" s="107" vm="617">
        <f ca="1"/>
        <v>37.1</v>
      </c>
      <c r="FR8" s="107" vm="551">
        <f ca="1"/>
        <v>37.29</v>
      </c>
      <c r="FS8" s="107" vm="557">
        <f ca="1"/>
        <v>37.450000000000003</v>
      </c>
      <c r="FT8" s="107" vm="618">
        <f ca="1"/>
        <v>36.93</v>
      </c>
      <c r="FU8" s="107" vm="619">
        <f ca="1"/>
        <v>36.46</v>
      </c>
      <c r="FV8" s="107" vm="620">
        <f ca="1"/>
        <v>35.39</v>
      </c>
      <c r="FW8" s="107" vm="621">
        <f ca="1"/>
        <v>36.340000000000003</v>
      </c>
      <c r="FX8" s="107" vm="546">
        <f ca="1"/>
        <v>36.75</v>
      </c>
      <c r="FY8" s="107" vm="622">
        <f ca="1"/>
        <v>36.520000000000003</v>
      </c>
      <c r="FZ8" s="107" vm="521">
        <f ca="1"/>
        <v>36.86</v>
      </c>
      <c r="GA8" s="107" vm="623">
        <f ca="1"/>
        <v>36.67</v>
      </c>
      <c r="GB8" s="107" vm="624">
        <f ca="1"/>
        <v>37.01</v>
      </c>
      <c r="GC8" s="107" vm="570">
        <f ca="1"/>
        <v>37.090000000000003</v>
      </c>
      <c r="GD8" s="107" vm="625">
        <f ca="1"/>
        <v>36.700000000000003</v>
      </c>
      <c r="GE8" s="107" vm="521">
        <f ca="1"/>
        <v>36.86</v>
      </c>
      <c r="GF8" s="107" vm="626">
        <f ca="1"/>
        <v>36.799999999999997</v>
      </c>
      <c r="GG8" s="107" vm="626">
        <f ca="1"/>
        <v>36.799999999999997</v>
      </c>
      <c r="GH8" s="107" vm="627">
        <f ca="1"/>
        <v>36.590000000000003</v>
      </c>
      <c r="GI8" s="107" vm="628">
        <f ca="1"/>
        <v>36.35</v>
      </c>
      <c r="GJ8" s="107" vm="629">
        <f ca="1"/>
        <v>36.11</v>
      </c>
      <c r="GK8" s="107" vm="630">
        <f ca="1"/>
        <v>35.61</v>
      </c>
      <c r="GL8" s="107" vm="631">
        <f ca="1"/>
        <v>35.78</v>
      </c>
      <c r="GM8" s="107" vm="632">
        <f ca="1"/>
        <v>34.99</v>
      </c>
      <c r="GN8" s="107" vm="633">
        <f ca="1"/>
        <v>34.92</v>
      </c>
      <c r="GO8" s="107" vm="634">
        <f ca="1"/>
        <v>35.32</v>
      </c>
      <c r="GP8" s="107" vm="635">
        <f ca="1"/>
        <v>36.18</v>
      </c>
      <c r="GQ8" s="107" vm="636">
        <f ca="1"/>
        <v>36.31</v>
      </c>
      <c r="GR8" s="107" vm="560">
        <f ca="1"/>
        <v>36.01</v>
      </c>
      <c r="GS8" s="107" vm="637">
        <f ca="1"/>
        <v>36.39</v>
      </c>
      <c r="GT8" s="107" t="e" vm="340">
        <f ca="1"/>
        <v>#N/A</v>
      </c>
      <c r="GU8" s="107" vm="568">
        <f ca="1"/>
        <v>37.020000000000003</v>
      </c>
      <c r="GV8" s="107" vm="578">
        <f ca="1"/>
        <v>37.53</v>
      </c>
      <c r="GW8" s="107" vm="557">
        <f ca="1"/>
        <v>37.450000000000003</v>
      </c>
      <c r="GX8" s="107" vm="638">
        <f ca="1"/>
        <v>37.47</v>
      </c>
      <c r="GY8" s="107" vm="639">
        <f ca="1"/>
        <v>37.78</v>
      </c>
      <c r="GZ8" s="107" vm="640">
        <f ca="1"/>
        <v>37.71</v>
      </c>
      <c r="HA8" s="107" vm="641">
        <f ca="1"/>
        <v>37.119999999999997</v>
      </c>
      <c r="HB8" s="107" vm="642">
        <f ca="1"/>
        <v>37.08</v>
      </c>
      <c r="HC8" s="107" vm="643">
        <f ca="1"/>
        <v>37.159999999999997</v>
      </c>
      <c r="HD8" s="107" vm="644">
        <f ca="1"/>
        <v>37.18</v>
      </c>
      <c r="HE8" s="107" vm="645">
        <f ca="1"/>
        <v>37</v>
      </c>
      <c r="HF8" s="107" vm="646">
        <f ca="1"/>
        <v>36.65</v>
      </c>
      <c r="HG8" s="107" vm="647">
        <f ca="1"/>
        <v>36.44</v>
      </c>
      <c r="HH8" s="107" vm="648">
        <f ca="1"/>
        <v>36.369999999999997</v>
      </c>
      <c r="HI8" s="107" vm="649">
        <f ca="1"/>
        <v>35.56</v>
      </c>
      <c r="HJ8" s="107" vm="650">
        <f ca="1"/>
        <v>35.69</v>
      </c>
      <c r="HK8" s="107" vm="561">
        <f ca="1"/>
        <v>36.29</v>
      </c>
      <c r="HL8" s="107" vm="651">
        <f ca="1"/>
        <v>36.42</v>
      </c>
      <c r="HM8" s="107" vm="503">
        <f ca="1"/>
        <v>36.08</v>
      </c>
      <c r="HN8" s="107" vm="561">
        <f ca="1"/>
        <v>36.29</v>
      </c>
      <c r="HO8" s="107" vm="652">
        <f ca="1"/>
        <v>35.79</v>
      </c>
      <c r="HP8" s="107" vm="653">
        <f ca="1"/>
        <v>35.659999999999997</v>
      </c>
      <c r="HQ8" s="107" vm="654">
        <f ca="1"/>
        <v>35.96</v>
      </c>
      <c r="HR8" s="107" vm="653">
        <f ca="1"/>
        <v>35.659999999999997</v>
      </c>
      <c r="HS8" s="107" vm="655">
        <f ca="1"/>
        <v>35.1</v>
      </c>
      <c r="HT8" s="107" vm="656">
        <f ca="1"/>
        <v>35.590000000000003</v>
      </c>
      <c r="HU8" s="107" vm="657">
        <f ca="1"/>
        <v>35.090000000000003</v>
      </c>
      <c r="HV8" s="107" vm="658">
        <f ca="1"/>
        <v>36.03</v>
      </c>
      <c r="HW8" s="107" vm="659">
        <f ca="1"/>
        <v>36.04</v>
      </c>
      <c r="HX8" s="107" vm="559">
        <f ca="1"/>
        <v>36.25</v>
      </c>
      <c r="HY8" s="107" vm="660">
        <f ca="1"/>
        <v>35.909999999999997</v>
      </c>
      <c r="HZ8" s="107" vm="635">
        <f ca="1"/>
        <v>36.18</v>
      </c>
      <c r="IA8" s="107" vm="628">
        <f ca="1"/>
        <v>36.35</v>
      </c>
      <c r="IB8" s="107" vm="564">
        <f ca="1"/>
        <v>36.869999999999997</v>
      </c>
      <c r="IC8" s="107" vm="549">
        <f ca="1"/>
        <v>36.78</v>
      </c>
      <c r="ID8" s="107" vm="661">
        <f ca="1"/>
        <v>37.17</v>
      </c>
      <c r="IE8" s="107" vm="573">
        <f ca="1"/>
        <v>37.21</v>
      </c>
      <c r="IF8" s="107" vm="662">
        <f ca="1"/>
        <v>36.79</v>
      </c>
      <c r="IG8" s="107" vm="546">
        <f ca="1"/>
        <v>36.75</v>
      </c>
      <c r="IH8" s="107" vm="645">
        <f ca="1"/>
        <v>37</v>
      </c>
      <c r="II8" s="107" vm="663">
        <f ca="1"/>
        <v>36.96</v>
      </c>
      <c r="IJ8" s="107" vm="646">
        <f ca="1"/>
        <v>36.65</v>
      </c>
      <c r="IK8" s="107" vm="562">
        <f ca="1"/>
        <v>36.5</v>
      </c>
      <c r="IL8" s="107" vm="664">
        <f ca="1"/>
        <v>36.1</v>
      </c>
      <c r="IM8" s="107" vm="665">
        <f ca="1"/>
        <v>36.4</v>
      </c>
      <c r="IN8" s="107" vm="503">
        <f ca="1"/>
        <v>36.08</v>
      </c>
      <c r="IO8" s="107" vm="664">
        <f ca="1"/>
        <v>36.1</v>
      </c>
      <c r="IP8" s="107" vm="666">
        <f ca="1"/>
        <v>36.159999999999997</v>
      </c>
      <c r="IQ8" s="107" vm="667">
        <f ca="1"/>
        <v>36.229999999999997</v>
      </c>
      <c r="IR8" s="107" vm="562">
        <f ca="1"/>
        <v>36.5</v>
      </c>
      <c r="IS8" s="107" vm="668">
        <f ca="1"/>
        <v>36.43</v>
      </c>
      <c r="IT8" s="107" vm="504">
        <f ca="1"/>
        <v>36.53</v>
      </c>
      <c r="IU8" s="107" vm="669">
        <f ca="1"/>
        <v>36.840000000000003</v>
      </c>
      <c r="IV8" s="107" vm="670">
        <f ca="1"/>
        <v>36.979999999999997</v>
      </c>
      <c r="IW8" s="107" vm="671">
        <f ca="1"/>
        <v>36.94</v>
      </c>
      <c r="IX8" s="107" vm="672">
        <f ca="1"/>
        <v>36.909999999999997</v>
      </c>
      <c r="IY8" s="107" vm="546">
        <f ca="1"/>
        <v>36.75</v>
      </c>
      <c r="IZ8" s="107" vm="621">
        <f ca="1"/>
        <v>36.340000000000003</v>
      </c>
      <c r="JA8" s="107" vm="648">
        <f ca="1"/>
        <v>36.369999999999997</v>
      </c>
      <c r="JB8" s="107" vm="629">
        <f ca="1"/>
        <v>36.11</v>
      </c>
      <c r="JC8" s="107" vm="673">
        <f ca="1"/>
        <v>35.880000000000003</v>
      </c>
      <c r="JD8" s="107" vm="674">
        <f ca="1"/>
        <v>35.82</v>
      </c>
      <c r="JE8" s="107" vm="654">
        <f ca="1"/>
        <v>35.96</v>
      </c>
      <c r="JF8" s="107" vm="675">
        <f ca="1"/>
        <v>34.56</v>
      </c>
      <c r="JG8" s="107" vm="676">
        <f ca="1"/>
        <v>34.83</v>
      </c>
      <c r="JH8" s="107" vm="677">
        <f ca="1"/>
        <v>34.61</v>
      </c>
      <c r="JI8" s="107" vm="678">
        <f ca="1"/>
        <v>35.630000000000003</v>
      </c>
      <c r="JJ8" s="107" vm="679">
        <f ca="1"/>
        <v>35.44</v>
      </c>
      <c r="JK8" s="107" vm="680">
        <f ca="1"/>
        <v>34.93</v>
      </c>
      <c r="JL8" s="107" vm="681">
        <f ca="1"/>
        <v>35.049999999999997</v>
      </c>
      <c r="JM8" s="107" vm="650">
        <f ca="1"/>
        <v>35.69</v>
      </c>
      <c r="JN8" s="107" vm="682">
        <f ca="1"/>
        <v>35.86</v>
      </c>
      <c r="JO8" s="107" vm="501">
        <f ca="1"/>
        <v>35.75</v>
      </c>
      <c r="JP8" s="107" vm="630">
        <f ca="1"/>
        <v>35.61</v>
      </c>
      <c r="JQ8" s="107" vm="683">
        <f ca="1"/>
        <v>35.17</v>
      </c>
      <c r="JR8" s="107" vm="684">
        <f ca="1"/>
        <v>34.979999999999997</v>
      </c>
      <c r="JS8" s="107" vm="685">
        <f ca="1"/>
        <v>34.64</v>
      </c>
      <c r="JT8" s="107" vm="686">
        <f ca="1"/>
        <v>35.14</v>
      </c>
      <c r="JU8" s="107" vm="633">
        <f ca="1"/>
        <v>34.92</v>
      </c>
      <c r="JV8" s="107" vm="687">
        <f ca="1"/>
        <v>34.17</v>
      </c>
      <c r="JW8" s="107" vm="688">
        <f ca="1"/>
        <v>34.81</v>
      </c>
      <c r="JX8" s="107" vm="632">
        <f ca="1"/>
        <v>34.99</v>
      </c>
      <c r="JY8" s="107" vm="689">
        <f ca="1"/>
        <v>35.28</v>
      </c>
      <c r="JZ8" s="107" vm="690">
        <f ca="1"/>
        <v>35.15</v>
      </c>
      <c r="KA8" s="107"/>
      <c r="KB8" s="107"/>
    </row>
    <row r="9" spans="2:288" ht="20.100000000000001" customHeight="1" x14ac:dyDescent="0.6">
      <c r="B9" s="11" t="s">
        <v>35</v>
      </c>
      <c r="C9" s="1" t="s">
        <v>36</v>
      </c>
      <c r="D9" s="108" t="str" cm="1">
        <f t="array" ref="D9">_FV(Table15[[#This Row],[ ETF]],"Ticker symbol",TRUE)</f>
        <v>SPXS</v>
      </c>
      <c r="E9" s="1" t="s">
        <v>37</v>
      </c>
      <c r="F9" s="1" t="s">
        <v>45</v>
      </c>
      <c r="G9" s="1" t="e" vm="691">
        <v>#VALUE!</v>
      </c>
      <c r="H9" s="18" cm="1">
        <f t="array" ref="H9">IFERROR(_FV(Table15[[#This Row],[ ETF]],"beta"),"")</f>
        <v>1.0001</v>
      </c>
      <c r="I9" s="21" cm="1">
        <f t="array" ref="I9">_FV(Table15[[#This Row],[ ETF]],"Price")</f>
        <v>892.79499999999996</v>
      </c>
      <c r="J9" s="17">
        <f>SUMIF(Table14[Ativo],Table15[[#This Row],[Ticker]],Table14[Qtd])</f>
        <v>0</v>
      </c>
      <c r="K9" s="5">
        <f>Table15[[#This Row],[Preço]]*Table15[[#This Row],[Qtd]]</f>
        <v>0</v>
      </c>
      <c r="L9" s="13">
        <f>_xlfn.FLOOR.MATH((Aporte-2)/Table15[[#This Row],[Preço]])</f>
        <v>0</v>
      </c>
      <c r="M9" s="12">
        <f>Aporte-Table15[[#This Row],[Possível]]*Table15[[#This Row],[Preço]]</f>
        <v>350</v>
      </c>
      <c r="N9" s="26" cm="1">
        <f t="array" ref="N9">_FV(Table15[[#This Row],[ ETF]],"Expense ratio",TRUE)</f>
        <v>5.0000000000000001E-4</v>
      </c>
      <c r="O9" s="29" cm="1">
        <f t="array" ref="O9">_FV(Table15[[#This Row],[ ETF]],"Market cap",TRUE)</f>
        <v>15785778778</v>
      </c>
      <c r="P9" s="27" cm="1">
        <f t="array" ref="P9">_FV(Table15[[#This Row],[ ETF]],"Volume")</f>
        <v>1010</v>
      </c>
      <c r="Q9" s="26" cm="1">
        <f t="array" ref="Q9">_FV(Table15[[#This Row],[ ETF]],"Change (%)",TRUE)</f>
        <v>5.9429999999999997E-4</v>
      </c>
      <c r="R9" s="30">
        <f ca="1">IFERROR(
   IFERROR(
      (Table15[[#This Row],[Preço]]-AF9)/AF9,
      (Table15[[#This Row],[Preço]]-AG9)/AG9
   ),
(Table15[[#This Row],[Preço]]-AH9)/AH9
)</f>
        <v>0.28685773324679281</v>
      </c>
      <c r="S9" s="31"/>
      <c r="T9" s="28" cm="1">
        <f t="array" ref="T9">Table15[[#This Row],[Valor de mercado]]/Riqueza_hoje</f>
        <v>0</v>
      </c>
      <c r="AF9" s="107" cm="1" vm="692">
        <f t="array" aca="1" ref="AF9:KB9" ca="1">TRANSPOSE(_xlfn.STOCKHISTORY(G9,TODAY()-365,TODAY(),0,0,1))</f>
        <v>693.77909999999997</v>
      </c>
      <c r="AG9" s="107" vm="693">
        <f ca="1"/>
        <v>696.05</v>
      </c>
      <c r="AH9" s="107" vm="694">
        <f ca="1"/>
        <v>695.86</v>
      </c>
      <c r="AI9" s="107" vm="695">
        <f ca="1"/>
        <v>694.31</v>
      </c>
      <c r="AJ9" s="107" vm="696">
        <f ca="1"/>
        <v>688.74</v>
      </c>
      <c r="AK9" s="107" vm="697">
        <f ca="1"/>
        <v>690.43</v>
      </c>
      <c r="AL9" s="107" vm="698">
        <f ca="1"/>
        <v>701.76</v>
      </c>
      <c r="AM9" s="107" vm="699">
        <f ca="1"/>
        <v>707.33</v>
      </c>
      <c r="AN9" s="107" vm="700">
        <f ca="1"/>
        <v>709.35</v>
      </c>
      <c r="AO9" s="107" vm="701">
        <f ca="1"/>
        <v>709.31</v>
      </c>
      <c r="AP9" s="107" vm="702">
        <f ca="1"/>
        <v>707.27</v>
      </c>
      <c r="AQ9" s="107" vm="703">
        <f ca="1"/>
        <v>709.01</v>
      </c>
      <c r="AR9" s="107" vm="704">
        <f ca="1"/>
        <v>710.22</v>
      </c>
      <c r="AS9" s="107" vm="705">
        <f ca="1"/>
        <v>702.94</v>
      </c>
      <c r="AT9" s="107" vm="706">
        <f ca="1"/>
        <v>702.245</v>
      </c>
      <c r="AU9" s="107" vm="707">
        <f ca="1"/>
        <v>703.98</v>
      </c>
      <c r="AV9" s="107" vm="708">
        <f ca="1"/>
        <v>714.84</v>
      </c>
      <c r="AW9" s="107" vm="709">
        <f ca="1"/>
        <v>716.78</v>
      </c>
      <c r="AX9" s="107" vm="710">
        <f ca="1"/>
        <v>714.68</v>
      </c>
      <c r="AY9" s="107" vm="711">
        <f ca="1"/>
        <v>712.04</v>
      </c>
      <c r="AZ9" s="107" vm="712">
        <f ca="1"/>
        <v>717.71</v>
      </c>
      <c r="BA9" s="107" vm="713">
        <f ca="1"/>
        <v>704.74</v>
      </c>
      <c r="BB9" s="107" vm="714">
        <f ca="1"/>
        <v>709.77</v>
      </c>
      <c r="BC9" s="107" vm="715">
        <f ca="1"/>
        <v>695</v>
      </c>
      <c r="BD9" s="107" vm="716">
        <f ca="1"/>
        <v>699.69</v>
      </c>
      <c r="BE9" s="107" vm="717">
        <f ca="1"/>
        <v>714.11</v>
      </c>
      <c r="BF9" s="107" vm="718">
        <f ca="1"/>
        <v>713</v>
      </c>
      <c r="BG9" s="107" vm="719">
        <f ca="1"/>
        <v>718.19</v>
      </c>
      <c r="BH9" s="107" vm="720">
        <f ca="1"/>
        <v>723.76</v>
      </c>
      <c r="BI9" s="107" vm="721">
        <f ca="1"/>
        <v>725.85</v>
      </c>
      <c r="BJ9" s="107" vm="722">
        <f ca="1"/>
        <v>727.72500000000002</v>
      </c>
      <c r="BK9" s="107" vm="723">
        <f ca="1"/>
        <v>727.71</v>
      </c>
      <c r="BL9" s="107" vm="724">
        <f ca="1"/>
        <v>729.42</v>
      </c>
      <c r="BM9" s="107" vm="725">
        <f ca="1"/>
        <v>731.17</v>
      </c>
      <c r="BN9" s="107" vm="726">
        <f ca="1"/>
        <v>736.67</v>
      </c>
      <c r="BO9" s="107" vm="727">
        <f ca="1"/>
        <v>733.12</v>
      </c>
      <c r="BP9" s="107" vm="728">
        <f ca="1"/>
        <v>728.29</v>
      </c>
      <c r="BQ9" s="107" vm="729">
        <f ca="1"/>
        <v>726.77</v>
      </c>
      <c r="BR9" s="107" vm="730">
        <f ca="1"/>
        <v>732.38</v>
      </c>
      <c r="BS9" s="107" vm="731">
        <f ca="1"/>
        <v>723.89</v>
      </c>
      <c r="BT9" s="107" vm="732">
        <f ca="1"/>
        <v>719.3</v>
      </c>
      <c r="BU9" s="107" vm="733">
        <f ca="1"/>
        <v>727.91</v>
      </c>
      <c r="BV9" s="107" vm="734">
        <f ca="1"/>
        <v>724.53</v>
      </c>
      <c r="BW9" s="107" vm="735">
        <f ca="1"/>
        <v>715.94</v>
      </c>
      <c r="BX9" s="107" vm="736">
        <f ca="1"/>
        <v>726.41</v>
      </c>
      <c r="BY9" s="107" vm="737">
        <f ca="1"/>
        <v>722.84</v>
      </c>
      <c r="BZ9" s="107" vm="738">
        <f ca="1"/>
        <v>720.9</v>
      </c>
      <c r="CA9" s="107" vm="739">
        <f ca="1"/>
        <v>713.43</v>
      </c>
      <c r="CB9" s="107" vm="740">
        <f ca="1"/>
        <v>697.88</v>
      </c>
      <c r="CC9" s="107" vm="741">
        <f ca="1"/>
        <v>721.55</v>
      </c>
      <c r="CD9" s="107" vm="742">
        <f ca="1"/>
        <v>725.49</v>
      </c>
      <c r="CE9" s="107" vm="743">
        <f ca="1"/>
        <v>727.51</v>
      </c>
      <c r="CF9" s="107" vm="744">
        <f ca="1"/>
        <v>737.8</v>
      </c>
      <c r="CG9" s="107" vm="745">
        <f ca="1"/>
        <v>732.52</v>
      </c>
      <c r="CH9" s="107" vm="746">
        <f ca="1"/>
        <v>735.72</v>
      </c>
      <c r="CI9" s="107" vm="747">
        <f ca="1"/>
        <v>740.07</v>
      </c>
      <c r="CJ9" s="107" vm="748">
        <f ca="1"/>
        <v>736.745</v>
      </c>
      <c r="CK9" s="107" vm="749">
        <f ca="1"/>
        <v>739.46</v>
      </c>
      <c r="CL9" s="107" vm="750">
        <f ca="1"/>
        <v>732.2</v>
      </c>
      <c r="CM9" s="107" vm="751">
        <f ca="1"/>
        <v>735.98</v>
      </c>
      <c r="CN9" s="107" vm="752">
        <f ca="1"/>
        <v>735.01</v>
      </c>
      <c r="CO9" s="107" vm="753">
        <f ca="1"/>
        <v>734.65</v>
      </c>
      <c r="CP9" s="107" vm="754">
        <f ca="1"/>
        <v>726.44</v>
      </c>
      <c r="CQ9" s="107" vm="755">
        <f ca="1"/>
        <v>735.5</v>
      </c>
      <c r="CR9" s="107" vm="756">
        <f ca="1"/>
        <v>738.48</v>
      </c>
      <c r="CS9" s="107" vm="757">
        <f ca="1"/>
        <v>739.12</v>
      </c>
      <c r="CT9" s="107" vm="758">
        <f ca="1"/>
        <v>743.08</v>
      </c>
      <c r="CU9" s="107" vm="759">
        <f ca="1"/>
        <v>747.93</v>
      </c>
      <c r="CV9" s="107" vm="760">
        <f ca="1"/>
        <v>762.23</v>
      </c>
      <c r="CW9" s="107" vm="761">
        <f ca="1"/>
        <v>761.12</v>
      </c>
      <c r="CX9" s="107" vm="762">
        <f ca="1"/>
        <v>764.03</v>
      </c>
      <c r="CY9" s="107" vm="763">
        <f ca="1"/>
        <v>766.28</v>
      </c>
      <c r="CZ9" s="107" vm="764">
        <f ca="1"/>
        <v>769.74</v>
      </c>
      <c r="DA9" s="107" vm="765">
        <f ca="1"/>
        <v>772.11</v>
      </c>
      <c r="DB9" s="107" vm="766">
        <f ca="1"/>
        <v>774.04</v>
      </c>
      <c r="DC9" s="107" vm="767">
        <f ca="1"/>
        <v>777.07</v>
      </c>
      <c r="DD9" s="107" vm="768">
        <f ca="1"/>
        <v>780.4</v>
      </c>
      <c r="DE9" s="107" vm="769">
        <f ca="1"/>
        <v>777.82</v>
      </c>
      <c r="DF9" s="107" vm="770">
        <f ca="1"/>
        <v>769.83</v>
      </c>
      <c r="DG9" s="107" vm="771">
        <f ca="1"/>
        <v>776.42</v>
      </c>
      <c r="DH9" s="107" vm="772">
        <f ca="1"/>
        <v>780.27</v>
      </c>
      <c r="DI9" s="107" vm="773">
        <f ca="1"/>
        <v>779.8</v>
      </c>
      <c r="DJ9" s="107" vm="774">
        <f ca="1"/>
        <v>783.03</v>
      </c>
      <c r="DK9" s="107" vm="775">
        <f ca="1"/>
        <v>781.9</v>
      </c>
      <c r="DL9" s="107" vm="776">
        <f ca="1"/>
        <v>783.05</v>
      </c>
      <c r="DM9" s="107" vm="777">
        <f ca="1"/>
        <v>783.4</v>
      </c>
      <c r="DN9" s="107" vm="778">
        <f ca="1"/>
        <v>781.75</v>
      </c>
      <c r="DO9" s="107" t="e" vm="340">
        <f ca="1"/>
        <v>#N/A</v>
      </c>
      <c r="DP9" s="107" vm="779">
        <f ca="1"/>
        <v>773.68499999999995</v>
      </c>
      <c r="DQ9" s="107" vm="780">
        <f ca="1"/>
        <v>781.54</v>
      </c>
      <c r="DR9" s="107" vm="781">
        <f ca="1"/>
        <v>780.77</v>
      </c>
      <c r="DS9" s="107" vm="782">
        <f ca="1"/>
        <v>791.88</v>
      </c>
      <c r="DT9" s="107" vm="783">
        <f ca="1"/>
        <v>790.9</v>
      </c>
      <c r="DU9" s="107" vm="784">
        <f ca="1"/>
        <v>775.65</v>
      </c>
      <c r="DV9" s="107" vm="785">
        <f ca="1"/>
        <v>765.86</v>
      </c>
      <c r="DW9" s="107" vm="786">
        <f ca="1"/>
        <v>768.35</v>
      </c>
      <c r="DX9" s="107" vm="787">
        <f ca="1"/>
        <v>778.87</v>
      </c>
      <c r="DY9" s="107" vm="788">
        <f ca="1"/>
        <v>776.57</v>
      </c>
      <c r="DZ9" s="107" vm="789">
        <f ca="1"/>
        <v>777.92</v>
      </c>
      <c r="EA9" s="107" vm="790">
        <f ca="1"/>
        <v>763.94</v>
      </c>
      <c r="EB9" s="107" vm="791">
        <f ca="1"/>
        <v>778.14</v>
      </c>
      <c r="EC9" s="107" vm="792">
        <f ca="1"/>
        <v>780.63</v>
      </c>
      <c r="ED9" s="107" vm="793">
        <f ca="1"/>
        <v>786.32</v>
      </c>
      <c r="EE9" s="107" vm="794">
        <f ca="1"/>
        <v>783.83</v>
      </c>
      <c r="EF9" s="107" vm="795">
        <f ca="1"/>
        <v>784.87</v>
      </c>
      <c r="EG9" s="107" vm="796">
        <f ca="1"/>
        <v>786.54</v>
      </c>
      <c r="EH9" s="107" vm="797">
        <f ca="1"/>
        <v>788.46</v>
      </c>
      <c r="EI9" s="107" t="e" vm="340">
        <f ca="1"/>
        <v>#N/A</v>
      </c>
      <c r="EJ9" s="107" vm="798">
        <f ca="1"/>
        <v>787.23</v>
      </c>
      <c r="EK9" s="107" vm="799">
        <f ca="1"/>
        <v>789.47</v>
      </c>
      <c r="EL9" s="107" vm="800">
        <f ca="1"/>
        <v>785.81</v>
      </c>
      <c r="EM9" s="107" vm="801">
        <f ca="1"/>
        <v>790.36</v>
      </c>
      <c r="EN9" s="107" vm="802">
        <f ca="1"/>
        <v>789.79</v>
      </c>
      <c r="EO9" s="107" vm="803">
        <f ca="1"/>
        <v>789.37</v>
      </c>
      <c r="EP9" s="107" vm="804">
        <f ca="1"/>
        <v>792.17</v>
      </c>
      <c r="EQ9" s="107" vm="805">
        <f ca="1"/>
        <v>793.27</v>
      </c>
      <c r="ER9" s="107" vm="806">
        <f ca="1"/>
        <v>793.76</v>
      </c>
      <c r="ES9" s="107" vm="807">
        <f ca="1"/>
        <v>793.6</v>
      </c>
      <c r="ET9" s="107" vm="808">
        <f ca="1"/>
        <v>794.42</v>
      </c>
      <c r="EU9" s="107" vm="809">
        <f ca="1"/>
        <v>795.24</v>
      </c>
      <c r="EV9" s="107" vm="810">
        <f ca="1"/>
        <v>791.84</v>
      </c>
      <c r="EW9" s="107" vm="811">
        <f ca="1"/>
        <v>783.14</v>
      </c>
      <c r="EX9" s="107" vm="812">
        <f ca="1"/>
        <v>789.33</v>
      </c>
      <c r="EY9" s="107" vm="813">
        <f ca="1"/>
        <v>794.13</v>
      </c>
      <c r="EZ9" s="107" vm="814">
        <f ca="1"/>
        <v>795.37</v>
      </c>
      <c r="FA9" s="107" vm="815">
        <f ca="1"/>
        <v>798.95</v>
      </c>
      <c r="FB9" s="107" vm="816">
        <f ca="1"/>
        <v>801.6</v>
      </c>
      <c r="FC9" s="107" vm="817">
        <f ca="1"/>
        <v>801.39</v>
      </c>
      <c r="FD9" s="107" vm="818">
        <f ca="1"/>
        <v>804.88</v>
      </c>
      <c r="FE9" s="107" vm="819">
        <f ca="1"/>
        <v>804.38</v>
      </c>
      <c r="FF9" s="107" vm="820">
        <f ca="1"/>
        <v>807.02</v>
      </c>
      <c r="FG9" s="107" vm="821">
        <f ca="1"/>
        <v>812.26</v>
      </c>
      <c r="FH9" s="107" vm="822">
        <f ca="1"/>
        <v>815.89</v>
      </c>
      <c r="FI9" s="107" vm="823">
        <f ca="1"/>
        <v>811.11</v>
      </c>
      <c r="FJ9" s="107" vm="824">
        <f ca="1"/>
        <v>814.97</v>
      </c>
      <c r="FK9" s="107" vm="825">
        <f ca="1"/>
        <v>807.8</v>
      </c>
      <c r="FL9" s="107" vm="826">
        <f ca="1"/>
        <v>817.53</v>
      </c>
      <c r="FM9" s="107" vm="827">
        <f ca="1"/>
        <v>820.11</v>
      </c>
      <c r="FN9" s="107" vm="828">
        <f ca="1"/>
        <v>823.1</v>
      </c>
      <c r="FO9" s="107" vm="829">
        <f ca="1"/>
        <v>819.66</v>
      </c>
      <c r="FP9" s="107" vm="830">
        <f ca="1"/>
        <v>818.41</v>
      </c>
      <c r="FQ9" s="107" vm="831">
        <f ca="1"/>
        <v>815.36</v>
      </c>
      <c r="FR9" s="107" vm="832">
        <f ca="1"/>
        <v>798.92</v>
      </c>
      <c r="FS9" s="107" vm="833">
        <f ca="1"/>
        <v>808.43</v>
      </c>
      <c r="FT9" s="107" vm="834">
        <f ca="1"/>
        <v>815.05</v>
      </c>
      <c r="FU9" s="107" vm="835">
        <f ca="1"/>
        <v>816.84</v>
      </c>
      <c r="FV9" s="107" vm="836">
        <f ca="1"/>
        <v>825.77</v>
      </c>
      <c r="FW9" s="107" vm="837">
        <f ca="1"/>
        <v>827.96</v>
      </c>
      <c r="FX9" s="107" vm="838">
        <f ca="1"/>
        <v>821.87</v>
      </c>
      <c r="FY9" s="107" vm="839">
        <f ca="1"/>
        <v>825.48</v>
      </c>
      <c r="FZ9" s="107" vm="840">
        <f ca="1"/>
        <v>829.73</v>
      </c>
      <c r="GA9" s="107" vm="841">
        <f ca="1"/>
        <v>823.81</v>
      </c>
      <c r="GB9" s="107" vm="842">
        <f ca="1"/>
        <v>827.57</v>
      </c>
      <c r="GC9" s="107" vm="843">
        <f ca="1"/>
        <v>824.19</v>
      </c>
      <c r="GD9" s="107" vm="844">
        <f ca="1"/>
        <v>826.18</v>
      </c>
      <c r="GE9" s="107" vm="845">
        <f ca="1"/>
        <v>829.38</v>
      </c>
      <c r="GF9" s="107" vm="846">
        <f ca="1"/>
        <v>831.53</v>
      </c>
      <c r="GG9" s="107" vm="847">
        <f ca="1"/>
        <v>830.95</v>
      </c>
      <c r="GH9" s="107" vm="848">
        <f ca="1"/>
        <v>832.26</v>
      </c>
      <c r="GI9" s="107" vm="849">
        <f ca="1"/>
        <v>833.08</v>
      </c>
      <c r="GJ9" s="107" vm="850">
        <f ca="1"/>
        <v>834.57</v>
      </c>
      <c r="GK9" s="107" vm="851">
        <f ca="1"/>
        <v>837.86</v>
      </c>
      <c r="GL9" s="107" vm="852">
        <f ca="1"/>
        <v>835.16</v>
      </c>
      <c r="GM9" s="107" vm="853">
        <f ca="1"/>
        <v>835.31</v>
      </c>
      <c r="GN9" s="107" vm="854">
        <f ca="1"/>
        <v>833.8</v>
      </c>
      <c r="GO9" s="107" vm="855">
        <f ca="1"/>
        <v>825.6</v>
      </c>
      <c r="GP9" s="107" vm="856">
        <f ca="1"/>
        <v>832.43</v>
      </c>
      <c r="GQ9" s="107" vm="857">
        <f ca="1"/>
        <v>841.71</v>
      </c>
      <c r="GR9" s="107" vm="858">
        <f ca="1"/>
        <v>842.18</v>
      </c>
      <c r="GS9" s="107" vm="859">
        <f ca="1"/>
        <v>844.02</v>
      </c>
      <c r="GT9" s="107" vm="860">
        <f ca="1"/>
        <v>841.27</v>
      </c>
      <c r="GU9" s="107" vm="861">
        <f ca="1"/>
        <v>844.73</v>
      </c>
      <c r="GV9" s="107" vm="862">
        <f ca="1"/>
        <v>850.51179999999999</v>
      </c>
      <c r="GW9" s="107" vm="863">
        <f ca="1"/>
        <v>850.66</v>
      </c>
      <c r="GX9" s="107" vm="864">
        <f ca="1"/>
        <v>850.96</v>
      </c>
      <c r="GY9" s="107" vm="865">
        <f ca="1"/>
        <v>853.06</v>
      </c>
      <c r="GZ9" s="107" vm="866">
        <f ca="1"/>
        <v>851.78</v>
      </c>
      <c r="HA9" s="107" vm="867">
        <f ca="1"/>
        <v>854.09500000000003</v>
      </c>
      <c r="HB9" s="107" vm="868">
        <f ca="1"/>
        <v>848.8</v>
      </c>
      <c r="HC9" s="107" vm="869">
        <f ca="1"/>
        <v>845.52</v>
      </c>
      <c r="HD9" s="107" vm="870">
        <f ca="1"/>
        <v>847.65499999999997</v>
      </c>
      <c r="HE9" s="107" vm="871">
        <f ca="1"/>
        <v>842.36</v>
      </c>
      <c r="HF9" s="107" vm="872">
        <f ca="1"/>
        <v>838.94</v>
      </c>
      <c r="HG9" s="107" vm="873">
        <f ca="1"/>
        <v>837.71</v>
      </c>
      <c r="HH9" s="107" vm="874">
        <f ca="1"/>
        <v>836.92</v>
      </c>
      <c r="HI9" s="107" vm="875">
        <f ca="1"/>
        <v>836.43</v>
      </c>
      <c r="HJ9" s="107" vm="876">
        <f ca="1"/>
        <v>834.34</v>
      </c>
      <c r="HK9" s="107" vm="877">
        <f ca="1"/>
        <v>818.88</v>
      </c>
      <c r="HL9" s="107" vm="878">
        <f ca="1"/>
        <v>822.12</v>
      </c>
      <c r="HM9" s="107" vm="879">
        <f ca="1"/>
        <v>827.33</v>
      </c>
      <c r="HN9" s="107" vm="880">
        <f ca="1"/>
        <v>836.36</v>
      </c>
      <c r="HO9" s="107" vm="881">
        <f ca="1"/>
        <v>834.94</v>
      </c>
      <c r="HP9" s="107" vm="882">
        <f ca="1"/>
        <v>835.97</v>
      </c>
      <c r="HQ9" s="107" vm="883">
        <f ca="1"/>
        <v>820.31</v>
      </c>
      <c r="HR9" s="107" vm="884">
        <f ca="1"/>
        <v>821.67</v>
      </c>
      <c r="HS9" s="107" vm="885">
        <f ca="1"/>
        <v>817.41</v>
      </c>
      <c r="HT9" s="107" vm="886">
        <f ca="1"/>
        <v>812.92</v>
      </c>
      <c r="HU9" s="107" vm="887">
        <f ca="1"/>
        <v>805.56</v>
      </c>
      <c r="HV9" s="107" vm="827">
        <f ca="1"/>
        <v>820.11</v>
      </c>
      <c r="HW9" s="107" vm="888">
        <f ca="1"/>
        <v>809.71</v>
      </c>
      <c r="HX9" s="107" vm="889">
        <f ca="1"/>
        <v>831.95</v>
      </c>
      <c r="HY9" s="107" vm="890">
        <f ca="1"/>
        <v>827.29</v>
      </c>
      <c r="HZ9" s="107" vm="891">
        <f ca="1"/>
        <v>829.08</v>
      </c>
      <c r="IA9" s="107" vm="892">
        <f ca="1"/>
        <v>819.36</v>
      </c>
      <c r="IB9" s="107" vm="893">
        <f ca="1"/>
        <v>816.02</v>
      </c>
      <c r="IC9" s="107" vm="848">
        <f ca="1"/>
        <v>832.26</v>
      </c>
      <c r="ID9" s="107" vm="894">
        <f ca="1"/>
        <v>839.96</v>
      </c>
      <c r="IE9" s="107" vm="895">
        <f ca="1"/>
        <v>842.38</v>
      </c>
      <c r="IF9" s="107" vm="896">
        <f ca="1"/>
        <v>848.72</v>
      </c>
      <c r="IG9" s="107" vm="897">
        <f ca="1"/>
        <v>852.94</v>
      </c>
      <c r="IH9" s="107" vm="898">
        <f ca="1"/>
        <v>851.77</v>
      </c>
      <c r="II9" s="107" vm="899">
        <f ca="1"/>
        <v>852.84</v>
      </c>
      <c r="IJ9" s="107" vm="900">
        <f ca="1"/>
        <v>857.57</v>
      </c>
      <c r="IK9" s="107" vm="901">
        <f ca="1"/>
        <v>862.85</v>
      </c>
      <c r="IL9" s="107" vm="902">
        <f ca="1"/>
        <v>860.04</v>
      </c>
      <c r="IM9" s="107" vm="903">
        <f ca="1"/>
        <v>863.31</v>
      </c>
      <c r="IN9" s="107" vm="904">
        <f ca="1"/>
        <v>864.72</v>
      </c>
      <c r="IO9" s="107" vm="905">
        <f ca="1"/>
        <v>867.07</v>
      </c>
      <c r="IP9" s="107" vm="906">
        <f ca="1"/>
        <v>870.98</v>
      </c>
      <c r="IQ9" s="107" vm="907">
        <f ca="1"/>
        <v>870.32</v>
      </c>
      <c r="IR9" s="107" vm="908">
        <f ca="1"/>
        <v>878.93</v>
      </c>
      <c r="IS9" s="107" vm="909">
        <f ca="1"/>
        <v>885.99</v>
      </c>
      <c r="IT9" s="107" vm="910">
        <f ca="1"/>
        <v>884.9</v>
      </c>
      <c r="IU9" s="107" vm="911">
        <f ca="1"/>
        <v>880.84</v>
      </c>
      <c r="IV9" s="107" vm="912">
        <f ca="1"/>
        <v>880.68</v>
      </c>
      <c r="IW9" s="107" vm="913">
        <f ca="1"/>
        <v>876.05499999999995</v>
      </c>
      <c r="IX9" s="107" vm="914">
        <f ca="1"/>
        <v>881.11</v>
      </c>
      <c r="IY9" s="107" vm="915">
        <f ca="1"/>
        <v>882.54</v>
      </c>
      <c r="IZ9" s="107" vm="916">
        <f ca="1"/>
        <v>886.37</v>
      </c>
      <c r="JA9" s="107" vm="917">
        <f ca="1"/>
        <v>883.51</v>
      </c>
      <c r="JB9" s="107" vm="918">
        <f ca="1"/>
        <v>884.27</v>
      </c>
      <c r="JC9" s="107" vm="919">
        <f ca="1"/>
        <v>886.58</v>
      </c>
      <c r="JD9" s="107" vm="920">
        <f ca="1"/>
        <v>891.2</v>
      </c>
      <c r="JE9" s="107" vm="921">
        <f ca="1"/>
        <v>879.61</v>
      </c>
      <c r="JF9" s="107" vm="922">
        <f ca="1"/>
        <v>883.14</v>
      </c>
      <c r="JG9" s="107" vm="923">
        <f ca="1"/>
        <v>886.62</v>
      </c>
      <c r="JH9" s="107" vm="924">
        <f ca="1"/>
        <v>865.31</v>
      </c>
      <c r="JI9" s="107" vm="925">
        <f ca="1"/>
        <v>874.15</v>
      </c>
      <c r="JJ9" s="107" vm="926">
        <f ca="1"/>
        <v>863.47</v>
      </c>
      <c r="JK9" s="107" vm="927">
        <f ca="1"/>
        <v>875.69</v>
      </c>
      <c r="JL9" s="107" vm="928">
        <f ca="1"/>
        <v>857.74</v>
      </c>
      <c r="JM9" s="107" vm="929">
        <f ca="1"/>
        <v>855.34</v>
      </c>
      <c r="JN9" s="107" vm="930">
        <f ca="1"/>
        <v>863.75</v>
      </c>
      <c r="JO9" s="107" vm="931">
        <f ca="1"/>
        <v>883.63</v>
      </c>
      <c r="JP9" s="107" vm="932">
        <f ca="1"/>
        <v>881.88</v>
      </c>
      <c r="JQ9" s="107" vm="933">
        <f ca="1"/>
        <v>883.75</v>
      </c>
      <c r="JR9" s="107" vm="934">
        <f ca="1"/>
        <v>882.64</v>
      </c>
      <c r="JS9" s="107" vm="935">
        <f ca="1"/>
        <v>880.98</v>
      </c>
      <c r="JT9" s="107" vm="936">
        <f ca="1"/>
        <v>870.71</v>
      </c>
      <c r="JU9" s="107" vm="937">
        <f ca="1"/>
        <v>869.96</v>
      </c>
      <c r="JV9" s="107" vm="938">
        <f ca="1"/>
        <v>887.1</v>
      </c>
      <c r="JW9" s="107" vm="939">
        <f ca="1"/>
        <v>875.71</v>
      </c>
      <c r="JX9" s="107" vm="940">
        <f ca="1"/>
        <v>854.64</v>
      </c>
      <c r="JY9" s="107" vm="941">
        <f ca="1"/>
        <v>867.92</v>
      </c>
      <c r="JZ9" s="107" vm="922">
        <f ca="1"/>
        <v>883.14</v>
      </c>
      <c r="KA9" s="107" vm="942">
        <f ca="1"/>
        <v>891.87</v>
      </c>
      <c r="KB9" s="107" vm="943">
        <f ca="1"/>
        <v>892.79499999999996</v>
      </c>
    </row>
    <row r="10" spans="2:288" ht="20.100000000000001" customHeight="1" x14ac:dyDescent="0.6">
      <c r="B10" s="11"/>
      <c r="C10" s="1" t="s">
        <v>39</v>
      </c>
      <c r="D10" s="108" t="str" cm="1">
        <f t="array" ref="D10">_FV(Table15[[#This Row],[ ETF]],"Ticker symbol",TRUE)</f>
        <v>XDWD</v>
      </c>
      <c r="E10" s="1" t="s">
        <v>40</v>
      </c>
      <c r="F10" s="1" t="s">
        <v>41</v>
      </c>
      <c r="G10" s="1" t="e" vm="944">
        <v>#VALUE!</v>
      </c>
      <c r="H10" s="18" cm="1">
        <f t="array" ref="H10">IFERROR(_FV(Table15[[#This Row],[ ETF]],"beta"),"")</f>
        <v>1.0125</v>
      </c>
      <c r="I10" s="21" cm="1">
        <f t="array" ref="I10">_FV(Table15[[#This Row],[ ETF]],"Price")</f>
        <v>97.094999999999999</v>
      </c>
      <c r="J10" s="17">
        <f>SUMIF(Table14[Ativo],Table15[[#This Row],[Ticker]],Table14[Qtd])</f>
        <v>0</v>
      </c>
      <c r="K10" s="5">
        <f>Table15[[#This Row],[Preço]]*Table15[[#This Row],[Qtd]]</f>
        <v>0</v>
      </c>
      <c r="L10" s="13">
        <f>_xlfn.FLOOR.MATH((Aporte-2)/Table15[[#This Row],[Preço]])</f>
        <v>3</v>
      </c>
      <c r="M10" s="12">
        <f>Aporte-Table15[[#This Row],[Possível]]*Table15[[#This Row],[Preço]]</f>
        <v>58.715000000000032</v>
      </c>
      <c r="N10" s="26" cm="1">
        <f t="array" ref="N10">_FV(Table15[[#This Row],[ ETF]],"Expense ratio",TRUE)</f>
        <v>1.9E-3</v>
      </c>
      <c r="O10" s="29" cm="1">
        <f t="array" ref="O10">_FV(Table15[[#This Row],[ ETF]],"Market cap",TRUE)</f>
        <v>8887282700</v>
      </c>
      <c r="P10" s="27" cm="1">
        <f t="array" ref="P10">_FV(Table15[[#This Row],[ ETF]],"Volume")</f>
        <v>48</v>
      </c>
      <c r="Q10" s="26" cm="1">
        <f t="array" ref="Q10">_FV(Table15[[#This Row],[ ETF]],"Change (%)",TRUE)</f>
        <v>1.9580000000000001E-3</v>
      </c>
      <c r="R10" s="30">
        <f ca="1">IFERROR(
   IFERROR(
      (Table15[[#This Row],[Preço]]-AF10)/AF10,
      (Table15[[#This Row],[Preço]]-AG10)/AG10
   ),
(Table15[[#This Row],[Preço]]-AH10)/AH10
)</f>
        <v>0.21088732306541119</v>
      </c>
      <c r="S10" s="31"/>
      <c r="T10" s="28" cm="1">
        <f t="array" ref="T10">Table15[[#This Row],[Valor de mercado]]/Riqueza_hoje</f>
        <v>0</v>
      </c>
      <c r="AF10" s="107" t="e" cm="1" vm="340">
        <f t="array" aca="1" ref="AF10:JZ10" ca="1">TRANSPOSE(_xlfn.STOCKHISTORY(G10,TODAY()-365,TODAY(),0,0,1))</f>
        <v>#N/A</v>
      </c>
      <c r="AG10" s="107" vm="945">
        <f ca="1"/>
        <v>80.185000000000002</v>
      </c>
      <c r="AH10" s="107" vm="346">
        <f ca="1"/>
        <v>80.260000000000005</v>
      </c>
      <c r="AI10" s="107" vm="946">
        <f ca="1"/>
        <v>80.045000000000002</v>
      </c>
      <c r="AJ10" s="107" vm="341">
        <f ca="1"/>
        <v>79.69</v>
      </c>
      <c r="AK10" s="107" vm="947">
        <f ca="1"/>
        <v>79.760000000000005</v>
      </c>
      <c r="AL10" s="107" vm="948">
        <f ca="1"/>
        <v>81.045000000000002</v>
      </c>
      <c r="AM10" s="107" vm="949">
        <f ca="1"/>
        <v>81.594999999999999</v>
      </c>
      <c r="AN10" s="107" vm="950">
        <f ca="1"/>
        <v>81.91</v>
      </c>
      <c r="AO10" s="107" vm="951">
        <f ca="1"/>
        <v>81.650000000000006</v>
      </c>
      <c r="AP10" s="107" vm="952">
        <f ca="1"/>
        <v>81.534999999999997</v>
      </c>
      <c r="AQ10" s="107" vm="953">
        <f ca="1"/>
        <v>81.72</v>
      </c>
      <c r="AR10" s="107" vm="954">
        <f ca="1"/>
        <v>82.084999999999994</v>
      </c>
      <c r="AS10" s="107" vm="955">
        <f ca="1"/>
        <v>81.06</v>
      </c>
      <c r="AT10" s="107" vm="948">
        <f ca="1"/>
        <v>81.045000000000002</v>
      </c>
      <c r="AU10" s="107" vm="956">
        <f ca="1"/>
        <v>81.314999999999998</v>
      </c>
      <c r="AV10" s="107" vm="957">
        <f ca="1"/>
        <v>82.174999999999997</v>
      </c>
      <c r="AW10" s="107" vm="364">
        <f ca="1"/>
        <v>82.53</v>
      </c>
      <c r="AX10" s="107" vm="958">
        <f ca="1"/>
        <v>82.09</v>
      </c>
      <c r="AY10" s="107" vm="949">
        <f ca="1"/>
        <v>81.594999999999999</v>
      </c>
      <c r="AZ10" s="107" vm="959">
        <f ca="1"/>
        <v>82.334999999999994</v>
      </c>
      <c r="BA10" s="107" vm="960">
        <f ca="1"/>
        <v>80.97</v>
      </c>
      <c r="BB10" s="107" vm="961">
        <f ca="1"/>
        <v>81.150000000000006</v>
      </c>
      <c r="BC10" s="107" vm="962">
        <f ca="1"/>
        <v>79.745000000000005</v>
      </c>
      <c r="BD10" s="107" vm="963">
        <f ca="1"/>
        <v>80.23</v>
      </c>
      <c r="BE10" s="107" vm="964">
        <f ca="1"/>
        <v>81.61</v>
      </c>
      <c r="BF10" s="107" vm="964">
        <f ca="1"/>
        <v>81.61</v>
      </c>
      <c r="BG10" s="107" vm="965">
        <f ca="1"/>
        <v>82.064999999999998</v>
      </c>
      <c r="BH10" s="107" vm="966">
        <f ca="1"/>
        <v>82.694999999999993</v>
      </c>
      <c r="BI10" s="107" vm="967">
        <f ca="1"/>
        <v>83.23</v>
      </c>
      <c r="BJ10" s="107" vm="968">
        <f ca="1"/>
        <v>83.385000000000005</v>
      </c>
      <c r="BK10" s="107" vm="968">
        <f ca="1"/>
        <v>83.385000000000005</v>
      </c>
      <c r="BL10" s="107" vm="969">
        <f ca="1"/>
        <v>83.745000000000005</v>
      </c>
      <c r="BM10" s="107" vm="970">
        <f ca="1"/>
        <v>83.99</v>
      </c>
      <c r="BN10" s="107" vm="971">
        <f ca="1"/>
        <v>84.875</v>
      </c>
      <c r="BO10" s="107" vm="972">
        <f ca="1"/>
        <v>84.47</v>
      </c>
      <c r="BP10" s="107" vm="973">
        <f ca="1"/>
        <v>83.69</v>
      </c>
      <c r="BQ10" s="107" vm="974">
        <f ca="1"/>
        <v>83.46</v>
      </c>
      <c r="BR10" s="107" vm="975">
        <f ca="1"/>
        <v>84.23</v>
      </c>
      <c r="BS10" s="107" vm="389">
        <f ca="1"/>
        <v>83.44</v>
      </c>
      <c r="BT10" s="107" vm="976">
        <f ca="1"/>
        <v>82.814999999999998</v>
      </c>
      <c r="BU10" s="107" vm="977">
        <f ca="1"/>
        <v>83.454999999999998</v>
      </c>
      <c r="BV10" s="107" vm="978">
        <f ca="1"/>
        <v>83.355000000000004</v>
      </c>
      <c r="BW10" s="107" vm="979">
        <f ca="1"/>
        <v>81.575000000000003</v>
      </c>
      <c r="BX10" s="107" vm="980">
        <f ca="1"/>
        <v>83.075000000000003</v>
      </c>
      <c r="BY10" s="107" vm="442">
        <f ca="1"/>
        <v>82.98</v>
      </c>
      <c r="BZ10" s="107" vm="981">
        <f ca="1"/>
        <v>82.655000000000001</v>
      </c>
      <c r="CA10" s="107" vm="345">
        <f ca="1"/>
        <v>81.790000000000006</v>
      </c>
      <c r="CB10" s="107" vm="982">
        <f ca="1"/>
        <v>79.83</v>
      </c>
      <c r="CC10" s="107" vm="983">
        <f ca="1"/>
        <v>82.355000000000004</v>
      </c>
      <c r="CD10" s="107" vm="984">
        <f ca="1"/>
        <v>82.79</v>
      </c>
      <c r="CE10" s="107" vm="378">
        <f ca="1"/>
        <v>83.06</v>
      </c>
      <c r="CF10" s="107" vm="985">
        <f ca="1"/>
        <v>84.034999999999997</v>
      </c>
      <c r="CG10" s="107" vm="986">
        <f ca="1"/>
        <v>83.57</v>
      </c>
      <c r="CH10" s="107" vm="987">
        <f ca="1"/>
        <v>83.915000000000006</v>
      </c>
      <c r="CI10" s="107" vm="988">
        <f ca="1"/>
        <v>84.465000000000003</v>
      </c>
      <c r="CJ10" s="107" vm="989">
        <f ca="1"/>
        <v>84.07</v>
      </c>
      <c r="CK10" s="107" vm="990">
        <f ca="1"/>
        <v>84.575000000000003</v>
      </c>
      <c r="CL10" s="107" vm="991">
        <f ca="1"/>
        <v>83.71</v>
      </c>
      <c r="CM10" s="107" vm="992">
        <f ca="1"/>
        <v>84.12</v>
      </c>
      <c r="CN10" s="107" vm="434">
        <f ca="1"/>
        <v>83.81</v>
      </c>
      <c r="CO10" s="107" vm="986">
        <f ca="1"/>
        <v>83.57</v>
      </c>
      <c r="CP10" s="107" vm="993">
        <f ca="1"/>
        <v>82.784999999999997</v>
      </c>
      <c r="CQ10" s="107" vm="994">
        <f ca="1"/>
        <v>83.685000000000002</v>
      </c>
      <c r="CR10" s="107" vm="995">
        <f ca="1"/>
        <v>83.894999999999996</v>
      </c>
      <c r="CS10" s="107" vm="996">
        <f ca="1"/>
        <v>83.995000000000005</v>
      </c>
      <c r="CT10" s="107" vm="997">
        <f ca="1"/>
        <v>84.28</v>
      </c>
      <c r="CU10" s="107" vm="998">
        <f ca="1"/>
        <v>84.905000000000001</v>
      </c>
      <c r="CV10" s="107" vm="999">
        <f ca="1"/>
        <v>86.234999999999999</v>
      </c>
      <c r="CW10" s="107" vm="1000">
        <f ca="1"/>
        <v>86.17</v>
      </c>
      <c r="CX10" s="107" vm="1001">
        <f ca="1"/>
        <v>86.584999999999994</v>
      </c>
      <c r="CY10" s="107" vm="1002">
        <f ca="1"/>
        <v>86.78</v>
      </c>
      <c r="CZ10" s="107" vm="1003">
        <f ca="1"/>
        <v>87.02</v>
      </c>
      <c r="DA10" s="107" vm="1004">
        <f ca="1"/>
        <v>87.265000000000001</v>
      </c>
      <c r="DB10" s="107" vm="1005">
        <f ca="1"/>
        <v>87.605000000000004</v>
      </c>
      <c r="DC10" s="107" vm="1006">
        <f ca="1"/>
        <v>87.94</v>
      </c>
      <c r="DD10" s="107" vm="1007">
        <f ca="1"/>
        <v>88.325000000000003</v>
      </c>
      <c r="DE10" s="107" vm="1008">
        <f ca="1"/>
        <v>88.245000000000005</v>
      </c>
      <c r="DF10" s="107" vm="1009">
        <f ca="1"/>
        <v>87.05</v>
      </c>
      <c r="DG10" s="107" vm="1010">
        <f ca="1"/>
        <v>87.65</v>
      </c>
      <c r="DH10" s="107" vm="1011">
        <f ca="1"/>
        <v>88.075000000000003</v>
      </c>
      <c r="DI10" s="107" vm="1012">
        <f ca="1"/>
        <v>88.215000000000003</v>
      </c>
      <c r="DJ10" s="107" vm="1013">
        <f ca="1"/>
        <v>88.58</v>
      </c>
      <c r="DK10" s="107" vm="1014">
        <f ca="1"/>
        <v>88.39</v>
      </c>
      <c r="DL10" s="107" vm="1015">
        <f ca="1"/>
        <v>88.55</v>
      </c>
      <c r="DM10" s="107" vm="1016">
        <f ca="1"/>
        <v>88.57</v>
      </c>
      <c r="DN10" s="107" vm="1011">
        <f ca="1"/>
        <v>88.075000000000003</v>
      </c>
      <c r="DO10" s="107" t="e" vm="340">
        <f ca="1"/>
        <v>#N/A</v>
      </c>
      <c r="DP10" s="107" vm="1017">
        <f ca="1"/>
        <v>87.155000000000001</v>
      </c>
      <c r="DQ10" s="107" vm="464">
        <f ca="1"/>
        <v>88.19</v>
      </c>
      <c r="DR10" s="107" vm="486">
        <f ca="1"/>
        <v>88.07</v>
      </c>
      <c r="DS10" s="107" vm="1018">
        <f ca="1"/>
        <v>89.435000000000002</v>
      </c>
      <c r="DT10" s="107" vm="1019">
        <f ca="1"/>
        <v>89.465000000000003</v>
      </c>
      <c r="DU10" s="107" vm="1020">
        <f ca="1"/>
        <v>87.72</v>
      </c>
      <c r="DV10" s="107" vm="1021">
        <f ca="1"/>
        <v>86.87</v>
      </c>
      <c r="DW10" s="107" vm="1022">
        <f ca="1"/>
        <v>86.765000000000001</v>
      </c>
      <c r="DX10" s="107" vm="1023">
        <f ca="1"/>
        <v>88.084999999999994</v>
      </c>
      <c r="DY10" s="107" vm="1024">
        <f ca="1"/>
        <v>88.24</v>
      </c>
      <c r="DZ10" s="107" vm="1025">
        <f ca="1"/>
        <v>88.275000000000006</v>
      </c>
      <c r="EA10" s="107" vm="1026">
        <f ca="1"/>
        <v>88.564999999999998</v>
      </c>
      <c r="EB10" s="107" vm="1027">
        <f ca="1"/>
        <v>89.275000000000006</v>
      </c>
      <c r="EC10" s="107" vm="1028">
        <f ca="1"/>
        <v>89.094999999999999</v>
      </c>
      <c r="ED10" s="107" vm="1029">
        <f ca="1"/>
        <v>89.14</v>
      </c>
      <c r="EE10" s="107" vm="1030">
        <f ca="1"/>
        <v>89.27</v>
      </c>
      <c r="EF10" s="107" vm="1031">
        <f ca="1"/>
        <v>89.66</v>
      </c>
      <c r="EG10" s="107" t="e" vm="340">
        <f ca="1"/>
        <v>#N/A</v>
      </c>
      <c r="EH10" s="107" vm="1032">
        <f ca="1"/>
        <v>89.63</v>
      </c>
      <c r="EI10" s="107" vm="1033">
        <f ca="1"/>
        <v>89.814999999999998</v>
      </c>
      <c r="EJ10" s="107" vm="1034">
        <f ca="1"/>
        <v>89.42</v>
      </c>
      <c r="EK10" s="107" vm="1035">
        <f ca="1"/>
        <v>89.954999999999998</v>
      </c>
      <c r="EL10" s="107" vm="1036">
        <f ca="1"/>
        <v>90.034999999999997</v>
      </c>
      <c r="EM10" s="107" vm="1037">
        <f ca="1"/>
        <v>89.94</v>
      </c>
      <c r="EN10" s="107" vm="1038">
        <f ca="1"/>
        <v>90.23</v>
      </c>
      <c r="EO10" s="107" vm="1039">
        <f ca="1"/>
        <v>90.27</v>
      </c>
      <c r="EP10" s="107" vm="1040">
        <f ca="1"/>
        <v>90.38</v>
      </c>
      <c r="EQ10" s="107" vm="1041">
        <f ca="1"/>
        <v>90.51</v>
      </c>
      <c r="ER10" s="107" vm="1042">
        <f ca="1"/>
        <v>90.635000000000005</v>
      </c>
      <c r="ES10" s="107" vm="1043">
        <f ca="1"/>
        <v>90.734999999999999</v>
      </c>
      <c r="ET10" s="107" vm="1044">
        <f ca="1"/>
        <v>90.045000000000002</v>
      </c>
      <c r="EU10" s="107" vm="1045">
        <f ca="1"/>
        <v>88.715000000000003</v>
      </c>
      <c r="EV10" s="107" vm="1046">
        <f ca="1"/>
        <v>89.61</v>
      </c>
      <c r="EW10" s="107" vm="1047">
        <f ca="1"/>
        <v>90.114999999999995</v>
      </c>
      <c r="EX10" s="107" vm="1048">
        <f ca="1"/>
        <v>90.15</v>
      </c>
      <c r="EY10" s="107" vm="1049">
        <f ca="1"/>
        <v>90.614999999999995</v>
      </c>
      <c r="EZ10" s="107" vm="1050">
        <f ca="1"/>
        <v>90.894999999999996</v>
      </c>
      <c r="FA10" s="107" vm="1051">
        <f ca="1"/>
        <v>90.715000000000003</v>
      </c>
      <c r="FB10" s="107" vm="1052">
        <f ca="1"/>
        <v>91.03</v>
      </c>
      <c r="FC10" s="107" vm="1053">
        <f ca="1"/>
        <v>90.665000000000006</v>
      </c>
      <c r="FD10" s="107" vm="1054">
        <f ca="1"/>
        <v>90.91</v>
      </c>
      <c r="FE10" s="107" vm="1055">
        <f ca="1"/>
        <v>91.39</v>
      </c>
      <c r="FF10" s="107" vm="1056">
        <f ca="1"/>
        <v>91.73</v>
      </c>
      <c r="FG10" s="107" vm="1057">
        <f ca="1"/>
        <v>91.13</v>
      </c>
      <c r="FH10" s="107" vm="1058">
        <f ca="1"/>
        <v>91.59</v>
      </c>
      <c r="FI10" s="107" vm="1059">
        <f ca="1"/>
        <v>90.625</v>
      </c>
      <c r="FJ10" s="107" vm="1060">
        <f ca="1"/>
        <v>91.765000000000001</v>
      </c>
      <c r="FK10" s="107" vm="1061">
        <f ca="1"/>
        <v>92.21</v>
      </c>
      <c r="FL10" s="107" vm="1062">
        <f ca="1"/>
        <v>92.32</v>
      </c>
      <c r="FM10" s="107" vm="1063">
        <f ca="1"/>
        <v>92.02</v>
      </c>
      <c r="FN10" s="107" vm="1064">
        <f ca="1"/>
        <v>91.65</v>
      </c>
      <c r="FO10" s="107" vm="1065">
        <f ca="1"/>
        <v>91.174999999999997</v>
      </c>
      <c r="FP10" s="107" vm="1066">
        <f ca="1"/>
        <v>89.31</v>
      </c>
      <c r="FQ10" s="107" vm="1067">
        <f ca="1"/>
        <v>90.31</v>
      </c>
      <c r="FR10" s="107" vm="1068">
        <f ca="1"/>
        <v>91.24</v>
      </c>
      <c r="FS10" s="107" vm="1069">
        <f ca="1"/>
        <v>91.564999999999998</v>
      </c>
      <c r="FT10" s="107" vm="1070">
        <f ca="1"/>
        <v>92.46</v>
      </c>
      <c r="FU10" s="107" vm="1071">
        <f ca="1"/>
        <v>92.63</v>
      </c>
      <c r="FV10" s="107" vm="1072">
        <f ca="1"/>
        <v>92.045000000000002</v>
      </c>
      <c r="FW10" s="107" vm="1073">
        <f ca="1"/>
        <v>92.375</v>
      </c>
      <c r="FX10" s="107" vm="1074">
        <f ca="1"/>
        <v>93.075000000000003</v>
      </c>
      <c r="FY10" s="107" vm="1075">
        <f ca="1"/>
        <v>92.48</v>
      </c>
      <c r="FZ10" s="107" vm="1076">
        <f ca="1"/>
        <v>92.96</v>
      </c>
      <c r="GA10" s="107" vm="1077">
        <f ca="1"/>
        <v>92.64</v>
      </c>
      <c r="GB10" s="107" vm="1078">
        <f ca="1"/>
        <v>92.834999999999994</v>
      </c>
      <c r="GC10" s="107" vm="1079">
        <f ca="1"/>
        <v>93.33</v>
      </c>
      <c r="GD10" s="107" vm="1080">
        <f ca="1"/>
        <v>93.24</v>
      </c>
      <c r="GE10" s="107" vm="1081">
        <f ca="1"/>
        <v>93.215000000000003</v>
      </c>
      <c r="GF10" s="107" vm="1082">
        <f ca="1"/>
        <v>93.32</v>
      </c>
      <c r="GG10" s="107" vm="1083">
        <f ca="1"/>
        <v>93.53</v>
      </c>
      <c r="GH10" s="107" vm="1084">
        <f ca="1"/>
        <v>93.614999999999995</v>
      </c>
      <c r="GI10" s="107" vm="1085">
        <f ca="1"/>
        <v>94.055000000000007</v>
      </c>
      <c r="GJ10" s="107" vm="1086">
        <f ca="1"/>
        <v>93.504999999999995</v>
      </c>
      <c r="GK10" s="107" vm="1087">
        <f ca="1"/>
        <v>93.4</v>
      </c>
      <c r="GL10" s="107" vm="1088">
        <f ca="1"/>
        <v>93.27</v>
      </c>
      <c r="GM10" s="107" vm="1089">
        <f ca="1"/>
        <v>92.114999999999995</v>
      </c>
      <c r="GN10" s="107" vm="1090">
        <f ca="1"/>
        <v>92.61</v>
      </c>
      <c r="GO10" s="107" vm="1091">
        <f ca="1"/>
        <v>93.77</v>
      </c>
      <c r="GP10" s="107" vm="1092">
        <f ca="1"/>
        <v>94.02</v>
      </c>
      <c r="GQ10" s="107" vm="1093">
        <f ca="1"/>
        <v>94.14</v>
      </c>
      <c r="GR10" s="107" vm="1094">
        <f ca="1"/>
        <v>93.89</v>
      </c>
      <c r="GS10" s="107" vm="1095">
        <f ca="1"/>
        <v>94.4</v>
      </c>
      <c r="GT10" s="107" t="e" vm="340">
        <f ca="1"/>
        <v>#N/A</v>
      </c>
      <c r="GU10" s="107" vm="1096">
        <f ca="1"/>
        <v>94.74</v>
      </c>
      <c r="GV10" s="107" vm="1097">
        <f ca="1"/>
        <v>95.08</v>
      </c>
      <c r="GW10" s="107" vm="1098">
        <f ca="1"/>
        <v>95.37</v>
      </c>
      <c r="GX10" s="107" vm="1099">
        <f ca="1"/>
        <v>95.38</v>
      </c>
      <c r="GY10" s="107" vm="1100">
        <f ca="1"/>
        <v>95.82</v>
      </c>
      <c r="GZ10" s="107" vm="1101">
        <f ca="1"/>
        <v>95.135000000000005</v>
      </c>
      <c r="HA10" s="107" vm="1102">
        <f ca="1"/>
        <v>94.69</v>
      </c>
      <c r="HB10" s="107" vm="1103">
        <f ca="1"/>
        <v>94.834999999999994</v>
      </c>
      <c r="HC10" s="107" vm="1104">
        <f ca="1"/>
        <v>94.36</v>
      </c>
      <c r="HD10" s="107" vm="1105">
        <f ca="1"/>
        <v>94.16</v>
      </c>
      <c r="HE10" s="107" vm="1106">
        <f ca="1"/>
        <v>94.13</v>
      </c>
      <c r="HF10" s="107" vm="1107">
        <f ca="1"/>
        <v>93.885000000000005</v>
      </c>
      <c r="HG10" s="107" vm="1108">
        <f ca="1"/>
        <v>93.834999999999994</v>
      </c>
      <c r="HH10" s="107" vm="1109">
        <f ca="1"/>
        <v>93.355000000000004</v>
      </c>
      <c r="HI10" s="107" vm="1110">
        <f ca="1"/>
        <v>91.81</v>
      </c>
      <c r="HJ10" s="107" vm="1111">
        <f ca="1"/>
        <v>92.004999999999995</v>
      </c>
      <c r="HK10" s="107" vm="1112">
        <f ca="1"/>
        <v>92.9</v>
      </c>
      <c r="HL10" s="107" vm="1113">
        <f ca="1"/>
        <v>93.754999999999995</v>
      </c>
      <c r="HM10" s="107" vm="1114">
        <f ca="1"/>
        <v>93.35</v>
      </c>
      <c r="HN10" s="107" vm="1115">
        <f ca="1"/>
        <v>93.39</v>
      </c>
      <c r="HO10" s="107" vm="1116">
        <f ca="1"/>
        <v>91.504999999999995</v>
      </c>
      <c r="HP10" s="107" vm="1117">
        <f ca="1"/>
        <v>91.685000000000002</v>
      </c>
      <c r="HQ10" s="107" vm="1118">
        <f ca="1"/>
        <v>91.47</v>
      </c>
      <c r="HR10" s="107" vm="1119">
        <f ca="1"/>
        <v>90.584999999999994</v>
      </c>
      <c r="HS10" s="107" vm="1120">
        <f ca="1"/>
        <v>89.88</v>
      </c>
      <c r="HT10" s="107" vm="1121">
        <f ca="1"/>
        <v>91.3</v>
      </c>
      <c r="HU10" s="107" vm="1047">
        <f ca="1"/>
        <v>90.114999999999995</v>
      </c>
      <c r="HV10" s="107" vm="1122">
        <f ca="1"/>
        <v>92.314999999999998</v>
      </c>
      <c r="HW10" s="107" vm="1123">
        <f ca="1"/>
        <v>91.97</v>
      </c>
      <c r="HX10" s="107" vm="1124">
        <f ca="1"/>
        <v>92.16</v>
      </c>
      <c r="HY10" s="107" vm="1125">
        <f ca="1"/>
        <v>91.37</v>
      </c>
      <c r="HZ10" s="107" vm="1126">
        <f ca="1"/>
        <v>91.34</v>
      </c>
      <c r="IA10" s="107" vm="1127">
        <f ca="1"/>
        <v>92.924999999999997</v>
      </c>
      <c r="IB10" s="107" vm="1128">
        <f ca="1"/>
        <v>93.78</v>
      </c>
      <c r="IC10" s="107" vm="1129">
        <f ca="1"/>
        <v>93.795000000000002</v>
      </c>
      <c r="ID10" s="107" vm="1130">
        <f ca="1"/>
        <v>94.61</v>
      </c>
      <c r="IE10" s="107" vm="1131">
        <f ca="1"/>
        <v>94.96</v>
      </c>
      <c r="IF10" s="107" vm="1132">
        <f ca="1"/>
        <v>94.754999999999995</v>
      </c>
      <c r="IG10" s="107" vm="1133">
        <f ca="1"/>
        <v>95.01</v>
      </c>
      <c r="IH10" s="107" vm="1134">
        <f ca="1"/>
        <v>95.375</v>
      </c>
      <c r="II10" s="107" vm="1135">
        <f ca="1"/>
        <v>95.995000000000005</v>
      </c>
      <c r="IJ10" s="107" vm="1136">
        <f ca="1"/>
        <v>95.424999999999997</v>
      </c>
      <c r="IK10" s="107" vm="1137">
        <f ca="1"/>
        <v>95.864999999999995</v>
      </c>
      <c r="IL10" s="107" vm="1138">
        <f ca="1"/>
        <v>95.77</v>
      </c>
      <c r="IM10" s="107" vm="1139">
        <f ca="1"/>
        <v>96.254999999999995</v>
      </c>
      <c r="IN10" s="107" vm="1140">
        <f ca="1"/>
        <v>96.48</v>
      </c>
      <c r="IO10" s="107" vm="1140">
        <f ca="1"/>
        <v>96.48</v>
      </c>
      <c r="IP10" s="107" vm="1141">
        <f ca="1"/>
        <v>97.204999999999998</v>
      </c>
      <c r="IQ10" s="107" vm="1142">
        <f ca="1"/>
        <v>97.79</v>
      </c>
      <c r="IR10" s="107" vm="1143">
        <f ca="1"/>
        <v>97.805000000000007</v>
      </c>
      <c r="IS10" s="107" vm="1144">
        <f ca="1"/>
        <v>97.314999999999998</v>
      </c>
      <c r="IT10" s="107" vm="1145">
        <f ca="1"/>
        <v>97.23</v>
      </c>
      <c r="IU10" s="107" vm="1146">
        <f ca="1"/>
        <v>96.8</v>
      </c>
      <c r="IV10" s="107" vm="1147">
        <f ca="1"/>
        <v>97.34</v>
      </c>
      <c r="IW10" s="107" vm="1148">
        <f ca="1"/>
        <v>97.525000000000006</v>
      </c>
      <c r="IX10" s="107" vm="1149">
        <f ca="1"/>
        <v>97.72</v>
      </c>
      <c r="IY10" s="107" vm="1150">
        <f ca="1"/>
        <v>97.37</v>
      </c>
      <c r="IZ10" s="107" vm="1151">
        <f ca="1"/>
        <v>97.245000000000005</v>
      </c>
      <c r="JA10" s="107" vm="1152">
        <f ca="1"/>
        <v>97.46</v>
      </c>
      <c r="JB10" s="107" vm="1153">
        <f ca="1"/>
        <v>97.47</v>
      </c>
      <c r="JC10" s="107" vm="1154">
        <f ca="1"/>
        <v>96.364999999999995</v>
      </c>
      <c r="JD10" s="107" vm="1155">
        <f ca="1"/>
        <v>96.51</v>
      </c>
      <c r="JE10" s="107" vm="1156">
        <f ca="1"/>
        <v>96.894999999999996</v>
      </c>
      <c r="JF10" s="107" vm="1157">
        <f ca="1"/>
        <v>94.47</v>
      </c>
      <c r="JG10" s="107" vm="1158">
        <f ca="1"/>
        <v>95.09</v>
      </c>
      <c r="JH10" s="107" vm="1159">
        <f ca="1"/>
        <v>94.165000000000006</v>
      </c>
      <c r="JI10" s="107" vm="1160">
        <f ca="1"/>
        <v>95.45</v>
      </c>
      <c r="JJ10" s="107" vm="1161">
        <f ca="1"/>
        <v>93.9</v>
      </c>
      <c r="JK10" s="107" vm="1162">
        <f ca="1"/>
        <v>93.155000000000001</v>
      </c>
      <c r="JL10" s="107" vm="1163">
        <f ca="1"/>
        <v>94.15</v>
      </c>
      <c r="JM10" s="107" vm="1164">
        <f ca="1"/>
        <v>96.305000000000007</v>
      </c>
      <c r="JN10" s="107" vm="1165">
        <f ca="1"/>
        <v>96.375</v>
      </c>
      <c r="JO10" s="107" vm="1166">
        <f ca="1"/>
        <v>96.25</v>
      </c>
      <c r="JP10" s="107" vm="1167">
        <f ca="1"/>
        <v>96.06</v>
      </c>
      <c r="JQ10" s="107" vm="1168">
        <f ca="1"/>
        <v>95.625</v>
      </c>
      <c r="JR10" s="107" vm="1169">
        <f ca="1"/>
        <v>94.7</v>
      </c>
      <c r="JS10" s="107" vm="1170">
        <f ca="1"/>
        <v>94.63</v>
      </c>
      <c r="JT10" s="107" vm="1171">
        <f ca="1"/>
        <v>96.41</v>
      </c>
      <c r="JU10" s="107" vm="1172">
        <f ca="1"/>
        <v>95.28</v>
      </c>
      <c r="JV10" s="107" vm="1173">
        <f ca="1"/>
        <v>93.344999999999999</v>
      </c>
      <c r="JW10" s="107" vm="1174">
        <f ca="1"/>
        <v>94.62</v>
      </c>
      <c r="JX10" s="107" vm="1175">
        <f ca="1"/>
        <v>96.084999999999994</v>
      </c>
      <c r="JY10" s="107" vm="1176">
        <f ca="1"/>
        <v>97.05</v>
      </c>
      <c r="JZ10" s="107" vm="1177">
        <f ca="1"/>
        <v>97.094999999999999</v>
      </c>
      <c r="KA10" s="107"/>
      <c r="KB10" s="107"/>
    </row>
    <row r="11" spans="2:288" ht="20.100000000000001" customHeight="1" x14ac:dyDescent="0.6">
      <c r="B11" s="11"/>
      <c r="C11" s="1" t="s">
        <v>36</v>
      </c>
      <c r="D11" s="108" t="str" cm="1">
        <f t="array" ref="D11">_FV(Table15[[#This Row],[ ETF]],"Ticker symbol",TRUE)</f>
        <v>CNDX</v>
      </c>
      <c r="E11" s="1" t="s">
        <v>46</v>
      </c>
      <c r="F11" s="1" t="s">
        <v>47</v>
      </c>
      <c r="G11" s="1" t="e" vm="1178">
        <v>#VALUE!</v>
      </c>
      <c r="H11" s="18" cm="1">
        <f t="array" ref="H11">IFERROR(_FV(Table15[[#This Row],[ ETF]],"beta"),"")</f>
        <v>0.98340000000000005</v>
      </c>
      <c r="I11" s="21" cm="1">
        <f t="array" ref="I11">_FV(Table15[[#This Row],[ ETF]],"Price")</f>
        <v>921.75</v>
      </c>
      <c r="J11" s="17">
        <f>SUMIF(Table14[Ativo],Table15[[#This Row],[Ticker]],Table14[Qtd])</f>
        <v>0</v>
      </c>
      <c r="K11" s="5">
        <f>Table15[[#This Row],[Preço]]*Table15[[#This Row],[Qtd]]</f>
        <v>0</v>
      </c>
      <c r="L11" s="13">
        <f>_xlfn.FLOOR.MATH((Aporte-2)/Table15[[#This Row],[Preço]])</f>
        <v>0</v>
      </c>
      <c r="M11" s="12">
        <f>Aporte-Table15[[#This Row],[Possível]]*Table15[[#This Row],[Preço]]</f>
        <v>350</v>
      </c>
      <c r="N11" s="26" cm="1">
        <f t="array" ref="N11">_FV(Table15[[#This Row],[ ETF]],"Expense ratio",TRUE)</f>
        <v>3.3E-3</v>
      </c>
      <c r="O11" s="29" cm="1">
        <f t="array" ref="O11">_FV(Table15[[#This Row],[ ETF]],"Market cap",TRUE)</f>
        <v>8804472581.6700001</v>
      </c>
      <c r="P11" s="27" cm="1">
        <f t="array" ref="P11">_FV(Table15[[#This Row],[ ETF]],"Volume")</f>
        <v>298</v>
      </c>
      <c r="Q11" s="26" cm="1">
        <f t="array" ref="Q11">_FV(Table15[[#This Row],[ ETF]],"Change (%)",TRUE)</f>
        <v>-2.9729999999999999E-3</v>
      </c>
      <c r="R11" s="30">
        <f ca="1">IFERROR(
   IFERROR(
      (Table15[[#This Row],[Preço]]-AF11)/AF11,
      (Table15[[#This Row],[Preço]]-AG11)/AG11
   ),
(Table15[[#This Row],[Preço]]-AH11)/AH11
)</f>
        <v>0.27015295576684573</v>
      </c>
      <c r="S11" s="31"/>
      <c r="T11" s="28" cm="1">
        <f t="array" ref="T11">Table15[[#This Row],[Valor de mercado]]/Riqueza_hoje</f>
        <v>0</v>
      </c>
      <c r="AF11" s="107" t="e" cm="1" vm="340">
        <f t="array" aca="1" ref="AF11:KB11" ca="1">TRANSPOSE(_xlfn.STOCKHISTORY(G11,TODAY()-365,TODAY(),0,0,1))</f>
        <v>#N/A</v>
      </c>
      <c r="AG11" s="107" vm="1179">
        <f ca="1"/>
        <v>725.7</v>
      </c>
      <c r="AH11" s="107" vm="1180">
        <f ca="1"/>
        <v>725.52</v>
      </c>
      <c r="AI11" s="107" vm="1181">
        <f ca="1"/>
        <v>724.68</v>
      </c>
      <c r="AJ11" s="107" vm="1182">
        <f ca="1"/>
        <v>717.10500000000002</v>
      </c>
      <c r="AK11" s="107" vm="1183">
        <f ca="1"/>
        <v>718.54</v>
      </c>
      <c r="AL11" s="107" vm="1184">
        <f ca="1"/>
        <v>720.33</v>
      </c>
      <c r="AM11" s="107" vm="1185">
        <f ca="1"/>
        <v>727.43</v>
      </c>
      <c r="AN11" s="107" vm="1186">
        <f ca="1"/>
        <v>734.01</v>
      </c>
      <c r="AO11" s="107" vm="1187">
        <f ca="1"/>
        <v>731.95</v>
      </c>
      <c r="AP11" s="107" vm="1188">
        <f ca="1"/>
        <v>727.62</v>
      </c>
      <c r="AQ11" s="107" vm="1189">
        <f ca="1"/>
        <v>731.91</v>
      </c>
      <c r="AR11" s="107" vm="1190">
        <f ca="1"/>
        <v>731.88</v>
      </c>
      <c r="AS11" s="107" vm="1191">
        <f ca="1"/>
        <v>724.99</v>
      </c>
      <c r="AT11" s="107" vm="1192">
        <f ca="1"/>
        <v>721.99</v>
      </c>
      <c r="AU11" s="107" vm="1193">
        <f ca="1"/>
        <v>725.47</v>
      </c>
      <c r="AV11" s="107" vm="1194">
        <f ca="1"/>
        <v>746.38</v>
      </c>
      <c r="AW11" s="107" vm="1195">
        <f ca="1"/>
        <v>753.37</v>
      </c>
      <c r="AX11" s="107" vm="1196">
        <f ca="1"/>
        <v>752.2</v>
      </c>
      <c r="AY11" s="107" vm="1197">
        <f ca="1"/>
        <v>753.73</v>
      </c>
      <c r="AZ11" s="107" vm="1198">
        <f ca="1"/>
        <v>760.17499999999995</v>
      </c>
      <c r="BA11" s="107" vm="1199">
        <f ca="1"/>
        <v>747.12</v>
      </c>
      <c r="BB11" s="107" vm="1200">
        <f ca="1"/>
        <v>748.44</v>
      </c>
      <c r="BC11" s="107" vm="1201">
        <f ca="1"/>
        <v>732.73500000000001</v>
      </c>
      <c r="BD11" s="107" vm="1202">
        <f ca="1"/>
        <v>741.83500000000004</v>
      </c>
      <c r="BE11" s="107" vm="1203">
        <f ca="1"/>
        <v>757.19500000000005</v>
      </c>
      <c r="BF11" s="107" vm="1204">
        <f ca="1"/>
        <v>757.23500000000001</v>
      </c>
      <c r="BG11" s="107" vm="1205">
        <f ca="1"/>
        <v>758.125</v>
      </c>
      <c r="BH11" s="107" vm="1206">
        <f ca="1"/>
        <v>764.77</v>
      </c>
      <c r="BI11" s="107" vm="1207">
        <f ca="1"/>
        <v>767.45</v>
      </c>
      <c r="BJ11" s="107" vm="1208">
        <f ca="1"/>
        <v>771.23500000000001</v>
      </c>
      <c r="BK11" s="107" vm="1209">
        <f ca="1"/>
        <v>768.47</v>
      </c>
      <c r="BL11" s="107" vm="1210">
        <f ca="1"/>
        <v>773.67499999999995</v>
      </c>
      <c r="BM11" s="107" vm="1211">
        <f ca="1"/>
        <v>774.97</v>
      </c>
      <c r="BN11" s="107" vm="1212">
        <f ca="1"/>
        <v>781.505</v>
      </c>
      <c r="BO11" s="107" vm="1213">
        <f ca="1"/>
        <v>777.18</v>
      </c>
      <c r="BP11" s="107" vm="1214">
        <f ca="1"/>
        <v>765.61</v>
      </c>
      <c r="BQ11" s="107" vm="1215">
        <f ca="1"/>
        <v>763.80499999999995</v>
      </c>
      <c r="BR11" s="107" vm="1216">
        <f ca="1"/>
        <v>772.02</v>
      </c>
      <c r="BS11" s="107" vm="1217">
        <f ca="1"/>
        <v>751.59</v>
      </c>
      <c r="BT11" s="107" vm="1218">
        <f ca="1"/>
        <v>736.48</v>
      </c>
      <c r="BU11" s="107" vm="1219">
        <f ca="1"/>
        <v>743.15</v>
      </c>
      <c r="BV11" s="107" vm="1220">
        <f ca="1"/>
        <v>738.73500000000001</v>
      </c>
      <c r="BW11" s="107" vm="1221">
        <f ca="1"/>
        <v>729.27499999999998</v>
      </c>
      <c r="BX11" s="107" vm="1222">
        <f ca="1"/>
        <v>743.48</v>
      </c>
      <c r="BY11" s="107" vm="1223">
        <f ca="1"/>
        <v>741.74</v>
      </c>
      <c r="BZ11" s="107" vm="1224">
        <f ca="1"/>
        <v>730.13</v>
      </c>
      <c r="CA11" s="107" vm="1225">
        <f ca="1"/>
        <v>716.12</v>
      </c>
      <c r="CB11" s="107" vm="1226">
        <f ca="1"/>
        <v>692.29</v>
      </c>
      <c r="CC11" s="107" vm="1227">
        <f ca="1"/>
        <v>712.06</v>
      </c>
      <c r="CD11" s="107" vm="1228">
        <f ca="1"/>
        <v>718.76</v>
      </c>
      <c r="CE11" s="107" vm="1229">
        <f ca="1"/>
        <v>722.75</v>
      </c>
      <c r="CF11" s="107" vm="1230">
        <f ca="1"/>
        <v>735.95</v>
      </c>
      <c r="CG11" s="107" vm="1231">
        <f ca="1"/>
        <v>723.82500000000005</v>
      </c>
      <c r="CH11" s="107" vm="1232">
        <f ca="1"/>
        <v>729.9</v>
      </c>
      <c r="CI11" s="107" vm="1233">
        <f ca="1"/>
        <v>744.68</v>
      </c>
      <c r="CJ11" s="107" vm="1234">
        <f ca="1"/>
        <v>733.47</v>
      </c>
      <c r="CK11" s="107" vm="1235">
        <f ca="1"/>
        <v>731.79</v>
      </c>
      <c r="CL11" s="107" vm="1236">
        <f ca="1"/>
        <v>725.19500000000005</v>
      </c>
      <c r="CM11" s="107" vm="1237">
        <f ca="1"/>
        <v>741.33</v>
      </c>
      <c r="CN11" s="107" vm="1238">
        <f ca="1"/>
        <v>738.83</v>
      </c>
      <c r="CO11" s="107" vm="1189">
        <f ca="1"/>
        <v>731.91</v>
      </c>
      <c r="CP11" s="107" vm="1239">
        <f ca="1"/>
        <v>719.79</v>
      </c>
      <c r="CQ11" s="107" vm="1240">
        <f ca="1"/>
        <v>724.26</v>
      </c>
      <c r="CR11" s="107" vm="1241">
        <f ca="1"/>
        <v>727.24</v>
      </c>
      <c r="CS11" s="107" vm="1242">
        <f ca="1"/>
        <v>728.25</v>
      </c>
      <c r="CT11" s="107" vm="1243">
        <f ca="1"/>
        <v>739.66</v>
      </c>
      <c r="CU11" s="107" vm="1244">
        <f ca="1"/>
        <v>750.04499999999996</v>
      </c>
      <c r="CV11" s="107" vm="1245">
        <f ca="1"/>
        <v>769.27</v>
      </c>
      <c r="CW11" s="107" vm="1246">
        <f ca="1"/>
        <v>767.03</v>
      </c>
      <c r="CX11" s="107" vm="1247">
        <f ca="1"/>
        <v>774.71500000000003</v>
      </c>
      <c r="CY11" s="107" vm="1248">
        <f ca="1"/>
        <v>775.47</v>
      </c>
      <c r="CZ11" s="107" vm="1249">
        <f ca="1"/>
        <v>777.84</v>
      </c>
      <c r="DA11" s="107" vm="1250">
        <f ca="1"/>
        <v>785.04</v>
      </c>
      <c r="DB11" s="107" vm="1251">
        <f ca="1"/>
        <v>783.62</v>
      </c>
      <c r="DC11" s="107" vm="1252">
        <f ca="1"/>
        <v>788.22500000000002</v>
      </c>
      <c r="DD11" s="107" vm="1253">
        <f ca="1"/>
        <v>789.41499999999996</v>
      </c>
      <c r="DE11" s="107" vm="1254">
        <f ca="1"/>
        <v>783.77</v>
      </c>
      <c r="DF11" s="107" vm="1255">
        <f ca="1"/>
        <v>776.375</v>
      </c>
      <c r="DG11" s="107" vm="1256">
        <f ca="1"/>
        <v>782.27</v>
      </c>
      <c r="DH11" s="107" vm="1257">
        <f ca="1"/>
        <v>784.65499999999997</v>
      </c>
      <c r="DI11" s="107" vm="1258">
        <f ca="1"/>
        <v>785.2</v>
      </c>
      <c r="DJ11" s="107" vm="1259">
        <f ca="1"/>
        <v>788.82500000000005</v>
      </c>
      <c r="DK11" s="107" vm="1260">
        <f ca="1"/>
        <v>787.51</v>
      </c>
      <c r="DL11" s="107" vm="1261">
        <f ca="1"/>
        <v>785.61</v>
      </c>
      <c r="DM11" s="107" vm="1262">
        <f ca="1"/>
        <v>785.95</v>
      </c>
      <c r="DN11" s="107" vm="1263">
        <f ca="1"/>
        <v>782.61500000000001</v>
      </c>
      <c r="DO11" s="107" vm="1264">
        <f ca="1"/>
        <v>783.47329999999999</v>
      </c>
      <c r="DP11" s="107" vm="1265">
        <f ca="1"/>
        <v>758.17</v>
      </c>
      <c r="DQ11" s="107" vm="1266">
        <f ca="1"/>
        <v>766.91499999999996</v>
      </c>
      <c r="DR11" s="107" vm="1267">
        <f ca="1"/>
        <v>763.53</v>
      </c>
      <c r="DS11" s="107" vm="1268">
        <f ca="1"/>
        <v>778.36500000000001</v>
      </c>
      <c r="DT11" s="107" vm="1269">
        <f ca="1"/>
        <v>761.505</v>
      </c>
      <c r="DU11" s="107" vm="1270">
        <f ca="1"/>
        <v>751.06500000000005</v>
      </c>
      <c r="DV11" s="107" vm="1271">
        <f ca="1"/>
        <v>736.38</v>
      </c>
      <c r="DW11" s="107" vm="1272">
        <f ca="1"/>
        <v>739.19</v>
      </c>
      <c r="DX11" s="107" vm="1273">
        <f ca="1"/>
        <v>752.42</v>
      </c>
      <c r="DY11" s="107" vm="1274">
        <f ca="1"/>
        <v>748.46</v>
      </c>
      <c r="DZ11" s="107" vm="1275">
        <f ca="1"/>
        <v>754.61</v>
      </c>
      <c r="EA11" s="107" vm="1276">
        <f ca="1"/>
        <v>740.71500000000003</v>
      </c>
      <c r="EB11" s="107" vm="1277">
        <f ca="1"/>
        <v>760.06</v>
      </c>
      <c r="EC11" s="107" vm="1278">
        <f ca="1"/>
        <v>758.39</v>
      </c>
      <c r="ED11" s="107" vm="1279">
        <f ca="1"/>
        <v>770.48</v>
      </c>
      <c r="EE11" s="107" vm="1280">
        <f ca="1"/>
        <v>768.66</v>
      </c>
      <c r="EF11" s="107" vm="1281">
        <f ca="1"/>
        <v>773.09500000000003</v>
      </c>
      <c r="EG11" s="107" vm="1282">
        <f ca="1"/>
        <v>772.36</v>
      </c>
      <c r="EH11" s="107" vm="1283">
        <f ca="1"/>
        <v>774.45</v>
      </c>
      <c r="EI11" s="107" vm="1284">
        <f ca="1"/>
        <v>771.3</v>
      </c>
      <c r="EJ11" s="107" vm="1285">
        <f ca="1"/>
        <v>770.18</v>
      </c>
      <c r="EK11" s="107" vm="1286">
        <f ca="1"/>
        <v>772.88499999999999</v>
      </c>
      <c r="EL11" s="107" vm="1287">
        <f ca="1"/>
        <v>765.755</v>
      </c>
      <c r="EM11" s="107" vm="1288">
        <f ca="1"/>
        <v>776.61500000000001</v>
      </c>
      <c r="EN11" s="107" vm="1289">
        <f ca="1"/>
        <v>774.37</v>
      </c>
      <c r="EO11" s="107" vm="1290">
        <f ca="1"/>
        <v>776.91</v>
      </c>
      <c r="EP11" s="107" vm="1212">
        <f ca="1"/>
        <v>781.505</v>
      </c>
      <c r="EQ11" s="107" vm="1291">
        <f ca="1"/>
        <v>785.14</v>
      </c>
      <c r="ER11" s="107" vm="1292">
        <f ca="1"/>
        <v>788.26499999999999</v>
      </c>
      <c r="ES11" s="107" vm="1293">
        <f ca="1"/>
        <v>791.78</v>
      </c>
      <c r="ET11" s="107" vm="1294">
        <f ca="1"/>
        <v>792.57</v>
      </c>
      <c r="EU11" s="107" vm="1295">
        <f ca="1"/>
        <v>793.19</v>
      </c>
      <c r="EV11" s="107" vm="1296">
        <f ca="1"/>
        <v>800.66</v>
      </c>
      <c r="EW11" s="107" vm="1297">
        <f ca="1"/>
        <v>792.54</v>
      </c>
      <c r="EX11" s="107" vm="1298">
        <f ca="1"/>
        <v>796.44500000000005</v>
      </c>
      <c r="EY11" s="107" vm="1299">
        <f ca="1"/>
        <v>802.23500000000001</v>
      </c>
      <c r="EZ11" s="107" vm="1300">
        <f ca="1"/>
        <v>805.81500000000005</v>
      </c>
      <c r="FA11" s="107" vm="1301">
        <f ca="1"/>
        <v>812.79499999999996</v>
      </c>
      <c r="FB11" s="107" vm="1302">
        <f ca="1"/>
        <v>810.48500000000001</v>
      </c>
      <c r="FC11" s="107" vm="1303">
        <f ca="1"/>
        <v>817.23500000000001</v>
      </c>
      <c r="FD11" s="107" vm="1304">
        <f ca="1"/>
        <v>819.6</v>
      </c>
      <c r="FE11" s="107" vm="1305">
        <f ca="1"/>
        <v>821.34</v>
      </c>
      <c r="FF11" s="107" vm="1306">
        <f ca="1"/>
        <v>818.31</v>
      </c>
      <c r="FG11" s="107" vm="1307">
        <f ca="1"/>
        <v>826.78</v>
      </c>
      <c r="FH11" s="107" vm="1308">
        <f ca="1"/>
        <v>829.77499999999998</v>
      </c>
      <c r="FI11" s="107" vm="1309">
        <f ca="1"/>
        <v>832.42</v>
      </c>
      <c r="FJ11" s="107" vm="1310">
        <f ca="1"/>
        <v>832.89</v>
      </c>
      <c r="FK11" s="107" vm="1311">
        <f ca="1"/>
        <v>826.21</v>
      </c>
      <c r="FL11" s="107" vm="1312">
        <f ca="1"/>
        <v>835.48</v>
      </c>
      <c r="FM11" s="107" vm="1313">
        <f ca="1"/>
        <v>837.84</v>
      </c>
      <c r="FN11" s="107" vm="1314">
        <f ca="1"/>
        <v>846.34</v>
      </c>
      <c r="FO11" s="107" vm="1315">
        <f ca="1"/>
        <v>842.32</v>
      </c>
      <c r="FP11" s="107" vm="1316">
        <f ca="1"/>
        <v>836.60500000000002</v>
      </c>
      <c r="FQ11" s="107" vm="1317">
        <f ca="1"/>
        <v>830.59500000000003</v>
      </c>
      <c r="FR11" s="107" vm="1318">
        <f ca="1"/>
        <v>820.32</v>
      </c>
      <c r="FS11" s="107" vm="1319">
        <f ca="1"/>
        <v>827.71</v>
      </c>
      <c r="FT11" s="107" vm="1320">
        <f ca="1"/>
        <v>834.2</v>
      </c>
      <c r="FU11" s="107" vm="1321">
        <f ca="1"/>
        <v>840.7</v>
      </c>
      <c r="FV11" s="107" vm="1322">
        <f ca="1"/>
        <v>850.21500000000003</v>
      </c>
      <c r="FW11" s="107" vm="1323">
        <f ca="1"/>
        <v>853.01</v>
      </c>
      <c r="FX11" s="107" vm="1324">
        <f ca="1"/>
        <v>839.625</v>
      </c>
      <c r="FY11" s="107" vm="1325">
        <f ca="1"/>
        <v>847.84500000000003</v>
      </c>
      <c r="FZ11" s="107" vm="1326">
        <f ca="1"/>
        <v>850.84500000000003</v>
      </c>
      <c r="GA11" s="107" vm="1327">
        <f ca="1"/>
        <v>843.36</v>
      </c>
      <c r="GB11" s="107" vm="1328">
        <f ca="1"/>
        <v>849.26499999999999</v>
      </c>
      <c r="GC11" s="107" vm="1329">
        <f ca="1"/>
        <v>840.61500000000001</v>
      </c>
      <c r="GD11" s="107" vm="1330">
        <f ca="1"/>
        <v>848.36</v>
      </c>
      <c r="GE11" s="107" vm="1331">
        <f ca="1"/>
        <v>855.88</v>
      </c>
      <c r="GF11" s="107" vm="1332">
        <f ca="1"/>
        <v>851.72</v>
      </c>
      <c r="GG11" s="107" vm="1333">
        <f ca="1"/>
        <v>853.37</v>
      </c>
      <c r="GH11" s="107" vm="1334">
        <f ca="1"/>
        <v>848.81</v>
      </c>
      <c r="GI11" s="107" vm="1335">
        <f ca="1"/>
        <v>846.64</v>
      </c>
      <c r="GJ11" s="107" vm="1336">
        <f ca="1"/>
        <v>849.47500000000002</v>
      </c>
      <c r="GK11" s="107" vm="1337">
        <f ca="1"/>
        <v>853.27499999999998</v>
      </c>
      <c r="GL11" s="107" vm="1338">
        <f ca="1"/>
        <v>845.63</v>
      </c>
      <c r="GM11" s="107" vm="1339">
        <f ca="1"/>
        <v>846.03499999999997</v>
      </c>
      <c r="GN11" s="107" vm="1340">
        <f ca="1"/>
        <v>845.96</v>
      </c>
      <c r="GO11" s="107" vm="1341">
        <f ca="1"/>
        <v>842</v>
      </c>
      <c r="GP11" s="107" vm="1342">
        <f ca="1"/>
        <v>850.7</v>
      </c>
      <c r="GQ11" s="107" vm="1343">
        <f ca="1"/>
        <v>863.11</v>
      </c>
      <c r="GR11" s="107" vm="1344">
        <f ca="1"/>
        <v>866.17499999999995</v>
      </c>
      <c r="GS11" s="107" vm="1345">
        <f ca="1"/>
        <v>867.28</v>
      </c>
      <c r="GT11" s="107" vm="1346">
        <f ca="1"/>
        <v>864.47</v>
      </c>
      <c r="GU11" s="107" vm="1347">
        <f ca="1"/>
        <v>868.49</v>
      </c>
      <c r="GV11" s="107" vm="1348">
        <f ca="1"/>
        <v>879.54399999999998</v>
      </c>
      <c r="GW11" s="107" vm="1349">
        <f ca="1"/>
        <v>879.17</v>
      </c>
      <c r="GX11" s="107" vm="1350">
        <f ca="1"/>
        <v>885.48</v>
      </c>
      <c r="GY11" s="107" vm="1351">
        <f ca="1"/>
        <v>883.625</v>
      </c>
      <c r="GZ11" s="107" vm="1352">
        <f ca="1"/>
        <v>883.04</v>
      </c>
      <c r="HA11" s="107" vm="1353">
        <f ca="1"/>
        <v>886.36</v>
      </c>
      <c r="HB11" s="107" vm="933">
        <f ca="1"/>
        <v>883.75</v>
      </c>
      <c r="HC11" s="107" vm="1354">
        <f ca="1"/>
        <v>878.78</v>
      </c>
      <c r="HD11" s="107" vm="1355">
        <f ca="1"/>
        <v>881.41499999999996</v>
      </c>
      <c r="HE11" s="107" vm="1356">
        <f ca="1"/>
        <v>878.06</v>
      </c>
      <c r="HF11" s="107" vm="1357">
        <f ca="1"/>
        <v>868.43499999999995</v>
      </c>
      <c r="HG11" s="107" vm="1358">
        <f ca="1"/>
        <v>872.01</v>
      </c>
      <c r="HH11" s="107" vm="1359">
        <f ca="1"/>
        <v>867.02499999999998</v>
      </c>
      <c r="HI11" s="107" vm="1360">
        <f ca="1"/>
        <v>868.83</v>
      </c>
      <c r="HJ11" s="107" vm="1361">
        <f ca="1"/>
        <v>865.36</v>
      </c>
      <c r="HK11" s="107" vm="1362">
        <f ca="1"/>
        <v>849.64499999999998</v>
      </c>
      <c r="HL11" s="107" vm="1363">
        <f ca="1"/>
        <v>850.255</v>
      </c>
      <c r="HM11" s="107" vm="1364">
        <f ca="1"/>
        <v>856.43</v>
      </c>
      <c r="HN11" s="107" vm="1365">
        <f ca="1"/>
        <v>864.15</v>
      </c>
      <c r="HO11" s="107" vm="1366">
        <f ca="1"/>
        <v>859.36</v>
      </c>
      <c r="HP11" s="107" vm="1367">
        <f ca="1"/>
        <v>857.42</v>
      </c>
      <c r="HQ11" s="107" vm="1368">
        <f ca="1"/>
        <v>835.56</v>
      </c>
      <c r="HR11" s="107" vm="1369">
        <f ca="1"/>
        <v>835.58</v>
      </c>
      <c r="HS11" s="107" vm="1370">
        <f ca="1"/>
        <v>838.14</v>
      </c>
      <c r="HT11" s="107" vm="1371">
        <f ca="1"/>
        <v>830.08</v>
      </c>
      <c r="HU11" s="107" vm="1372">
        <f ca="1"/>
        <v>814.65</v>
      </c>
      <c r="HV11" s="107" vm="1373">
        <f ca="1"/>
        <v>830.79</v>
      </c>
      <c r="HW11" s="107" vm="1374">
        <f ca="1"/>
        <v>825.19</v>
      </c>
      <c r="HX11" s="107" vm="1375">
        <f ca="1"/>
        <v>845.67</v>
      </c>
      <c r="HY11" s="107" vm="1376">
        <f ca="1"/>
        <v>838.37</v>
      </c>
      <c r="HZ11" s="107" vm="1377">
        <f ca="1"/>
        <v>840.34</v>
      </c>
      <c r="IA11" s="107" vm="1378">
        <f ca="1"/>
        <v>828.5</v>
      </c>
      <c r="IB11" s="107" vm="1379">
        <f ca="1"/>
        <v>830.63499999999999</v>
      </c>
      <c r="IC11" s="107" vm="1380">
        <f ca="1"/>
        <v>847.15</v>
      </c>
      <c r="ID11" s="107" vm="1381">
        <f ca="1"/>
        <v>853.36</v>
      </c>
      <c r="IE11" s="107" vm="1382">
        <f ca="1"/>
        <v>858.495</v>
      </c>
      <c r="IF11" s="107" vm="1383">
        <f ca="1"/>
        <v>868.38</v>
      </c>
      <c r="IG11" s="107" vm="1384">
        <f ca="1"/>
        <v>870.1</v>
      </c>
      <c r="IH11" s="107" vm="907">
        <f ca="1"/>
        <v>870.32</v>
      </c>
      <c r="II11" s="107" vm="1385">
        <f ca="1"/>
        <v>866.59500000000003</v>
      </c>
      <c r="IJ11" s="107" vm="1386">
        <f ca="1"/>
        <v>871.86500000000001</v>
      </c>
      <c r="IK11" s="107" vm="1387">
        <f ca="1"/>
        <v>881.78</v>
      </c>
      <c r="IL11" s="107" vm="1388">
        <f ca="1"/>
        <v>884.03</v>
      </c>
      <c r="IM11" s="107" vm="1389">
        <f ca="1"/>
        <v>889.18499999999995</v>
      </c>
      <c r="IN11" s="107" vm="1390">
        <f ca="1"/>
        <v>889.42</v>
      </c>
      <c r="IO11" s="107" vm="1391">
        <f ca="1"/>
        <v>895.82500000000005</v>
      </c>
      <c r="IP11" s="107" vm="1392">
        <f ca="1"/>
        <v>900.51</v>
      </c>
      <c r="IQ11" s="107" vm="1393">
        <f ca="1"/>
        <v>902.82</v>
      </c>
      <c r="IR11" s="107" vm="1394">
        <f ca="1"/>
        <v>921.11500000000001</v>
      </c>
      <c r="IS11" s="107" vm="1395">
        <f ca="1"/>
        <v>927.67</v>
      </c>
      <c r="IT11" s="107" vm="1396">
        <f ca="1"/>
        <v>924.02</v>
      </c>
      <c r="IU11" s="107" vm="1397">
        <f ca="1"/>
        <v>917.16</v>
      </c>
      <c r="IV11" s="107" vm="1398">
        <f ca="1"/>
        <v>912.29</v>
      </c>
      <c r="IW11" s="107" vm="1399">
        <f ca="1"/>
        <v>907.98500000000001</v>
      </c>
      <c r="IX11" s="107" vm="1400">
        <f ca="1"/>
        <v>914.245</v>
      </c>
      <c r="IY11" s="107" vm="1401">
        <f ca="1"/>
        <v>913.05</v>
      </c>
      <c r="IZ11" s="107" vm="1402">
        <f ca="1"/>
        <v>921</v>
      </c>
      <c r="JA11" s="107" vm="1396">
        <f ca="1"/>
        <v>924.02</v>
      </c>
      <c r="JB11" s="107" vm="1403">
        <f ca="1"/>
        <v>925.70500000000004</v>
      </c>
      <c r="JC11" s="107" vm="1404">
        <f ca="1"/>
        <v>938.04</v>
      </c>
      <c r="JD11" s="107" vm="1405">
        <f ca="1"/>
        <v>939.42</v>
      </c>
      <c r="JE11" s="107" vm="1406">
        <f ca="1"/>
        <v>917.73</v>
      </c>
      <c r="JF11" s="107" vm="1407">
        <f ca="1"/>
        <v>920.93</v>
      </c>
      <c r="JG11" s="107" vm="1408">
        <f ca="1"/>
        <v>926.48</v>
      </c>
      <c r="JH11" s="107" vm="1409">
        <f ca="1"/>
        <v>908.21</v>
      </c>
      <c r="JI11" s="107" vm="1410">
        <f ca="1"/>
        <v>921.83</v>
      </c>
      <c r="JJ11" s="107" vm="1411">
        <f ca="1"/>
        <v>911.62</v>
      </c>
      <c r="JK11" s="107" vm="1412">
        <f ca="1"/>
        <v>926.16</v>
      </c>
      <c r="JL11" s="107" vm="1413">
        <f ca="1"/>
        <v>897.75</v>
      </c>
      <c r="JM11" s="107" vm="1414">
        <f ca="1"/>
        <v>887.35</v>
      </c>
      <c r="JN11" s="107" vm="1415">
        <f ca="1"/>
        <v>889.06</v>
      </c>
      <c r="JO11" s="107" vm="1416">
        <f ca="1"/>
        <v>919.63499999999999</v>
      </c>
      <c r="JP11" s="107" vm="1417">
        <f ca="1"/>
        <v>921.31</v>
      </c>
      <c r="JQ11" s="107" vm="1418">
        <f ca="1"/>
        <v>922.72500000000002</v>
      </c>
      <c r="JR11" s="107" vm="1419">
        <f ca="1"/>
        <v>915.81</v>
      </c>
      <c r="JS11" s="107" vm="1420">
        <f ca="1"/>
        <v>912.96500000000003</v>
      </c>
      <c r="JT11" s="107" vm="1421">
        <f ca="1"/>
        <v>893.49</v>
      </c>
      <c r="JU11" s="107" vm="1422">
        <f ca="1"/>
        <v>891.94</v>
      </c>
      <c r="JV11" s="107" vm="1423">
        <f ca="1"/>
        <v>904.58</v>
      </c>
      <c r="JW11" s="107" vm="1424">
        <f ca="1"/>
        <v>895.1</v>
      </c>
      <c r="JX11" s="107" vm="1425">
        <f ca="1"/>
        <v>877.32500000000005</v>
      </c>
      <c r="JY11" s="107" vm="1426">
        <f ca="1"/>
        <v>888.94</v>
      </c>
      <c r="JZ11" s="107" vm="1427">
        <f ca="1"/>
        <v>911.2</v>
      </c>
      <c r="KA11" s="107" vm="1428">
        <f ca="1"/>
        <v>921.75</v>
      </c>
      <c r="KB11" s="107" vm="1428">
        <f ca="1"/>
        <v>921.75</v>
      </c>
    </row>
    <row r="12" spans="2:288" ht="20.100000000000001" customHeight="1" x14ac:dyDescent="0.6">
      <c r="B12" s="11" t="s">
        <v>35</v>
      </c>
      <c r="C12" s="1" t="s">
        <v>36</v>
      </c>
      <c r="D12" s="108" t="str" cm="1">
        <f t="array" ref="D12">_FV(Table15[[#This Row],[ ETF]],"Ticker symbol",TRUE)</f>
        <v>SUAS</v>
      </c>
      <c r="E12" s="1" t="s">
        <v>48</v>
      </c>
      <c r="F12" s="1" t="s">
        <v>49</v>
      </c>
      <c r="G12" s="1" t="e" vm="1429">
        <v>#VALUE!</v>
      </c>
      <c r="H12" s="18" cm="1">
        <f t="array" ref="H12">IFERROR(_FV(Table15[[#This Row],[ ETF]],"beta"),"")</f>
        <v>0.96240000000000003</v>
      </c>
      <c r="I12" s="21" cm="1">
        <f t="array" ref="I12">_FV(Table15[[#This Row],[ ETF]],"Price")</f>
        <v>13.865</v>
      </c>
      <c r="J12" s="17">
        <f>SUMIF(Table14[Ativo],Table15[[#This Row],[Ticker]],Table14[Qtd])</f>
        <v>30</v>
      </c>
      <c r="K12" s="5">
        <f>Table15[[#This Row],[Preço]]*Table15[[#This Row],[Qtd]]</f>
        <v>415.95</v>
      </c>
      <c r="L12" s="13">
        <f>_xlfn.FLOOR.MATH((Aporte-2)/Table15[[#This Row],[Preço]])</f>
        <v>25</v>
      </c>
      <c r="M12" s="12">
        <f>Aporte-Table15[[#This Row],[Possível]]*Table15[[#This Row],[Preço]]</f>
        <v>3.375</v>
      </c>
      <c r="N12" s="26" cm="1">
        <f t="array" ref="N12">_FV(Table15[[#This Row],[ ETF]],"Expense ratio",TRUE)</f>
        <v>2E-3</v>
      </c>
      <c r="O12" s="29" cm="1">
        <f t="array" ref="O12">_FV(Table15[[#This Row],[ ETF]],"Market cap",TRUE)</f>
        <v>8289466802.5</v>
      </c>
      <c r="P12" s="27" cm="1">
        <f t="array" ref="P12">_FV(Table15[[#This Row],[ ETF]],"Volume")</f>
        <v>515822</v>
      </c>
      <c r="Q12" s="26" cm="1">
        <f t="array" ref="Q12">_FV(Table15[[#This Row],[ ETF]],"Change (%)",TRUE)</f>
        <v>-3.6049999999999998E-4</v>
      </c>
      <c r="R12" s="30">
        <f ca="1">IFERROR(
   IFERROR(
      (Table15[[#This Row],[Preço]]-AF12)/AF12,
      (Table15[[#This Row],[Preço]]-AG12)/AG12
   ),
(Table15[[#This Row],[Preço]]-AH12)/AH12
)</f>
        <v>0.29822097378277157</v>
      </c>
      <c r="S12" s="31"/>
      <c r="T12" s="28" cm="1">
        <f t="array" ref="T12">Table15[[#This Row],[Valor de mercado]]/Riqueza_hoje</f>
        <v>4.406327017368418E-2</v>
      </c>
      <c r="AF12" s="107" t="e" cm="1" vm="340">
        <f t="array" aca="1" ref="AF12:KB12" ca="1">TRANSPOSE(_xlfn.STOCKHISTORY(G12,TODAY()-365,TODAY(),0,0,1))</f>
        <v>#N/A</v>
      </c>
      <c r="AG12" s="107" vm="1430">
        <f ca="1"/>
        <v>10.68</v>
      </c>
      <c r="AH12" s="107" vm="1431">
        <f ca="1"/>
        <v>10.695</v>
      </c>
      <c r="AI12" s="107" vm="1432">
        <f ca="1"/>
        <v>10.715</v>
      </c>
      <c r="AJ12" s="107" vm="1430">
        <f ca="1"/>
        <v>10.68</v>
      </c>
      <c r="AK12" s="107" vm="1433">
        <f ca="1"/>
        <v>10.71</v>
      </c>
      <c r="AL12" s="107" vm="1434">
        <f ca="1"/>
        <v>10.935</v>
      </c>
      <c r="AM12" s="107" vm="1435">
        <f ca="1"/>
        <v>11.03</v>
      </c>
      <c r="AN12" s="107" vm="1436">
        <f ca="1"/>
        <v>11.13</v>
      </c>
      <c r="AO12" s="107" vm="1437">
        <f ca="1"/>
        <v>11.12</v>
      </c>
      <c r="AP12" s="107" vm="1438">
        <f ca="1"/>
        <v>11.14</v>
      </c>
      <c r="AQ12" s="107" vm="1439">
        <f ca="1"/>
        <v>11.115</v>
      </c>
      <c r="AR12" s="107" vm="1440">
        <f ca="1"/>
        <v>11.09</v>
      </c>
      <c r="AS12" s="107" vm="1441">
        <f ca="1"/>
        <v>10.98</v>
      </c>
      <c r="AT12" s="107" vm="1442">
        <f ca="1"/>
        <v>10.99</v>
      </c>
      <c r="AU12" s="107" vm="1443">
        <f ca="1"/>
        <v>11.015000000000001</v>
      </c>
      <c r="AV12" s="107" vm="1444">
        <f ca="1"/>
        <v>11.11</v>
      </c>
      <c r="AW12" s="107" vm="1445">
        <f ca="1"/>
        <v>11.135</v>
      </c>
      <c r="AX12" s="107" vm="1446">
        <f ca="1"/>
        <v>11.1</v>
      </c>
      <c r="AY12" s="107" vm="1447">
        <f ca="1"/>
        <v>11.08</v>
      </c>
      <c r="AZ12" s="107" vm="1448">
        <f ca="1"/>
        <v>11.125</v>
      </c>
      <c r="BA12" s="107" vm="1434">
        <f ca="1"/>
        <v>10.935</v>
      </c>
      <c r="BB12" s="107" vm="1449">
        <f ca="1"/>
        <v>11.02</v>
      </c>
      <c r="BC12" s="107" vm="1450">
        <f ca="1"/>
        <v>10.83</v>
      </c>
      <c r="BD12" s="107" vm="1451">
        <f ca="1"/>
        <v>10.865</v>
      </c>
      <c r="BE12" s="107" vm="1437">
        <f ca="1"/>
        <v>11.12</v>
      </c>
      <c r="BF12" s="107" vm="1452">
        <f ca="1"/>
        <v>11.035</v>
      </c>
      <c r="BG12" s="107" vm="1453">
        <f ca="1"/>
        <v>11.095000000000001</v>
      </c>
      <c r="BH12" s="107" vm="1454">
        <f ca="1"/>
        <v>11.18</v>
      </c>
      <c r="BI12" s="107" vm="1455">
        <f ca="1"/>
        <v>11.237500000000001</v>
      </c>
      <c r="BJ12" s="107" vm="1456">
        <f ca="1"/>
        <v>11.24</v>
      </c>
      <c r="BK12" s="107" vm="1457">
        <f ca="1"/>
        <v>11.217499999999999</v>
      </c>
      <c r="BL12" s="107" vm="1458">
        <f ca="1"/>
        <v>11.265000000000001</v>
      </c>
      <c r="BM12" s="107" vm="1459">
        <f ca="1"/>
        <v>11.23</v>
      </c>
      <c r="BN12" s="107" vm="1460">
        <f ca="1"/>
        <v>11.31</v>
      </c>
      <c r="BO12" s="107" vm="1461">
        <f ca="1"/>
        <v>11.244999999999999</v>
      </c>
      <c r="BP12" s="107" vm="1462">
        <f ca="1"/>
        <v>11.154999999999999</v>
      </c>
      <c r="BQ12" s="107" vm="1454">
        <f ca="1"/>
        <v>11.18</v>
      </c>
      <c r="BR12" s="107" vm="1458">
        <f ca="1"/>
        <v>11.265000000000001</v>
      </c>
      <c r="BS12" s="107" vm="1437">
        <f ca="1"/>
        <v>11.12</v>
      </c>
      <c r="BT12" s="107" vm="1449">
        <f ca="1"/>
        <v>11.02</v>
      </c>
      <c r="BU12" s="107" vm="1444">
        <f ca="1"/>
        <v>11.11</v>
      </c>
      <c r="BV12" s="107" vm="1463">
        <f ca="1"/>
        <v>11.045</v>
      </c>
      <c r="BW12" s="107" vm="1464">
        <f ca="1"/>
        <v>10.835000000000001</v>
      </c>
      <c r="BX12" s="107" vm="1449">
        <f ca="1"/>
        <v>11.02</v>
      </c>
      <c r="BY12" s="107" vm="1465">
        <f ca="1"/>
        <v>10.93</v>
      </c>
      <c r="BZ12" s="107" vm="1466">
        <f ca="1"/>
        <v>10.9</v>
      </c>
      <c r="CA12" s="107" vm="1467">
        <f ca="1"/>
        <v>10.725</v>
      </c>
      <c r="CB12" s="107" vm="1468">
        <f ca="1"/>
        <v>10.494999999999999</v>
      </c>
      <c r="CC12" s="107" vm="1469">
        <f ca="1"/>
        <v>10.925000000000001</v>
      </c>
      <c r="CD12" s="107" vm="1470">
        <f ca="1"/>
        <v>11</v>
      </c>
      <c r="CE12" s="107" vm="1471">
        <f ca="1"/>
        <v>11.055</v>
      </c>
      <c r="CF12" s="107" vm="1472">
        <f ca="1"/>
        <v>11.164999999999999</v>
      </c>
      <c r="CG12" s="107" vm="1437">
        <f ca="1"/>
        <v>11.12</v>
      </c>
      <c r="CH12" s="107" vm="1473">
        <f ca="1"/>
        <v>11.21</v>
      </c>
      <c r="CI12" s="107" vm="1461">
        <f ca="1"/>
        <v>11.244999999999999</v>
      </c>
      <c r="CJ12" s="107" vm="1474">
        <f ca="1"/>
        <v>11.215</v>
      </c>
      <c r="CK12" s="107" vm="1475">
        <f ca="1"/>
        <v>11.234999999999999</v>
      </c>
      <c r="CL12" s="107" vm="1476">
        <f ca="1"/>
        <v>11.1425</v>
      </c>
      <c r="CM12" s="107" vm="1477">
        <f ca="1"/>
        <v>11.22</v>
      </c>
      <c r="CN12" s="107" vm="1473">
        <f ca="1"/>
        <v>11.21</v>
      </c>
      <c r="CO12" s="107" vm="1478">
        <f ca="1"/>
        <v>11.205</v>
      </c>
      <c r="CP12" s="107" vm="1440">
        <f ca="1"/>
        <v>11.09</v>
      </c>
      <c r="CQ12" s="107" vm="1479">
        <f ca="1"/>
        <v>11.25</v>
      </c>
      <c r="CR12" s="107" vm="1460">
        <f ca="1"/>
        <v>11.31</v>
      </c>
      <c r="CS12" s="107" vm="1480">
        <f ca="1"/>
        <v>11.335000000000001</v>
      </c>
      <c r="CT12" s="107" vm="1481">
        <f ca="1"/>
        <v>11.38</v>
      </c>
      <c r="CU12" s="107" vm="1482">
        <f ca="1"/>
        <v>11.432499999999999</v>
      </c>
      <c r="CV12" s="107" vm="1483">
        <f ca="1"/>
        <v>11.625</v>
      </c>
      <c r="CW12" s="107" vm="1484">
        <f ca="1"/>
        <v>11.57</v>
      </c>
      <c r="CX12" s="107" vm="1485">
        <f ca="1"/>
        <v>11.5725</v>
      </c>
      <c r="CY12" s="107" vm="1486">
        <f ca="1"/>
        <v>11.61</v>
      </c>
      <c r="CZ12" s="107" vm="1487">
        <f ca="1"/>
        <v>11.695</v>
      </c>
      <c r="DA12" s="107" vm="1488">
        <f ca="1"/>
        <v>11.7425</v>
      </c>
      <c r="DB12" s="107" vm="1489">
        <f ca="1"/>
        <v>11.8</v>
      </c>
      <c r="DC12" s="107" vm="1490">
        <f ca="1"/>
        <v>11.86</v>
      </c>
      <c r="DD12" s="107" vm="1491">
        <f ca="1"/>
        <v>11.925000000000001</v>
      </c>
      <c r="DE12" s="107" vm="1492">
        <f ca="1"/>
        <v>11.87</v>
      </c>
      <c r="DF12" s="107" vm="1489">
        <f ca="1"/>
        <v>11.8</v>
      </c>
      <c r="DG12" s="107" vm="1493">
        <f ca="1"/>
        <v>11.92</v>
      </c>
      <c r="DH12" s="107" vm="1494">
        <f ca="1"/>
        <v>11.96</v>
      </c>
      <c r="DI12" s="107" vm="1495">
        <f ca="1"/>
        <v>11.95</v>
      </c>
      <c r="DJ12" s="107" vm="1496">
        <f ca="1"/>
        <v>11.965</v>
      </c>
      <c r="DK12" s="107" vm="1497">
        <f ca="1"/>
        <v>11.935</v>
      </c>
      <c r="DL12" s="107" vm="1498">
        <f ca="1"/>
        <v>11.885</v>
      </c>
      <c r="DM12" s="107" vm="1492">
        <f ca="1"/>
        <v>11.87</v>
      </c>
      <c r="DN12" s="107" vm="1499">
        <f ca="1"/>
        <v>11.865</v>
      </c>
      <c r="DO12" s="107" t="e" vm="340">
        <f ca="1"/>
        <v>#N/A</v>
      </c>
      <c r="DP12" s="107" vm="1500">
        <f ca="1"/>
        <v>11.855</v>
      </c>
      <c r="DQ12" s="107" vm="1501">
        <f ca="1"/>
        <v>11.945</v>
      </c>
      <c r="DR12" s="107" vm="1493">
        <f ca="1"/>
        <v>11.92</v>
      </c>
      <c r="DS12" s="107" vm="1502">
        <f ca="1"/>
        <v>12.105</v>
      </c>
      <c r="DT12" s="107" vm="1503">
        <f ca="1"/>
        <v>12.195</v>
      </c>
      <c r="DU12" s="107" vm="1493">
        <f ca="1"/>
        <v>11.92</v>
      </c>
      <c r="DV12" s="107" vm="1504">
        <f ca="1"/>
        <v>11.785</v>
      </c>
      <c r="DW12" s="107" vm="1505">
        <f ca="1"/>
        <v>11.78</v>
      </c>
      <c r="DX12" s="107" vm="1506">
        <f ca="1"/>
        <v>11.904999999999999</v>
      </c>
      <c r="DY12" s="107" vm="1507">
        <f ca="1"/>
        <v>11.83</v>
      </c>
      <c r="DZ12" s="107" vm="1508">
        <f ca="1"/>
        <v>11.815</v>
      </c>
      <c r="EA12" s="107" vm="1509">
        <f ca="1"/>
        <v>11.6</v>
      </c>
      <c r="EB12" s="107" vm="1510">
        <f ca="1"/>
        <v>11.835000000000001</v>
      </c>
      <c r="EC12" s="107" vm="1498">
        <f ca="1"/>
        <v>11.885</v>
      </c>
      <c r="ED12" s="107" vm="1494">
        <f ca="1"/>
        <v>11.96</v>
      </c>
      <c r="EE12" s="107" vm="1493">
        <f ca="1"/>
        <v>11.92</v>
      </c>
      <c r="EF12" s="107" vm="1511">
        <f ca="1"/>
        <v>11.93</v>
      </c>
      <c r="EG12" s="107" vm="1512">
        <f ca="1"/>
        <v>11.955</v>
      </c>
      <c r="EH12" s="107" vm="1513">
        <f ca="1"/>
        <v>12.005000000000001</v>
      </c>
      <c r="EI12" s="107" vm="1514">
        <f ca="1"/>
        <v>11.994400000000001</v>
      </c>
      <c r="EJ12" s="107" vm="1515">
        <f ca="1"/>
        <v>11.994999999999999</v>
      </c>
      <c r="EK12" s="107" vm="1516">
        <f ca="1"/>
        <v>12.015000000000001</v>
      </c>
      <c r="EL12" s="107" vm="1517">
        <f ca="1"/>
        <v>11.98</v>
      </c>
      <c r="EM12" s="107" vm="1518">
        <f ca="1"/>
        <v>12.04</v>
      </c>
      <c r="EN12" s="107" vm="1519">
        <f ca="1"/>
        <v>12.03</v>
      </c>
      <c r="EO12" s="107" vm="1520">
        <f ca="1"/>
        <v>12.035</v>
      </c>
      <c r="EP12" s="107" vm="1521">
        <f ca="1"/>
        <v>12.085000000000001</v>
      </c>
      <c r="EQ12" s="107" vm="1522">
        <f ca="1"/>
        <v>12.074999999999999</v>
      </c>
      <c r="ER12" s="107" vm="1521">
        <f ca="1"/>
        <v>12.085000000000001</v>
      </c>
      <c r="ES12" s="107" vm="1523">
        <f ca="1"/>
        <v>12.06</v>
      </c>
      <c r="ET12" s="107" vm="1524">
        <f ca="1"/>
        <v>12.055</v>
      </c>
      <c r="EU12" s="107" vm="1522">
        <f ca="1"/>
        <v>12.074999999999999</v>
      </c>
      <c r="EV12" s="107" vm="1513">
        <f ca="1"/>
        <v>12.005000000000001</v>
      </c>
      <c r="EW12" s="107" vm="1525">
        <f ca="1"/>
        <v>11.875</v>
      </c>
      <c r="EX12" s="107" vm="1495">
        <f ca="1"/>
        <v>11.95</v>
      </c>
      <c r="EY12" s="107" vm="1518">
        <f ca="1"/>
        <v>12.04</v>
      </c>
      <c r="EZ12" s="107" vm="1523">
        <f ca="1"/>
        <v>12.06</v>
      </c>
      <c r="FA12" s="107" vm="1526">
        <f ca="1"/>
        <v>12.13</v>
      </c>
      <c r="FB12" s="107" vm="1527">
        <f ca="1"/>
        <v>12.18</v>
      </c>
      <c r="FC12" s="107" vm="1528">
        <f ca="1"/>
        <v>12.205</v>
      </c>
      <c r="FD12" s="107" vm="1529">
        <f ca="1"/>
        <v>12.244999999999999</v>
      </c>
      <c r="FE12" s="107" vm="1530">
        <f ca="1"/>
        <v>12.234999999999999</v>
      </c>
      <c r="FF12" s="107" vm="1531">
        <f ca="1"/>
        <v>12.3</v>
      </c>
      <c r="FG12" s="107" vm="1532">
        <f ca="1"/>
        <v>12.355</v>
      </c>
      <c r="FH12" s="107" vm="1533">
        <f ca="1"/>
        <v>12.395</v>
      </c>
      <c r="FI12" s="107" vm="1534">
        <f ca="1"/>
        <v>12.27</v>
      </c>
      <c r="FJ12" s="107" vm="1535">
        <f ca="1"/>
        <v>12.324999999999999</v>
      </c>
      <c r="FK12" s="107" vm="1536">
        <f ca="1"/>
        <v>12.2</v>
      </c>
      <c r="FL12" s="107" vm="1537">
        <f ca="1"/>
        <v>12.345000000000001</v>
      </c>
      <c r="FM12" s="107" vm="1538">
        <f ca="1"/>
        <v>12.42</v>
      </c>
      <c r="FN12" s="107" vm="1539">
        <f ca="1"/>
        <v>12.445</v>
      </c>
      <c r="FO12" s="107" vm="1540">
        <f ca="1"/>
        <v>12.3575</v>
      </c>
      <c r="FP12" s="107" vm="1541">
        <f ca="1"/>
        <v>12.35</v>
      </c>
      <c r="FQ12" s="107" vm="1535">
        <f ca="1"/>
        <v>12.324999999999999</v>
      </c>
      <c r="FR12" s="107" vm="1502">
        <f ca="1"/>
        <v>12.105</v>
      </c>
      <c r="FS12" s="107" vm="1542">
        <f ca="1"/>
        <v>12.25</v>
      </c>
      <c r="FT12" s="107" vm="1541">
        <f ca="1"/>
        <v>12.35</v>
      </c>
      <c r="FU12" s="107" vm="1543">
        <f ca="1"/>
        <v>12.335000000000001</v>
      </c>
      <c r="FV12" s="107" vm="1544">
        <f ca="1"/>
        <v>12.44</v>
      </c>
      <c r="FW12" s="107" vm="1545">
        <f ca="1"/>
        <v>12.4575</v>
      </c>
      <c r="FX12" s="107" vm="1546">
        <f ca="1"/>
        <v>12.375</v>
      </c>
      <c r="FY12" s="107" vm="1547">
        <f ca="1"/>
        <v>12.41</v>
      </c>
      <c r="FZ12" s="107" vm="1548">
        <f ca="1"/>
        <v>12.525</v>
      </c>
      <c r="GA12" s="107" vm="1549">
        <f ca="1"/>
        <v>12.475</v>
      </c>
      <c r="GB12" s="107" vm="1550">
        <f ca="1"/>
        <v>12.55</v>
      </c>
      <c r="GC12" s="107" vm="1551">
        <f ca="1"/>
        <v>12.515000000000001</v>
      </c>
      <c r="GD12" s="107" vm="1552">
        <f ca="1"/>
        <v>12.51</v>
      </c>
      <c r="GE12" s="107" vm="1548">
        <f ca="1"/>
        <v>12.525</v>
      </c>
      <c r="GF12" s="107" vm="1553">
        <f ca="1"/>
        <v>12.56</v>
      </c>
      <c r="GG12" s="107" vm="1548">
        <f ca="1"/>
        <v>12.525</v>
      </c>
      <c r="GH12" s="107" vm="1554">
        <f ca="1"/>
        <v>12.555</v>
      </c>
      <c r="GI12" s="107" vm="1555">
        <f ca="1"/>
        <v>12.605</v>
      </c>
      <c r="GJ12" s="107" vm="1556">
        <f ca="1"/>
        <v>12.615</v>
      </c>
      <c r="GK12" s="107" vm="1557">
        <f ca="1"/>
        <v>12.68</v>
      </c>
      <c r="GL12" s="107" vm="1558">
        <f ca="1"/>
        <v>12.625</v>
      </c>
      <c r="GM12" s="107" vm="1550">
        <f ca="1"/>
        <v>12.55</v>
      </c>
      <c r="GN12" s="107" vm="1559">
        <f ca="1"/>
        <v>12.574999999999999</v>
      </c>
      <c r="GO12" s="107" vm="1560">
        <f ca="1"/>
        <v>12.484999999999999</v>
      </c>
      <c r="GP12" s="107" vm="1556">
        <f ca="1"/>
        <v>12.615</v>
      </c>
      <c r="GQ12" s="107" vm="1561">
        <f ca="1"/>
        <v>12.75</v>
      </c>
      <c r="GR12" s="107" vm="1562">
        <f ca="1"/>
        <v>12.74</v>
      </c>
      <c r="GS12" s="107" vm="1563">
        <f ca="1"/>
        <v>12.795</v>
      </c>
      <c r="GT12" s="107" vm="1564">
        <f ca="1"/>
        <v>12.72</v>
      </c>
      <c r="GU12" s="107" vm="1565">
        <f ca="1"/>
        <v>12.81</v>
      </c>
      <c r="GV12" s="107" t="e" vm="340">
        <f ca="1"/>
        <v>#N/A</v>
      </c>
      <c r="GW12" s="107" vm="1566">
        <f ca="1"/>
        <v>12.87</v>
      </c>
      <c r="GX12" s="107" vm="1567">
        <f ca="1"/>
        <v>12.835000000000001</v>
      </c>
      <c r="GY12" s="107" vm="1568">
        <f ca="1"/>
        <v>12.895</v>
      </c>
      <c r="GZ12" s="107" vm="1569">
        <f ca="1"/>
        <v>12.8925</v>
      </c>
      <c r="HA12" s="107" vm="1570">
        <f ca="1"/>
        <v>12.945</v>
      </c>
      <c r="HB12" s="107" vm="1571">
        <f ca="1"/>
        <v>12.82</v>
      </c>
      <c r="HC12" s="107" vm="1563">
        <f ca="1"/>
        <v>12.795</v>
      </c>
      <c r="HD12" s="107" vm="1572">
        <f ca="1"/>
        <v>12.83</v>
      </c>
      <c r="HE12" s="107" vm="1573">
        <f ca="1"/>
        <v>12.765000000000001</v>
      </c>
      <c r="HF12" s="107" vm="1574">
        <f ca="1"/>
        <v>12.725</v>
      </c>
      <c r="HG12" s="107" vm="1574">
        <f ca="1"/>
        <v>12.725</v>
      </c>
      <c r="HH12" s="107" vm="1574">
        <f ca="1"/>
        <v>12.725</v>
      </c>
      <c r="HI12" s="107" vm="1575">
        <f ca="1"/>
        <v>12.69</v>
      </c>
      <c r="HJ12" s="107" vm="1576">
        <f ca="1"/>
        <v>12.664999999999999</v>
      </c>
      <c r="HK12" s="107" vm="1538">
        <f ca="1"/>
        <v>12.42</v>
      </c>
      <c r="HL12" s="107" vm="1577">
        <f ca="1"/>
        <v>12.465</v>
      </c>
      <c r="HM12" s="107" vm="1578">
        <f ca="1"/>
        <v>12.54</v>
      </c>
      <c r="HN12" s="107" vm="1576">
        <f ca="1"/>
        <v>12.664999999999999</v>
      </c>
      <c r="HO12" s="107" vm="1579">
        <f ca="1"/>
        <v>12.63</v>
      </c>
      <c r="HP12" s="107" vm="1576">
        <f ca="1"/>
        <v>12.664999999999999</v>
      </c>
      <c r="HQ12" s="107" vm="1580">
        <f ca="1"/>
        <v>12.45</v>
      </c>
      <c r="HR12" s="107" vm="1539">
        <f ca="1"/>
        <v>12.445</v>
      </c>
      <c r="HS12" s="107" vm="1581">
        <f ca="1"/>
        <v>12.43</v>
      </c>
      <c r="HT12" s="107" vm="1531">
        <f ca="1"/>
        <v>12.3</v>
      </c>
      <c r="HU12" s="107" vm="1582">
        <f ca="1"/>
        <v>12.225</v>
      </c>
      <c r="HV12" s="107" vm="1538">
        <f ca="1"/>
        <v>12.42</v>
      </c>
      <c r="HW12" s="107" vm="1583">
        <f ca="1"/>
        <v>12.24</v>
      </c>
      <c r="HX12" s="107" vm="1556">
        <f ca="1"/>
        <v>12.615</v>
      </c>
      <c r="HY12" s="107" vm="1584">
        <f ca="1"/>
        <v>12.53</v>
      </c>
      <c r="HZ12" s="107" vm="1585">
        <f ca="1"/>
        <v>12.59</v>
      </c>
      <c r="IA12" s="107" vm="1551">
        <f ca="1"/>
        <v>12.515000000000001</v>
      </c>
      <c r="IB12" s="107" vm="1586">
        <f ca="1"/>
        <v>12.455</v>
      </c>
      <c r="IC12" s="107" vm="1587">
        <f ca="1"/>
        <v>12.715</v>
      </c>
      <c r="ID12" s="107" vm="1572">
        <f ca="1"/>
        <v>12.83</v>
      </c>
      <c r="IE12" s="107" vm="1588">
        <f ca="1"/>
        <v>12.855</v>
      </c>
      <c r="IF12" s="107" vm="1589">
        <f ca="1"/>
        <v>12.93</v>
      </c>
      <c r="IG12" s="107" vm="1590">
        <f ca="1"/>
        <v>13.02</v>
      </c>
      <c r="IH12" s="107" vm="1591">
        <f ca="1"/>
        <v>13.045</v>
      </c>
      <c r="II12" s="107" vm="1592">
        <f ca="1"/>
        <v>13.15</v>
      </c>
      <c r="IJ12" s="107" vm="1593">
        <f ca="1"/>
        <v>13.265000000000001</v>
      </c>
      <c r="IK12" s="107" vm="1594">
        <f ca="1"/>
        <v>13.4</v>
      </c>
      <c r="IL12" s="107" vm="1595">
        <f ca="1"/>
        <v>13.39</v>
      </c>
      <c r="IM12" s="107" vm="1596">
        <f ca="1"/>
        <v>13.42</v>
      </c>
      <c r="IN12" s="107" vm="1597">
        <f ca="1"/>
        <v>13.484999999999999</v>
      </c>
      <c r="IO12" s="107" vm="1598">
        <f ca="1"/>
        <v>13.53</v>
      </c>
      <c r="IP12" s="107" vm="1599">
        <f ca="1"/>
        <v>13.58</v>
      </c>
      <c r="IQ12" s="107" vm="1600">
        <f ca="1"/>
        <v>13.565</v>
      </c>
      <c r="IR12" s="107" vm="1601">
        <f ca="1"/>
        <v>13.76</v>
      </c>
      <c r="IS12" s="107" vm="1602">
        <f ca="1"/>
        <v>13.85</v>
      </c>
      <c r="IT12" s="107" vm="1603">
        <f ca="1"/>
        <v>13.805</v>
      </c>
      <c r="IU12" s="107" vm="1604">
        <f ca="1"/>
        <v>13.71</v>
      </c>
      <c r="IV12" s="107" vm="1604">
        <f ca="1"/>
        <v>13.71</v>
      </c>
      <c r="IW12" s="107" vm="1605">
        <f ca="1"/>
        <v>13.585000000000001</v>
      </c>
      <c r="IX12" s="107" vm="1606">
        <f ca="1"/>
        <v>13.63</v>
      </c>
      <c r="IY12" s="107" vm="1607">
        <f ca="1"/>
        <v>13.605</v>
      </c>
      <c r="IZ12" s="107" vm="1608">
        <f ca="1"/>
        <v>13.744999999999999</v>
      </c>
      <c r="JA12" s="107" vm="1609">
        <f ca="1"/>
        <v>13.68</v>
      </c>
      <c r="JB12" s="107" vm="1610">
        <f ca="1"/>
        <v>13.705</v>
      </c>
      <c r="JC12" s="107" vm="1611">
        <f ca="1"/>
        <v>13.73</v>
      </c>
      <c r="JD12" s="107" vm="1612">
        <f ca="1"/>
        <v>13.914999999999999</v>
      </c>
      <c r="JE12" s="107" vm="1613">
        <f ca="1"/>
        <v>13.654999999999999</v>
      </c>
      <c r="JF12" s="107" vm="1614">
        <f ca="1"/>
        <v>13.72</v>
      </c>
      <c r="JG12" s="107" vm="1615">
        <f ca="1"/>
        <v>13.765000000000001</v>
      </c>
      <c r="JH12" s="107" vm="1616">
        <f ca="1"/>
        <v>13.44</v>
      </c>
      <c r="JI12" s="107" vm="1617">
        <f ca="1"/>
        <v>13.595000000000001</v>
      </c>
      <c r="JJ12" s="107" vm="1618">
        <f ca="1"/>
        <v>13.41</v>
      </c>
      <c r="JK12" s="107" vm="1606">
        <f ca="1"/>
        <v>13.63</v>
      </c>
      <c r="JL12" s="107" vm="1619">
        <f ca="1"/>
        <v>13.395</v>
      </c>
      <c r="JM12" s="107" vm="1620">
        <f ca="1"/>
        <v>13.37</v>
      </c>
      <c r="JN12" s="107" vm="1621">
        <f ca="1"/>
        <v>13.48</v>
      </c>
      <c r="JO12" s="107" vm="1601">
        <f ca="1"/>
        <v>13.76</v>
      </c>
      <c r="JP12" s="107" vm="1622">
        <f ca="1"/>
        <v>13.69</v>
      </c>
      <c r="JQ12" s="107" vm="1623">
        <f ca="1"/>
        <v>13.725</v>
      </c>
      <c r="JR12" s="107" vm="1624">
        <f ca="1"/>
        <v>13.7</v>
      </c>
      <c r="JS12" s="107" vm="1613">
        <f ca="1"/>
        <v>13.654999999999999</v>
      </c>
      <c r="JT12" s="107" vm="1625">
        <f ca="1"/>
        <v>13.535</v>
      </c>
      <c r="JU12" s="107" vm="1626">
        <f ca="1"/>
        <v>13.54</v>
      </c>
      <c r="JV12" s="107" vm="1627">
        <f ca="1"/>
        <v>13.75</v>
      </c>
      <c r="JW12" s="107" vm="1628">
        <f ca="1"/>
        <v>13.65</v>
      </c>
      <c r="JX12" s="107" vm="1629">
        <f ca="1"/>
        <v>13.28</v>
      </c>
      <c r="JY12" s="107" vm="1621">
        <f ca="1"/>
        <v>13.48</v>
      </c>
      <c r="JZ12" s="107" vm="1624">
        <f ca="1"/>
        <v>13.7</v>
      </c>
      <c r="KA12" s="107" vm="1630">
        <f ca="1"/>
        <v>13.87</v>
      </c>
      <c r="KB12" s="107" vm="1631">
        <f ca="1"/>
        <v>13.865</v>
      </c>
    </row>
    <row r="13" spans="2:288" ht="20.100000000000001" customHeight="1" x14ac:dyDescent="0.6">
      <c r="B13" s="11" t="s">
        <v>35</v>
      </c>
      <c r="C13" s="1" t="s">
        <v>36</v>
      </c>
      <c r="D13" s="108" t="str" cm="1">
        <f t="array" ref="D13">_FV(Table15[[#This Row],[ ETF]],"Ticker symbol",TRUE)</f>
        <v>XD9U</v>
      </c>
      <c r="E13" s="1" t="s">
        <v>50</v>
      </c>
      <c r="F13" s="1" t="s">
        <v>51</v>
      </c>
      <c r="G13" s="1" t="e" vm="1632">
        <v>#VALUE!</v>
      </c>
      <c r="H13" s="18" cm="1">
        <f t="array" ref="H13">IFERROR(_FV(Table15[[#This Row],[ ETF]],"beta"),"")</f>
        <v>1.0333000000000001</v>
      </c>
      <c r="I13" s="21" cm="1">
        <f t="array" ref="I13">_FV(Table15[[#This Row],[ ETF]],"Price")</f>
        <v>134.41999999999999</v>
      </c>
      <c r="J13" s="17">
        <f>SUMIF(Table14[Ativo],Table15[[#This Row],[Ticker]],Table14[Qtd])</f>
        <v>0</v>
      </c>
      <c r="K13" s="5">
        <f>Table15[[#This Row],[Preço]]*Table15[[#This Row],[Qtd]]</f>
        <v>0</v>
      </c>
      <c r="L13" s="13">
        <f>_xlfn.FLOOR.MATH((Aporte-2)/Table15[[#This Row],[Preço]])</f>
        <v>2</v>
      </c>
      <c r="M13" s="12">
        <f>Aporte-Table15[[#This Row],[Possível]]*Table15[[#This Row],[Preço]]</f>
        <v>81.160000000000025</v>
      </c>
      <c r="N13" s="26" cm="1">
        <f t="array" ref="N13">_FV(Table15[[#This Row],[ ETF]],"Expense ratio",TRUE)</f>
        <v>7.000000000000001E-4</v>
      </c>
      <c r="O13" s="29" cm="1">
        <f t="array" ref="O13">_FV(Table15[[#This Row],[ ETF]],"Market cap",TRUE)</f>
        <v>6417174000</v>
      </c>
      <c r="P13" s="27" cm="1">
        <f t="array" ref="P13">_FV(Table15[[#This Row],[ ETF]],"Volume")</f>
        <v>4430</v>
      </c>
      <c r="Q13" s="26" cm="1">
        <f t="array" ref="Q13">_FV(Table15[[#This Row],[ ETF]],"Change (%)",TRUE)</f>
        <v>2.6479999999999997E-3</v>
      </c>
      <c r="R13" s="30">
        <f ca="1">IFERROR(
   IFERROR(
      (Table15[[#This Row],[Preço]]-AF13)/AF13,
      (Table15[[#This Row],[Preço]]-AG13)/AG13
   ),
(Table15[[#This Row],[Preço]]-AH13)/AH13
)</f>
        <v>0.26524849397590355</v>
      </c>
      <c r="S13" s="31"/>
      <c r="T13" s="28" cm="1">
        <f t="array" ref="T13">Table15[[#This Row],[Valor de mercado]]/Riqueza_hoje</f>
        <v>0</v>
      </c>
      <c r="AF13" s="107" t="e" cm="1" vm="340">
        <f t="array" aca="1" ref="AF13:JZ13" ca="1">TRANSPOSE(_xlfn.STOCKHISTORY(G13,TODAY()-365,TODAY(),0,0,1))</f>
        <v>#N/A</v>
      </c>
      <c r="AG13" s="107" vm="1633">
        <f ca="1"/>
        <v>106.24</v>
      </c>
      <c r="AH13" s="107" vm="1634">
        <f ca="1"/>
        <v>106.31</v>
      </c>
      <c r="AI13" s="107" vm="1635">
        <f ca="1"/>
        <v>106.12</v>
      </c>
      <c r="AJ13" s="107" vm="1636">
        <f ca="1"/>
        <v>105.245</v>
      </c>
      <c r="AK13" s="107" vm="1637">
        <f ca="1"/>
        <v>105.39</v>
      </c>
      <c r="AL13" s="107" vm="1638">
        <f ca="1"/>
        <v>107.105</v>
      </c>
      <c r="AM13" s="107" vm="1639">
        <f ca="1"/>
        <v>108.06</v>
      </c>
      <c r="AN13" s="107" vm="1640">
        <f ca="1"/>
        <v>108.41</v>
      </c>
      <c r="AO13" s="107" vm="1641">
        <f ca="1"/>
        <v>108.42</v>
      </c>
      <c r="AP13" s="107" vm="1642">
        <f ca="1"/>
        <v>108.19</v>
      </c>
      <c r="AQ13" s="107" vm="1643">
        <f ca="1"/>
        <v>108.4</v>
      </c>
      <c r="AR13" s="107" vm="1644">
        <f ca="1"/>
        <v>108.645</v>
      </c>
      <c r="AS13" s="107" vm="1645">
        <f ca="1"/>
        <v>107.43</v>
      </c>
      <c r="AT13" s="107" vm="1646">
        <f ca="1"/>
        <v>107.375</v>
      </c>
      <c r="AU13" s="107" vm="1647">
        <f ca="1"/>
        <v>107.72</v>
      </c>
      <c r="AV13" s="107" vm="1648">
        <f ca="1"/>
        <v>109.28</v>
      </c>
      <c r="AW13" s="107" vm="1649">
        <f ca="1"/>
        <v>109.75</v>
      </c>
      <c r="AX13" s="107" vm="1650">
        <f ca="1"/>
        <v>109.25</v>
      </c>
      <c r="AY13" s="107" vm="1651">
        <f ca="1"/>
        <v>108.61499999999999</v>
      </c>
      <c r="AZ13" s="107" vm="1652">
        <f ca="1"/>
        <v>109.61499999999999</v>
      </c>
      <c r="BA13" s="107" vm="1653">
        <f ca="1"/>
        <v>107.78</v>
      </c>
      <c r="BB13" s="107" vm="1654">
        <f ca="1"/>
        <v>108.22</v>
      </c>
      <c r="BC13" s="107" vm="1655">
        <f ca="1"/>
        <v>106.18</v>
      </c>
      <c r="BD13" s="107" vm="1656">
        <f ca="1"/>
        <v>106.9</v>
      </c>
      <c r="BE13" s="107" vm="1657">
        <f ca="1"/>
        <v>109.235</v>
      </c>
      <c r="BF13" s="107" vm="1658">
        <f ca="1"/>
        <v>109.11</v>
      </c>
      <c r="BG13" s="107" vm="1659">
        <f ca="1"/>
        <v>109.83</v>
      </c>
      <c r="BH13" s="107" vm="1660">
        <f ca="1"/>
        <v>110.685</v>
      </c>
      <c r="BI13" s="107" vm="1661">
        <f ca="1"/>
        <v>111.215</v>
      </c>
      <c r="BJ13" s="107" vm="1662">
        <f ca="1"/>
        <v>111.53</v>
      </c>
      <c r="BK13" s="107" vm="1663">
        <f ca="1"/>
        <v>111.44</v>
      </c>
      <c r="BL13" s="107" vm="1664">
        <f ca="1"/>
        <v>111.80500000000001</v>
      </c>
      <c r="BM13" s="107" vm="1665">
        <f ca="1"/>
        <v>112.03</v>
      </c>
      <c r="BN13" s="107" vm="1666">
        <f ca="1"/>
        <v>112.95</v>
      </c>
      <c r="BO13" s="107" vm="1667">
        <f ca="1"/>
        <v>112.4</v>
      </c>
      <c r="BP13" s="107" vm="1668">
        <f ca="1"/>
        <v>111.38</v>
      </c>
      <c r="BQ13" s="107" vm="1669">
        <f ca="1"/>
        <v>111.22</v>
      </c>
      <c r="BR13" s="107" vm="1670">
        <f ca="1"/>
        <v>112.2</v>
      </c>
      <c r="BS13" s="107" vm="1671">
        <f ca="1"/>
        <v>110.77</v>
      </c>
      <c r="BT13" s="107" vm="1672">
        <f ca="1"/>
        <v>109.645</v>
      </c>
      <c r="BU13" s="107" vm="1673">
        <f ca="1"/>
        <v>111.08</v>
      </c>
      <c r="BV13" s="107" vm="1674">
        <f ca="1"/>
        <v>110.61499999999999</v>
      </c>
      <c r="BW13" s="107" vm="1675">
        <f ca="1"/>
        <v>109.16</v>
      </c>
      <c r="BX13" s="107" vm="1676">
        <f ca="1"/>
        <v>110.79</v>
      </c>
      <c r="BY13" s="107" vm="1677">
        <f ca="1"/>
        <v>110.535</v>
      </c>
      <c r="BZ13" s="107" vm="1678">
        <f ca="1"/>
        <v>109.84</v>
      </c>
      <c r="CA13" s="107" vm="1679">
        <f ca="1"/>
        <v>108.39</v>
      </c>
      <c r="CB13" s="107" vm="1680">
        <f ca="1"/>
        <v>105.76</v>
      </c>
      <c r="CC13" s="107" vm="1681">
        <f ca="1"/>
        <v>109.63500000000001</v>
      </c>
      <c r="CD13" s="107" vm="1682">
        <f ca="1"/>
        <v>110.11</v>
      </c>
      <c r="CE13" s="107" vm="1683">
        <f ca="1"/>
        <v>110.46</v>
      </c>
      <c r="CF13" s="107" vm="1684">
        <f ca="1"/>
        <v>112.005</v>
      </c>
      <c r="CG13" s="107" vm="1685">
        <f ca="1"/>
        <v>111.19</v>
      </c>
      <c r="CH13" s="107" vm="1686">
        <f ca="1"/>
        <v>111.81</v>
      </c>
      <c r="CI13" s="107" vm="1687">
        <f ca="1"/>
        <v>112.58</v>
      </c>
      <c r="CJ13" s="107" vm="1688">
        <f ca="1"/>
        <v>111.79</v>
      </c>
      <c r="CK13" s="107" vm="1689">
        <f ca="1"/>
        <v>112.345</v>
      </c>
      <c r="CL13" s="107" vm="1690">
        <f ca="1"/>
        <v>111.095</v>
      </c>
      <c r="CM13" s="107" vm="1691">
        <f ca="1"/>
        <v>111.83</v>
      </c>
      <c r="CN13" s="107" vm="1692">
        <f ca="1"/>
        <v>111.69</v>
      </c>
      <c r="CO13" s="107" vm="1693">
        <f ca="1"/>
        <v>111.44499999999999</v>
      </c>
      <c r="CP13" s="107" vm="1694">
        <f ca="1"/>
        <v>110.1</v>
      </c>
      <c r="CQ13" s="107" vm="1695">
        <f ca="1"/>
        <v>111.37</v>
      </c>
      <c r="CR13" s="107" vm="1696">
        <f ca="1"/>
        <v>111.755</v>
      </c>
      <c r="CS13" s="107" vm="1697">
        <f ca="1"/>
        <v>111.895</v>
      </c>
      <c r="CT13" s="107" vm="1698">
        <f ca="1"/>
        <v>112.675</v>
      </c>
      <c r="CU13" s="107" vm="1699">
        <f ca="1"/>
        <v>113.47499999999999</v>
      </c>
      <c r="CV13" s="107" vm="1700">
        <f ca="1"/>
        <v>115.57</v>
      </c>
      <c r="CW13" s="107" vm="1701">
        <f ca="1"/>
        <v>115.59</v>
      </c>
      <c r="CX13" s="107" vm="1702">
        <f ca="1"/>
        <v>115.955</v>
      </c>
      <c r="CY13" s="107" vm="1703">
        <f ca="1"/>
        <v>116.235</v>
      </c>
      <c r="CZ13" s="107" vm="1704">
        <f ca="1"/>
        <v>116.81</v>
      </c>
      <c r="DA13" s="107" vm="1705">
        <f ca="1"/>
        <v>117.215</v>
      </c>
      <c r="DB13" s="107" vm="1706">
        <f ca="1"/>
        <v>117.5</v>
      </c>
      <c r="DC13" s="107" vm="1707">
        <f ca="1"/>
        <v>118.02500000000001</v>
      </c>
      <c r="DD13" s="107" vm="1708">
        <f ca="1"/>
        <v>118.355</v>
      </c>
      <c r="DE13" s="107" vm="1709">
        <f ca="1"/>
        <v>118.13500000000001</v>
      </c>
      <c r="DF13" s="107" vm="1710">
        <f ca="1"/>
        <v>116.77</v>
      </c>
      <c r="DG13" s="107" vm="1711">
        <f ca="1"/>
        <v>117.77500000000001</v>
      </c>
      <c r="DH13" s="107" vm="1712">
        <f ca="1"/>
        <v>118.33499999999999</v>
      </c>
      <c r="DI13" s="107" vm="1713">
        <f ca="1"/>
        <v>118.425</v>
      </c>
      <c r="DJ13" s="107" vm="1714">
        <f ca="1"/>
        <v>118.93</v>
      </c>
      <c r="DK13" s="107" vm="1715">
        <f ca="1"/>
        <v>118.82</v>
      </c>
      <c r="DL13" s="107" vm="1716">
        <f ca="1"/>
        <v>118.925</v>
      </c>
      <c r="DM13" s="107" vm="1717">
        <f ca="1"/>
        <v>118.89</v>
      </c>
      <c r="DN13" s="107" vm="1718">
        <f ca="1"/>
        <v>118.565</v>
      </c>
      <c r="DO13" s="107" t="e" vm="340">
        <f ca="1"/>
        <v>#N/A</v>
      </c>
      <c r="DP13" s="107" vm="1719">
        <f ca="1"/>
        <v>117.13</v>
      </c>
      <c r="DQ13" s="107" vm="1720">
        <f ca="1"/>
        <v>118.31</v>
      </c>
      <c r="DR13" s="107" vm="1721">
        <f ca="1"/>
        <v>117.77</v>
      </c>
      <c r="DS13" s="107" vm="1722">
        <f ca="1"/>
        <v>119.63</v>
      </c>
      <c r="DT13" s="107" vm="1723">
        <f ca="1"/>
        <v>119.39</v>
      </c>
      <c r="DU13" s="107" vm="1724">
        <f ca="1"/>
        <v>117.175</v>
      </c>
      <c r="DV13" s="107" vm="1725">
        <f ca="1"/>
        <v>115.68</v>
      </c>
      <c r="DW13" s="107" vm="1726">
        <f ca="1"/>
        <v>115.935</v>
      </c>
      <c r="DX13" s="107" vm="1727">
        <f ca="1"/>
        <v>117.6</v>
      </c>
      <c r="DY13" s="107" vm="1728">
        <f ca="1"/>
        <v>117.765</v>
      </c>
      <c r="DZ13" s="107" vm="1729">
        <f ca="1"/>
        <v>117.68</v>
      </c>
      <c r="EA13" s="107" vm="1730">
        <f ca="1"/>
        <v>117.97499999999999</v>
      </c>
      <c r="EB13" s="107" vm="1731">
        <f ca="1"/>
        <v>118.88500000000001</v>
      </c>
      <c r="EC13" s="107" vm="1732">
        <f ca="1"/>
        <v>118.655</v>
      </c>
      <c r="ED13" s="107" vm="1733">
        <f ca="1"/>
        <v>118.78</v>
      </c>
      <c r="EE13" s="107" vm="1734">
        <f ca="1"/>
        <v>119</v>
      </c>
      <c r="EF13" s="107" vm="1735">
        <f ca="1"/>
        <v>119.34</v>
      </c>
      <c r="EG13" s="107" t="e" vm="340">
        <f ca="1"/>
        <v>#N/A</v>
      </c>
      <c r="EH13" s="107" vm="1736">
        <f ca="1"/>
        <v>119.105</v>
      </c>
      <c r="EI13" s="107" vm="1723">
        <f ca="1"/>
        <v>119.39</v>
      </c>
      <c r="EJ13" s="107" vm="1716">
        <f ca="1"/>
        <v>118.925</v>
      </c>
      <c r="EK13" s="107" vm="1737">
        <f ca="1"/>
        <v>119.575</v>
      </c>
      <c r="EL13" s="107" vm="1738">
        <f ca="1"/>
        <v>119.57</v>
      </c>
      <c r="EM13" s="107" vm="1739">
        <f ca="1"/>
        <v>119.41500000000001</v>
      </c>
      <c r="EN13" s="107" vm="1740">
        <f ca="1"/>
        <v>119.96</v>
      </c>
      <c r="EO13" s="107" vm="1741">
        <f ca="1"/>
        <v>120.07</v>
      </c>
      <c r="EP13" s="107" vm="1742">
        <f ca="1"/>
        <v>120.28</v>
      </c>
      <c r="EQ13" s="107" vm="1743">
        <f ca="1"/>
        <v>120.325</v>
      </c>
      <c r="ER13" s="107" vm="1744">
        <f ca="1"/>
        <v>120.44499999999999</v>
      </c>
      <c r="ES13" s="107" vm="1745">
        <f ca="1"/>
        <v>120.54</v>
      </c>
      <c r="ET13" s="107" vm="1746">
        <f ca="1"/>
        <v>120.18</v>
      </c>
      <c r="EU13" s="107" vm="1747">
        <f ca="1"/>
        <v>118.88</v>
      </c>
      <c r="EV13" s="107" vm="1748">
        <f ca="1"/>
        <v>119.83</v>
      </c>
      <c r="EW13" s="107" vm="1749">
        <f ca="1"/>
        <v>120.645</v>
      </c>
      <c r="EX13" s="107" vm="1750">
        <f ca="1"/>
        <v>120.89</v>
      </c>
      <c r="EY13" s="107" vm="1751">
        <f ca="1"/>
        <v>121.455</v>
      </c>
      <c r="EZ13" s="107" vm="1752">
        <f ca="1"/>
        <v>121.80500000000001</v>
      </c>
      <c r="FA13" s="107" vm="1753">
        <f ca="1"/>
        <v>121.88</v>
      </c>
      <c r="FB13" s="107" vm="1754">
        <f ca="1"/>
        <v>122.44</v>
      </c>
      <c r="FC13" s="107" vm="1755">
        <f ca="1"/>
        <v>122.315</v>
      </c>
      <c r="FD13" s="107" vm="1756">
        <f ca="1"/>
        <v>122.62</v>
      </c>
      <c r="FE13" s="107" vm="1757">
        <f ca="1"/>
        <v>123.395</v>
      </c>
      <c r="FF13" s="107" vm="1758">
        <f ca="1"/>
        <v>123.89</v>
      </c>
      <c r="FG13" s="107" vm="1759">
        <f ca="1"/>
        <v>123.205</v>
      </c>
      <c r="FH13" s="107" vm="1760">
        <f ca="1"/>
        <v>123.855</v>
      </c>
      <c r="FI13" s="107" vm="1761">
        <f ca="1"/>
        <v>122.74</v>
      </c>
      <c r="FJ13" s="107" vm="1762">
        <f ca="1"/>
        <v>124.19</v>
      </c>
      <c r="FK13" s="107" vm="1763">
        <f ca="1"/>
        <v>124.545</v>
      </c>
      <c r="FL13" s="107" vm="1764">
        <f ca="1"/>
        <v>124.91500000000001</v>
      </c>
      <c r="FM13" s="107" vm="1765">
        <f ca="1"/>
        <v>124.3</v>
      </c>
      <c r="FN13" s="107" vm="1766">
        <f ca="1"/>
        <v>124.035</v>
      </c>
      <c r="FO13" s="107" vm="1767">
        <f ca="1"/>
        <v>123.67</v>
      </c>
      <c r="FP13" s="107" vm="1768">
        <f ca="1"/>
        <v>121.14</v>
      </c>
      <c r="FQ13" s="107" vm="1769">
        <f ca="1"/>
        <v>122.89</v>
      </c>
      <c r="FR13" s="107" vm="1770">
        <f ca="1"/>
        <v>123.78</v>
      </c>
      <c r="FS13" s="107" vm="1771">
        <f ca="1"/>
        <v>124.21</v>
      </c>
      <c r="FT13" s="107" vm="1772">
        <f ca="1"/>
        <v>125.595</v>
      </c>
      <c r="FU13" s="107" vm="1773">
        <f ca="1"/>
        <v>125.88</v>
      </c>
      <c r="FV13" s="107" vm="1774">
        <f ca="1"/>
        <v>125</v>
      </c>
      <c r="FW13" s="107" vm="1775">
        <f ca="1"/>
        <v>125.52</v>
      </c>
      <c r="FX13" s="107" vm="1776">
        <f ca="1"/>
        <v>126.13</v>
      </c>
      <c r="FY13" s="107" vm="1777">
        <f ca="1"/>
        <v>125.36</v>
      </c>
      <c r="FZ13" s="107" vm="1778">
        <f ca="1"/>
        <v>125.82</v>
      </c>
      <c r="GA13" s="107" vm="1779">
        <f ca="1"/>
        <v>125.2</v>
      </c>
      <c r="GB13" s="107" vm="1780">
        <f ca="1"/>
        <v>125.51</v>
      </c>
      <c r="GC13" s="107" vm="1781">
        <f ca="1"/>
        <v>126.14</v>
      </c>
      <c r="GD13" s="107" vm="1782">
        <f ca="1"/>
        <v>126.4</v>
      </c>
      <c r="GE13" s="107" vm="1783">
        <f ca="1"/>
        <v>126.27500000000001</v>
      </c>
      <c r="GF13" s="107" vm="1784">
        <f ca="1"/>
        <v>126.455</v>
      </c>
      <c r="GG13" s="107" vm="1784">
        <f ca="1"/>
        <v>126.455</v>
      </c>
      <c r="GH13" s="107" vm="1785">
        <f ca="1"/>
        <v>126.71</v>
      </c>
      <c r="GI13" s="107" vm="1786">
        <f ca="1"/>
        <v>127.19499999999999</v>
      </c>
      <c r="GJ13" s="107" vm="1787">
        <f ca="1"/>
        <v>126.57</v>
      </c>
      <c r="GK13" s="107" vm="1788">
        <f ca="1"/>
        <v>126.535</v>
      </c>
      <c r="GL13" s="107" vm="1789">
        <f ca="1"/>
        <v>126.545</v>
      </c>
      <c r="GM13" s="107" vm="1790">
        <f ca="1"/>
        <v>125.215</v>
      </c>
      <c r="GN13" s="107" vm="1791">
        <f ca="1"/>
        <v>126.105</v>
      </c>
      <c r="GO13" s="107" vm="1792">
        <f ca="1"/>
        <v>127.63500000000001</v>
      </c>
      <c r="GP13" s="107" vm="1793">
        <f ca="1"/>
        <v>127.82</v>
      </c>
      <c r="GQ13" s="107" vm="1794">
        <f ca="1"/>
        <v>128.125</v>
      </c>
      <c r="GR13" s="107" vm="1795">
        <f ca="1"/>
        <v>127.7</v>
      </c>
      <c r="GS13" s="107" vm="1796">
        <f ca="1"/>
        <v>128.29</v>
      </c>
      <c r="GT13" s="107" t="e" vm="340">
        <f ca="1"/>
        <v>#N/A</v>
      </c>
      <c r="GU13" s="107" vm="1797">
        <f ca="1"/>
        <v>129.06</v>
      </c>
      <c r="GV13" s="107" vm="1798">
        <f ca="1"/>
        <v>129.16</v>
      </c>
      <c r="GW13" s="107" vm="1799">
        <f ca="1"/>
        <v>129.51</v>
      </c>
      <c r="GX13" s="107" vm="1800">
        <f ca="1"/>
        <v>129.29</v>
      </c>
      <c r="GY13" s="107" vm="1801">
        <f ca="1"/>
        <v>129.73500000000001</v>
      </c>
      <c r="GZ13" s="107" vm="1802">
        <f ca="1"/>
        <v>128.79</v>
      </c>
      <c r="HA13" s="107" vm="1803">
        <f ca="1"/>
        <v>128.435</v>
      </c>
      <c r="HB13" s="107" vm="1804">
        <f ca="1"/>
        <v>128.76499999999999</v>
      </c>
      <c r="HC13" s="107" vm="1805">
        <f ca="1"/>
        <v>127.74</v>
      </c>
      <c r="HD13" s="107" vm="1806">
        <f ca="1"/>
        <v>127.22</v>
      </c>
      <c r="HE13" s="107" vm="1806">
        <f ca="1"/>
        <v>127.22</v>
      </c>
      <c r="HF13" s="107" vm="1807">
        <f ca="1"/>
        <v>126.97</v>
      </c>
      <c r="HG13" s="107" vm="1808">
        <f ca="1"/>
        <v>127.005</v>
      </c>
      <c r="HH13" s="107" vm="1809">
        <f ca="1"/>
        <v>126.78</v>
      </c>
      <c r="HI13" s="107" vm="1810">
        <f ca="1"/>
        <v>124.58</v>
      </c>
      <c r="HJ13" s="107" vm="1763">
        <f ca="1"/>
        <v>124.545</v>
      </c>
      <c r="HK13" s="107" vm="1811">
        <f ca="1"/>
        <v>125.65</v>
      </c>
      <c r="HL13" s="107" vm="1808">
        <f ca="1"/>
        <v>127.005</v>
      </c>
      <c r="HM13" s="107" vm="1812">
        <f ca="1"/>
        <v>126.65</v>
      </c>
      <c r="HN13" s="107" vm="1813">
        <f ca="1"/>
        <v>126.82</v>
      </c>
      <c r="HO13" s="107" vm="1814">
        <f ca="1"/>
        <v>124.32</v>
      </c>
      <c r="HP13" s="107" vm="1810">
        <f ca="1"/>
        <v>124.58</v>
      </c>
      <c r="HQ13" s="107" vm="1815">
        <f ca="1"/>
        <v>123.92</v>
      </c>
      <c r="HR13" s="107" vm="1816">
        <f ca="1"/>
        <v>123.12</v>
      </c>
      <c r="HS13" s="107" vm="1817">
        <f ca="1"/>
        <v>121.97</v>
      </c>
      <c r="HT13" s="107" vm="1818">
        <f ca="1"/>
        <v>124.17</v>
      </c>
      <c r="HU13" s="107" vm="1819">
        <f ca="1"/>
        <v>122.7</v>
      </c>
      <c r="HV13" s="107" vm="1820">
        <f ca="1"/>
        <v>126.05500000000001</v>
      </c>
      <c r="HW13" s="107" vm="1821">
        <f ca="1"/>
        <v>125.505</v>
      </c>
      <c r="HX13" s="107" vm="1822">
        <f ca="1"/>
        <v>125.58499999999999</v>
      </c>
      <c r="HY13" s="107" vm="1823">
        <f ca="1"/>
        <v>124.22</v>
      </c>
      <c r="HZ13" s="107" vm="1758">
        <f ca="1"/>
        <v>123.89</v>
      </c>
      <c r="IA13" s="107" vm="1824">
        <f ca="1"/>
        <v>126.33</v>
      </c>
      <c r="IB13" s="107" vm="1825">
        <f ca="1"/>
        <v>127.495</v>
      </c>
      <c r="IC13" s="107" vm="1826">
        <f ca="1"/>
        <v>127.77500000000001</v>
      </c>
      <c r="ID13" s="107" vm="1827">
        <f ca="1"/>
        <v>128.88</v>
      </c>
      <c r="IE13" s="107" vm="1828">
        <f ca="1"/>
        <v>129.44</v>
      </c>
      <c r="IF13" s="107" vm="1829">
        <f ca="1"/>
        <v>129.37</v>
      </c>
      <c r="IG13" s="107" vm="1830">
        <f ca="1"/>
        <v>129.35</v>
      </c>
      <c r="IH13" s="107" vm="1831">
        <f ca="1"/>
        <v>130.13</v>
      </c>
      <c r="II13" s="107" vm="1832">
        <f ca="1"/>
        <v>131.23500000000001</v>
      </c>
      <c r="IJ13" s="107" vm="1833">
        <f ca="1"/>
        <v>130.43</v>
      </c>
      <c r="IK13" s="107" vm="1834">
        <f ca="1"/>
        <v>130.83000000000001</v>
      </c>
      <c r="IL13" s="107" vm="1835">
        <f ca="1"/>
        <v>130.97</v>
      </c>
      <c r="IM13" s="107" vm="1836">
        <f ca="1"/>
        <v>131.43</v>
      </c>
      <c r="IN13" s="107" vm="1837">
        <f ca="1"/>
        <v>131.97999999999999</v>
      </c>
      <c r="IO13" s="107" vm="1838">
        <f ca="1"/>
        <v>131.89500000000001</v>
      </c>
      <c r="IP13" s="107" vm="1839">
        <f ca="1"/>
        <v>133.185</v>
      </c>
      <c r="IQ13" s="107" vm="1840">
        <f ca="1"/>
        <v>134.13999999999999</v>
      </c>
      <c r="IR13" s="107" vm="1841">
        <f ca="1"/>
        <v>134.07</v>
      </c>
      <c r="IS13" s="107" vm="1842">
        <f ca="1"/>
        <v>133.46</v>
      </c>
      <c r="IT13" s="107" vm="1843">
        <f ca="1"/>
        <v>133.43</v>
      </c>
      <c r="IU13" s="107" vm="1844">
        <f ca="1"/>
        <v>132.67500000000001</v>
      </c>
      <c r="IV13" s="107" vm="1845">
        <f ca="1"/>
        <v>133.405</v>
      </c>
      <c r="IW13" s="107" vm="1846">
        <f ca="1"/>
        <v>133.74</v>
      </c>
      <c r="IX13" s="107" vm="1847">
        <f ca="1"/>
        <v>134.29</v>
      </c>
      <c r="IY13" s="107" vm="1848">
        <f ca="1"/>
        <v>133.86000000000001</v>
      </c>
      <c r="IZ13" s="107" vm="1849">
        <f ca="1"/>
        <v>133.93</v>
      </c>
      <c r="JA13" s="107" vm="1850">
        <f ca="1"/>
        <v>134.33000000000001</v>
      </c>
      <c r="JB13" s="107" vm="1851">
        <f ca="1"/>
        <v>134.56</v>
      </c>
      <c r="JC13" s="107" vm="1852">
        <f ca="1"/>
        <v>132.875</v>
      </c>
      <c r="JD13" s="107" vm="1853">
        <f ca="1"/>
        <v>133.48500000000001</v>
      </c>
      <c r="JE13" s="107" vm="1854">
        <f ca="1"/>
        <v>133.97499999999999</v>
      </c>
      <c r="JF13" s="107" vm="1855">
        <f ca="1"/>
        <v>130.9</v>
      </c>
      <c r="JG13" s="107" vm="1856">
        <f ca="1"/>
        <v>132.06</v>
      </c>
      <c r="JH13" s="107" vm="1857">
        <f ca="1"/>
        <v>130.685</v>
      </c>
      <c r="JI13" s="107" vm="1858">
        <f ca="1"/>
        <v>132.19</v>
      </c>
      <c r="JJ13" s="107" vm="1859">
        <f ca="1"/>
        <v>129.77000000000001</v>
      </c>
      <c r="JK13" s="107" vm="1860">
        <f ca="1"/>
        <v>128.68</v>
      </c>
      <c r="JL13" s="107" vm="1861">
        <f ca="1"/>
        <v>129.87</v>
      </c>
      <c r="JM13" s="107" vm="1862">
        <f ca="1"/>
        <v>133.10499999999999</v>
      </c>
      <c r="JN13" s="107" vm="1863">
        <f ca="1"/>
        <v>133.13999999999999</v>
      </c>
      <c r="JO13" s="107" vm="1864">
        <f ca="1"/>
        <v>133.16999999999999</v>
      </c>
      <c r="JP13" s="107" vm="1865">
        <f ca="1"/>
        <v>132.82</v>
      </c>
      <c r="JQ13" s="107" vm="1866">
        <f ca="1"/>
        <v>132.5</v>
      </c>
      <c r="JR13" s="107" vm="1867">
        <f ca="1"/>
        <v>131.035</v>
      </c>
      <c r="JS13" s="107" vm="1868">
        <f ca="1"/>
        <v>130.80500000000001</v>
      </c>
      <c r="JT13" s="107" vm="1869">
        <f ca="1"/>
        <v>133.375</v>
      </c>
      <c r="JU13" s="107" vm="1870">
        <f ca="1"/>
        <v>132.10499999999999</v>
      </c>
      <c r="JV13" s="107" vm="1871">
        <f ca="1"/>
        <v>128.61000000000001</v>
      </c>
      <c r="JW13" s="107" vm="1872">
        <f ca="1"/>
        <v>130.52000000000001</v>
      </c>
      <c r="JX13" s="107" vm="1865">
        <f ca="1"/>
        <v>132.82</v>
      </c>
      <c r="JY13" s="107" vm="1873">
        <f ca="1"/>
        <v>134.065</v>
      </c>
      <c r="JZ13" s="107" vm="1874">
        <f ca="1"/>
        <v>134.41999999999999</v>
      </c>
      <c r="KA13" s="107"/>
      <c r="KB13" s="107"/>
    </row>
    <row r="14" spans="2:288" ht="20.100000000000001" customHeight="1" x14ac:dyDescent="0.6">
      <c r="B14" s="11" t="s">
        <v>35</v>
      </c>
      <c r="C14" s="1" t="s">
        <v>42</v>
      </c>
      <c r="D14" s="108" t="str" cm="1">
        <f t="array" ref="D14">_FV(Table15[[#This Row],[ ETF]],"Ticker symbol",TRUE)</f>
        <v>XMME</v>
      </c>
      <c r="E14" s="1" t="s">
        <v>52</v>
      </c>
      <c r="F14" s="1" t="s">
        <v>53</v>
      </c>
      <c r="G14" s="1" t="e" vm="1875">
        <v>#VALUE!</v>
      </c>
      <c r="H14" s="18" cm="1">
        <f t="array" ref="H14">IFERROR(_FV(Table15[[#This Row],[ ETF]],"beta"),"")</f>
        <v>1.0077</v>
      </c>
      <c r="I14" s="21" cm="1">
        <f t="array" ref="I14">_FV(Table15[[#This Row],[ ETF]],"Price")</f>
        <v>59.59</v>
      </c>
      <c r="J14" s="17">
        <f>SUMIF(Table14[Ativo],Table15[[#This Row],[Ticker]],Table14[Qtd])</f>
        <v>0</v>
      </c>
      <c r="K14" s="5">
        <f>Table15[[#This Row],[Preço]]*Table15[[#This Row],[Qtd]]</f>
        <v>0</v>
      </c>
      <c r="L14" s="13">
        <f>_xlfn.FLOOR.MATH((Aporte-2)/Table15[[#This Row],[Preço]])</f>
        <v>5</v>
      </c>
      <c r="M14" s="12">
        <f>Aporte-Table15[[#This Row],[Possível]]*Table15[[#This Row],[Preço]]</f>
        <v>52.049999999999955</v>
      </c>
      <c r="N14" s="26" cm="1">
        <f t="array" ref="N14">_FV(Table15[[#This Row],[ ETF]],"Expense ratio",TRUE)</f>
        <v>1.8E-3</v>
      </c>
      <c r="O14" s="29" cm="1">
        <f t="array" ref="O14">_FV(Table15[[#This Row],[ ETF]],"Market cap",TRUE)</f>
        <v>5957422500</v>
      </c>
      <c r="P14" s="27" cm="1">
        <f t="array" ref="P14">_FV(Table15[[#This Row],[ ETF]],"Volume")</f>
        <v>25130</v>
      </c>
      <c r="Q14" s="26" cm="1">
        <f t="array" ref="Q14">_FV(Table15[[#This Row],[ ETF]],"Change (%)",TRUE)</f>
        <v>-2.173E-3</v>
      </c>
      <c r="R14" s="30">
        <f ca="1">IFERROR(
   IFERROR(
      (Table15[[#This Row],[Preço]]-AF14)/AF14,
      (Table15[[#This Row],[Preço]]-AG14)/AG14
   ),
(Table15[[#This Row],[Preço]]-AH14)/AH14
)</f>
        <v>-2.3514952888160513E-2</v>
      </c>
      <c r="S14" s="31"/>
      <c r="T14" s="28" cm="1">
        <f t="array" ref="T14">Table15[[#This Row],[Valor de mercado]]/Riqueza_hoje</f>
        <v>0</v>
      </c>
      <c r="AF14" s="107" t="e" cm="1" vm="340">
        <f t="array" aca="1" ref="AF14:KA14" ca="1">TRANSPOSE(_xlfn.STOCKHISTORY(G14,TODAY()-365,TODAY(),0,0,1))</f>
        <v>#N/A</v>
      </c>
      <c r="AG14" s="107" vm="1876">
        <f ca="1"/>
        <v>61.024999999999999</v>
      </c>
      <c r="AH14" s="107" vm="1877">
        <f ca="1"/>
        <v>61.97</v>
      </c>
      <c r="AI14" s="107" vm="1878">
        <f ca="1"/>
        <v>62.18</v>
      </c>
      <c r="AJ14" s="107" vm="1879">
        <f ca="1"/>
        <v>62.54</v>
      </c>
      <c r="AK14" s="107" vm="1880">
        <f ca="1"/>
        <v>63.32</v>
      </c>
      <c r="AL14" s="107" vm="1881">
        <f ca="1"/>
        <v>63.534999999999997</v>
      </c>
      <c r="AM14" s="107" vm="1882">
        <f ca="1"/>
        <v>63.52</v>
      </c>
      <c r="AN14" s="107" vm="1883">
        <f ca="1"/>
        <v>65.180000000000007</v>
      </c>
      <c r="AO14" s="107" vm="1884">
        <f ca="1"/>
        <v>64.825000000000003</v>
      </c>
      <c r="AP14" s="107" vm="1885">
        <f ca="1"/>
        <v>65.27</v>
      </c>
      <c r="AQ14" s="107" vm="1886">
        <f ca="1"/>
        <v>65.165000000000006</v>
      </c>
      <c r="AR14" s="107" vm="1887">
        <f ca="1"/>
        <v>66.31</v>
      </c>
      <c r="AS14" s="107" vm="1888">
        <f ca="1"/>
        <v>65.290000000000006</v>
      </c>
      <c r="AT14" s="107" vm="1889">
        <f ca="1"/>
        <v>65.430000000000007</v>
      </c>
      <c r="AU14" s="107" vm="1890">
        <f ca="1"/>
        <v>66.12</v>
      </c>
      <c r="AV14" s="107" vm="1891">
        <f ca="1"/>
        <v>67.099999999999994</v>
      </c>
      <c r="AW14" s="107" vm="1892">
        <f ca="1"/>
        <v>67.45</v>
      </c>
      <c r="AX14" s="107" vm="1893">
        <f ca="1"/>
        <v>66.635000000000005</v>
      </c>
      <c r="AY14" s="107" vm="1894">
        <f ca="1"/>
        <v>67.02</v>
      </c>
      <c r="AZ14" s="107" vm="1895">
        <f ca="1"/>
        <v>66.67</v>
      </c>
      <c r="BA14" s="107" vm="1896">
        <f ca="1"/>
        <v>65.42</v>
      </c>
      <c r="BB14" s="107" vm="1897">
        <f ca="1"/>
        <v>65.260000000000005</v>
      </c>
      <c r="BC14" s="107" vm="1898">
        <f ca="1"/>
        <v>64.135000000000005</v>
      </c>
      <c r="BD14" s="107" vm="1899">
        <f ca="1"/>
        <v>65.2</v>
      </c>
      <c r="BE14" s="107" vm="1900">
        <f ca="1"/>
        <v>66.489999999999995</v>
      </c>
      <c r="BF14" s="107" vm="1901">
        <f ca="1"/>
        <v>66.834999999999994</v>
      </c>
      <c r="BG14" s="107" vm="1902">
        <f ca="1"/>
        <v>66.540000000000006</v>
      </c>
      <c r="BH14" s="107" vm="1903">
        <f ca="1"/>
        <v>67.3</v>
      </c>
      <c r="BI14" s="107" vm="1892">
        <f ca="1"/>
        <v>67.45</v>
      </c>
      <c r="BJ14" s="107" vm="1904">
        <f ca="1"/>
        <v>67.86</v>
      </c>
      <c r="BK14" s="107" vm="1905">
        <f ca="1"/>
        <v>68.424999999999997</v>
      </c>
      <c r="BL14" s="107" vm="1906">
        <f ca="1"/>
        <v>69.364999999999995</v>
      </c>
      <c r="BM14" s="107" vm="1906">
        <f ca="1"/>
        <v>69.364999999999995</v>
      </c>
      <c r="BN14" s="107" vm="1907">
        <f ca="1"/>
        <v>70.09</v>
      </c>
      <c r="BO14" s="107" vm="1908">
        <f ca="1"/>
        <v>69.53</v>
      </c>
      <c r="BP14" s="107" vm="1909">
        <f ca="1"/>
        <v>69.3</v>
      </c>
      <c r="BQ14" s="107" vm="1910">
        <f ca="1"/>
        <v>68.09</v>
      </c>
      <c r="BR14" s="107" vm="1911">
        <f ca="1"/>
        <v>69.224999999999994</v>
      </c>
      <c r="BS14" s="107" vm="1912">
        <f ca="1"/>
        <v>67.22</v>
      </c>
      <c r="BT14" s="107" vm="1913">
        <f ca="1"/>
        <v>66.694999999999993</v>
      </c>
      <c r="BU14" s="107" vm="1914">
        <f ca="1"/>
        <v>66.355000000000004</v>
      </c>
      <c r="BV14" s="107" vm="1900">
        <f ca="1"/>
        <v>66.489999999999995</v>
      </c>
      <c r="BW14" s="107" vm="1915">
        <f ca="1"/>
        <v>64.375</v>
      </c>
      <c r="BX14" s="107" vm="1916">
        <f ca="1"/>
        <v>66.14</v>
      </c>
      <c r="BY14" s="107" vm="1917">
        <f ca="1"/>
        <v>65.435000000000002</v>
      </c>
      <c r="BZ14" s="107" vm="1918">
        <f ca="1"/>
        <v>65.844999999999999</v>
      </c>
      <c r="CA14" s="107" vm="1919">
        <f ca="1"/>
        <v>65.155000000000001</v>
      </c>
      <c r="CB14" s="107" vm="1920">
        <f ca="1"/>
        <v>63.365000000000002</v>
      </c>
      <c r="CC14" s="107" vm="1921">
        <f ca="1"/>
        <v>63.07</v>
      </c>
      <c r="CD14" s="107" vm="1922">
        <f ca="1"/>
        <v>63.93</v>
      </c>
      <c r="CE14" s="107" vm="1923">
        <f ca="1"/>
        <v>63.65</v>
      </c>
      <c r="CF14" s="107" vm="1924">
        <f ca="1"/>
        <v>65.594999999999999</v>
      </c>
      <c r="CG14" s="107" vm="1925">
        <f ca="1"/>
        <v>64.489999999999995</v>
      </c>
      <c r="CH14" s="107" vm="1926">
        <f ca="1"/>
        <v>64.47</v>
      </c>
      <c r="CI14" s="107" vm="1927">
        <f ca="1"/>
        <v>65.069999999999993</v>
      </c>
      <c r="CJ14" s="107" vm="1928">
        <f ca="1"/>
        <v>64.3</v>
      </c>
      <c r="CK14" s="107" vm="1929">
        <f ca="1"/>
        <v>64.59</v>
      </c>
      <c r="CL14" s="107" vm="1930">
        <f ca="1"/>
        <v>64.5</v>
      </c>
      <c r="CM14" s="107" vm="1931">
        <f ca="1"/>
        <v>64.510000000000005</v>
      </c>
      <c r="CN14" s="107" vm="1932">
        <f ca="1"/>
        <v>63.674999999999997</v>
      </c>
      <c r="CO14" s="107" vm="1933">
        <f ca="1"/>
        <v>62.43</v>
      </c>
      <c r="CP14" s="107" vm="1934">
        <f ca="1"/>
        <v>62.045000000000002</v>
      </c>
      <c r="CQ14" s="107" vm="1935">
        <f ca="1"/>
        <v>62.56</v>
      </c>
      <c r="CR14" s="107" vm="1936">
        <f ca="1"/>
        <v>62.89</v>
      </c>
      <c r="CS14" s="107" vm="1937">
        <f ca="1"/>
        <v>63.36</v>
      </c>
      <c r="CT14" s="107" vm="1938">
        <f ca="1"/>
        <v>63.56</v>
      </c>
      <c r="CU14" s="107" vm="1926">
        <f ca="1"/>
        <v>64.47</v>
      </c>
      <c r="CV14" s="107" vm="1939">
        <f ca="1"/>
        <v>64.95</v>
      </c>
      <c r="CW14" s="107" vm="1940">
        <f ca="1"/>
        <v>64.015000000000001</v>
      </c>
      <c r="CX14" s="107" vm="1941">
        <f ca="1"/>
        <v>64.454999999999998</v>
      </c>
      <c r="CY14" s="107" vm="1942">
        <f ca="1"/>
        <v>63.715000000000003</v>
      </c>
      <c r="CZ14" s="107" vm="1943">
        <f ca="1"/>
        <v>63.42</v>
      </c>
      <c r="DA14" s="107" vm="1944">
        <f ca="1"/>
        <v>63.76</v>
      </c>
      <c r="DB14" s="107" vm="1945">
        <f ca="1"/>
        <v>64.295000000000002</v>
      </c>
      <c r="DC14" s="107" vm="1926">
        <f ca="1"/>
        <v>64.47</v>
      </c>
      <c r="DD14" s="107" vm="1946">
        <f ca="1"/>
        <v>64.78</v>
      </c>
      <c r="DE14" s="107" vm="1947">
        <f ca="1"/>
        <v>64.62</v>
      </c>
      <c r="DF14" s="107" vm="1948">
        <f ca="1"/>
        <v>64.094999999999999</v>
      </c>
      <c r="DG14" s="107" vm="1949">
        <f ca="1"/>
        <v>64.2</v>
      </c>
      <c r="DH14" s="107" vm="1950">
        <f ca="1"/>
        <v>64.569999999999993</v>
      </c>
      <c r="DI14" s="107" vm="1951">
        <f ca="1"/>
        <v>65.099999999999994</v>
      </c>
      <c r="DJ14" s="107" vm="1952">
        <f ca="1"/>
        <v>65.19</v>
      </c>
      <c r="DK14" s="107" vm="1953">
        <f ca="1"/>
        <v>65.36</v>
      </c>
      <c r="DL14" s="107" vm="1954">
        <f ca="1"/>
        <v>65.625</v>
      </c>
      <c r="DM14" s="107" vm="1955">
        <f ca="1"/>
        <v>65.41</v>
      </c>
      <c r="DN14" s="107" vm="1956">
        <f ca="1"/>
        <v>64.555000000000007</v>
      </c>
      <c r="DO14" s="107" t="e" vm="340">
        <f ca="1"/>
        <v>#N/A</v>
      </c>
      <c r="DP14" s="107" vm="1957">
        <f ca="1"/>
        <v>63.585000000000001</v>
      </c>
      <c r="DQ14" s="107" vm="1958">
        <f ca="1"/>
        <v>64.260000000000005</v>
      </c>
      <c r="DR14" s="107" vm="1959">
        <f ca="1"/>
        <v>64.605000000000004</v>
      </c>
      <c r="DS14" s="107" vm="1960">
        <f ca="1"/>
        <v>65.655000000000001</v>
      </c>
      <c r="DT14" s="107" vm="1929">
        <f ca="1"/>
        <v>64.59</v>
      </c>
      <c r="DU14" s="107" vm="1961">
        <f ca="1"/>
        <v>63.884999999999998</v>
      </c>
      <c r="DV14" s="107" vm="1962">
        <f ca="1"/>
        <v>62.695</v>
      </c>
      <c r="DW14" s="107" vm="1963">
        <f ca="1"/>
        <v>62.325000000000003</v>
      </c>
      <c r="DX14" s="107" vm="1964">
        <f ca="1"/>
        <v>63.26</v>
      </c>
      <c r="DY14" s="107" vm="1965">
        <f ca="1"/>
        <v>63.215000000000003</v>
      </c>
      <c r="DZ14" s="107" vm="1966">
        <f ca="1"/>
        <v>64.400000000000006</v>
      </c>
      <c r="EA14" s="107" vm="1967">
        <f ca="1"/>
        <v>64.44</v>
      </c>
      <c r="EB14" s="107" vm="1922">
        <f ca="1"/>
        <v>63.93</v>
      </c>
      <c r="EC14" s="107" vm="1968">
        <f ca="1"/>
        <v>64.209999999999994</v>
      </c>
      <c r="ED14" s="107" vm="1969">
        <f ca="1"/>
        <v>64.77</v>
      </c>
      <c r="EE14" s="107" vm="1970">
        <f ca="1"/>
        <v>65.22</v>
      </c>
      <c r="EF14" s="107" vm="1971">
        <f ca="1"/>
        <v>65.31</v>
      </c>
      <c r="EG14" s="107" vm="1972">
        <f ca="1"/>
        <v>65.864999999999995</v>
      </c>
      <c r="EH14" s="107" t="e" vm="340">
        <f ca="1"/>
        <v>#N/A</v>
      </c>
      <c r="EI14" s="107" vm="1973">
        <f ca="1"/>
        <v>67.08</v>
      </c>
      <c r="EJ14" s="107" vm="1974">
        <f ca="1"/>
        <v>67.254999999999995</v>
      </c>
      <c r="EK14" s="107" vm="1975">
        <f ca="1"/>
        <v>66.69</v>
      </c>
      <c r="EL14" s="107" vm="1976">
        <f ca="1"/>
        <v>67.034999999999997</v>
      </c>
      <c r="EM14" s="107" vm="1893">
        <f ca="1"/>
        <v>66.635000000000005</v>
      </c>
      <c r="EN14" s="107" vm="1977">
        <f ca="1"/>
        <v>66.400000000000006</v>
      </c>
      <c r="EO14" s="107" vm="1978">
        <f ca="1"/>
        <v>66.41</v>
      </c>
      <c r="EP14" s="107" vm="1979">
        <f ca="1"/>
        <v>66.825000000000003</v>
      </c>
      <c r="EQ14" s="107" vm="1900">
        <f ca="1"/>
        <v>66.489999999999995</v>
      </c>
      <c r="ER14" s="107" vm="1980">
        <f ca="1"/>
        <v>66.855000000000004</v>
      </c>
      <c r="ES14" s="107" vm="1981">
        <f ca="1"/>
        <v>66.33</v>
      </c>
      <c r="ET14" s="107" vm="1981">
        <f ca="1"/>
        <v>66.33</v>
      </c>
      <c r="EU14" s="107" vm="1982">
        <f ca="1"/>
        <v>65.989999999999995</v>
      </c>
      <c r="EV14" s="107" vm="1983">
        <f ca="1"/>
        <v>65.284999999999997</v>
      </c>
      <c r="EW14" s="107" vm="1984">
        <f ca="1"/>
        <v>65.39</v>
      </c>
      <c r="EX14" s="107" vm="1985">
        <f ca="1"/>
        <v>65.064999999999998</v>
      </c>
      <c r="EY14" s="107" vm="1986">
        <f ca="1"/>
        <v>65.88</v>
      </c>
      <c r="EZ14" s="107" vm="1987">
        <f ca="1"/>
        <v>66.284999999999997</v>
      </c>
      <c r="FA14" s="107" vm="1988">
        <f ca="1"/>
        <v>66.760000000000005</v>
      </c>
      <c r="FB14" s="107" vm="1989">
        <f ca="1"/>
        <v>66.790000000000006</v>
      </c>
      <c r="FC14" s="107" vm="1990">
        <f ca="1"/>
        <v>66.510000000000005</v>
      </c>
      <c r="FD14" s="107" vm="1991">
        <f ca="1"/>
        <v>66.39</v>
      </c>
      <c r="FE14" s="107" vm="1992">
        <f ca="1"/>
        <v>65.930000000000007</v>
      </c>
      <c r="FF14" s="107" vm="1993">
        <f ca="1"/>
        <v>65.819999999999993</v>
      </c>
      <c r="FG14" s="107" vm="1994">
        <f ca="1"/>
        <v>65.53</v>
      </c>
      <c r="FH14" s="107" vm="1995">
        <f ca="1"/>
        <v>64.995000000000005</v>
      </c>
      <c r="FI14" s="107" vm="1996">
        <f ca="1"/>
        <v>64.790000000000006</v>
      </c>
      <c r="FJ14" s="107" vm="1882">
        <f ca="1"/>
        <v>63.52</v>
      </c>
      <c r="FK14" s="107" vm="1997">
        <f ca="1"/>
        <v>64.38</v>
      </c>
      <c r="FL14" s="107" vm="1941">
        <f ca="1"/>
        <v>64.454999999999998</v>
      </c>
      <c r="FM14" s="107" vm="1998">
        <f ca="1"/>
        <v>65.010000000000005</v>
      </c>
      <c r="FN14" s="107" vm="1999">
        <f ca="1"/>
        <v>64.97</v>
      </c>
      <c r="FO14" s="107" vm="2000">
        <f ca="1"/>
        <v>65.275000000000006</v>
      </c>
      <c r="FP14" s="107" vm="2001">
        <f ca="1"/>
        <v>64.75</v>
      </c>
      <c r="FQ14" s="107" vm="2002">
        <f ca="1"/>
        <v>63.424999999999997</v>
      </c>
      <c r="FR14" s="107" vm="2003">
        <f ca="1"/>
        <v>63.57</v>
      </c>
      <c r="FS14" s="107" vm="2004">
        <f ca="1"/>
        <v>63.81</v>
      </c>
      <c r="FT14" s="107" vm="2005">
        <f ca="1"/>
        <v>64.245000000000005</v>
      </c>
      <c r="FU14" s="107" vm="2006">
        <f ca="1"/>
        <v>63.28</v>
      </c>
      <c r="FV14" s="107" vm="2007">
        <f ca="1"/>
        <v>62.19</v>
      </c>
      <c r="FW14" s="107" vm="2008">
        <f ca="1"/>
        <v>60.564999999999998</v>
      </c>
      <c r="FX14" s="107" vm="2009">
        <f ca="1"/>
        <v>62.16</v>
      </c>
      <c r="FY14" s="107" vm="2010">
        <f ca="1"/>
        <v>62.9</v>
      </c>
      <c r="FZ14" s="107" vm="2011">
        <f ca="1"/>
        <v>62.395000000000003</v>
      </c>
      <c r="GA14" s="107" vm="2012">
        <f ca="1"/>
        <v>63</v>
      </c>
      <c r="GB14" s="107" vm="2013">
        <f ca="1"/>
        <v>62.63</v>
      </c>
      <c r="GC14" s="107" vm="2014">
        <f ca="1"/>
        <v>63.295000000000002</v>
      </c>
      <c r="GD14" s="107" vm="2015">
        <f ca="1"/>
        <v>63.414999999999999</v>
      </c>
      <c r="GE14" s="107" vm="2016">
        <f ca="1"/>
        <v>62.615000000000002</v>
      </c>
      <c r="GF14" s="107" vm="2017">
        <f ca="1"/>
        <v>63.05</v>
      </c>
      <c r="GG14" s="107" vm="2018">
        <f ca="1"/>
        <v>62.954999999999998</v>
      </c>
      <c r="GH14" s="107" vm="2019">
        <f ca="1"/>
        <v>62.98</v>
      </c>
      <c r="GI14" s="107" vm="2020">
        <f ca="1"/>
        <v>62.545000000000002</v>
      </c>
      <c r="GJ14" s="107" vm="2021">
        <f ca="1"/>
        <v>62.32</v>
      </c>
      <c r="GK14" s="107" vm="2022">
        <f ca="1"/>
        <v>61.72</v>
      </c>
      <c r="GL14" s="107" vm="2023">
        <f ca="1"/>
        <v>60.994999999999997</v>
      </c>
      <c r="GM14" s="107" vm="2024">
        <f ca="1"/>
        <v>61.19</v>
      </c>
      <c r="GN14" s="107" vm="2025">
        <f ca="1"/>
        <v>59.765000000000001</v>
      </c>
      <c r="GO14" s="107" vm="2026">
        <f ca="1"/>
        <v>59.65</v>
      </c>
      <c r="GP14" s="107" vm="2027">
        <f ca="1"/>
        <v>60.335000000000001</v>
      </c>
      <c r="GQ14" s="107" vm="2028">
        <f ca="1"/>
        <v>61.99</v>
      </c>
      <c r="GR14" s="107" vm="2029">
        <f ca="1"/>
        <v>62.05</v>
      </c>
      <c r="GS14" s="107" vm="2030">
        <f ca="1"/>
        <v>61.664999999999999</v>
      </c>
      <c r="GT14" s="107" vm="2031">
        <f ca="1"/>
        <v>62.115000000000002</v>
      </c>
      <c r="GU14" s="107" t="e" vm="340">
        <f ca="1"/>
        <v>#N/A</v>
      </c>
      <c r="GV14" s="107" vm="2006">
        <f ca="1"/>
        <v>63.28</v>
      </c>
      <c r="GW14" s="107" vm="2032">
        <f ca="1"/>
        <v>64.14</v>
      </c>
      <c r="GX14" s="107" vm="2033">
        <f ca="1"/>
        <v>64.075000000000003</v>
      </c>
      <c r="GY14" s="107" vm="2033">
        <f ca="1"/>
        <v>64.075000000000003</v>
      </c>
      <c r="GZ14" s="107" vm="2034">
        <f ca="1"/>
        <v>64.504999999999995</v>
      </c>
      <c r="HA14" s="107" vm="2035">
        <f ca="1"/>
        <v>64.405000000000001</v>
      </c>
      <c r="HB14" s="107" vm="2002">
        <f ca="1"/>
        <v>63.424999999999997</v>
      </c>
      <c r="HC14" s="107" vm="2036">
        <f ca="1"/>
        <v>63.265000000000001</v>
      </c>
      <c r="HD14" s="107" vm="2037">
        <f ca="1"/>
        <v>63.41</v>
      </c>
      <c r="HE14" s="107" vm="1937">
        <f ca="1"/>
        <v>63.36</v>
      </c>
      <c r="HF14" s="107" vm="2012">
        <f ca="1"/>
        <v>63</v>
      </c>
      <c r="HG14" s="107" vm="2038">
        <f ca="1"/>
        <v>62.414999999999999</v>
      </c>
      <c r="HH14" s="107" vm="2039">
        <f ca="1"/>
        <v>62.01</v>
      </c>
      <c r="HI14" s="107" vm="2040">
        <f ca="1"/>
        <v>61.87</v>
      </c>
      <c r="HJ14" s="107" vm="2041">
        <f ca="1"/>
        <v>60.5</v>
      </c>
      <c r="HK14" s="107" vm="2042">
        <f ca="1"/>
        <v>60.44</v>
      </c>
      <c r="HL14" s="107" vm="2043">
        <f ca="1"/>
        <v>61.505000000000003</v>
      </c>
      <c r="HM14" s="107" vm="2044">
        <f ca="1"/>
        <v>61.59</v>
      </c>
      <c r="HN14" s="107" vm="2045">
        <f ca="1"/>
        <v>61.08</v>
      </c>
      <c r="HO14" s="107" vm="2046">
        <f ca="1"/>
        <v>61.41</v>
      </c>
      <c r="HP14" s="107" vm="2047">
        <f ca="1"/>
        <v>60.6</v>
      </c>
      <c r="HQ14" s="107" vm="2048">
        <f ca="1"/>
        <v>60.435000000000002</v>
      </c>
      <c r="HR14" s="107" vm="2049">
        <f ca="1"/>
        <v>60.965000000000003</v>
      </c>
      <c r="HS14" s="107" vm="2050">
        <f ca="1"/>
        <v>60.255000000000003</v>
      </c>
      <c r="HT14" s="107" vm="2051">
        <f ca="1"/>
        <v>59.41</v>
      </c>
      <c r="HU14" s="107" vm="2052">
        <f ca="1"/>
        <v>60.155000000000001</v>
      </c>
      <c r="HV14" s="107" vm="2053">
        <f ca="1"/>
        <v>59.34</v>
      </c>
      <c r="HW14" s="107" vm="2054">
        <f ca="1"/>
        <v>61.06</v>
      </c>
      <c r="HX14" s="107" vm="2055">
        <f ca="1"/>
        <v>61.05</v>
      </c>
      <c r="HY14" s="107" vm="2056">
        <f ca="1"/>
        <v>61.45</v>
      </c>
      <c r="HZ14" s="107" vm="2057">
        <f ca="1"/>
        <v>60.91</v>
      </c>
      <c r="IA14" s="107" vm="2058">
        <f ca="1"/>
        <v>61.43</v>
      </c>
      <c r="IB14" s="107" vm="2059">
        <f ca="1"/>
        <v>61.71</v>
      </c>
      <c r="IC14" s="107" vm="2060">
        <f ca="1"/>
        <v>62.6</v>
      </c>
      <c r="ID14" s="107" vm="2061">
        <f ca="1"/>
        <v>62.58</v>
      </c>
      <c r="IE14" s="107" vm="1965">
        <f ca="1"/>
        <v>63.215000000000003</v>
      </c>
      <c r="IF14" s="107" vm="2062">
        <f ca="1"/>
        <v>63.4</v>
      </c>
      <c r="IG14" s="107" vm="2063">
        <f ca="1"/>
        <v>62.79</v>
      </c>
      <c r="IH14" s="107" vm="2064">
        <f ca="1"/>
        <v>62.725000000000001</v>
      </c>
      <c r="II14" s="107" vm="2065">
        <f ca="1"/>
        <v>63.145000000000003</v>
      </c>
      <c r="IJ14" s="107" vm="2066">
        <f ca="1"/>
        <v>63.104999999999997</v>
      </c>
      <c r="IK14" s="107" vm="2067">
        <f ca="1"/>
        <v>62.47</v>
      </c>
      <c r="IL14" s="107" vm="2068">
        <f ca="1"/>
        <v>62.195</v>
      </c>
      <c r="IM14" s="107" vm="2069">
        <f ca="1"/>
        <v>61.424999999999997</v>
      </c>
      <c r="IN14" s="107" vm="2070">
        <f ca="1"/>
        <v>61.89</v>
      </c>
      <c r="IO14" s="107" vm="2071">
        <f ca="1"/>
        <v>61.39</v>
      </c>
      <c r="IP14" s="107" vm="2072">
        <f ca="1"/>
        <v>61.365000000000002</v>
      </c>
      <c r="IQ14" s="107" vm="2073">
        <f ca="1"/>
        <v>61.4</v>
      </c>
      <c r="IR14" s="107" vm="2074">
        <f ca="1"/>
        <v>61.594999999999999</v>
      </c>
      <c r="IS14" s="107" vm="2075">
        <f ca="1"/>
        <v>62.064999999999998</v>
      </c>
      <c r="IT14" s="107" vm="2076">
        <f ca="1"/>
        <v>61.93</v>
      </c>
      <c r="IU14" s="107" vm="2007">
        <f ca="1"/>
        <v>62.19</v>
      </c>
      <c r="IV14" s="107" vm="2077">
        <f ca="1"/>
        <v>62.835000000000001</v>
      </c>
      <c r="IW14" s="107" vm="2078">
        <f ca="1"/>
        <v>62.93</v>
      </c>
      <c r="IX14" s="107" vm="2079">
        <f ca="1"/>
        <v>62.85</v>
      </c>
      <c r="IY14" s="107" vm="2080">
        <f ca="1"/>
        <v>62.77</v>
      </c>
      <c r="IZ14" s="107" vm="2067">
        <f ca="1"/>
        <v>62.47</v>
      </c>
      <c r="JA14" s="107" vm="2081">
        <f ca="1"/>
        <v>61.704999999999998</v>
      </c>
      <c r="JB14" s="107" vm="2082">
        <f ca="1"/>
        <v>61.79</v>
      </c>
      <c r="JC14" s="107" vm="2073">
        <f ca="1"/>
        <v>61.4</v>
      </c>
      <c r="JD14" s="107" vm="2083">
        <f ca="1"/>
        <v>60.954999999999998</v>
      </c>
      <c r="JE14" s="107" vm="2084">
        <f ca="1"/>
        <v>60.914999999999999</v>
      </c>
      <c r="JF14" s="107" vm="2085">
        <f ca="1"/>
        <v>61.115000000000002</v>
      </c>
      <c r="JG14" s="107" vm="2086">
        <f ca="1"/>
        <v>58.704999999999998</v>
      </c>
      <c r="JH14" s="107" vm="2087">
        <f ca="1"/>
        <v>59.11</v>
      </c>
      <c r="JI14" s="107" vm="2088">
        <f ca="1"/>
        <v>58.89</v>
      </c>
      <c r="JJ14" s="107" vm="2089">
        <f ca="1"/>
        <v>60.524999999999999</v>
      </c>
      <c r="JK14" s="107" vm="2090">
        <f ca="1"/>
        <v>60.39</v>
      </c>
      <c r="JL14" s="107" vm="2091">
        <f ca="1"/>
        <v>59.274999999999999</v>
      </c>
      <c r="JM14" s="107" vm="2092">
        <f ca="1"/>
        <v>59.45</v>
      </c>
      <c r="JN14" s="107" vm="2093">
        <f ca="1"/>
        <v>60.534999999999997</v>
      </c>
      <c r="JO14" s="107" vm="2094">
        <f ca="1"/>
        <v>60.88</v>
      </c>
      <c r="JP14" s="107" vm="2095">
        <f ca="1"/>
        <v>60.75</v>
      </c>
      <c r="JQ14" s="107" vm="2096">
        <f ca="1"/>
        <v>60.45</v>
      </c>
      <c r="JR14" s="107" vm="2097">
        <f ca="1"/>
        <v>59.61</v>
      </c>
      <c r="JS14" s="107" vm="2098">
        <f ca="1"/>
        <v>59.354999999999997</v>
      </c>
      <c r="JT14" s="107" vm="2086">
        <f ca="1"/>
        <v>58.704999999999998</v>
      </c>
      <c r="JU14" s="107" vm="2099">
        <f ca="1"/>
        <v>59.725000000000001</v>
      </c>
      <c r="JV14" s="107" vm="2100">
        <f ca="1"/>
        <v>59.295000000000002</v>
      </c>
      <c r="JW14" s="107" vm="2101">
        <f ca="1"/>
        <v>57.984999999999999</v>
      </c>
      <c r="JX14" s="107" vm="2102">
        <f ca="1"/>
        <v>59.045000000000002</v>
      </c>
      <c r="JY14" s="107" vm="2103">
        <f ca="1"/>
        <v>59.494999999999997</v>
      </c>
      <c r="JZ14" s="107" vm="2104">
        <f ca="1"/>
        <v>59.82</v>
      </c>
      <c r="KA14" s="107" vm="2105">
        <f ca="1"/>
        <v>59.59</v>
      </c>
      <c r="KB14" s="107"/>
    </row>
    <row r="15" spans="2:288" ht="20.100000000000001" customHeight="1" x14ac:dyDescent="0.6">
      <c r="B15" s="11"/>
      <c r="C15" s="1" t="s">
        <v>39</v>
      </c>
      <c r="D15" s="108" t="str" cm="1">
        <f t="array" ref="D15">_FV(Table15[[#This Row],[ ETF]],"Ticker symbol",TRUE)</f>
        <v>IWVL</v>
      </c>
      <c r="E15" s="1" t="s">
        <v>54</v>
      </c>
      <c r="F15" s="1" t="s">
        <v>55</v>
      </c>
      <c r="G15" s="1" t="e" vm="2106">
        <v>#VALUE!</v>
      </c>
      <c r="H15" s="18" cm="1">
        <f t="array" ref="H15">IFERROR(_FV(Table15[[#This Row],[ ETF]],"beta"),"")</f>
        <v>1.0296000000000001</v>
      </c>
      <c r="I15" s="21" cm="1">
        <f t="array" ref="I15">_FV(Table15[[#This Row],[ ETF]],"Price")</f>
        <v>37.83</v>
      </c>
      <c r="J15" s="17">
        <f>SUMIF(Table14[Ativo],Table15[[#This Row],[Ticker]],Table14[Qtd])</f>
        <v>0</v>
      </c>
      <c r="K15" s="5">
        <f>Table15[[#This Row],[Preço]]*Table15[[#This Row],[Qtd]]</f>
        <v>0</v>
      </c>
      <c r="L15" s="13">
        <f>_xlfn.FLOOR.MATH((Aporte-2)/Table15[[#This Row],[Preço]])</f>
        <v>9</v>
      </c>
      <c r="M15" s="12">
        <f>Aporte-Table15[[#This Row],[Possível]]*Table15[[#This Row],[Preço]]</f>
        <v>9.5300000000000296</v>
      </c>
      <c r="N15" s="26" cm="1">
        <f t="array" ref="N15">_FV(Table15[[#This Row],[ ETF]],"Expense ratio",TRUE)</f>
        <v>3.0000000000000001E-3</v>
      </c>
      <c r="O15" s="29" cm="1">
        <f t="array" ref="O15">_FV(Table15[[#This Row],[ ETF]],"Market cap",TRUE)</f>
        <v>5794275645.9399996</v>
      </c>
      <c r="P15" s="27" cm="1">
        <f t="array" ref="P15">_FV(Table15[[#This Row],[ ETF]],"Volume")</f>
        <v>2371</v>
      </c>
      <c r="Q15" s="26" cm="1">
        <f t="array" ref="Q15">_FV(Table15[[#This Row],[ ETF]],"Change (%)",TRUE)</f>
        <v>2.9160000000000002E-3</v>
      </c>
      <c r="R15" s="30">
        <f ca="1">IFERROR(
   IFERROR(
      (Table15[[#This Row],[Preço]]-AF15)/AF15,
      (Table15[[#This Row],[Preço]]-AG15)/AG15
   ),
(Table15[[#This Row],[Preço]]-AH15)/AH15
)</f>
        <v>0.20209723546234509</v>
      </c>
      <c r="S15" s="31"/>
      <c r="T15" s="28" cm="1">
        <f t="array" ref="T15">Table15[[#This Row],[Valor de mercado]]/Riqueza_hoje</f>
        <v>0</v>
      </c>
      <c r="AF15" s="107" cm="1" vm="2107">
        <f t="array" aca="1" ref="AF15:KB15" ca="1">TRANSPOSE(_xlfn.STOCKHISTORY(G15,TODAY()-365,TODAY(),0,0,1))</f>
        <v>31.47</v>
      </c>
      <c r="AG15" s="107" vm="2108">
        <f ca="1"/>
        <v>31.45</v>
      </c>
      <c r="AH15" s="107" vm="2109">
        <f ca="1"/>
        <v>31.66</v>
      </c>
      <c r="AI15" s="107" vm="2107">
        <f ca="1"/>
        <v>31.47</v>
      </c>
      <c r="AJ15" s="107" vm="2110">
        <f ca="1"/>
        <v>31.5</v>
      </c>
      <c r="AK15" s="107" vm="2111">
        <f ca="1"/>
        <v>31.695</v>
      </c>
      <c r="AL15" s="107" vm="2112">
        <f ca="1"/>
        <v>32.590000000000003</v>
      </c>
      <c r="AM15" s="107" vm="2113">
        <f ca="1"/>
        <v>32.83</v>
      </c>
      <c r="AN15" s="107" vm="2114">
        <f ca="1"/>
        <v>32.81</v>
      </c>
      <c r="AO15" s="107" vm="2115">
        <f ca="1"/>
        <v>32.67</v>
      </c>
      <c r="AP15" s="107" vm="2116">
        <f ca="1"/>
        <v>32.909999999999997</v>
      </c>
      <c r="AQ15" s="107" vm="2117">
        <f ca="1"/>
        <v>33.07</v>
      </c>
      <c r="AR15" s="107" vm="2118">
        <f ca="1"/>
        <v>33.56</v>
      </c>
      <c r="AS15" s="107" vm="2119">
        <f ca="1"/>
        <v>33.130000000000003</v>
      </c>
      <c r="AT15" s="107" vm="2120">
        <f ca="1"/>
        <v>33.024999999999999</v>
      </c>
      <c r="AU15" s="107" vm="2121">
        <f ca="1"/>
        <v>33.159999999999997</v>
      </c>
      <c r="AV15" s="107" vm="2122">
        <f ca="1"/>
        <v>33.369999999999997</v>
      </c>
      <c r="AW15" s="107" vm="2122">
        <f ca="1"/>
        <v>33.369999999999997</v>
      </c>
      <c r="AX15" s="107" vm="2117">
        <f ca="1"/>
        <v>33.07</v>
      </c>
      <c r="AY15" s="107" vm="2115">
        <f ca="1"/>
        <v>32.67</v>
      </c>
      <c r="AZ15" s="107" vm="2123">
        <f ca="1"/>
        <v>33</v>
      </c>
      <c r="BA15" s="107" vm="2124">
        <f ca="1"/>
        <v>32.57</v>
      </c>
      <c r="BB15" s="107" vm="2125">
        <f ca="1"/>
        <v>32.61</v>
      </c>
      <c r="BC15" s="107" vm="2126">
        <f ca="1"/>
        <v>32.090000000000003</v>
      </c>
      <c r="BD15" s="107" vm="2127">
        <f ca="1"/>
        <v>32.200000000000003</v>
      </c>
      <c r="BE15" s="107" vm="2112">
        <f ca="1"/>
        <v>32.590000000000003</v>
      </c>
      <c r="BF15" s="107" vm="2128">
        <f ca="1"/>
        <v>32.72</v>
      </c>
      <c r="BG15" s="107" vm="2129">
        <f ca="1"/>
        <v>33.04</v>
      </c>
      <c r="BH15" s="107" vm="2130">
        <f ca="1"/>
        <v>33.380000000000003</v>
      </c>
      <c r="BI15" s="107" vm="2131">
        <f ca="1"/>
        <v>33.58</v>
      </c>
      <c r="BJ15" s="107" vm="2132">
        <f ca="1"/>
        <v>33.770000000000003</v>
      </c>
      <c r="BK15" s="107" vm="2133">
        <f ca="1"/>
        <v>33.76</v>
      </c>
      <c r="BL15" s="107" vm="2134">
        <f ca="1"/>
        <v>33.909999999999997</v>
      </c>
      <c r="BM15" s="107" vm="2135">
        <f ca="1"/>
        <v>34.06</v>
      </c>
      <c r="BN15" s="107" vm="2136">
        <f ca="1"/>
        <v>34.58</v>
      </c>
      <c r="BO15" s="107" vm="2137">
        <f ca="1"/>
        <v>34.409999999999997</v>
      </c>
      <c r="BP15" s="107" vm="2138">
        <f ca="1"/>
        <v>34.159999999999997</v>
      </c>
      <c r="BQ15" s="107" vm="2139">
        <f ca="1"/>
        <v>33.979999999999997</v>
      </c>
      <c r="BR15" s="107" vm="2140">
        <f ca="1"/>
        <v>34.5</v>
      </c>
      <c r="BS15" s="107" vm="2141">
        <f ca="1"/>
        <v>34.49</v>
      </c>
      <c r="BT15" s="107" vm="2142">
        <f ca="1"/>
        <v>34.43</v>
      </c>
      <c r="BU15" s="107" vm="2143">
        <f ca="1"/>
        <v>34.72</v>
      </c>
      <c r="BV15" s="107" vm="2144">
        <f ca="1"/>
        <v>34.82</v>
      </c>
      <c r="BW15" s="107" vm="2145">
        <f ca="1"/>
        <v>34.020000000000003</v>
      </c>
      <c r="BX15" s="107" vm="2146">
        <f ca="1"/>
        <v>34.67</v>
      </c>
      <c r="BY15" s="107" vm="2142">
        <f ca="1"/>
        <v>34.43</v>
      </c>
      <c r="BZ15" s="107" vm="2147">
        <f ca="1"/>
        <v>34.74</v>
      </c>
      <c r="CA15" s="107" vm="2148">
        <f ca="1"/>
        <v>34.51</v>
      </c>
      <c r="CB15" s="107" vm="2149">
        <f ca="1"/>
        <v>34.119999999999997</v>
      </c>
      <c r="CC15" s="107" vm="686">
        <f ca="1"/>
        <v>35.14</v>
      </c>
      <c r="CD15" s="107" vm="2150">
        <f ca="1"/>
        <v>35.270000000000003</v>
      </c>
      <c r="CE15" s="107" vm="679">
        <f ca="1"/>
        <v>35.44</v>
      </c>
      <c r="CF15" s="107" vm="674">
        <f ca="1"/>
        <v>35.82</v>
      </c>
      <c r="CG15" s="107" vm="2151">
        <f ca="1"/>
        <v>35.799999999999997</v>
      </c>
      <c r="CH15" s="107" vm="2152">
        <f ca="1"/>
        <v>35.97</v>
      </c>
      <c r="CI15" s="107" vm="559">
        <f ca="1"/>
        <v>36.25</v>
      </c>
      <c r="CJ15" s="107" vm="2153">
        <f ca="1"/>
        <v>36.22</v>
      </c>
      <c r="CK15" s="107" vm="625">
        <f ca="1"/>
        <v>36.700000000000003</v>
      </c>
      <c r="CL15" s="107" vm="665">
        <f ca="1"/>
        <v>36.4</v>
      </c>
      <c r="CM15" s="107" vm="2154">
        <f ca="1"/>
        <v>36.47</v>
      </c>
      <c r="CN15" s="107" vm="2155">
        <f ca="1"/>
        <v>35.93</v>
      </c>
      <c r="CO15" s="107" vm="650">
        <f ca="1"/>
        <v>35.69</v>
      </c>
      <c r="CP15" s="107" vm="2156">
        <f ca="1"/>
        <v>35.64</v>
      </c>
      <c r="CQ15" s="107" vm="503">
        <f ca="1"/>
        <v>36.08</v>
      </c>
      <c r="CR15" s="107" vm="2152">
        <f ca="1"/>
        <v>35.97</v>
      </c>
      <c r="CS15" s="107" vm="560">
        <f ca="1"/>
        <v>36.01</v>
      </c>
      <c r="CT15" s="107" vm="660">
        <f ca="1"/>
        <v>35.909999999999997</v>
      </c>
      <c r="CU15" s="107" vm="2152">
        <f ca="1"/>
        <v>35.97</v>
      </c>
      <c r="CV15" s="107" vm="648">
        <f ca="1"/>
        <v>36.369999999999997</v>
      </c>
      <c r="CW15" s="107" vm="628">
        <f ca="1"/>
        <v>36.35</v>
      </c>
      <c r="CX15" s="107" vm="2157">
        <f ca="1"/>
        <v>36.36</v>
      </c>
      <c r="CY15" s="107" vm="628">
        <f ca="1"/>
        <v>36.35</v>
      </c>
      <c r="CZ15" s="107" vm="637">
        <f ca="1"/>
        <v>36.39</v>
      </c>
      <c r="DA15" s="107" vm="2158">
        <f ca="1"/>
        <v>36.24</v>
      </c>
      <c r="DB15" s="107" vm="668">
        <f ca="1"/>
        <v>36.43</v>
      </c>
      <c r="DC15" s="107" vm="619">
        <f ca="1"/>
        <v>36.46</v>
      </c>
      <c r="DD15" s="107" vm="2159">
        <f ca="1"/>
        <v>36.729999999999997</v>
      </c>
      <c r="DE15" s="107" vm="646">
        <f ca="1"/>
        <v>36.65</v>
      </c>
      <c r="DF15" s="107" vm="682">
        <f ca="1"/>
        <v>35.86</v>
      </c>
      <c r="DG15" s="107" vm="2160">
        <f ca="1"/>
        <v>36.090000000000003</v>
      </c>
      <c r="DH15" s="107" vm="2161">
        <f ca="1"/>
        <v>36.26</v>
      </c>
      <c r="DI15" s="107" vm="559">
        <f ca="1"/>
        <v>36.25</v>
      </c>
      <c r="DJ15" s="107" vm="2162">
        <f ca="1"/>
        <v>36.51</v>
      </c>
      <c r="DK15" s="107" vm="2157">
        <f ca="1"/>
        <v>36.36</v>
      </c>
      <c r="DL15" s="107" vm="637">
        <f ca="1"/>
        <v>36.39</v>
      </c>
      <c r="DM15" s="107" vm="2157">
        <f ca="1"/>
        <v>36.36</v>
      </c>
      <c r="DN15" s="107" vm="2153">
        <f ca="1"/>
        <v>36.22</v>
      </c>
      <c r="DO15" s="107" t="e" vm="340">
        <f ca="1"/>
        <v>#N/A</v>
      </c>
      <c r="DP15" s="107" vm="2160">
        <f ca="1"/>
        <v>36.090000000000003</v>
      </c>
      <c r="DQ15" s="107" vm="2163">
        <f ca="1"/>
        <v>36.72</v>
      </c>
      <c r="DR15" s="107" vm="671">
        <f ca="1"/>
        <v>36.94</v>
      </c>
      <c r="DS15" s="107" vm="2164">
        <f ca="1"/>
        <v>37.409999999999997</v>
      </c>
      <c r="DT15" s="107" vm="610">
        <f ca="1"/>
        <v>37.75</v>
      </c>
      <c r="DU15" s="107" vm="569">
        <f ca="1"/>
        <v>36.83</v>
      </c>
      <c r="DV15" s="107" vm="2165">
        <f ca="1"/>
        <v>36.549999999999997</v>
      </c>
      <c r="DW15" s="107" vm="547">
        <f ca="1"/>
        <v>36.479999999999997</v>
      </c>
      <c r="DX15" s="107" vm="611">
        <f ca="1"/>
        <v>37.04</v>
      </c>
      <c r="DY15" s="107" vm="617">
        <f ca="1"/>
        <v>37.1</v>
      </c>
      <c r="DZ15" s="107" vm="566">
        <f ca="1"/>
        <v>37.15</v>
      </c>
      <c r="EA15" s="107" vm="505">
        <f ca="1"/>
        <v>36.630000000000003</v>
      </c>
      <c r="EB15" s="107" vm="2166">
        <f ca="1"/>
        <v>37.049999999999997</v>
      </c>
      <c r="EC15" s="107" vm="580">
        <f ca="1"/>
        <v>37.28</v>
      </c>
      <c r="ED15" s="107" vm="2167">
        <f ca="1"/>
        <v>37.39</v>
      </c>
      <c r="EE15" s="107" vm="587">
        <f ca="1"/>
        <v>37.22</v>
      </c>
      <c r="EF15" s="107" vm="2168">
        <f ca="1"/>
        <v>37.19</v>
      </c>
      <c r="EG15" s="107" vm="2169">
        <f ca="1"/>
        <v>37.365000000000002</v>
      </c>
      <c r="EH15" s="107" vm="2170">
        <f ca="1"/>
        <v>37.51</v>
      </c>
      <c r="EI15" s="107" t="e" vm="340">
        <f ca="1"/>
        <v>#N/A</v>
      </c>
      <c r="EJ15" s="107" vm="2171">
        <f ca="1"/>
        <v>37.590000000000003</v>
      </c>
      <c r="EK15" s="107" vm="2172">
        <f ca="1"/>
        <v>37.854999999999997</v>
      </c>
      <c r="EL15" s="107" vm="639">
        <f ca="1"/>
        <v>37.78</v>
      </c>
      <c r="EM15" s="107" vm="2173">
        <f ca="1"/>
        <v>38.01</v>
      </c>
      <c r="EN15" s="107" vm="581">
        <f ca="1"/>
        <v>38.1</v>
      </c>
      <c r="EO15" s="107" vm="550">
        <f ca="1"/>
        <v>37.909999999999997</v>
      </c>
      <c r="EP15" s="107" vm="550">
        <f ca="1"/>
        <v>37.909999999999997</v>
      </c>
      <c r="EQ15" s="107" vm="600">
        <f ca="1"/>
        <v>37.94</v>
      </c>
      <c r="ER15" s="107" vm="2174">
        <f ca="1"/>
        <v>37.880000000000003</v>
      </c>
      <c r="ES15" s="107" vm="640">
        <f ca="1"/>
        <v>37.71</v>
      </c>
      <c r="ET15" s="107" vm="2175">
        <f ca="1"/>
        <v>37.770000000000003</v>
      </c>
      <c r="EU15" s="107" vm="2176">
        <f ca="1"/>
        <v>37.799999999999997</v>
      </c>
      <c r="EV15" s="107" vm="552">
        <f ca="1"/>
        <v>37.32</v>
      </c>
      <c r="EW15" s="107" vm="668">
        <f ca="1"/>
        <v>36.43</v>
      </c>
      <c r="EX15" s="107" vm="2177">
        <f ca="1"/>
        <v>36.71</v>
      </c>
      <c r="EY15" s="107" vm="579">
        <f ca="1"/>
        <v>36.880000000000003</v>
      </c>
      <c r="EZ15" s="107" vm="549">
        <f ca="1"/>
        <v>36.78</v>
      </c>
      <c r="FA15" s="107" vm="618">
        <f ca="1"/>
        <v>36.93</v>
      </c>
      <c r="FB15" s="107" vm="2178">
        <f ca="1"/>
        <v>37.200000000000003</v>
      </c>
      <c r="FC15" s="107" vm="670">
        <f ca="1"/>
        <v>36.979999999999997</v>
      </c>
      <c r="FD15" s="107" vm="670">
        <f ca="1"/>
        <v>36.979999999999997</v>
      </c>
      <c r="FE15" s="107" vm="2179">
        <f ca="1"/>
        <v>36.68</v>
      </c>
      <c r="FF15" s="107" vm="558">
        <f ca="1"/>
        <v>36.85</v>
      </c>
      <c r="FG15" s="107" vm="569">
        <f ca="1"/>
        <v>36.83</v>
      </c>
      <c r="FH15" s="107" vm="2180">
        <f ca="1"/>
        <v>37.03</v>
      </c>
      <c r="FI15" s="107" vm="2154">
        <f ca="1"/>
        <v>36.47</v>
      </c>
      <c r="FJ15" s="107" vm="619">
        <f ca="1"/>
        <v>36.46</v>
      </c>
      <c r="FK15" s="107" vm="664">
        <f ca="1"/>
        <v>36.1</v>
      </c>
      <c r="FL15" s="107" vm="625">
        <f ca="1"/>
        <v>36.700000000000003</v>
      </c>
      <c r="FM15" s="107" vm="2181">
        <f ca="1"/>
        <v>36.81</v>
      </c>
      <c r="FN15" s="107" vm="646">
        <f ca="1"/>
        <v>36.65</v>
      </c>
      <c r="FO15" s="107" vm="646">
        <f ca="1"/>
        <v>36.65</v>
      </c>
      <c r="FP15" s="107" vm="619">
        <f ca="1"/>
        <v>36.46</v>
      </c>
      <c r="FQ15" s="107" vm="2182">
        <f ca="1"/>
        <v>36.28</v>
      </c>
      <c r="FR15" s="107" vm="2183">
        <f ca="1"/>
        <v>35.31</v>
      </c>
      <c r="FS15" s="107" vm="2184">
        <f ca="1"/>
        <v>35.74</v>
      </c>
      <c r="FT15" s="107" vm="584">
        <f ca="1"/>
        <v>36.19</v>
      </c>
      <c r="FU15" s="107" vm="2185">
        <f ca="1"/>
        <v>36.200000000000003</v>
      </c>
      <c r="FV15" s="107" vm="2186">
        <f ca="1"/>
        <v>36.409999999999997</v>
      </c>
      <c r="FW15" s="107" vm="2187">
        <f ca="1"/>
        <v>36.56</v>
      </c>
      <c r="FX15" s="107" vm="628">
        <f ca="1"/>
        <v>36.35</v>
      </c>
      <c r="FY15" s="107" vm="622">
        <f ca="1"/>
        <v>36.520000000000003</v>
      </c>
      <c r="FZ15" s="107" vm="663">
        <f ca="1"/>
        <v>36.96</v>
      </c>
      <c r="GA15" s="107" vm="2188">
        <f ca="1"/>
        <v>36.6</v>
      </c>
      <c r="GB15" s="107" vm="672">
        <f ca="1"/>
        <v>36.909999999999997</v>
      </c>
      <c r="GC15" s="107" vm="2189">
        <f ca="1"/>
        <v>36.935000000000002</v>
      </c>
      <c r="GD15" s="107" vm="618">
        <f ca="1"/>
        <v>36.93</v>
      </c>
      <c r="GE15" s="107" vm="521">
        <f ca="1"/>
        <v>36.86</v>
      </c>
      <c r="GF15" s="107" vm="2190">
        <f ca="1"/>
        <v>36.99</v>
      </c>
      <c r="GG15" s="107" vm="670">
        <f ca="1"/>
        <v>36.979999999999997</v>
      </c>
      <c r="GH15" s="107" vm="663">
        <f ca="1"/>
        <v>36.96</v>
      </c>
      <c r="GI15" s="107" vm="580">
        <f ca="1"/>
        <v>37.28</v>
      </c>
      <c r="GJ15" s="107" vm="586">
        <f ca="1"/>
        <v>37.229999999999997</v>
      </c>
      <c r="GK15" s="107" vm="2191">
        <f ca="1"/>
        <v>37.36</v>
      </c>
      <c r="GL15" s="107" vm="643">
        <f ca="1"/>
        <v>37.159999999999997</v>
      </c>
      <c r="GM15" s="107" vm="548">
        <f ca="1"/>
        <v>36.9</v>
      </c>
      <c r="GN15" s="107" vm="2192">
        <f ca="1"/>
        <v>36.92</v>
      </c>
      <c r="GO15" s="107" vm="2193">
        <f ca="1"/>
        <v>36.14</v>
      </c>
      <c r="GP15" s="107" vm="2194">
        <f ca="1"/>
        <v>36.104999999999997</v>
      </c>
      <c r="GQ15" s="107" vm="2195">
        <f ca="1"/>
        <v>36.58</v>
      </c>
      <c r="GR15" s="107" vm="625">
        <f ca="1"/>
        <v>36.700000000000003</v>
      </c>
      <c r="GS15" s="107" vm="2196">
        <f ca="1"/>
        <v>36.76</v>
      </c>
      <c r="GT15" s="107" vm="623">
        <f ca="1"/>
        <v>36.67</v>
      </c>
      <c r="GU15" s="107" vm="2181">
        <f ca="1"/>
        <v>36.81</v>
      </c>
      <c r="GV15" s="107" vm="2197">
        <f ca="1"/>
        <v>36.975299999999997</v>
      </c>
      <c r="GW15" s="107" vm="2192">
        <f ca="1"/>
        <v>36.92</v>
      </c>
      <c r="GX15" s="107" vm="2198">
        <f ca="1"/>
        <v>36.97</v>
      </c>
      <c r="GY15" s="107" vm="566">
        <f ca="1"/>
        <v>37.15</v>
      </c>
      <c r="GZ15" s="107" vm="2199">
        <f ca="1"/>
        <v>37.26</v>
      </c>
      <c r="HA15" s="107" vm="612">
        <f ca="1"/>
        <v>37.61</v>
      </c>
      <c r="HB15" s="107" vm="587">
        <f ca="1"/>
        <v>37.22</v>
      </c>
      <c r="HC15" s="107" vm="624">
        <f ca="1"/>
        <v>37.01</v>
      </c>
      <c r="HD15" s="107" vm="641">
        <f ca="1"/>
        <v>37.119999999999997</v>
      </c>
      <c r="HE15" s="107" vm="624">
        <f ca="1"/>
        <v>37.01</v>
      </c>
      <c r="HF15" s="107" vm="2200">
        <f ca="1"/>
        <v>37.24</v>
      </c>
      <c r="HG15" s="107" vm="641">
        <f ca="1"/>
        <v>37.119999999999997</v>
      </c>
      <c r="HH15" s="107" vm="643">
        <f ca="1"/>
        <v>37.159999999999997</v>
      </c>
      <c r="HI15" s="107" vm="2201">
        <f ca="1"/>
        <v>37.06</v>
      </c>
      <c r="HJ15" s="107" vm="549">
        <f ca="1"/>
        <v>36.78</v>
      </c>
      <c r="HK15" s="107" vm="658">
        <f ca="1"/>
        <v>36.03</v>
      </c>
      <c r="HL15" s="107" vm="2158">
        <f ca="1"/>
        <v>36.24</v>
      </c>
      <c r="HM15" s="107" vm="2165">
        <f ca="1"/>
        <v>36.549999999999997</v>
      </c>
      <c r="HN15" s="107" vm="548">
        <f ca="1"/>
        <v>36.9</v>
      </c>
      <c r="HO15" s="107" vm="626">
        <f ca="1"/>
        <v>36.799999999999997</v>
      </c>
      <c r="HP15" s="107" vm="2168">
        <f ca="1"/>
        <v>37.19</v>
      </c>
      <c r="HQ15" s="107" vm="2202">
        <f ca="1"/>
        <v>36.744999999999997</v>
      </c>
      <c r="HR15" s="107" vm="2203">
        <f ca="1"/>
        <v>36.774999999999999</v>
      </c>
      <c r="HS15" s="107" vm="2154">
        <f ca="1"/>
        <v>36.47</v>
      </c>
      <c r="HT15" s="107" vm="2153">
        <f ca="1"/>
        <v>36.22</v>
      </c>
      <c r="HU15" s="107" vm="664">
        <f ca="1"/>
        <v>36.1</v>
      </c>
      <c r="HV15" s="107" vm="2204">
        <f ca="1"/>
        <v>36.619999999999997</v>
      </c>
      <c r="HW15" s="107" vm="502">
        <f ca="1"/>
        <v>35.89</v>
      </c>
      <c r="HX15" s="107" vm="2205">
        <f ca="1"/>
        <v>36.685000000000002</v>
      </c>
      <c r="HY15" s="107" vm="505">
        <f ca="1"/>
        <v>36.630000000000003</v>
      </c>
      <c r="HZ15" s="107" vm="564">
        <f ca="1"/>
        <v>36.869999999999997</v>
      </c>
      <c r="IA15" s="107" vm="2206">
        <f ca="1"/>
        <v>36.49</v>
      </c>
      <c r="IB15" s="107" vm="636">
        <f ca="1"/>
        <v>36.31</v>
      </c>
      <c r="IC15" s="107" vm="626">
        <f ca="1"/>
        <v>36.799999999999997</v>
      </c>
      <c r="ID15" s="107" vm="643">
        <f ca="1"/>
        <v>37.159999999999997</v>
      </c>
      <c r="IE15" s="107" vm="568">
        <f ca="1"/>
        <v>37.020000000000003</v>
      </c>
      <c r="IF15" s="107" vm="570">
        <f ca="1"/>
        <v>37.090000000000003</v>
      </c>
      <c r="IG15" s="107" vm="2199">
        <f ca="1"/>
        <v>37.26</v>
      </c>
      <c r="IH15" s="107" vm="2198">
        <f ca="1"/>
        <v>36.97</v>
      </c>
      <c r="II15" s="107" vm="521">
        <f ca="1"/>
        <v>36.86</v>
      </c>
      <c r="IJ15" s="107" vm="2180">
        <f ca="1"/>
        <v>37.03</v>
      </c>
      <c r="IK15" s="107" vm="663">
        <f ca="1"/>
        <v>36.96</v>
      </c>
      <c r="IL15" s="107" vm="2177">
        <f ca="1"/>
        <v>36.71</v>
      </c>
      <c r="IM15" s="107" vm="2196">
        <f ca="1"/>
        <v>36.76</v>
      </c>
      <c r="IN15" s="107" vm="505">
        <f ca="1"/>
        <v>36.630000000000003</v>
      </c>
      <c r="IO15" s="107" vm="645">
        <f ca="1"/>
        <v>37</v>
      </c>
      <c r="IP15" s="107" vm="2190">
        <f ca="1"/>
        <v>36.99</v>
      </c>
      <c r="IQ15" s="107" vm="570">
        <f ca="1"/>
        <v>37.090000000000003</v>
      </c>
      <c r="IR15" s="107" vm="642">
        <f ca="1"/>
        <v>37.08</v>
      </c>
      <c r="IS15" s="107" vm="556">
        <f ca="1"/>
        <v>37.35</v>
      </c>
      <c r="IT15" s="107" vm="571">
        <f ca="1"/>
        <v>37.46</v>
      </c>
      <c r="IU15" s="107" vm="2178">
        <f ca="1"/>
        <v>37.200000000000003</v>
      </c>
      <c r="IV15" s="107" vm="552">
        <f ca="1"/>
        <v>37.32</v>
      </c>
      <c r="IW15" s="107" vm="541">
        <f ca="1"/>
        <v>37.270000000000003</v>
      </c>
      <c r="IX15" s="107" vm="571">
        <f ca="1"/>
        <v>37.46</v>
      </c>
      <c r="IY15" s="107" vm="522">
        <f ca="1"/>
        <v>37.44</v>
      </c>
      <c r="IZ15" s="107" vm="2207">
        <f ca="1"/>
        <v>37.33</v>
      </c>
      <c r="JA15" s="107" vm="641">
        <f ca="1"/>
        <v>37.119999999999997</v>
      </c>
      <c r="JB15" s="107" vm="663">
        <f ca="1"/>
        <v>36.96</v>
      </c>
      <c r="JC15" s="107" vm="569">
        <f ca="1"/>
        <v>36.83</v>
      </c>
      <c r="JD15" s="107" vm="568">
        <f ca="1"/>
        <v>37.020000000000003</v>
      </c>
      <c r="JE15" s="107" vm="521">
        <f ca="1"/>
        <v>36.86</v>
      </c>
      <c r="JF15" s="107" vm="521">
        <f ca="1"/>
        <v>36.86</v>
      </c>
      <c r="JG15" s="107" vm="579">
        <f ca="1"/>
        <v>36.880000000000003</v>
      </c>
      <c r="JH15" s="107" vm="2208">
        <f ca="1"/>
        <v>35.765000000000001</v>
      </c>
      <c r="JI15" s="107" vm="2209">
        <f ca="1"/>
        <v>35.92</v>
      </c>
      <c r="JJ15" s="107" vm="2210">
        <f ca="1"/>
        <v>35.4</v>
      </c>
      <c r="JK15" s="107" vm="584">
        <f ca="1"/>
        <v>36.19</v>
      </c>
      <c r="JL15" s="107" vm="652">
        <f ca="1"/>
        <v>35.79</v>
      </c>
      <c r="JM15" s="107" vm="654">
        <f ca="1"/>
        <v>35.96</v>
      </c>
      <c r="JN15" s="107" vm="2211">
        <f ca="1"/>
        <v>36.32</v>
      </c>
      <c r="JO15" s="107" vm="2198">
        <f ca="1"/>
        <v>36.97</v>
      </c>
      <c r="JP15" s="107" vm="2181">
        <f ca="1"/>
        <v>36.81</v>
      </c>
      <c r="JQ15" s="107" vm="585">
        <f ca="1"/>
        <v>36.659999999999997</v>
      </c>
      <c r="JR15" s="107" vm="2163">
        <f ca="1"/>
        <v>36.72</v>
      </c>
      <c r="JS15" s="107" vm="2188">
        <f ca="1"/>
        <v>36.6</v>
      </c>
      <c r="JT15" s="107" vm="622">
        <f ca="1"/>
        <v>36.520000000000003</v>
      </c>
      <c r="JU15" s="107" vm="562">
        <f ca="1"/>
        <v>36.5</v>
      </c>
      <c r="JV15" s="107" vm="2207">
        <f ca="1"/>
        <v>37.33</v>
      </c>
      <c r="JW15" s="107" vm="611">
        <f ca="1"/>
        <v>37.04</v>
      </c>
      <c r="JX15" s="107" vm="2212">
        <f ca="1"/>
        <v>36.414999999999999</v>
      </c>
      <c r="JY15" s="107" vm="2190">
        <f ca="1"/>
        <v>36.99</v>
      </c>
      <c r="JZ15" s="107" vm="552">
        <f ca="1"/>
        <v>37.32</v>
      </c>
      <c r="KA15" s="107" vm="2213">
        <f ca="1"/>
        <v>37.72</v>
      </c>
      <c r="KB15" s="107" vm="2214">
        <f ca="1"/>
        <v>37.83</v>
      </c>
    </row>
    <row r="16" spans="2:288" ht="20.100000000000001" customHeight="1" x14ac:dyDescent="0.6">
      <c r="B16" s="11" t="s">
        <v>35</v>
      </c>
      <c r="C16" s="1" t="s">
        <v>36</v>
      </c>
      <c r="D16" s="108" t="str" cm="1">
        <f t="array" ref="D16">_FV(Table15[[#This Row],[ ETF]],"Ticker symbol",TRUE)</f>
        <v>VUAA</v>
      </c>
      <c r="E16" s="1" t="s">
        <v>37</v>
      </c>
      <c r="F16" s="1" t="s">
        <v>45</v>
      </c>
      <c r="G16" s="1" t="e" vm="2215">
        <v>#VALUE!</v>
      </c>
      <c r="H16" s="18" t="str" cm="1">
        <f t="array" ref="H16">IFERROR(_FV(Table15[[#This Row],[ ETF]],"beta"),"")</f>
        <v/>
      </c>
      <c r="I16" s="21" cm="1">
        <f t="array" ref="I16">_FV(Table15[[#This Row],[ ETF]],"Price")</f>
        <v>86.6</v>
      </c>
      <c r="J16" s="17">
        <f>SUMIF(Table14[Ativo],Table15[[#This Row],[Ticker]],Table14[Qtd])</f>
        <v>0</v>
      </c>
      <c r="K16" s="5">
        <f>Table15[[#This Row],[Preço]]*Table15[[#This Row],[Qtd]]</f>
        <v>0</v>
      </c>
      <c r="L16" s="13">
        <f>_xlfn.FLOOR.MATH((Aporte-2)/Table15[[#This Row],[Preço]])</f>
        <v>4</v>
      </c>
      <c r="M16" s="12">
        <f>Aporte-Table15[[#This Row],[Possível]]*Table15[[#This Row],[Preço]]</f>
        <v>3.6000000000000227</v>
      </c>
      <c r="N16" s="26" cm="1">
        <f t="array" ref="N16">_FV(Table15[[#This Row],[ ETF]],"Expense ratio",TRUE)</f>
        <v>7.000000000000001E-4</v>
      </c>
      <c r="O16" s="29" cm="1">
        <f t="array" ref="O16">_FV(Table15[[#This Row],[ ETF]],"Market cap",TRUE)</f>
        <v>4487320034.21</v>
      </c>
      <c r="P16" s="27" cm="1">
        <f t="array" ref="P16">_FV(Table15[[#This Row],[ ETF]],"Volume")</f>
        <v>3565</v>
      </c>
      <c r="Q16" s="26" cm="1">
        <f t="array" ref="Q16">_FV(Table15[[#This Row],[ ETF]],"Change (%)",TRUE)</f>
        <v>2.3089999999999999E-3</v>
      </c>
      <c r="R16" s="30">
        <f ca="1">IFERROR(
   IFERROR(
      (Table15[[#This Row],[Preço]]-AF16)/AF16,
      (Table15[[#This Row],[Preço]]-AG16)/AG16
   ),
(Table15[[#This Row],[Preço]]-AH16)/AH16
)</f>
        <v>0.27936179642487807</v>
      </c>
      <c r="S16" s="31"/>
      <c r="T16" s="28" cm="1">
        <f t="array" ref="T16">Table15[[#This Row],[Valor de mercado]]/Riqueza_hoje</f>
        <v>0</v>
      </c>
      <c r="AF16" s="107" t="e" cm="1" vm="340">
        <f t="array" aca="1" ref="AF16:JZ16" ca="1">TRANSPOSE(_xlfn.STOCKHISTORY(G16,TODAY()-365,TODAY(),0,0,1))</f>
        <v>#N/A</v>
      </c>
      <c r="AG16" s="107" vm="2216">
        <f ca="1"/>
        <v>67.69</v>
      </c>
      <c r="AH16" s="107" vm="2217">
        <f ca="1"/>
        <v>67.644999999999996</v>
      </c>
      <c r="AI16" s="107" vm="2218">
        <f ca="1"/>
        <v>67.55</v>
      </c>
      <c r="AJ16" s="107" vm="2219">
        <f ca="1"/>
        <v>66.98</v>
      </c>
      <c r="AK16" s="107" vm="2220">
        <f ca="1"/>
        <v>67.2</v>
      </c>
      <c r="AL16" s="107" vm="2221">
        <f ca="1"/>
        <v>68.27</v>
      </c>
      <c r="AM16" s="107" vm="2222">
        <f ca="1"/>
        <v>68.83</v>
      </c>
      <c r="AN16" s="107" vm="2223">
        <f ca="1"/>
        <v>69.010000000000005</v>
      </c>
      <c r="AO16" s="107" vm="2224">
        <f ca="1"/>
        <v>68.989999999999995</v>
      </c>
      <c r="AP16" s="107" vm="2225">
        <f ca="1"/>
        <v>68.844999999999999</v>
      </c>
      <c r="AQ16" s="107" vm="2226">
        <f ca="1"/>
        <v>68.965000000000003</v>
      </c>
      <c r="AR16" s="107" vm="2227">
        <f ca="1"/>
        <v>69.099999999999994</v>
      </c>
      <c r="AS16" s="107" vm="2228">
        <f ca="1"/>
        <v>68.37</v>
      </c>
      <c r="AT16" s="107" vm="2229">
        <f ca="1"/>
        <v>68.3</v>
      </c>
      <c r="AU16" s="107" vm="2230">
        <f ca="1"/>
        <v>68.545000000000002</v>
      </c>
      <c r="AV16" s="107" vm="2231">
        <f ca="1"/>
        <v>69.489999999999995</v>
      </c>
      <c r="AW16" s="107" vm="2232">
        <f ca="1"/>
        <v>69.760000000000005</v>
      </c>
      <c r="AX16" s="107" vm="2233">
        <f ca="1"/>
        <v>69.504999999999995</v>
      </c>
      <c r="AY16" s="107" vm="2234">
        <f ca="1"/>
        <v>69.125</v>
      </c>
      <c r="AZ16" s="107" vm="2235">
        <f ca="1"/>
        <v>69.81</v>
      </c>
      <c r="BA16" s="107" vm="2236">
        <f ca="1"/>
        <v>68.685000000000002</v>
      </c>
      <c r="BB16" s="107" vm="2223">
        <f ca="1"/>
        <v>69.010000000000005</v>
      </c>
      <c r="BC16" s="107" vm="2237">
        <f ca="1"/>
        <v>67.599999999999994</v>
      </c>
      <c r="BD16" s="107" vm="2238">
        <f ca="1"/>
        <v>68.05</v>
      </c>
      <c r="BE16" s="107" vm="2239">
        <f ca="1"/>
        <v>69.48</v>
      </c>
      <c r="BF16" s="107" vm="2240">
        <f ca="1"/>
        <v>69.36</v>
      </c>
      <c r="BG16" s="107" vm="2241">
        <f ca="1"/>
        <v>69.834999999999994</v>
      </c>
      <c r="BH16" s="107" vm="2242">
        <f ca="1"/>
        <v>70.349999999999994</v>
      </c>
      <c r="BI16" s="107" vm="2243">
        <f ca="1"/>
        <v>70.67</v>
      </c>
      <c r="BJ16" s="107" vm="2244">
        <f ca="1"/>
        <v>70.849999999999994</v>
      </c>
      <c r="BK16" s="107" vm="2245">
        <f ca="1"/>
        <v>70.724999999999994</v>
      </c>
      <c r="BL16" s="107" vm="2246">
        <f ca="1"/>
        <v>70.944999999999993</v>
      </c>
      <c r="BM16" s="107" vm="2247">
        <f ca="1"/>
        <v>71.13</v>
      </c>
      <c r="BN16" s="107" vm="2248">
        <f ca="1"/>
        <v>71.709999999999994</v>
      </c>
      <c r="BO16" s="107" vm="2249">
        <f ca="1"/>
        <v>71.31</v>
      </c>
      <c r="BP16" s="107" vm="2250">
        <f ca="1"/>
        <v>70.864999999999995</v>
      </c>
      <c r="BQ16" s="107" vm="2251">
        <f ca="1"/>
        <v>70.69</v>
      </c>
      <c r="BR16" s="107" vm="2252">
        <f ca="1"/>
        <v>71.245000000000005</v>
      </c>
      <c r="BS16" s="107" vm="2253">
        <f ca="1"/>
        <v>70.454999999999998</v>
      </c>
      <c r="BT16" s="107" vm="2254">
        <f ca="1"/>
        <v>69.855000000000004</v>
      </c>
      <c r="BU16" s="107" vm="2255">
        <f ca="1"/>
        <v>70.8</v>
      </c>
      <c r="BV16" s="107" vm="2256">
        <f ca="1"/>
        <v>70.545000000000002</v>
      </c>
      <c r="BW16" s="107" vm="2257">
        <f ca="1"/>
        <v>69.344999999999999</v>
      </c>
      <c r="BX16" s="107" vm="2258">
        <f ca="1"/>
        <v>70.61</v>
      </c>
      <c r="BY16" s="107" vm="2259">
        <f ca="1"/>
        <v>70.465000000000003</v>
      </c>
      <c r="BZ16" s="107" vm="2260">
        <f ca="1"/>
        <v>70.165000000000006</v>
      </c>
      <c r="CA16" s="107" vm="2261">
        <f ca="1"/>
        <v>69.38</v>
      </c>
      <c r="CB16" s="107" vm="2262">
        <f ca="1"/>
        <v>67.754999999999995</v>
      </c>
      <c r="CC16" s="107" vm="2263">
        <f ca="1"/>
        <v>70.150000000000006</v>
      </c>
      <c r="CD16" s="107" vm="2264">
        <f ca="1"/>
        <v>70.56</v>
      </c>
      <c r="CE16" s="107" vm="2265">
        <f ca="1"/>
        <v>70.81</v>
      </c>
      <c r="CF16" s="107" vm="2266">
        <f ca="1"/>
        <v>71.739999999999995</v>
      </c>
      <c r="CG16" s="107" vm="2267">
        <f ca="1"/>
        <v>71.22</v>
      </c>
      <c r="CH16" s="107" vm="2268">
        <f ca="1"/>
        <v>71.484999999999999</v>
      </c>
      <c r="CI16" s="107" vm="2269">
        <f ca="1"/>
        <v>71.984999999999999</v>
      </c>
      <c r="CJ16" s="107" vm="2270">
        <f ca="1"/>
        <v>71.635000000000005</v>
      </c>
      <c r="CK16" s="107" vm="2271">
        <f ca="1"/>
        <v>71.98</v>
      </c>
      <c r="CL16" s="107" vm="2272">
        <f ca="1"/>
        <v>71.174999999999997</v>
      </c>
      <c r="CM16" s="107" vm="2273">
        <f ca="1"/>
        <v>71.594999999999999</v>
      </c>
      <c r="CN16" s="107" vm="2274">
        <f ca="1"/>
        <v>71.510000000000005</v>
      </c>
      <c r="CO16" s="107" vm="2275">
        <f ca="1"/>
        <v>71.45</v>
      </c>
      <c r="CP16" s="107" vm="2276">
        <f ca="1"/>
        <v>70.650000000000006</v>
      </c>
      <c r="CQ16" s="107" vm="2277">
        <f ca="1"/>
        <v>71.454999999999998</v>
      </c>
      <c r="CR16" s="107" vm="2278">
        <f ca="1"/>
        <v>71.790000000000006</v>
      </c>
      <c r="CS16" s="107" vm="2279">
        <f ca="1"/>
        <v>71.88</v>
      </c>
      <c r="CT16" s="107" vm="2280">
        <f ca="1"/>
        <v>72.28</v>
      </c>
      <c r="CU16" s="107" vm="2281">
        <f ca="1"/>
        <v>72.734999999999999</v>
      </c>
      <c r="CV16" s="107" vm="2282">
        <f ca="1"/>
        <v>74.13</v>
      </c>
      <c r="CW16" s="107" vm="266">
        <f ca="1"/>
        <v>74.02</v>
      </c>
      <c r="CX16" s="107" vm="2283">
        <f ca="1"/>
        <v>74.305000000000007</v>
      </c>
      <c r="CY16" s="107" vm="2284">
        <f ca="1"/>
        <v>74.5</v>
      </c>
      <c r="CZ16" s="107" vm="2285">
        <f ca="1"/>
        <v>74.855000000000004</v>
      </c>
      <c r="DA16" s="107" vm="2286">
        <f ca="1"/>
        <v>75.08</v>
      </c>
      <c r="DB16" s="107" vm="2287">
        <f ca="1"/>
        <v>75.265000000000001</v>
      </c>
      <c r="DC16" s="107" vm="302">
        <f ca="1"/>
        <v>75.540000000000006</v>
      </c>
      <c r="DD16" s="107" vm="2288">
        <f ca="1"/>
        <v>75.84</v>
      </c>
      <c r="DE16" s="107" vm="301">
        <f ca="1"/>
        <v>75.709999999999994</v>
      </c>
      <c r="DF16" s="107" vm="2289">
        <f ca="1"/>
        <v>74.89</v>
      </c>
      <c r="DG16" s="107" vm="2290">
        <f ca="1"/>
        <v>75.459999999999994</v>
      </c>
      <c r="DH16" s="107" vm="2291">
        <f ca="1"/>
        <v>75.775000000000006</v>
      </c>
      <c r="DI16" s="107" vm="2292">
        <f ca="1"/>
        <v>75.825000000000003</v>
      </c>
      <c r="DJ16" s="107" vm="298">
        <f ca="1"/>
        <v>76.13</v>
      </c>
      <c r="DK16" s="107" vm="2293">
        <f ca="1"/>
        <v>76.010000000000005</v>
      </c>
      <c r="DL16" s="107" vm="2294">
        <f ca="1"/>
        <v>76.14</v>
      </c>
      <c r="DM16" s="107" vm="2295">
        <f ca="1"/>
        <v>76.150000000000006</v>
      </c>
      <c r="DN16" s="107" vm="2296">
        <f ca="1"/>
        <v>75.965000000000003</v>
      </c>
      <c r="DO16" s="107" t="e" vm="340">
        <f ca="1"/>
        <v>#N/A</v>
      </c>
      <c r="DP16" s="107" vm="2297">
        <f ca="1"/>
        <v>75.22</v>
      </c>
      <c r="DQ16" s="107" vm="286">
        <f ca="1"/>
        <v>75.989999999999995</v>
      </c>
      <c r="DR16" s="107" vm="2298">
        <f ca="1"/>
        <v>75.92</v>
      </c>
      <c r="DS16" s="107" vm="2299">
        <f ca="1"/>
        <v>76.98</v>
      </c>
      <c r="DT16" s="107" vm="2300">
        <f ca="1"/>
        <v>76.91</v>
      </c>
      <c r="DU16" s="107" vm="2301">
        <f ca="1"/>
        <v>75.39</v>
      </c>
      <c r="DV16" s="107" vm="2284">
        <f ca="1"/>
        <v>74.5</v>
      </c>
      <c r="DW16" s="107" vm="2302">
        <f ca="1"/>
        <v>74.644999999999996</v>
      </c>
      <c r="DX16" s="107" vm="2303">
        <f ca="1"/>
        <v>75.674999999999997</v>
      </c>
      <c r="DY16" s="107" vm="2304">
        <f ca="1"/>
        <v>75.62</v>
      </c>
      <c r="DZ16" s="107" vm="2305">
        <f ca="1"/>
        <v>75.575000000000003</v>
      </c>
      <c r="EA16" s="107" vm="2306">
        <f ca="1"/>
        <v>75.855000000000004</v>
      </c>
      <c r="EB16" s="107" vm="2307">
        <f ca="1"/>
        <v>76.405000000000001</v>
      </c>
      <c r="EC16" s="107" vm="2308">
        <f ca="1"/>
        <v>76.2</v>
      </c>
      <c r="ED16" s="107" vm="288">
        <f ca="1"/>
        <v>76.319999999999993</v>
      </c>
      <c r="EE16" s="107" vm="2309">
        <f ca="1"/>
        <v>76.459999999999994</v>
      </c>
      <c r="EF16" s="107" vm="2310">
        <f ca="1"/>
        <v>76.64</v>
      </c>
      <c r="EG16" s="107" t="e" vm="340">
        <f ca="1"/>
        <v>#N/A</v>
      </c>
      <c r="EH16" s="107" vm="2311">
        <f ca="1"/>
        <v>76.534999999999997</v>
      </c>
      <c r="EI16" s="107" vm="2312">
        <f ca="1"/>
        <v>76.69</v>
      </c>
      <c r="EJ16" s="107" vm="308">
        <f ca="1"/>
        <v>76.44</v>
      </c>
      <c r="EK16" s="107" vm="307">
        <f ca="1"/>
        <v>76.83</v>
      </c>
      <c r="EL16" s="107" vm="2313">
        <f ca="1"/>
        <v>76.75</v>
      </c>
      <c r="EM16" s="107" vm="318">
        <f ca="1"/>
        <v>76.72</v>
      </c>
      <c r="EN16" s="107" vm="2314">
        <f ca="1"/>
        <v>77.025000000000006</v>
      </c>
      <c r="EO16" s="107" vm="2315">
        <f ca="1"/>
        <v>77.08</v>
      </c>
      <c r="EP16" s="107" vm="2316">
        <f ca="1"/>
        <v>77.150000000000006</v>
      </c>
      <c r="EQ16" s="107" vm="2317">
        <f ca="1"/>
        <v>77.135000000000005</v>
      </c>
      <c r="ER16" s="107" vm="2318">
        <f ca="1"/>
        <v>77.2</v>
      </c>
      <c r="ES16" s="107" vm="2319">
        <f ca="1"/>
        <v>77.314999999999998</v>
      </c>
      <c r="ET16" s="107" vm="295">
        <f ca="1"/>
        <v>76.930000000000007</v>
      </c>
      <c r="EU16" s="107" vm="300">
        <f ca="1"/>
        <v>75.95</v>
      </c>
      <c r="EV16" s="107" vm="318">
        <f ca="1"/>
        <v>76.72</v>
      </c>
      <c r="EW16" s="107" vm="2320">
        <f ca="1"/>
        <v>77.19</v>
      </c>
      <c r="EX16" s="107" vm="2321">
        <f ca="1"/>
        <v>77.325000000000003</v>
      </c>
      <c r="EY16" s="107" vm="2322">
        <f ca="1"/>
        <v>77.650000000000006</v>
      </c>
      <c r="EZ16" s="107" vm="2323">
        <f ca="1"/>
        <v>77.905000000000001</v>
      </c>
      <c r="FA16" s="107" vm="2324">
        <f ca="1"/>
        <v>77.900000000000006</v>
      </c>
      <c r="FB16" s="107" vm="2325">
        <f ca="1"/>
        <v>78.234999999999999</v>
      </c>
      <c r="FC16" s="107" vm="2326">
        <f ca="1"/>
        <v>78.180000000000007</v>
      </c>
      <c r="FD16" s="107" vm="2327">
        <f ca="1"/>
        <v>78.444999999999993</v>
      </c>
      <c r="FE16" s="107" vm="2328">
        <f ca="1"/>
        <v>78.94</v>
      </c>
      <c r="FF16" s="107" vm="2329">
        <f ca="1"/>
        <v>79.27</v>
      </c>
      <c r="FG16" s="107" vm="2330">
        <f ca="1"/>
        <v>78.760000000000005</v>
      </c>
      <c r="FH16" s="107" vm="2331">
        <f ca="1"/>
        <v>79.19</v>
      </c>
      <c r="FI16" s="107" vm="2332">
        <f ca="1"/>
        <v>78.52</v>
      </c>
      <c r="FJ16" s="107" vm="2333">
        <f ca="1"/>
        <v>79.424999999999997</v>
      </c>
      <c r="FK16" s="107" vm="2334">
        <f ca="1"/>
        <v>79.739999999999995</v>
      </c>
      <c r="FL16" s="107" vm="2335">
        <f ca="1"/>
        <v>79.97</v>
      </c>
      <c r="FM16" s="107" vm="2336">
        <f ca="1"/>
        <v>79.64</v>
      </c>
      <c r="FN16" s="107" vm="325">
        <f ca="1"/>
        <v>79.53</v>
      </c>
      <c r="FO16" s="107" vm="2337">
        <f ca="1"/>
        <v>79.13</v>
      </c>
      <c r="FP16" s="107" vm="2338">
        <f ca="1"/>
        <v>77.680000000000007</v>
      </c>
      <c r="FQ16" s="107" vm="2339">
        <f ca="1"/>
        <v>78.55</v>
      </c>
      <c r="FR16" s="107" vm="2340">
        <f ca="1"/>
        <v>79.099999999999994</v>
      </c>
      <c r="FS16" s="107" vm="2341">
        <f ca="1"/>
        <v>79.41</v>
      </c>
      <c r="FT16" s="107" vm="963">
        <f ca="1"/>
        <v>80.23</v>
      </c>
      <c r="FU16" s="107" vm="2342">
        <f ca="1"/>
        <v>80.47</v>
      </c>
      <c r="FV16" s="107" vm="2343">
        <f ca="1"/>
        <v>79.86</v>
      </c>
      <c r="FW16" s="107" vm="2344">
        <f ca="1"/>
        <v>80.239999999999995</v>
      </c>
      <c r="FX16" s="107" vm="2345">
        <f ca="1"/>
        <v>80.61</v>
      </c>
      <c r="FY16" s="107" vm="332">
        <f ca="1"/>
        <v>80.17</v>
      </c>
      <c r="FZ16" s="107" vm="2346">
        <f ca="1"/>
        <v>80.430000000000007</v>
      </c>
      <c r="GA16" s="107" vm="2347">
        <f ca="1"/>
        <v>79.965000000000003</v>
      </c>
      <c r="GB16" s="107" vm="2348">
        <f ca="1"/>
        <v>80.245000000000005</v>
      </c>
      <c r="GC16" s="107" vm="2349">
        <f ca="1"/>
        <v>80.575000000000003</v>
      </c>
      <c r="GD16" s="107" vm="2350">
        <f ca="1"/>
        <v>80.760000000000005</v>
      </c>
      <c r="GE16" s="107" vm="2351">
        <f ca="1"/>
        <v>80.734999999999999</v>
      </c>
      <c r="GF16" s="107" vm="2352">
        <f ca="1"/>
        <v>80.844999999999999</v>
      </c>
      <c r="GG16" s="107" vm="2353">
        <f ca="1"/>
        <v>80.915000000000006</v>
      </c>
      <c r="GH16" s="107" vm="2354">
        <f ca="1"/>
        <v>81.08</v>
      </c>
      <c r="GI16" s="107" vm="353">
        <f ca="1"/>
        <v>81.400000000000006</v>
      </c>
      <c r="GJ16" s="107" vm="2355">
        <f ca="1"/>
        <v>81.069999999999993</v>
      </c>
      <c r="GK16" s="107" vm="2354">
        <f ca="1"/>
        <v>81.08</v>
      </c>
      <c r="GL16" s="107" vm="2356">
        <f ca="1"/>
        <v>81.025000000000006</v>
      </c>
      <c r="GM16" s="107" vm="332">
        <f ca="1"/>
        <v>80.17</v>
      </c>
      <c r="GN16" s="107" vm="2357">
        <f ca="1"/>
        <v>80.775000000000006</v>
      </c>
      <c r="GO16" s="107" vm="2358">
        <f ca="1"/>
        <v>81.739999999999995</v>
      </c>
      <c r="GP16" s="107" vm="2359">
        <f ca="1"/>
        <v>81.819999999999993</v>
      </c>
      <c r="GQ16" s="107" vm="2360">
        <f ca="1"/>
        <v>82</v>
      </c>
      <c r="GR16" s="107" vm="2361">
        <f ca="1"/>
        <v>81.745000000000005</v>
      </c>
      <c r="GS16" s="107" vm="965">
        <f ca="1"/>
        <v>82.064999999999998</v>
      </c>
      <c r="GT16" s="107" t="e" vm="340">
        <f ca="1"/>
        <v>#N/A</v>
      </c>
      <c r="GU16" s="107" vm="2362">
        <f ca="1"/>
        <v>82.64</v>
      </c>
      <c r="GV16" s="107" vm="2363">
        <f ca="1"/>
        <v>82.625</v>
      </c>
      <c r="GW16" s="107" vm="2364">
        <f ca="1"/>
        <v>82.855000000000004</v>
      </c>
      <c r="GX16" s="107" vm="2365">
        <f ca="1"/>
        <v>82.715000000000003</v>
      </c>
      <c r="GY16" s="107" vm="2366">
        <f ca="1"/>
        <v>82.97</v>
      </c>
      <c r="GZ16" s="107" vm="2367">
        <f ca="1"/>
        <v>82.43</v>
      </c>
      <c r="HA16" s="107" vm="2368">
        <f ca="1"/>
        <v>82.2</v>
      </c>
      <c r="HB16" s="107" vm="2369">
        <f ca="1"/>
        <v>82.35</v>
      </c>
      <c r="HC16" s="107" vm="2358">
        <f ca="1"/>
        <v>81.739999999999995</v>
      </c>
      <c r="HD16" s="107" vm="2370">
        <f ca="1"/>
        <v>81.44</v>
      </c>
      <c r="HE16" s="107" vm="353">
        <f ca="1"/>
        <v>81.400000000000006</v>
      </c>
      <c r="HF16" s="107" vm="2371">
        <f ca="1"/>
        <v>81.31</v>
      </c>
      <c r="HG16" s="107" vm="2372">
        <f ca="1"/>
        <v>81.25</v>
      </c>
      <c r="HH16" s="107" vm="338">
        <f ca="1"/>
        <v>81.040000000000006</v>
      </c>
      <c r="HI16" s="107" vm="2373">
        <f ca="1"/>
        <v>79.674999999999997</v>
      </c>
      <c r="HJ16" s="107" vm="2374">
        <f ca="1"/>
        <v>79.63</v>
      </c>
      <c r="HK16" s="107" vm="2375">
        <f ca="1"/>
        <v>80.275000000000006</v>
      </c>
      <c r="HL16" s="107" vm="370">
        <f ca="1"/>
        <v>81.27</v>
      </c>
      <c r="HM16" s="107" vm="2354">
        <f ca="1"/>
        <v>81.08</v>
      </c>
      <c r="HN16" s="107" vm="2376">
        <f ca="1"/>
        <v>81.17</v>
      </c>
      <c r="HO16" s="107" vm="2377">
        <f ca="1"/>
        <v>79.614999999999995</v>
      </c>
      <c r="HP16" s="107" vm="2378">
        <f ca="1"/>
        <v>79.849999999999994</v>
      </c>
      <c r="HQ16" s="107" vm="348">
        <f ca="1"/>
        <v>79.400000000000006</v>
      </c>
      <c r="HR16" s="107" vm="2379">
        <f ca="1"/>
        <v>78.855000000000004</v>
      </c>
      <c r="HS16" s="107" vm="2380">
        <f ca="1"/>
        <v>78.25</v>
      </c>
      <c r="HT16" s="107" vm="2381">
        <f ca="1"/>
        <v>79.635000000000005</v>
      </c>
      <c r="HU16" s="107" vm="2382">
        <f ca="1"/>
        <v>78.650000000000006</v>
      </c>
      <c r="HV16" s="107" vm="2357">
        <f ca="1"/>
        <v>80.775000000000006</v>
      </c>
      <c r="HW16" s="107" vm="2383">
        <f ca="1"/>
        <v>80.37</v>
      </c>
      <c r="HX16" s="107" vm="2384">
        <f ca="1"/>
        <v>80.495000000000005</v>
      </c>
      <c r="HY16" s="107" vm="2385">
        <f ca="1"/>
        <v>79.599999999999994</v>
      </c>
      <c r="HZ16" s="107" vm="2386">
        <f ca="1"/>
        <v>79.314999999999998</v>
      </c>
      <c r="IA16" s="107" vm="2387">
        <f ca="1"/>
        <v>80.825000000000003</v>
      </c>
      <c r="IB16" s="107" vm="2388">
        <f ca="1"/>
        <v>81.58</v>
      </c>
      <c r="IC16" s="107" vm="2389">
        <f ca="1"/>
        <v>81.83</v>
      </c>
      <c r="ID16" s="107" vm="2390">
        <f ca="1"/>
        <v>82.44</v>
      </c>
      <c r="IE16" s="107" vm="377">
        <f ca="1"/>
        <v>82.84</v>
      </c>
      <c r="IF16" s="107" vm="2391">
        <f ca="1"/>
        <v>82.71</v>
      </c>
      <c r="IG16" s="107" vm="383">
        <f ca="1"/>
        <v>82.83</v>
      </c>
      <c r="IH16" s="107" vm="2392">
        <f ca="1"/>
        <v>83.29</v>
      </c>
      <c r="II16" s="107" vm="2393">
        <f ca="1"/>
        <v>83.79</v>
      </c>
      <c r="IJ16" s="107" vm="986">
        <f ca="1"/>
        <v>83.57</v>
      </c>
      <c r="IK16" s="107" vm="2394">
        <f ca="1"/>
        <v>83.86</v>
      </c>
      <c r="IL16" s="107" vm="970">
        <f ca="1"/>
        <v>83.99</v>
      </c>
      <c r="IM16" s="107" vm="2395">
        <f ca="1"/>
        <v>84.22</v>
      </c>
      <c r="IN16" s="107" vm="401">
        <f ca="1"/>
        <v>84.61</v>
      </c>
      <c r="IO16" s="107" vm="2396">
        <f ca="1"/>
        <v>84.54</v>
      </c>
      <c r="IP16" s="107" vm="2397">
        <f ca="1"/>
        <v>85.36</v>
      </c>
      <c r="IQ16" s="107" vm="2398">
        <f ca="1"/>
        <v>86.05</v>
      </c>
      <c r="IR16" s="107" vm="409">
        <f ca="1"/>
        <v>85.96</v>
      </c>
      <c r="IS16" s="107" vm="2399">
        <f ca="1"/>
        <v>85.57</v>
      </c>
      <c r="IT16" s="107" vm="2400">
        <f ca="1"/>
        <v>85.47</v>
      </c>
      <c r="IU16" s="107" vm="2401">
        <f ca="1"/>
        <v>85.084999999999994</v>
      </c>
      <c r="IV16" s="107" vm="484">
        <f ca="1"/>
        <v>85.58</v>
      </c>
      <c r="IW16" s="107" vm="2402">
        <f ca="1"/>
        <v>85.674999999999997</v>
      </c>
      <c r="IX16" s="107" vm="417">
        <f ca="1"/>
        <v>86.07</v>
      </c>
      <c r="IY16" s="107" vm="2403">
        <f ca="1"/>
        <v>85.82</v>
      </c>
      <c r="IZ16" s="107" vm="2404">
        <f ca="1"/>
        <v>85.724999999999994</v>
      </c>
      <c r="JA16" s="107" vm="2405">
        <f ca="1"/>
        <v>86.105000000000004</v>
      </c>
      <c r="JB16" s="107" vm="2406">
        <f ca="1"/>
        <v>86.53</v>
      </c>
      <c r="JC16" s="107" vm="2407">
        <f ca="1"/>
        <v>85.43</v>
      </c>
      <c r="JD16" s="107" vm="2408">
        <f ca="1"/>
        <v>85.8</v>
      </c>
      <c r="JE16" s="107" vm="2405">
        <f ca="1"/>
        <v>86.105000000000004</v>
      </c>
      <c r="JF16" s="107" vm="2409">
        <f ca="1"/>
        <v>84.04</v>
      </c>
      <c r="JG16" s="107" vm="400">
        <f ca="1"/>
        <v>84.94</v>
      </c>
      <c r="JH16" s="107" vm="2410">
        <f ca="1"/>
        <v>83.93</v>
      </c>
      <c r="JI16" s="107" vm="2411">
        <f ca="1"/>
        <v>85.03</v>
      </c>
      <c r="JJ16" s="107" vm="2412">
        <f ca="1"/>
        <v>83.35</v>
      </c>
      <c r="JK16" s="107" vm="378">
        <f ca="1"/>
        <v>83.06</v>
      </c>
      <c r="JL16" s="107" vm="2413">
        <f ca="1"/>
        <v>83.87</v>
      </c>
      <c r="JM16" s="107" vm="431">
        <f ca="1"/>
        <v>85.79</v>
      </c>
      <c r="JN16" s="107" vm="2414">
        <f ca="1"/>
        <v>85.694999999999993</v>
      </c>
      <c r="JO16" s="107" vm="2415">
        <f ca="1"/>
        <v>85.825000000000003</v>
      </c>
      <c r="JP16" s="107" vm="2416">
        <f ca="1"/>
        <v>85.7</v>
      </c>
      <c r="JQ16" s="107" vm="484">
        <f ca="1"/>
        <v>85.58</v>
      </c>
      <c r="JR16" s="107" vm="2396">
        <f ca="1"/>
        <v>84.54</v>
      </c>
      <c r="JS16" s="107" vm="397">
        <f ca="1"/>
        <v>84.44</v>
      </c>
      <c r="JT16" s="107" vm="2417">
        <f ca="1"/>
        <v>86.09</v>
      </c>
      <c r="JU16" s="107" vm="2418">
        <f ca="1"/>
        <v>85.01</v>
      </c>
      <c r="JV16" s="107" vm="2419">
        <f ca="1"/>
        <v>83.02</v>
      </c>
      <c r="JW16" s="107" vm="2420">
        <f ca="1"/>
        <v>84.29</v>
      </c>
      <c r="JX16" s="107" vm="2421">
        <f ca="1"/>
        <v>85.77</v>
      </c>
      <c r="JY16" s="107" vm="420">
        <f ca="1"/>
        <v>86.61</v>
      </c>
      <c r="JZ16" s="107" vm="2422">
        <f ca="1"/>
        <v>86.6</v>
      </c>
      <c r="KA16" s="107"/>
      <c r="KB16" s="107"/>
    </row>
    <row r="17" spans="2:288" ht="20.100000000000001" customHeight="1" x14ac:dyDescent="0.6">
      <c r="B17" s="11"/>
      <c r="C17" s="1" t="s">
        <v>36</v>
      </c>
      <c r="D17" s="108" t="str" cm="1">
        <f t="array" ref="D17">_FV(Table15[[#This Row],[ ETF]],"Ticker symbol",TRUE)</f>
        <v>XDEW</v>
      </c>
      <c r="E17" s="1" t="s">
        <v>56</v>
      </c>
      <c r="F17" s="1" t="s">
        <v>175</v>
      </c>
      <c r="G17" s="1" t="e" vm="2423">
        <v>#VALUE!</v>
      </c>
      <c r="H17" s="18" cm="1">
        <f t="array" ref="H17">IFERROR(_FV(Table15[[#This Row],[ ETF]],"beta"),"")</f>
        <v>1.1598999999999999</v>
      </c>
      <c r="I17" s="21" cm="1">
        <f t="array" ref="I17">_FV(Table15[[#This Row],[ ETF]],"Price")</f>
        <v>83.93</v>
      </c>
      <c r="J17" s="17">
        <f>SUMIF(Table14[Ativo],Table15[[#This Row],[Ticker]],Table14[Qtd])</f>
        <v>0</v>
      </c>
      <c r="K17" s="5">
        <f>Table15[[#This Row],[Preço]]*Table15[[#This Row],[Qtd]]</f>
        <v>0</v>
      </c>
      <c r="L17" s="13">
        <f>_xlfn.FLOOR.MATH((Aporte-2)/Table15[[#This Row],[Preço]])</f>
        <v>4</v>
      </c>
      <c r="M17" s="12">
        <f>Aporte-Table15[[#This Row],[Possível]]*Table15[[#This Row],[Preço]]</f>
        <v>14.279999999999973</v>
      </c>
      <c r="N17" s="26" cm="1">
        <f t="array" ref="N17">_FV(Table15[[#This Row],[ ETF]],"Expense ratio",TRUE)</f>
        <v>2.5000000000000001E-3</v>
      </c>
      <c r="O17" s="29" cm="1">
        <f t="array" ref="O17">_FV(Table15[[#This Row],[ ETF]],"Market cap",TRUE)</f>
        <v>4267761200</v>
      </c>
      <c r="P17" s="27" cm="1">
        <f t="array" ref="P17">_FV(Table15[[#This Row],[ ETF]],"Volume")</f>
        <v>741</v>
      </c>
      <c r="Q17" s="26" cm="1">
        <f t="array" ref="Q17">_FV(Table15[[#This Row],[ ETF]],"Change (%)",TRUE)</f>
        <v>8.3549999999999998E-4</v>
      </c>
      <c r="R17" s="30">
        <f ca="1">IFERROR(
   IFERROR(
      (Table15[[#This Row],[Preço]]-AF17)/AF17,
      (Table15[[#This Row],[Preço]]-AG17)/AG17
   ),
(Table15[[#This Row],[Preço]]-AH17)/AH17
)</f>
        <v>0.28618496666922094</v>
      </c>
      <c r="S17" s="31"/>
      <c r="T17" s="28" cm="1">
        <f t="array" ref="T17">Table15[[#This Row],[Valor de mercado]]/Riqueza_hoje</f>
        <v>0</v>
      </c>
      <c r="AF17" s="107" t="e" cm="1" vm="340">
        <f t="array" aca="1" ref="AF17:KA17" ca="1">TRANSPOSE(_xlfn.STOCKHISTORY(G17,TODAY()-365,TODAY(),0,0,1))</f>
        <v>#N/A</v>
      </c>
      <c r="AG17" s="107" vm="2424">
        <f ca="1"/>
        <v>65.254999999999995</v>
      </c>
      <c r="AH17" s="107" vm="2425">
        <f ca="1"/>
        <v>65.495000000000005</v>
      </c>
      <c r="AI17" s="107" vm="2425">
        <f ca="1"/>
        <v>65.495000000000005</v>
      </c>
      <c r="AJ17" s="107" vm="2426">
        <f ca="1"/>
        <v>65.03</v>
      </c>
      <c r="AK17" s="107" vm="1885">
        <f ca="1"/>
        <v>65.27</v>
      </c>
      <c r="AL17" s="107" vm="2427">
        <f ca="1"/>
        <v>67.180000000000007</v>
      </c>
      <c r="AM17" s="107" vm="2428">
        <f ca="1"/>
        <v>67.75</v>
      </c>
      <c r="AN17" s="107" vm="2429">
        <f ca="1"/>
        <v>67.87</v>
      </c>
      <c r="AO17" s="107" vm="1904">
        <f ca="1"/>
        <v>67.86</v>
      </c>
      <c r="AP17" s="107" vm="2430">
        <f ca="1"/>
        <v>68.275000000000006</v>
      </c>
      <c r="AQ17" s="107" vm="1910">
        <f ca="1"/>
        <v>68.09</v>
      </c>
      <c r="AR17" s="107" vm="2431">
        <f ca="1"/>
        <v>68.459999999999994</v>
      </c>
      <c r="AS17" s="107" vm="2432">
        <f ca="1"/>
        <v>67.734999999999999</v>
      </c>
      <c r="AT17" s="107" vm="2433">
        <f ca="1"/>
        <v>67.930000000000007</v>
      </c>
      <c r="AU17" s="107" vm="2434">
        <f ca="1"/>
        <v>68.135000000000005</v>
      </c>
      <c r="AV17" s="107" vm="2435">
        <f ca="1"/>
        <v>68.33</v>
      </c>
      <c r="AW17" s="107" vm="2436">
        <f ca="1"/>
        <v>68.334999999999994</v>
      </c>
      <c r="AX17" s="107" vm="2437">
        <f ca="1"/>
        <v>67.685000000000002</v>
      </c>
      <c r="AY17" s="107" vm="2438">
        <f ca="1"/>
        <v>67.265000000000001</v>
      </c>
      <c r="AZ17" s="107" vm="2437">
        <f ca="1"/>
        <v>67.685000000000002</v>
      </c>
      <c r="BA17" s="107" vm="2439">
        <f ca="1"/>
        <v>66.625</v>
      </c>
      <c r="BB17" s="107" vm="1979">
        <f ca="1"/>
        <v>66.825000000000003</v>
      </c>
      <c r="BC17" s="107" vm="2440">
        <f ca="1"/>
        <v>65.900000000000006</v>
      </c>
      <c r="BD17" s="107" vm="1986">
        <f ca="1"/>
        <v>65.88</v>
      </c>
      <c r="BE17" s="107" vm="2441">
        <f ca="1"/>
        <v>67.44</v>
      </c>
      <c r="BF17" s="107" vm="1891">
        <f ca="1"/>
        <v>67.099999999999994</v>
      </c>
      <c r="BG17" s="107" vm="2442">
        <f ca="1"/>
        <v>68</v>
      </c>
      <c r="BH17" s="107" vm="2443">
        <f ca="1"/>
        <v>68.61</v>
      </c>
      <c r="BI17" s="107" vm="2444">
        <f ca="1"/>
        <v>68.97</v>
      </c>
      <c r="BJ17" s="107" vm="2227">
        <f ca="1"/>
        <v>69.099999999999994</v>
      </c>
      <c r="BK17" s="107" vm="2445">
        <f ca="1"/>
        <v>69.47</v>
      </c>
      <c r="BL17" s="107" vm="2446">
        <f ca="1"/>
        <v>69.5</v>
      </c>
      <c r="BM17" s="107" vm="2447">
        <f ca="1"/>
        <v>69.665000000000006</v>
      </c>
      <c r="BN17" s="107" vm="2448">
        <f ca="1"/>
        <v>70.37</v>
      </c>
      <c r="BO17" s="107" vm="2449">
        <f ca="1"/>
        <v>69.959999999999994</v>
      </c>
      <c r="BP17" s="107" vm="2450">
        <f ca="1"/>
        <v>69.545000000000002</v>
      </c>
      <c r="BQ17" s="107" vm="1909">
        <f ca="1"/>
        <v>69.3</v>
      </c>
      <c r="BR17" s="107" vm="2451">
        <f ca="1"/>
        <v>70.224999999999994</v>
      </c>
      <c r="BS17" s="107" vm="2452">
        <f ca="1"/>
        <v>70.209999999999994</v>
      </c>
      <c r="BT17" s="107" vm="2453">
        <f ca="1"/>
        <v>69.8</v>
      </c>
      <c r="BU17" s="107" vm="2454">
        <f ca="1"/>
        <v>71.094999999999999</v>
      </c>
      <c r="BV17" s="107" vm="2455">
        <f ca="1"/>
        <v>70.915000000000006</v>
      </c>
      <c r="BW17" s="107" vm="2231">
        <f ca="1"/>
        <v>69.489999999999995</v>
      </c>
      <c r="BX17" s="107" vm="2456">
        <f ca="1"/>
        <v>71.010000000000005</v>
      </c>
      <c r="BY17" s="107" vm="2457">
        <f ca="1"/>
        <v>70.55</v>
      </c>
      <c r="BZ17" s="107" vm="2458">
        <f ca="1"/>
        <v>70.83</v>
      </c>
      <c r="CA17" s="107" vm="2459">
        <f ca="1"/>
        <v>70.05</v>
      </c>
      <c r="CB17" s="107" vm="2460">
        <f ca="1"/>
        <v>68.760000000000005</v>
      </c>
      <c r="CC17" s="107" vm="2461">
        <f ca="1"/>
        <v>71.849999999999994</v>
      </c>
      <c r="CD17" s="107" vm="2279">
        <f ca="1"/>
        <v>71.88</v>
      </c>
      <c r="CE17" s="107" vm="2462">
        <f ca="1"/>
        <v>71.94</v>
      </c>
      <c r="CF17" s="107" vm="2463">
        <f ca="1"/>
        <v>72.924999999999997</v>
      </c>
      <c r="CG17" s="107" vm="2464">
        <f ca="1"/>
        <v>72.78</v>
      </c>
      <c r="CH17" s="107" vm="2465">
        <f ca="1"/>
        <v>73.25</v>
      </c>
      <c r="CI17" s="107" vm="2466">
        <f ca="1"/>
        <v>73.08</v>
      </c>
      <c r="CJ17" s="107" vm="2467">
        <f ca="1"/>
        <v>73.02</v>
      </c>
      <c r="CK17" s="107" vm="2468">
        <f ca="1"/>
        <v>73.77</v>
      </c>
      <c r="CL17" s="107" vm="2469">
        <f ca="1"/>
        <v>72.95</v>
      </c>
      <c r="CM17" s="107" vm="2470">
        <f ca="1"/>
        <v>72.605000000000004</v>
      </c>
      <c r="CN17" s="107" vm="2471">
        <f ca="1"/>
        <v>72.27</v>
      </c>
      <c r="CO17" s="107" vm="2472">
        <f ca="1"/>
        <v>72.504999999999995</v>
      </c>
      <c r="CP17" s="107" vm="2473">
        <f ca="1"/>
        <v>71.864999999999995</v>
      </c>
      <c r="CQ17" s="107" vm="2474">
        <f ca="1"/>
        <v>73.11</v>
      </c>
      <c r="CR17" s="107" vm="2475">
        <f ca="1"/>
        <v>73.33</v>
      </c>
      <c r="CS17" s="107" vm="2476">
        <f ca="1"/>
        <v>73.44</v>
      </c>
      <c r="CT17" s="107" vm="2477">
        <f ca="1"/>
        <v>73.5</v>
      </c>
      <c r="CU17" s="107" vm="2478">
        <f ca="1"/>
        <v>73.84</v>
      </c>
      <c r="CV17" s="107" vm="2479">
        <f ca="1"/>
        <v>75.11</v>
      </c>
      <c r="CW17" s="107" vm="2480">
        <f ca="1"/>
        <v>74.754999999999995</v>
      </c>
      <c r="CX17" s="107" vm="2481">
        <f ca="1"/>
        <v>74.72</v>
      </c>
      <c r="CY17" s="107" vm="2482">
        <f ca="1"/>
        <v>74.95</v>
      </c>
      <c r="CZ17" s="107" vm="2483">
        <f ca="1"/>
        <v>75.290000000000006</v>
      </c>
      <c r="DA17" s="107" vm="2484">
        <f ca="1"/>
        <v>75.28</v>
      </c>
      <c r="DB17" s="107" vm="2485">
        <f ca="1"/>
        <v>75.77</v>
      </c>
      <c r="DC17" s="107" vm="2486">
        <f ca="1"/>
        <v>75.86</v>
      </c>
      <c r="DD17" s="107" vm="2487">
        <f ca="1"/>
        <v>76.290000000000006</v>
      </c>
      <c r="DE17" s="107" vm="2488">
        <f ca="1"/>
        <v>75.930000000000007</v>
      </c>
      <c r="DF17" s="107" vm="2489">
        <f ca="1"/>
        <v>75.260000000000005</v>
      </c>
      <c r="DG17" s="107" vm="2490">
        <f ca="1"/>
        <v>75.954999999999998</v>
      </c>
      <c r="DH17" s="107" vm="2491">
        <f ca="1"/>
        <v>76.48</v>
      </c>
      <c r="DI17" s="107" vm="2492">
        <f ca="1"/>
        <v>76.564999999999998</v>
      </c>
      <c r="DJ17" s="107" vm="2493">
        <f ca="1"/>
        <v>77.03</v>
      </c>
      <c r="DK17" s="107" vm="2299">
        <f ca="1"/>
        <v>76.98</v>
      </c>
      <c r="DL17" s="107" vm="2494">
        <f ca="1"/>
        <v>77.105000000000004</v>
      </c>
      <c r="DM17" s="107" vm="2495">
        <f ca="1"/>
        <v>77.254999999999995</v>
      </c>
      <c r="DN17" s="107" vm="2496">
        <f ca="1"/>
        <v>76.94</v>
      </c>
      <c r="DO17" s="107" t="e" vm="340">
        <f ca="1"/>
        <v>#N/A</v>
      </c>
      <c r="DP17" s="107" vm="2497">
        <f ca="1"/>
        <v>76.760000000000005</v>
      </c>
      <c r="DQ17" s="107" vm="2498">
        <f ca="1"/>
        <v>77.405000000000001</v>
      </c>
      <c r="DR17" s="107" vm="2499">
        <f ca="1"/>
        <v>77.42</v>
      </c>
      <c r="DS17" s="107" vm="2500">
        <f ca="1"/>
        <v>78.430000000000007</v>
      </c>
      <c r="DT17" s="107" vm="2501">
        <f ca="1"/>
        <v>79.290000000000006</v>
      </c>
      <c r="DU17" s="107" vm="2502">
        <f ca="1"/>
        <v>77.385000000000005</v>
      </c>
      <c r="DV17" s="107" vm="2503">
        <f ca="1"/>
        <v>76.739999999999995</v>
      </c>
      <c r="DW17" s="107" vm="2504">
        <f ca="1"/>
        <v>76.555000000000007</v>
      </c>
      <c r="DX17" s="107" vm="2505">
        <f ca="1"/>
        <v>77.72</v>
      </c>
      <c r="DY17" s="107" vm="2506">
        <f ca="1"/>
        <v>77.78</v>
      </c>
      <c r="DZ17" s="107" vm="2308">
        <f ca="1"/>
        <v>76.2</v>
      </c>
      <c r="EA17" s="107" vm="2507">
        <f ca="1"/>
        <v>77.45</v>
      </c>
      <c r="EB17" s="107" vm="2508">
        <f ca="1"/>
        <v>77.734999999999999</v>
      </c>
      <c r="EC17" s="107" vm="2509">
        <f ca="1"/>
        <v>78.025000000000006</v>
      </c>
      <c r="ED17" s="107" vm="2510">
        <f ca="1"/>
        <v>77.73</v>
      </c>
      <c r="EE17" s="107" vm="2511">
        <f ca="1"/>
        <v>77.760000000000005</v>
      </c>
      <c r="EF17" s="107" vm="2512">
        <f ca="1"/>
        <v>78.209999999999994</v>
      </c>
      <c r="EG17" s="107" vm="2513">
        <f ca="1"/>
        <v>78.39</v>
      </c>
      <c r="EH17" s="107" t="e" vm="340">
        <f ca="1"/>
        <v>#N/A</v>
      </c>
      <c r="EI17" s="107" vm="2514">
        <f ca="1"/>
        <v>78.655000000000001</v>
      </c>
      <c r="EJ17" s="107" vm="2515">
        <f ca="1"/>
        <v>78.83</v>
      </c>
      <c r="EK17" s="107" vm="2516">
        <f ca="1"/>
        <v>78.674999999999997</v>
      </c>
      <c r="EL17" s="107" vm="2517">
        <f ca="1"/>
        <v>78.75</v>
      </c>
      <c r="EM17" s="107" vm="322">
        <f ca="1"/>
        <v>78.77</v>
      </c>
      <c r="EN17" s="107" vm="2382">
        <f ca="1"/>
        <v>78.650000000000006</v>
      </c>
      <c r="EO17" s="107" vm="2518">
        <f ca="1"/>
        <v>78.8</v>
      </c>
      <c r="EP17" s="107" vm="2519">
        <f ca="1"/>
        <v>78.694999999999993</v>
      </c>
      <c r="EQ17" s="107" vm="2520">
        <f ca="1"/>
        <v>78.73</v>
      </c>
      <c r="ER17" s="107" vm="2521">
        <f ca="1"/>
        <v>78.489999999999995</v>
      </c>
      <c r="ES17" s="107" vm="2522">
        <f ca="1"/>
        <v>78.48</v>
      </c>
      <c r="ET17" s="107" vm="2523">
        <f ca="1"/>
        <v>78.62</v>
      </c>
      <c r="EU17" s="107" vm="2524">
        <f ca="1"/>
        <v>77.48</v>
      </c>
      <c r="EV17" s="107" vm="2525">
        <f ca="1"/>
        <v>76.5</v>
      </c>
      <c r="EW17" s="107" vm="2526">
        <f ca="1"/>
        <v>77.27</v>
      </c>
      <c r="EX17" s="107" vm="2527">
        <f ca="1"/>
        <v>77.69</v>
      </c>
      <c r="EY17" s="107" vm="2322">
        <f ca="1"/>
        <v>77.650000000000006</v>
      </c>
      <c r="EZ17" s="107" vm="2528">
        <f ca="1"/>
        <v>77.83</v>
      </c>
      <c r="FA17" s="107" vm="2529">
        <f ca="1"/>
        <v>78.459999999999994</v>
      </c>
      <c r="FB17" s="107" vm="2530">
        <f ca="1"/>
        <v>78.099999999999994</v>
      </c>
      <c r="FC17" s="107" vm="2531">
        <f ca="1"/>
        <v>78.45</v>
      </c>
      <c r="FD17" s="107" vm="2532">
        <f ca="1"/>
        <v>78.23</v>
      </c>
      <c r="FE17" s="107" vm="2533">
        <f ca="1"/>
        <v>78.84</v>
      </c>
      <c r="FF17" s="107" vm="2534">
        <f ca="1"/>
        <v>78.989999999999995</v>
      </c>
      <c r="FG17" s="107" vm="2535">
        <f ca="1"/>
        <v>79.209999999999994</v>
      </c>
      <c r="FH17" s="107" vm="2536">
        <f ca="1"/>
        <v>78.14</v>
      </c>
      <c r="FI17" s="107" vm="2537">
        <f ca="1"/>
        <v>78.540000000000006</v>
      </c>
      <c r="FJ17" s="107" vm="2538">
        <f ca="1"/>
        <v>77.98</v>
      </c>
      <c r="FK17" s="107" vm="2515">
        <f ca="1"/>
        <v>78.83</v>
      </c>
      <c r="FL17" s="107" vm="2539">
        <f ca="1"/>
        <v>79.14</v>
      </c>
      <c r="FM17" s="107" vm="2533">
        <f ca="1"/>
        <v>78.84</v>
      </c>
      <c r="FN17" s="107" vm="2540">
        <f ca="1"/>
        <v>78.44</v>
      </c>
      <c r="FO17" s="107" vm="2541">
        <f ca="1"/>
        <v>78.319999999999993</v>
      </c>
      <c r="FP17" s="107" vm="2542">
        <f ca="1"/>
        <v>78.13</v>
      </c>
      <c r="FQ17" s="107" vm="2543">
        <f ca="1"/>
        <v>76.215000000000003</v>
      </c>
      <c r="FR17" s="107" vm="2544">
        <f ca="1"/>
        <v>77.489999999999995</v>
      </c>
      <c r="FS17" s="107" vm="2326">
        <f ca="1"/>
        <v>78.180000000000007</v>
      </c>
      <c r="FT17" s="107" vm="2545">
        <f ca="1"/>
        <v>78.069999999999993</v>
      </c>
      <c r="FU17" s="107" vm="2546">
        <f ca="1"/>
        <v>78.790000000000006</v>
      </c>
      <c r="FV17" s="107" vm="2547">
        <f ca="1"/>
        <v>78.98</v>
      </c>
      <c r="FW17" s="107" vm="2548">
        <f ca="1"/>
        <v>78.67</v>
      </c>
      <c r="FX17" s="107" vm="322">
        <f ca="1"/>
        <v>78.77</v>
      </c>
      <c r="FY17" s="107" vm="2549">
        <f ca="1"/>
        <v>79.594999999999999</v>
      </c>
      <c r="FZ17" s="107" vm="2550">
        <f ca="1"/>
        <v>79.430000000000007</v>
      </c>
      <c r="GA17" s="107" vm="962">
        <f ca="1"/>
        <v>79.745000000000005</v>
      </c>
      <c r="GB17" s="107" vm="348">
        <f ca="1"/>
        <v>79.400000000000006</v>
      </c>
      <c r="GC17" s="107" vm="2551">
        <f ca="1"/>
        <v>79.459999999999994</v>
      </c>
      <c r="GD17" s="107" vm="2552">
        <f ca="1"/>
        <v>79.650000000000006</v>
      </c>
      <c r="GE17" s="107" vm="2553">
        <f ca="1"/>
        <v>80.12</v>
      </c>
      <c r="GF17" s="107" vm="2554">
        <f ca="1"/>
        <v>79.84</v>
      </c>
      <c r="GG17" s="107" vm="2555">
        <f ca="1"/>
        <v>80.400000000000006</v>
      </c>
      <c r="GH17" s="107" vm="2555">
        <f ca="1"/>
        <v>80.400000000000006</v>
      </c>
      <c r="GI17" s="107" vm="2384">
        <f ca="1"/>
        <v>80.495000000000005</v>
      </c>
      <c r="GJ17" s="107" vm="2556">
        <f ca="1"/>
        <v>80.78</v>
      </c>
      <c r="GK17" s="107" vm="2557">
        <f ca="1"/>
        <v>80.540000000000006</v>
      </c>
      <c r="GL17" s="107" vm="2558">
        <f ca="1"/>
        <v>80.099999999999994</v>
      </c>
      <c r="GM17" s="107" vm="2559">
        <f ca="1"/>
        <v>80.084999999999994</v>
      </c>
      <c r="GN17" s="107" vm="2560">
        <f ca="1"/>
        <v>78.91</v>
      </c>
      <c r="GO17" s="107" vm="2561">
        <f ca="1"/>
        <v>79.47</v>
      </c>
      <c r="GP17" s="107" vm="2562">
        <f ca="1"/>
        <v>80.36</v>
      </c>
      <c r="GQ17" s="107" vm="330">
        <f ca="1"/>
        <v>80.62</v>
      </c>
      <c r="GR17" s="107" vm="2563">
        <f ca="1"/>
        <v>80.974999999999994</v>
      </c>
      <c r="GS17" s="107" vm="330">
        <f ca="1"/>
        <v>80.62</v>
      </c>
      <c r="GT17" s="107" vm="2372">
        <f ca="1"/>
        <v>81.25</v>
      </c>
      <c r="GU17" s="107" t="e" vm="340">
        <f ca="1"/>
        <v>#N/A</v>
      </c>
      <c r="GV17" s="107" vm="2564">
        <f ca="1"/>
        <v>81.33</v>
      </c>
      <c r="GW17" s="107" vm="2565">
        <f ca="1"/>
        <v>81.11</v>
      </c>
      <c r="GX17" s="107" vm="345">
        <f ca="1"/>
        <v>81.790000000000006</v>
      </c>
      <c r="GY17" s="107" vm="2566">
        <f ca="1"/>
        <v>81.484999999999999</v>
      </c>
      <c r="GZ17" s="107" vm="2567">
        <f ca="1"/>
        <v>81.59</v>
      </c>
      <c r="HA17" s="107" vm="2568">
        <f ca="1"/>
        <v>80.89</v>
      </c>
      <c r="HB17" s="107" vm="330">
        <f ca="1"/>
        <v>80.62</v>
      </c>
      <c r="HC17" s="107" vm="2569">
        <f ca="1"/>
        <v>80.88</v>
      </c>
      <c r="HD17" s="107" vm="2570">
        <f ca="1"/>
        <v>80.290000000000006</v>
      </c>
      <c r="HE17" s="107" vm="2570">
        <f ca="1"/>
        <v>80.290000000000006</v>
      </c>
      <c r="HF17" s="107" vm="2571">
        <f ca="1"/>
        <v>79.959999999999994</v>
      </c>
      <c r="HG17" s="107" vm="2572">
        <f ca="1"/>
        <v>80.08</v>
      </c>
      <c r="HH17" s="107" vm="2573">
        <f ca="1"/>
        <v>79.95</v>
      </c>
      <c r="HI17" s="107" vm="341">
        <f ca="1"/>
        <v>79.69</v>
      </c>
      <c r="HJ17" s="107" vm="2380">
        <f ca="1"/>
        <v>78.25</v>
      </c>
      <c r="HK17" s="107" vm="2513">
        <f ca="1"/>
        <v>78.39</v>
      </c>
      <c r="HL17" s="107" vm="2574">
        <f ca="1"/>
        <v>79.09</v>
      </c>
      <c r="HM17" s="107" vm="2575">
        <f ca="1"/>
        <v>80.2</v>
      </c>
      <c r="HN17" s="107" vm="2576">
        <f ca="1"/>
        <v>80.14</v>
      </c>
      <c r="HO17" s="107" vm="333">
        <f ca="1"/>
        <v>80.69</v>
      </c>
      <c r="HP17" s="107" vm="2577">
        <f ca="1"/>
        <v>79.56</v>
      </c>
      <c r="HQ17" s="107" vm="2552">
        <f ca="1"/>
        <v>79.650000000000006</v>
      </c>
      <c r="HR17" s="107" vm="2578">
        <f ca="1"/>
        <v>79.224999999999994</v>
      </c>
      <c r="HS17" s="107" vm="2579">
        <f ca="1"/>
        <v>78.47</v>
      </c>
      <c r="HT17" s="107" vm="2540">
        <f ca="1"/>
        <v>78.44</v>
      </c>
      <c r="HU17" s="107" vm="2580">
        <f ca="1"/>
        <v>79.67</v>
      </c>
      <c r="HV17" s="107" vm="2532">
        <f ca="1"/>
        <v>78.23</v>
      </c>
      <c r="HW17" s="107" vm="2581">
        <f ca="1"/>
        <v>80.459999999999994</v>
      </c>
      <c r="HX17" s="107" vm="2582">
        <f ca="1"/>
        <v>80.13</v>
      </c>
      <c r="HY17" s="107" vm="2583">
        <f ca="1"/>
        <v>80.22</v>
      </c>
      <c r="HZ17" s="107" vm="2577">
        <f ca="1"/>
        <v>79.56</v>
      </c>
      <c r="IA17" s="107" vm="2578">
        <f ca="1"/>
        <v>79.224999999999994</v>
      </c>
      <c r="IB17" s="107" vm="330">
        <f ca="1"/>
        <v>80.62</v>
      </c>
      <c r="IC17" s="107" vm="2584">
        <f ca="1"/>
        <v>81.349999999999994</v>
      </c>
      <c r="ID17" s="107" vm="2585">
        <f ca="1"/>
        <v>81.239999999999995</v>
      </c>
      <c r="IE17" s="107" vm="2586">
        <f ca="1"/>
        <v>81.55</v>
      </c>
      <c r="IF17" s="107" vm="443">
        <f ca="1"/>
        <v>82.19</v>
      </c>
      <c r="IG17" s="107" vm="2587">
        <f ca="1"/>
        <v>81.95</v>
      </c>
      <c r="IH17" s="107" vm="2588">
        <f ca="1"/>
        <v>82.57</v>
      </c>
      <c r="II17" s="107" vm="2589">
        <f ca="1"/>
        <v>82.974999999999994</v>
      </c>
      <c r="IJ17" s="107" vm="2590">
        <f ca="1"/>
        <v>83.01</v>
      </c>
      <c r="IK17" s="107" vm="2591">
        <f ca="1"/>
        <v>82.194999999999993</v>
      </c>
      <c r="IL17" s="107" vm="2592">
        <f ca="1"/>
        <v>82.23</v>
      </c>
      <c r="IM17" s="107" vm="2593">
        <f ca="1"/>
        <v>82.42</v>
      </c>
      <c r="IN17" s="107" vm="984">
        <f ca="1"/>
        <v>82.79</v>
      </c>
      <c r="IO17" s="107" vm="2594">
        <f ca="1"/>
        <v>83.11</v>
      </c>
      <c r="IP17" s="107" vm="2595">
        <f ca="1"/>
        <v>83.19</v>
      </c>
      <c r="IQ17" s="107" vm="977">
        <f ca="1"/>
        <v>83.454999999999998</v>
      </c>
      <c r="IR17" s="107" vm="2596">
        <f ca="1"/>
        <v>84.19</v>
      </c>
      <c r="IS17" s="107" vm="2597">
        <f ca="1"/>
        <v>84.245000000000005</v>
      </c>
      <c r="IT17" s="107" vm="2598">
        <f ca="1"/>
        <v>83.924999999999997</v>
      </c>
      <c r="IU17" s="107" vm="2599">
        <f ca="1"/>
        <v>84.185000000000002</v>
      </c>
      <c r="IV17" s="107" vm="969">
        <f ca="1"/>
        <v>83.745000000000005</v>
      </c>
      <c r="IW17" s="107" vm="2596">
        <f ca="1"/>
        <v>84.19</v>
      </c>
      <c r="IX17" s="107" vm="2600">
        <f ca="1"/>
        <v>84.41</v>
      </c>
      <c r="IY17" s="107" vm="2601">
        <f ca="1"/>
        <v>84.605000000000004</v>
      </c>
      <c r="IZ17" s="107" vm="2602">
        <f ca="1"/>
        <v>84.02</v>
      </c>
      <c r="JA17" s="107" vm="2603">
        <f ca="1"/>
        <v>83.674999999999997</v>
      </c>
      <c r="JB17" s="107" vm="2604">
        <f ca="1"/>
        <v>83.47</v>
      </c>
      <c r="JC17" s="107" vm="970">
        <f ca="1"/>
        <v>83.99</v>
      </c>
      <c r="JD17" s="107" vm="2412">
        <f ca="1"/>
        <v>83.35</v>
      </c>
      <c r="JE17" s="107" vm="2605">
        <f ca="1"/>
        <v>83.63</v>
      </c>
      <c r="JF17" s="107" vm="434">
        <f ca="1"/>
        <v>83.81</v>
      </c>
      <c r="JG17" s="107" vm="2606">
        <f ca="1"/>
        <v>81.34</v>
      </c>
      <c r="JH17" s="107" vm="2607">
        <f ca="1"/>
        <v>81.924999999999997</v>
      </c>
      <c r="JI17" s="107" vm="2350">
        <f ca="1"/>
        <v>80.760000000000005</v>
      </c>
      <c r="JJ17" s="107" vm="2608">
        <f ca="1"/>
        <v>81.7</v>
      </c>
      <c r="JK17" s="107" vm="2383">
        <f ca="1"/>
        <v>80.37</v>
      </c>
      <c r="JL17" s="107" vm="2609">
        <f ca="1"/>
        <v>80.52</v>
      </c>
      <c r="JM17" s="107" vm="2389">
        <f ca="1"/>
        <v>81.83</v>
      </c>
      <c r="JN17" s="107" vm="2610">
        <f ca="1"/>
        <v>83.36</v>
      </c>
      <c r="JO17" s="107" vm="2611">
        <f ca="1"/>
        <v>83.155000000000001</v>
      </c>
      <c r="JP17" s="107" vm="2612">
        <f ca="1"/>
        <v>82.995000000000005</v>
      </c>
      <c r="JQ17" s="107" vm="2613">
        <f ca="1"/>
        <v>82.844999999999999</v>
      </c>
      <c r="JR17" s="107" vm="364">
        <f ca="1"/>
        <v>82.53</v>
      </c>
      <c r="JS17" s="107" vm="2614">
        <f ca="1"/>
        <v>82.29</v>
      </c>
      <c r="JT17" s="107" vm="390">
        <f ca="1"/>
        <v>81.78</v>
      </c>
      <c r="JU17" s="107" vm="388">
        <f ca="1"/>
        <v>83.76</v>
      </c>
      <c r="JV17" s="107" vm="2612">
        <f ca="1"/>
        <v>82.995000000000005</v>
      </c>
      <c r="JW17" s="107" vm="2615">
        <f ca="1"/>
        <v>80.319999999999993</v>
      </c>
      <c r="JX17" s="107" vm="2616">
        <f ca="1"/>
        <v>82.06</v>
      </c>
      <c r="JY17" s="107" vm="2617">
        <f ca="1"/>
        <v>83.004999999999995</v>
      </c>
      <c r="JZ17" s="107" vm="440">
        <f ca="1"/>
        <v>83.78</v>
      </c>
      <c r="KA17" s="107" vm="2410">
        <f ca="1"/>
        <v>83.93</v>
      </c>
      <c r="KB17" s="107"/>
    </row>
    <row r="18" spans="2:288" ht="20.100000000000001" customHeight="1" x14ac:dyDescent="0.6">
      <c r="B18" s="11" t="s">
        <v>35</v>
      </c>
      <c r="C18" s="1" t="s">
        <v>36</v>
      </c>
      <c r="D18" s="108" t="str" cm="1">
        <f t="array" ref="D18">_FV(Table15[[#This Row],[ ETF]],"Ticker symbol",TRUE)</f>
        <v>XZMU</v>
      </c>
      <c r="E18" s="1" t="s">
        <v>57</v>
      </c>
      <c r="F18" s="1" t="s">
        <v>58</v>
      </c>
      <c r="G18" s="1" t="e" vm="2618">
        <v>#VALUE!</v>
      </c>
      <c r="H18" s="18" cm="1">
        <f t="array" ref="H18">IFERROR(_FV(Table15[[#This Row],[ ETF]],"beta"),"")</f>
        <v>1.0137</v>
      </c>
      <c r="I18" s="21" cm="1">
        <f t="array" ref="I18">_FV(Table15[[#This Row],[ ETF]],"Price")</f>
        <v>49.97</v>
      </c>
      <c r="J18" s="17">
        <f>SUMIF(Table14[Ativo],Table15[[#This Row],[Ticker]],Table14[Qtd])</f>
        <v>0</v>
      </c>
      <c r="K18" s="5">
        <f>Table15[[#This Row],[Preço]]*Table15[[#This Row],[Qtd]]</f>
        <v>0</v>
      </c>
      <c r="L18" s="13">
        <f>_xlfn.FLOOR.MATH((Aporte-2)/Table15[[#This Row],[Preço]])</f>
        <v>6</v>
      </c>
      <c r="M18" s="12">
        <f>Aporte-Table15[[#This Row],[Possível]]*Table15[[#This Row],[Preço]]</f>
        <v>50.180000000000007</v>
      </c>
      <c r="N18" s="26" cm="1">
        <f t="array" ref="N18">_FV(Table15[[#This Row],[ ETF]],"Expense ratio",TRUE)</f>
        <v>1.5E-3</v>
      </c>
      <c r="O18" s="29" cm="1">
        <f t="array" ref="O18">_FV(Table15[[#This Row],[ ETF]],"Market cap",TRUE)</f>
        <v>4199857200</v>
      </c>
      <c r="P18" s="27" cm="1">
        <f t="array" ref="P18">_FV(Table15[[#This Row],[ ETF]],"Volume")</f>
        <v>3626</v>
      </c>
      <c r="Q18" s="26" cm="1">
        <f t="array" ref="Q18">_FV(Table15[[#This Row],[ ETF]],"Change (%)",TRUE)</f>
        <v>7.5160000000000005E-4</v>
      </c>
      <c r="R18" s="30">
        <f ca="1">IFERROR(
   IFERROR(
      (Table15[[#This Row],[Preço]]-AF18)/AF18,
      (Table15[[#This Row],[Preço]]-AG18)/AG18
   ),
(Table15[[#This Row],[Preço]]-AH18)/AH18
)</f>
        <v>0.32660781841109721</v>
      </c>
      <c r="S18" s="31"/>
      <c r="T18" s="28" cm="1">
        <f t="array" ref="T18">Table15[[#This Row],[Valor de mercado]]/Riqueza_hoje</f>
        <v>0</v>
      </c>
      <c r="AF18" s="107" t="e" cm="1" vm="340">
        <f t="array" aca="1" ref="AF18:JZ18" ca="1">TRANSPOSE(_xlfn.STOCKHISTORY(G18,TODAY()-365,TODAY(),0,0,1))</f>
        <v>#N/A</v>
      </c>
      <c r="AG18" s="107" vm="2619">
        <f ca="1"/>
        <v>37.667499999999997</v>
      </c>
      <c r="AH18" s="107" vm="2620">
        <f ca="1"/>
        <v>37.704999999999998</v>
      </c>
      <c r="AI18" s="107" vm="2621">
        <f ca="1"/>
        <v>37.700000000000003</v>
      </c>
      <c r="AJ18" s="107" vm="520">
        <f ca="1"/>
        <v>37.520000000000003</v>
      </c>
      <c r="AK18" s="107" vm="2622">
        <f ca="1"/>
        <v>37.515000000000001</v>
      </c>
      <c r="AL18" s="107" vm="577">
        <f ca="1"/>
        <v>38.130000000000003</v>
      </c>
      <c r="AM18" s="107" vm="2623">
        <f ca="1"/>
        <v>38.537500000000001</v>
      </c>
      <c r="AN18" s="107" vm="2624">
        <f ca="1"/>
        <v>38.7575</v>
      </c>
      <c r="AO18" s="107" vm="2625">
        <f ca="1"/>
        <v>38.777500000000003</v>
      </c>
      <c r="AP18" s="107" vm="2626">
        <f ca="1"/>
        <v>38.677500000000002</v>
      </c>
      <c r="AQ18" s="107" vm="2627">
        <f ca="1"/>
        <v>38.630000000000003</v>
      </c>
      <c r="AR18" s="107" vm="2628">
        <f ca="1"/>
        <v>38.615000000000002</v>
      </c>
      <c r="AS18" s="107" vm="2629">
        <f ca="1"/>
        <v>38.207500000000003</v>
      </c>
      <c r="AT18" s="107" vm="2630">
        <f ca="1"/>
        <v>38.222499999999997</v>
      </c>
      <c r="AU18" s="107" vm="540">
        <f ca="1"/>
        <v>38.35</v>
      </c>
      <c r="AV18" s="107" vm="2631">
        <f ca="1"/>
        <v>39.037500000000001</v>
      </c>
      <c r="AW18" s="107" vm="2632">
        <f ca="1"/>
        <v>39.11</v>
      </c>
      <c r="AX18" s="107" vm="2633">
        <f ca="1"/>
        <v>38.979999999999997</v>
      </c>
      <c r="AY18" s="107" vm="2634">
        <f ca="1"/>
        <v>38.692500000000003</v>
      </c>
      <c r="AZ18" s="107" vm="2635">
        <f ca="1"/>
        <v>39.082500000000003</v>
      </c>
      <c r="BA18" s="107" vm="2636">
        <f ca="1"/>
        <v>38.445</v>
      </c>
      <c r="BB18" s="107" vm="2637">
        <f ca="1"/>
        <v>38.717500000000001</v>
      </c>
      <c r="BC18" s="107" vm="2638">
        <f ca="1"/>
        <v>37.947499999999998</v>
      </c>
      <c r="BD18" s="107" vm="2639">
        <f ca="1"/>
        <v>38.234999999999999</v>
      </c>
      <c r="BE18" s="107" vm="2640">
        <f ca="1"/>
        <v>39.1</v>
      </c>
      <c r="BF18" s="107" vm="2641">
        <f ca="1"/>
        <v>39.204999999999998</v>
      </c>
      <c r="BG18" s="107" vm="2642">
        <f ca="1"/>
        <v>39.432499999999997</v>
      </c>
      <c r="BH18" s="107" vm="2643">
        <f ca="1"/>
        <v>39.729999999999997</v>
      </c>
      <c r="BI18" s="107" vm="2644">
        <f ca="1"/>
        <v>39.927500000000002</v>
      </c>
      <c r="BJ18" s="107" vm="2645">
        <f ca="1"/>
        <v>39.965000000000003</v>
      </c>
      <c r="BK18" s="107" vm="2646">
        <f ca="1"/>
        <v>39.8675</v>
      </c>
      <c r="BL18" s="107" vm="2647">
        <f ca="1"/>
        <v>40.122500000000002</v>
      </c>
      <c r="BM18" s="107" vm="2648">
        <f ca="1"/>
        <v>40.119999999999997</v>
      </c>
      <c r="BN18" s="107" vm="2649">
        <f ca="1"/>
        <v>40.47</v>
      </c>
      <c r="BO18" s="107" vm="2650">
        <f ca="1"/>
        <v>40.232500000000002</v>
      </c>
      <c r="BP18" s="107" vm="2651">
        <f ca="1"/>
        <v>39.977499999999999</v>
      </c>
      <c r="BQ18" s="107" vm="2652">
        <f ca="1"/>
        <v>39.96</v>
      </c>
      <c r="BR18" s="107" vm="2653">
        <f ca="1"/>
        <v>40.284999999999997</v>
      </c>
      <c r="BS18" s="107" vm="534">
        <f ca="1"/>
        <v>39.74</v>
      </c>
      <c r="BT18" s="107" vm="2654">
        <f ca="1"/>
        <v>39.392499999999998</v>
      </c>
      <c r="BU18" s="107" vm="2655">
        <f ca="1"/>
        <v>39.880000000000003</v>
      </c>
      <c r="BV18" s="107" vm="2656">
        <f ca="1"/>
        <v>39.715000000000003</v>
      </c>
      <c r="BW18" s="107" vm="2657">
        <f ca="1"/>
        <v>38.982500000000002</v>
      </c>
      <c r="BX18" s="107" vm="2643">
        <f ca="1"/>
        <v>39.729999999999997</v>
      </c>
      <c r="BY18" s="107" vm="2658">
        <f ca="1"/>
        <v>39.564999999999998</v>
      </c>
      <c r="BZ18" s="107" vm="2659">
        <f ca="1"/>
        <v>39.335000000000001</v>
      </c>
      <c r="CA18" s="107" vm="537">
        <f ca="1"/>
        <v>38.79</v>
      </c>
      <c r="CB18" s="107" vm="2660">
        <f ca="1"/>
        <v>37.93</v>
      </c>
      <c r="CC18" s="107" vm="2661">
        <f ca="1"/>
        <v>39.450000000000003</v>
      </c>
      <c r="CD18" s="107" vm="2662">
        <f ca="1"/>
        <v>39.659999999999997</v>
      </c>
      <c r="CE18" s="107" vm="2663">
        <f ca="1"/>
        <v>39.777500000000003</v>
      </c>
      <c r="CF18" s="107" vm="2664">
        <f ca="1"/>
        <v>40.255000000000003</v>
      </c>
      <c r="CG18" s="107" vm="2665">
        <f ca="1"/>
        <v>39.935000000000002</v>
      </c>
      <c r="CH18" s="107" vm="2648">
        <f ca="1"/>
        <v>40.119999999999997</v>
      </c>
      <c r="CI18" s="107" vm="2666">
        <f ca="1"/>
        <v>40.405000000000001</v>
      </c>
      <c r="CJ18" s="107" vm="2667">
        <f ca="1"/>
        <v>40.19</v>
      </c>
      <c r="CK18" s="107" vm="2668">
        <f ca="1"/>
        <v>40.3125</v>
      </c>
      <c r="CL18" s="107" vm="2669">
        <f ca="1"/>
        <v>39.755000000000003</v>
      </c>
      <c r="CM18" s="107" vm="2670">
        <f ca="1"/>
        <v>40.055</v>
      </c>
      <c r="CN18" s="107" vm="2671">
        <f ca="1"/>
        <v>40.042499999999997</v>
      </c>
      <c r="CO18" s="107" vm="2672">
        <f ca="1"/>
        <v>40.047499999999999</v>
      </c>
      <c r="CP18" s="107" vm="2673">
        <f ca="1"/>
        <v>39.567500000000003</v>
      </c>
      <c r="CQ18" s="107" vm="2674">
        <f ca="1"/>
        <v>40.005000000000003</v>
      </c>
      <c r="CR18" s="107" vm="2675">
        <f ca="1"/>
        <v>40.157499999999999</v>
      </c>
      <c r="CS18" s="107" vm="2676">
        <f ca="1"/>
        <v>40.2575</v>
      </c>
      <c r="CT18" s="107" vm="2677">
        <f ca="1"/>
        <v>40.505000000000003</v>
      </c>
      <c r="CU18" s="107" vm="2678">
        <f ca="1"/>
        <v>40.93</v>
      </c>
      <c r="CV18" s="107" vm="2679">
        <f ca="1"/>
        <v>41.685000000000002</v>
      </c>
      <c r="CW18" s="107" vm="2680">
        <f ca="1"/>
        <v>41.73</v>
      </c>
      <c r="CX18" s="107" vm="2681">
        <f ca="1"/>
        <v>41.78</v>
      </c>
      <c r="CY18" s="107" vm="2682">
        <f ca="1"/>
        <v>41.837499999999999</v>
      </c>
      <c r="CZ18" s="107" vm="2683">
        <f ca="1"/>
        <v>42.104999999999997</v>
      </c>
      <c r="DA18" s="107" vm="2684">
        <f ca="1"/>
        <v>42.232500000000002</v>
      </c>
      <c r="DB18" s="107" vm="2685">
        <f ca="1"/>
        <v>42.432499999999997</v>
      </c>
      <c r="DC18" s="107" vm="2686">
        <f ca="1"/>
        <v>42.602499999999999</v>
      </c>
      <c r="DD18" s="107" vm="2687">
        <f ca="1"/>
        <v>42.887500000000003</v>
      </c>
      <c r="DE18" s="107" vm="2688">
        <f ca="1"/>
        <v>42.704999999999998</v>
      </c>
      <c r="DF18" s="107" vm="2689">
        <f ca="1"/>
        <v>42.35</v>
      </c>
      <c r="DG18" s="107" vm="2690">
        <f ca="1"/>
        <v>42.655000000000001</v>
      </c>
      <c r="DH18" s="107" vm="2691">
        <f ca="1"/>
        <v>42.852499999999999</v>
      </c>
      <c r="DI18" s="107" vm="2692">
        <f ca="1"/>
        <v>42.92</v>
      </c>
      <c r="DJ18" s="107" vm="2693">
        <f ca="1"/>
        <v>43.09</v>
      </c>
      <c r="DK18" s="107" vm="2694">
        <f ca="1"/>
        <v>42.9375</v>
      </c>
      <c r="DL18" s="107" vm="2695">
        <f ca="1"/>
        <v>42.945</v>
      </c>
      <c r="DM18" s="107" vm="2696">
        <f ca="1"/>
        <v>42.802500000000002</v>
      </c>
      <c r="DN18" s="107" vm="2697">
        <f ca="1"/>
        <v>42.692500000000003</v>
      </c>
      <c r="DO18" s="107" t="e" vm="340">
        <f ca="1"/>
        <v>#N/A</v>
      </c>
      <c r="DP18" s="107" vm="2698">
        <f ca="1"/>
        <v>42.344999999999999</v>
      </c>
      <c r="DQ18" s="107" vm="2699">
        <f ca="1"/>
        <v>42.734999999999999</v>
      </c>
      <c r="DR18" s="107" vm="2700">
        <f ca="1"/>
        <v>42.71</v>
      </c>
      <c r="DS18" s="107" vm="2701">
        <f ca="1"/>
        <v>43.335000000000001</v>
      </c>
      <c r="DT18" s="107" vm="2702">
        <f ca="1"/>
        <v>43.282499999999999</v>
      </c>
      <c r="DU18" s="107" vm="2703">
        <f ca="1"/>
        <v>42.375</v>
      </c>
      <c r="DV18" s="107" vm="2704">
        <f ca="1"/>
        <v>41.85</v>
      </c>
      <c r="DW18" s="107" vm="2705">
        <f ca="1"/>
        <v>41.884999999999998</v>
      </c>
      <c r="DX18" s="107" vm="2685">
        <f ca="1"/>
        <v>42.432499999999997</v>
      </c>
      <c r="DY18" s="107" vm="2706">
        <f ca="1"/>
        <v>42.332500000000003</v>
      </c>
      <c r="DZ18" s="107" vm="2689">
        <f ca="1"/>
        <v>42.35</v>
      </c>
      <c r="EA18" s="107" vm="2707">
        <f ca="1"/>
        <v>42.505000000000003</v>
      </c>
      <c r="EB18" s="107" vm="2708">
        <f ca="1"/>
        <v>42.914999999999999</v>
      </c>
      <c r="EC18" s="107" vm="2709">
        <f ca="1"/>
        <v>42.832500000000003</v>
      </c>
      <c r="ED18" s="107" vm="2710">
        <f ca="1"/>
        <v>42.905000000000001</v>
      </c>
      <c r="EE18" s="107" vm="2711">
        <f ca="1"/>
        <v>42.897500000000001</v>
      </c>
      <c r="EF18" s="107" vm="2712">
        <f ca="1"/>
        <v>43.064999999999998</v>
      </c>
      <c r="EG18" s="107" t="e" vm="340">
        <f ca="1"/>
        <v>#N/A</v>
      </c>
      <c r="EH18" s="107" vm="2713">
        <f ca="1"/>
        <v>42.927500000000002</v>
      </c>
      <c r="EI18" s="107" vm="2714">
        <f ca="1"/>
        <v>43.024999999999999</v>
      </c>
      <c r="EJ18" s="107" vm="2715">
        <f ca="1"/>
        <v>42.857500000000002</v>
      </c>
      <c r="EK18" s="107" vm="2716">
        <f ca="1"/>
        <v>43.14</v>
      </c>
      <c r="EL18" s="107" vm="2717">
        <f ca="1"/>
        <v>43.1325</v>
      </c>
      <c r="EM18" s="107" vm="2718">
        <f ca="1"/>
        <v>43.102499999999999</v>
      </c>
      <c r="EN18" s="107" vm="2719">
        <f ca="1"/>
        <v>43.327500000000001</v>
      </c>
      <c r="EO18" s="107" vm="2720">
        <f ca="1"/>
        <v>43.41</v>
      </c>
      <c r="EP18" s="107" vm="2721">
        <f ca="1"/>
        <v>43.48</v>
      </c>
      <c r="EQ18" s="107" vm="2722">
        <f ca="1"/>
        <v>43.44</v>
      </c>
      <c r="ER18" s="107" vm="2723">
        <f ca="1"/>
        <v>43.49</v>
      </c>
      <c r="ES18" s="107" vm="2724">
        <f ca="1"/>
        <v>43.5</v>
      </c>
      <c r="ET18" s="107" vm="2725">
        <f ca="1"/>
        <v>43.274999999999999</v>
      </c>
      <c r="EU18" s="107" vm="2726">
        <f ca="1"/>
        <v>42.847499999999997</v>
      </c>
      <c r="EV18" s="107" vm="2727">
        <f ca="1"/>
        <v>43.36</v>
      </c>
      <c r="EW18" s="107" vm="2728">
        <f ca="1"/>
        <v>43.567500000000003</v>
      </c>
      <c r="EX18" s="107" vm="2729">
        <f ca="1"/>
        <v>43.704999999999998</v>
      </c>
      <c r="EY18" s="107" vm="2730">
        <f ca="1"/>
        <v>43.962499999999999</v>
      </c>
      <c r="EZ18" s="107" vm="2731">
        <f ca="1"/>
        <v>44.115000000000002</v>
      </c>
      <c r="FA18" s="107" vm="2732">
        <f ca="1"/>
        <v>44.16</v>
      </c>
      <c r="FB18" s="107" vm="2733">
        <f ca="1"/>
        <v>44.335000000000001</v>
      </c>
      <c r="FC18" s="107" vm="2734">
        <f ca="1"/>
        <v>44.3</v>
      </c>
      <c r="FD18" s="107" vm="2735">
        <f ca="1"/>
        <v>44.397500000000001</v>
      </c>
      <c r="FE18" s="107" vm="2736">
        <f ca="1"/>
        <v>44.76</v>
      </c>
      <c r="FF18" s="107" vm="2737">
        <f ca="1"/>
        <v>44.93</v>
      </c>
      <c r="FG18" s="107" vm="2738">
        <f ca="1"/>
        <v>44.597499999999997</v>
      </c>
      <c r="FH18" s="107" vm="2739">
        <f ca="1"/>
        <v>44.782499999999999</v>
      </c>
      <c r="FI18" s="107" vm="2740">
        <f ca="1"/>
        <v>44.392499999999998</v>
      </c>
      <c r="FJ18" s="107" vm="2741">
        <f ca="1"/>
        <v>44.797499999999999</v>
      </c>
      <c r="FK18" s="107" vm="2742">
        <f ca="1"/>
        <v>45.045000000000002</v>
      </c>
      <c r="FL18" s="107" vm="2743">
        <f ca="1"/>
        <v>45.2425</v>
      </c>
      <c r="FM18" s="107" vm="2744">
        <f ca="1"/>
        <v>45.067500000000003</v>
      </c>
      <c r="FN18" s="107" vm="2745">
        <f ca="1"/>
        <v>44.967500000000001</v>
      </c>
      <c r="FO18" s="107" vm="2746">
        <f ca="1"/>
        <v>44.81</v>
      </c>
      <c r="FP18" s="107" vm="2747">
        <f ca="1"/>
        <v>44.12</v>
      </c>
      <c r="FQ18" s="107" vm="2748">
        <f ca="1"/>
        <v>44.55</v>
      </c>
      <c r="FR18" s="107" vm="2737">
        <f ca="1"/>
        <v>44.93</v>
      </c>
      <c r="FS18" s="107" vm="2749">
        <f ca="1"/>
        <v>45.092500000000001</v>
      </c>
      <c r="FT18" s="107" vm="2750">
        <f ca="1"/>
        <v>45.657499999999999</v>
      </c>
      <c r="FU18" s="107" vm="2751">
        <f ca="1"/>
        <v>45.72</v>
      </c>
      <c r="FV18" s="107" vm="2752">
        <f ca="1"/>
        <v>45.34</v>
      </c>
      <c r="FW18" s="107" vm="2753">
        <f ca="1"/>
        <v>45.622500000000002</v>
      </c>
      <c r="FX18" s="107" vm="2754">
        <f ca="1"/>
        <v>45.877499999999998</v>
      </c>
      <c r="FY18" s="107" vm="2755">
        <f ca="1"/>
        <v>45.732500000000002</v>
      </c>
      <c r="FZ18" s="107" vm="2756">
        <f ca="1"/>
        <v>45.93</v>
      </c>
      <c r="GA18" s="107" vm="2757">
        <f ca="1"/>
        <v>45.575000000000003</v>
      </c>
      <c r="GB18" s="107" vm="2758">
        <f ca="1"/>
        <v>45.772500000000001</v>
      </c>
      <c r="GC18" s="107" vm="2759">
        <f ca="1"/>
        <v>46</v>
      </c>
      <c r="GD18" s="107" vm="2760">
        <f ca="1"/>
        <v>46.122500000000002</v>
      </c>
      <c r="GE18" s="107" vm="2761">
        <f ca="1"/>
        <v>46.092500000000001</v>
      </c>
      <c r="GF18" s="107" vm="2762">
        <f ca="1"/>
        <v>46.104999999999997</v>
      </c>
      <c r="GG18" s="107" vm="2763">
        <f ca="1"/>
        <v>46.137500000000003</v>
      </c>
      <c r="GH18" s="107" vm="2764">
        <f ca="1"/>
        <v>46.255000000000003</v>
      </c>
      <c r="GI18" s="107" vm="2765">
        <f ca="1"/>
        <v>46.454999999999998</v>
      </c>
      <c r="GJ18" s="107" vm="2766">
        <f ca="1"/>
        <v>46.23</v>
      </c>
      <c r="GK18" s="107" vm="2767">
        <f ca="1"/>
        <v>46.155000000000001</v>
      </c>
      <c r="GL18" s="107" vm="2768">
        <f ca="1"/>
        <v>46.237499999999997</v>
      </c>
      <c r="GM18" s="107" vm="2769">
        <f ca="1"/>
        <v>45.847499999999997</v>
      </c>
      <c r="GN18" s="107" vm="2770">
        <f ca="1"/>
        <v>46.43</v>
      </c>
      <c r="GO18" s="107" vm="2771">
        <f ca="1"/>
        <v>46.98</v>
      </c>
      <c r="GP18" s="107" vm="2772">
        <f ca="1"/>
        <v>47.01</v>
      </c>
      <c r="GQ18" s="107" vm="2773">
        <f ca="1"/>
        <v>47.16</v>
      </c>
      <c r="GR18" s="107" vm="2774">
        <f ca="1"/>
        <v>46.93</v>
      </c>
      <c r="GS18" s="107" vm="2775">
        <f ca="1"/>
        <v>47.112499999999997</v>
      </c>
      <c r="GT18" s="107" t="e" vm="340">
        <f ca="1"/>
        <v>#N/A</v>
      </c>
      <c r="GU18" s="107" vm="2776">
        <f ca="1"/>
        <v>47.4</v>
      </c>
      <c r="GV18" s="107" vm="2777">
        <f ca="1"/>
        <v>47.322499999999998</v>
      </c>
      <c r="GW18" s="107" vm="2778">
        <f ca="1"/>
        <v>47.3675</v>
      </c>
      <c r="GX18" s="107" vm="2779">
        <f ca="1"/>
        <v>47.38</v>
      </c>
      <c r="GY18" s="107" vm="2780">
        <f ca="1"/>
        <v>47.482500000000002</v>
      </c>
      <c r="GZ18" s="107" vm="2781">
        <f ca="1"/>
        <v>47.075000000000003</v>
      </c>
      <c r="HA18" s="107" vm="2782">
        <f ca="1"/>
        <v>46.912500000000001</v>
      </c>
      <c r="HB18" s="107" vm="2783">
        <f ca="1"/>
        <v>47.06</v>
      </c>
      <c r="HC18" s="107" vm="2784">
        <f ca="1"/>
        <v>46.797499999999999</v>
      </c>
      <c r="HD18" s="107" vm="2785">
        <f ca="1"/>
        <v>46.4925</v>
      </c>
      <c r="HE18" s="107" vm="2786">
        <f ca="1"/>
        <v>46.622500000000002</v>
      </c>
      <c r="HF18" s="107" vm="2787">
        <f ca="1"/>
        <v>46.662500000000001</v>
      </c>
      <c r="HG18" s="107" vm="2788">
        <f ca="1"/>
        <v>46.61</v>
      </c>
      <c r="HH18" s="107" vm="2789">
        <f ca="1"/>
        <v>46.522500000000001</v>
      </c>
      <c r="HI18" s="107" vm="2790">
        <f ca="1"/>
        <v>45.715000000000003</v>
      </c>
      <c r="HJ18" s="107" vm="2791">
        <f ca="1"/>
        <v>45.737499999999997</v>
      </c>
      <c r="HK18" s="107" vm="2792">
        <f ca="1"/>
        <v>46.112499999999997</v>
      </c>
      <c r="HL18" s="107" vm="2793">
        <f ca="1"/>
        <v>46.65</v>
      </c>
      <c r="HM18" s="107" vm="2794">
        <f ca="1"/>
        <v>46.537500000000001</v>
      </c>
      <c r="HN18" s="107" vm="2795">
        <f ca="1"/>
        <v>46.542499999999997</v>
      </c>
      <c r="HO18" s="107" vm="2796">
        <f ca="1"/>
        <v>45.52</v>
      </c>
      <c r="HP18" s="107" vm="2797">
        <f ca="1"/>
        <v>45.567500000000003</v>
      </c>
      <c r="HQ18" s="107" vm="2798">
        <f ca="1"/>
        <v>45.497500000000002</v>
      </c>
      <c r="HR18" s="107" vm="2799">
        <f ca="1"/>
        <v>45.13</v>
      </c>
      <c r="HS18" s="107" vm="2739">
        <f ca="1"/>
        <v>44.782499999999999</v>
      </c>
      <c r="HT18" s="107" vm="2800">
        <f ca="1"/>
        <v>45.534999999999997</v>
      </c>
      <c r="HU18" s="107" vm="2742">
        <f ca="1"/>
        <v>45.045000000000002</v>
      </c>
      <c r="HV18" s="107" vm="2801">
        <f ca="1"/>
        <v>46.27</v>
      </c>
      <c r="HW18" s="107" vm="2802">
        <f ca="1"/>
        <v>46.01</v>
      </c>
      <c r="HX18" s="107" vm="2803">
        <f ca="1"/>
        <v>46.164999999999999</v>
      </c>
      <c r="HY18" s="107" vm="2804">
        <f ca="1"/>
        <v>45.74</v>
      </c>
      <c r="HZ18" s="107" vm="2805">
        <f ca="1"/>
        <v>45.62</v>
      </c>
      <c r="IA18" s="107" vm="2806">
        <f ca="1"/>
        <v>46.57</v>
      </c>
      <c r="IB18" s="107" vm="2774">
        <f ca="1"/>
        <v>46.93</v>
      </c>
      <c r="IC18" s="107" vm="2807">
        <f ca="1"/>
        <v>47.077500000000001</v>
      </c>
      <c r="ID18" s="107" vm="2808">
        <f ca="1"/>
        <v>47.502499999999998</v>
      </c>
      <c r="IE18" s="107" vm="2809">
        <f ca="1"/>
        <v>47.59</v>
      </c>
      <c r="IF18" s="107" vm="2810">
        <f ca="1"/>
        <v>47.597499999999997</v>
      </c>
      <c r="IG18" s="107" vm="2811">
        <f ca="1"/>
        <v>47.765000000000001</v>
      </c>
      <c r="IH18" s="107" vm="2812">
        <f ca="1"/>
        <v>48.104999999999997</v>
      </c>
      <c r="II18" s="107" vm="2813">
        <f ca="1"/>
        <v>48.692500000000003</v>
      </c>
      <c r="IJ18" s="107" vm="2814">
        <f ca="1"/>
        <v>48.74</v>
      </c>
      <c r="IK18" s="107" vm="2815">
        <f ca="1"/>
        <v>48.897500000000001</v>
      </c>
      <c r="IL18" s="107" vm="2816">
        <f ca="1"/>
        <v>49.24</v>
      </c>
      <c r="IM18" s="107" vm="2817">
        <f ca="1"/>
        <v>49.417499999999997</v>
      </c>
      <c r="IN18" s="107" vm="2818">
        <f ca="1"/>
        <v>49.672499999999999</v>
      </c>
      <c r="IO18" s="107" vm="2819">
        <f ca="1"/>
        <v>49.55</v>
      </c>
      <c r="IP18" s="107" vm="2820">
        <f ca="1"/>
        <v>50.32</v>
      </c>
      <c r="IQ18" s="107" vm="2821">
        <f ca="1"/>
        <v>50.6</v>
      </c>
      <c r="IR18" s="107" vm="2822">
        <f ca="1"/>
        <v>50.51</v>
      </c>
      <c r="IS18" s="107" vm="2823">
        <f ca="1"/>
        <v>50.19</v>
      </c>
      <c r="IT18" s="107" vm="2824">
        <f ca="1"/>
        <v>50.104999999999997</v>
      </c>
      <c r="IU18" s="107" vm="2825">
        <f ca="1"/>
        <v>49.84</v>
      </c>
      <c r="IV18" s="107" vm="2826">
        <f ca="1"/>
        <v>50.064999999999998</v>
      </c>
      <c r="IW18" s="107" vm="2827">
        <f ca="1"/>
        <v>50.085000000000001</v>
      </c>
      <c r="IX18" s="107" vm="2828">
        <f ca="1"/>
        <v>50.45</v>
      </c>
      <c r="IY18" s="107" vm="2829">
        <f ca="1"/>
        <v>50.25</v>
      </c>
      <c r="IZ18" s="107" vm="2820">
        <f ca="1"/>
        <v>50.32</v>
      </c>
      <c r="JA18" s="107" vm="2830">
        <f ca="1"/>
        <v>50.375</v>
      </c>
      <c r="JB18" s="107" vm="2831">
        <f ca="1"/>
        <v>50.555</v>
      </c>
      <c r="JC18" s="107" vm="2832">
        <f ca="1"/>
        <v>49.704999999999998</v>
      </c>
      <c r="JD18" s="107" vm="2833">
        <f ca="1"/>
        <v>49.91</v>
      </c>
      <c r="JE18" s="107" vm="2834">
        <f ca="1"/>
        <v>50.164999999999999</v>
      </c>
      <c r="JF18" s="107" vm="2835">
        <f ca="1"/>
        <v>48.905000000000001</v>
      </c>
      <c r="JG18" s="107" vm="2836">
        <f ca="1"/>
        <v>49.48</v>
      </c>
      <c r="JH18" s="107" vm="2837">
        <f ca="1"/>
        <v>48.862499999999997</v>
      </c>
      <c r="JI18" s="107" vm="2838">
        <f ca="1"/>
        <v>49.447499999999998</v>
      </c>
      <c r="JJ18" s="107" vm="2839">
        <f ca="1"/>
        <v>48.747500000000002</v>
      </c>
      <c r="JK18" s="107" vm="2840">
        <f ca="1"/>
        <v>48.134999999999998</v>
      </c>
      <c r="JL18" s="107" vm="2841">
        <f ca="1"/>
        <v>48.33</v>
      </c>
      <c r="JM18" s="107" vm="2842">
        <f ca="1"/>
        <v>49.71</v>
      </c>
      <c r="JN18" s="107" vm="2843">
        <f ca="1"/>
        <v>49.662500000000001</v>
      </c>
      <c r="JO18" s="107" vm="2844">
        <f ca="1"/>
        <v>49.734999999999999</v>
      </c>
      <c r="JP18" s="107" vm="2845">
        <f ca="1"/>
        <v>49.5625</v>
      </c>
      <c r="JQ18" s="107" vm="2846">
        <f ca="1"/>
        <v>49.384999999999998</v>
      </c>
      <c r="JR18" s="107" vm="2847">
        <f ca="1"/>
        <v>48.55</v>
      </c>
      <c r="JS18" s="107" vm="2848">
        <f ca="1"/>
        <v>48.61</v>
      </c>
      <c r="JT18" s="107" vm="2849">
        <f ca="1"/>
        <v>49.38</v>
      </c>
      <c r="JU18" s="107" vm="2850">
        <f ca="1"/>
        <v>48.92</v>
      </c>
      <c r="JV18" s="107" vm="2851">
        <f ca="1"/>
        <v>47.62</v>
      </c>
      <c r="JW18" s="107" vm="2852">
        <f ca="1"/>
        <v>48.29</v>
      </c>
      <c r="JX18" s="107" vm="2853">
        <f ca="1"/>
        <v>49.337499999999999</v>
      </c>
      <c r="JY18" s="107" vm="2854">
        <f ca="1"/>
        <v>49.892499999999998</v>
      </c>
      <c r="JZ18" s="107" vm="2855">
        <f ca="1"/>
        <v>49.97</v>
      </c>
      <c r="KA18" s="107"/>
      <c r="KB18" s="107"/>
    </row>
    <row r="19" spans="2:288" ht="20.100000000000001" customHeight="1" x14ac:dyDescent="0.6">
      <c r="B19" s="11" t="s">
        <v>35</v>
      </c>
      <c r="C19" s="1" t="s">
        <v>36</v>
      </c>
      <c r="D19" s="108" t="str" cm="1">
        <f t="array" ref="D19">_FV(Table15[[#This Row],[ ETF]],"Ticker symbol",TRUE)</f>
        <v>SASU</v>
      </c>
      <c r="E19" s="1" t="s">
        <v>57</v>
      </c>
      <c r="F19" s="1" t="s">
        <v>59</v>
      </c>
      <c r="G19" s="1" t="e" vm="2856">
        <v>#VALUE!</v>
      </c>
      <c r="H19" s="18" cm="1">
        <f t="array" ref="H19">IFERROR(_FV(Table15[[#This Row],[ ETF]],"beta"),"")</f>
        <v>1.0237000000000001</v>
      </c>
      <c r="I19" s="21" cm="1">
        <f t="array" ref="I19">_FV(Table15[[#This Row],[ ETF]],"Price")</f>
        <v>9.2515000000000001</v>
      </c>
      <c r="J19" s="17">
        <f>SUMIF(Table14[Ativo],Table15[[#This Row],[Ticker]],Table14[Qtd])</f>
        <v>0</v>
      </c>
      <c r="K19" s="5">
        <f>Table15[[#This Row],[Preço]]*Table15[[#This Row],[Qtd]]</f>
        <v>0</v>
      </c>
      <c r="L19" s="13">
        <f>_xlfn.FLOOR.MATH((Aporte-2)/Table15[[#This Row],[Preço]])</f>
        <v>37</v>
      </c>
      <c r="M19" s="12">
        <f>Aporte-Table15[[#This Row],[Possível]]*Table15[[#This Row],[Preço]]</f>
        <v>7.694500000000005</v>
      </c>
      <c r="N19" s="26" cm="1">
        <f t="array" ref="N19">_FV(Table15[[#This Row],[ ETF]],"Expense ratio",TRUE)</f>
        <v>7.000000000000001E-4</v>
      </c>
      <c r="O19" s="29" cm="1">
        <f t="array" ref="O19">_FV(Table15[[#This Row],[ ETF]],"Market cap",TRUE)</f>
        <v>4100050313.6300001</v>
      </c>
      <c r="P19" s="27" cm="1">
        <f t="array" ref="P19">_FV(Table15[[#This Row],[ ETF]],"Volume")</f>
        <v>10504</v>
      </c>
      <c r="Q19" s="26" cm="1">
        <f t="array" ref="Q19">_FV(Table15[[#This Row],[ ETF]],"Change (%)",TRUE)</f>
        <v>-1.676E-3</v>
      </c>
      <c r="R19" s="30">
        <f ca="1">IFERROR(
   IFERROR(
      (Table15[[#This Row],[Preço]]-AF19)/AF19,
      (Table15[[#This Row],[Preço]]-AG19)/AG19
   ),
(Table15[[#This Row],[Preço]]-AH19)/AH19
)</f>
        <v>0.27159645385196896</v>
      </c>
      <c r="S19" s="31"/>
      <c r="T19" s="28" cm="1">
        <f t="array" ref="T19">Table15[[#This Row],[Valor de mercado]]/Riqueza_hoje</f>
        <v>0</v>
      </c>
      <c r="AF19" s="107" cm="1" vm="2857">
        <f t="array" aca="1" ref="AF19:KB19" ca="1">TRANSPOSE(_xlfn.STOCKHISTORY(G19,TODAY()-365,TODAY(),0,0,1))</f>
        <v>7.2755000000000001</v>
      </c>
      <c r="AG19" s="107" vm="2858">
        <f ca="1"/>
        <v>7.2919999999999998</v>
      </c>
      <c r="AH19" s="107" vm="2859">
        <f ca="1"/>
        <v>7.2869999999999999</v>
      </c>
      <c r="AI19" s="107" vm="2860">
        <f ca="1"/>
        <v>7.2735000000000003</v>
      </c>
      <c r="AJ19" s="107" vm="2861">
        <f ca="1"/>
        <v>7.2130000000000001</v>
      </c>
      <c r="AK19" s="107" vm="2862">
        <f ca="1"/>
        <v>7.2290000000000001</v>
      </c>
      <c r="AL19" s="107" vm="2863">
        <f ca="1"/>
        <v>7.3410000000000002</v>
      </c>
      <c r="AM19" s="107" vm="2864">
        <f ca="1"/>
        <v>7.4059999999999997</v>
      </c>
      <c r="AN19" s="107" vm="2865">
        <f ca="1"/>
        <v>7.4359999999999999</v>
      </c>
      <c r="AO19" s="107" vm="2866">
        <f ca="1"/>
        <v>7.43</v>
      </c>
      <c r="AP19" s="107" vm="2867">
        <f ca="1"/>
        <v>7.4219999999999997</v>
      </c>
      <c r="AQ19" s="107" vm="2868">
        <f ca="1"/>
        <v>7.4459999999999997</v>
      </c>
      <c r="AR19" s="107" vm="2869">
        <f ca="1"/>
        <v>7.452</v>
      </c>
      <c r="AS19" s="107" vm="2870">
        <f ca="1"/>
        <v>7.3630000000000004</v>
      </c>
      <c r="AT19" s="107" vm="2871">
        <f ca="1"/>
        <v>7.3635000000000002</v>
      </c>
      <c r="AU19" s="107" vm="2872">
        <f ca="1"/>
        <v>7.38</v>
      </c>
      <c r="AV19" s="107" vm="2873">
        <f ca="1"/>
        <v>7.5030000000000001</v>
      </c>
      <c r="AW19" s="107" vm="2874">
        <f ca="1"/>
        <v>7.5220000000000002</v>
      </c>
      <c r="AX19" s="107" vm="2875">
        <f ca="1"/>
        <v>7.5110000000000001</v>
      </c>
      <c r="AY19" s="107" vm="2876">
        <f ca="1"/>
        <v>7.4809999999999999</v>
      </c>
      <c r="AZ19" s="107" vm="2877">
        <f ca="1"/>
        <v>7.5330000000000004</v>
      </c>
      <c r="BA19" s="107" vm="2878">
        <f ca="1"/>
        <v>7.3879999999999999</v>
      </c>
      <c r="BB19" s="107" vm="2879">
        <f ca="1"/>
        <v>7.4279999999999999</v>
      </c>
      <c r="BC19" s="107" vm="2880">
        <f ca="1"/>
        <v>7.2839999999999998</v>
      </c>
      <c r="BD19" s="107" vm="2863">
        <f ca="1"/>
        <v>7.3410000000000002</v>
      </c>
      <c r="BE19" s="107" vm="2881">
        <f ca="1"/>
        <v>7.4880000000000004</v>
      </c>
      <c r="BF19" s="107" vm="2882">
        <f ca="1"/>
        <v>7.4889999999999999</v>
      </c>
      <c r="BG19" s="107" vm="2883">
        <f ca="1"/>
        <v>7.5250000000000004</v>
      </c>
      <c r="BH19" s="107" vm="2884">
        <f ca="1"/>
        <v>7.6070000000000002</v>
      </c>
      <c r="BI19" s="107" vm="2885">
        <f ca="1"/>
        <v>7.6369999999999996</v>
      </c>
      <c r="BJ19" s="107" vm="2886">
        <f ca="1"/>
        <v>7.6520000000000001</v>
      </c>
      <c r="BK19" s="107" vm="2887">
        <f ca="1"/>
        <v>7.6589999999999998</v>
      </c>
      <c r="BL19" s="107" vm="2888">
        <f ca="1"/>
        <v>7.6784999999999997</v>
      </c>
      <c r="BM19" s="107" vm="2889">
        <f ca="1"/>
        <v>7.7039999999999997</v>
      </c>
      <c r="BN19" s="107" vm="2890">
        <f ca="1"/>
        <v>7.7709999999999999</v>
      </c>
      <c r="BO19" s="107" vm="2891">
        <f ca="1"/>
        <v>7.72</v>
      </c>
      <c r="BP19" s="107" vm="2892">
        <f ca="1"/>
        <v>7.65</v>
      </c>
      <c r="BQ19" s="107" vm="2893">
        <f ca="1"/>
        <v>7.6340000000000003</v>
      </c>
      <c r="BR19" s="107" vm="2894">
        <f ca="1"/>
        <v>7.7060000000000004</v>
      </c>
      <c r="BS19" s="107" vm="2895">
        <f ca="1"/>
        <v>7.601</v>
      </c>
      <c r="BT19" s="107" vm="2896">
        <f ca="1"/>
        <v>7.5339999999999998</v>
      </c>
      <c r="BU19" s="107" vm="2897">
        <f ca="1"/>
        <v>7.6165000000000003</v>
      </c>
      <c r="BV19" s="107" vm="2898">
        <f ca="1"/>
        <v>7.5910000000000002</v>
      </c>
      <c r="BW19" s="107" vm="2899">
        <f ca="1"/>
        <v>7.4909999999999997</v>
      </c>
      <c r="BX19" s="107" vm="2900">
        <f ca="1"/>
        <v>7.6120000000000001</v>
      </c>
      <c r="BY19" s="107" vm="2901">
        <f ca="1"/>
        <v>7.5730000000000004</v>
      </c>
      <c r="BZ19" s="107" vm="2902">
        <f ca="1"/>
        <v>7.5449999999999999</v>
      </c>
      <c r="CA19" s="107" vm="2903">
        <f ca="1"/>
        <v>7.4420000000000002</v>
      </c>
      <c r="CB19" s="107" vm="2904">
        <f ca="1"/>
        <v>7.2469999999999999</v>
      </c>
      <c r="CC19" s="107" vm="2905">
        <f ca="1"/>
        <v>7.5039999999999996</v>
      </c>
      <c r="CD19" s="107" vm="2906">
        <f ca="1"/>
        <v>7.5469999999999997</v>
      </c>
      <c r="CE19" s="107" vm="2907">
        <f ca="1"/>
        <v>7.5869999999999997</v>
      </c>
      <c r="CF19" s="107" vm="2908">
        <f ca="1"/>
        <v>7.6920000000000002</v>
      </c>
      <c r="CG19" s="107" vm="2909">
        <f ca="1"/>
        <v>7.6260000000000003</v>
      </c>
      <c r="CH19" s="107" vm="2910">
        <f ca="1"/>
        <v>7.6619999999999999</v>
      </c>
      <c r="CI19" s="107" vm="2911">
        <f ca="1"/>
        <v>7.7220000000000004</v>
      </c>
      <c r="CJ19" s="107" vm="2912">
        <f ca="1"/>
        <v>7.6639999999999997</v>
      </c>
      <c r="CK19" s="107" vm="2913">
        <f ca="1"/>
        <v>7.6890000000000001</v>
      </c>
      <c r="CL19" s="107" vm="2914">
        <f ca="1"/>
        <v>7.6189999999999998</v>
      </c>
      <c r="CM19" s="107" vm="2915">
        <f ca="1"/>
        <v>7.6680000000000001</v>
      </c>
      <c r="CN19" s="107" vm="2887">
        <f ca="1"/>
        <v>7.6589999999999998</v>
      </c>
      <c r="CO19" s="107" vm="2916">
        <f ca="1"/>
        <v>7.6349999999999998</v>
      </c>
      <c r="CP19" s="107" vm="2906">
        <f ca="1"/>
        <v>7.5469999999999997</v>
      </c>
      <c r="CQ19" s="107" vm="2916">
        <f ca="1"/>
        <v>7.6349999999999998</v>
      </c>
      <c r="CR19" s="107" vm="2886">
        <f ca="1"/>
        <v>7.6520000000000001</v>
      </c>
      <c r="CS19" s="107" vm="2917">
        <f ca="1"/>
        <v>7.6630000000000003</v>
      </c>
      <c r="CT19" s="107" vm="2918">
        <f ca="1"/>
        <v>7.7240000000000002</v>
      </c>
      <c r="CU19" s="107" vm="2919">
        <f ca="1"/>
        <v>7.7809999999999997</v>
      </c>
      <c r="CV19" s="107" vm="2920">
        <f ca="1"/>
        <v>7.93</v>
      </c>
      <c r="CW19" s="107" vm="2921">
        <f ca="1"/>
        <v>7.915</v>
      </c>
      <c r="CX19" s="107" vm="2922">
        <f ca="1"/>
        <v>7.95</v>
      </c>
      <c r="CY19" s="107" vm="2923">
        <f ca="1"/>
        <v>7.9710000000000001</v>
      </c>
      <c r="CZ19" s="107" vm="2924">
        <f ca="1"/>
        <v>8.0109999999999992</v>
      </c>
      <c r="DA19" s="107" vm="2925">
        <f ca="1"/>
        <v>8.0399999999999991</v>
      </c>
      <c r="DB19" s="107" vm="2926">
        <f ca="1"/>
        <v>8.0630000000000006</v>
      </c>
      <c r="DC19" s="107" vm="2927">
        <f ca="1"/>
        <v>8.0909999999999993</v>
      </c>
      <c r="DD19" s="107" vm="2928">
        <f ca="1"/>
        <v>8.1289999999999996</v>
      </c>
      <c r="DE19" s="107" vm="2929">
        <f ca="1"/>
        <v>8.0939999999999994</v>
      </c>
      <c r="DF19" s="107" vm="2924">
        <f ca="1"/>
        <v>8.0109999999999992</v>
      </c>
      <c r="DG19" s="107" vm="2930">
        <f ca="1"/>
        <v>8.0809999999999995</v>
      </c>
      <c r="DH19" s="107" vm="2931">
        <f ca="1"/>
        <v>8.125</v>
      </c>
      <c r="DI19" s="107" vm="2932">
        <f ca="1"/>
        <v>8.1199999999999992</v>
      </c>
      <c r="DJ19" s="107" vm="2933">
        <f ca="1"/>
        <v>8.1620000000000008</v>
      </c>
      <c r="DK19" s="107" vm="2934">
        <f ca="1"/>
        <v>8.1509999999999998</v>
      </c>
      <c r="DL19" s="107" vm="2935">
        <f ca="1"/>
        <v>8.1609999999999996</v>
      </c>
      <c r="DM19" s="107" vm="2935">
        <f ca="1"/>
        <v>8.1609999999999996</v>
      </c>
      <c r="DN19" s="107" vm="2936">
        <f ca="1"/>
        <v>8.1329999999999991</v>
      </c>
      <c r="DO19" s="107" t="e" vm="340">
        <f ca="1"/>
        <v>#N/A</v>
      </c>
      <c r="DP19" s="107" vm="2937">
        <f ca="1"/>
        <v>8.0220000000000002</v>
      </c>
      <c r="DQ19" s="107" vm="2938">
        <f ca="1"/>
        <v>8.1129999999999995</v>
      </c>
      <c r="DR19" s="107" vm="2939">
        <f ca="1"/>
        <v>8.0869999999999997</v>
      </c>
      <c r="DS19" s="107" vm="2940">
        <f ca="1"/>
        <v>8.2070000000000007</v>
      </c>
      <c r="DT19" s="107" vm="2941">
        <f ca="1"/>
        <v>8.1809999999999992</v>
      </c>
      <c r="DU19" s="107" vm="2942">
        <f ca="1"/>
        <v>8.0259999999999998</v>
      </c>
      <c r="DV19" s="107" vm="2943">
        <f ca="1"/>
        <v>7.9160000000000004</v>
      </c>
      <c r="DW19" s="107" vm="2944">
        <f ca="1"/>
        <v>7.94</v>
      </c>
      <c r="DX19" s="107" vm="2945">
        <f ca="1"/>
        <v>8.0579999999999998</v>
      </c>
      <c r="DY19" s="107" vm="2946">
        <f ca="1"/>
        <v>8.0310000000000006</v>
      </c>
      <c r="DZ19" s="107" vm="2947">
        <f ca="1"/>
        <v>8.06</v>
      </c>
      <c r="EA19" s="107" vm="2948">
        <f ca="1"/>
        <v>7.9009999999999998</v>
      </c>
      <c r="EB19" s="107" vm="2949">
        <f ca="1"/>
        <v>8.07</v>
      </c>
      <c r="EC19" s="107" vm="2950">
        <f ca="1"/>
        <v>8.0860000000000003</v>
      </c>
      <c r="ED19" s="107" vm="2951">
        <f ca="1"/>
        <v>8.16</v>
      </c>
      <c r="EE19" s="107" vm="2952">
        <f ca="1"/>
        <v>8.1319999999999997</v>
      </c>
      <c r="EF19" s="107" vm="2953">
        <f ca="1"/>
        <v>8.14</v>
      </c>
      <c r="EG19" s="107" vm="2951">
        <f ca="1"/>
        <v>8.16</v>
      </c>
      <c r="EH19" s="107" vm="2954">
        <f ca="1"/>
        <v>8.1820000000000004</v>
      </c>
      <c r="EI19" s="107" t="e" vm="340">
        <f ca="1"/>
        <v>#N/A</v>
      </c>
      <c r="EJ19" s="107" vm="2955">
        <f ca="1"/>
        <v>8.1579999999999995</v>
      </c>
      <c r="EK19" s="107" vm="2956">
        <f ca="1"/>
        <v>8.1829999999999998</v>
      </c>
      <c r="EL19" s="107" vm="2957">
        <f ca="1"/>
        <v>8.141</v>
      </c>
      <c r="EM19" s="107" vm="2958">
        <f ca="1"/>
        <v>8.1890000000000001</v>
      </c>
      <c r="EN19" s="107" vm="2959">
        <f ca="1"/>
        <v>8.202</v>
      </c>
      <c r="EO19" s="107" vm="2960">
        <f ca="1"/>
        <v>8.1920000000000002</v>
      </c>
      <c r="EP19" s="107" vm="2961">
        <f ca="1"/>
        <v>8.218</v>
      </c>
      <c r="EQ19" s="107" vm="2962">
        <f ca="1"/>
        <v>8.2379999999999995</v>
      </c>
      <c r="ER19" s="107" vm="2963">
        <f ca="1"/>
        <v>8.2439999999999998</v>
      </c>
      <c r="ES19" s="107" vm="2964">
        <f ca="1"/>
        <v>8.2539999999999996</v>
      </c>
      <c r="ET19" s="107" vm="2965">
        <f ca="1"/>
        <v>8.2569999999999997</v>
      </c>
      <c r="EU19" s="107" vm="2966">
        <f ca="1"/>
        <v>8.2629999999999999</v>
      </c>
      <c r="EV19" s="107" vm="2967">
        <f ca="1"/>
        <v>8.2490000000000006</v>
      </c>
      <c r="EW19" s="107" vm="2951">
        <f ca="1"/>
        <v>8.16</v>
      </c>
      <c r="EX19" s="107" vm="2968">
        <f ca="1"/>
        <v>8.2240000000000002</v>
      </c>
      <c r="EY19" s="107" vm="2969">
        <f ca="1"/>
        <v>8.2780000000000005</v>
      </c>
      <c r="EZ19" s="107" vm="2970">
        <f ca="1"/>
        <v>8.2929999999999993</v>
      </c>
      <c r="FA19" s="107" vm="2971">
        <f ca="1"/>
        <v>8.3460000000000001</v>
      </c>
      <c r="FB19" s="107" vm="2972">
        <f ca="1"/>
        <v>8.3680000000000003</v>
      </c>
      <c r="FC19" s="107" vm="2973">
        <f ca="1"/>
        <v>8.3780000000000001</v>
      </c>
      <c r="FD19" s="107" vm="2974">
        <f ca="1"/>
        <v>8.4109999999999996</v>
      </c>
      <c r="FE19" s="107" vm="2975">
        <f ca="1"/>
        <v>8.4</v>
      </c>
      <c r="FF19" s="107" vm="2976">
        <f ca="1"/>
        <v>8.4239999999999995</v>
      </c>
      <c r="FG19" s="107" vm="2977">
        <f ca="1"/>
        <v>8.4819999999999993</v>
      </c>
      <c r="FH19" s="107" vm="2978">
        <f ca="1"/>
        <v>8.5180000000000007</v>
      </c>
      <c r="FI19" s="107" vm="2979">
        <f ca="1"/>
        <v>8.4779999999999998</v>
      </c>
      <c r="FJ19" s="107" vm="2980">
        <f ca="1"/>
        <v>8.5109999999999992</v>
      </c>
      <c r="FK19" s="107" vm="2981">
        <f ca="1"/>
        <v>8.4260000000000002</v>
      </c>
      <c r="FL19" s="107" vm="2982">
        <f ca="1"/>
        <v>8.5289999999999999</v>
      </c>
      <c r="FM19" s="107" vm="2983">
        <f ca="1"/>
        <v>8.5540000000000003</v>
      </c>
      <c r="FN19" s="107" vm="2984">
        <f ca="1"/>
        <v>8.593</v>
      </c>
      <c r="FO19" s="107" vm="2985">
        <f ca="1"/>
        <v>8.5429999999999993</v>
      </c>
      <c r="FP19" s="107" vm="2986">
        <f ca="1"/>
        <v>8.5229999999999997</v>
      </c>
      <c r="FQ19" s="107" vm="2987">
        <f ca="1"/>
        <v>8.5</v>
      </c>
      <c r="FR19" s="107" vm="2988">
        <f ca="1"/>
        <v>8.3369999999999997</v>
      </c>
      <c r="FS19" s="107" vm="2989">
        <f ca="1"/>
        <v>8.4390000000000001</v>
      </c>
      <c r="FT19" s="107" vm="2990">
        <f ca="1"/>
        <v>8.5150000000000006</v>
      </c>
      <c r="FU19" s="107" vm="2991">
        <f ca="1"/>
        <v>8.5399999999999991</v>
      </c>
      <c r="FV19" s="107" vm="2992">
        <f ca="1"/>
        <v>8.6359999999999992</v>
      </c>
      <c r="FW19" s="107" vm="2993">
        <f ca="1"/>
        <v>8.6609999999999996</v>
      </c>
      <c r="FX19" s="107" vm="2994">
        <f ca="1"/>
        <v>8.5760000000000005</v>
      </c>
      <c r="FY19" s="107" vm="2995">
        <f ca="1"/>
        <v>8.6219999999999999</v>
      </c>
      <c r="FZ19" s="107" vm="2996">
        <f ca="1"/>
        <v>8.6720000000000006</v>
      </c>
      <c r="GA19" s="107" vm="2997">
        <f ca="1"/>
        <v>8.6010000000000009</v>
      </c>
      <c r="GB19" s="107" vm="2998">
        <f ca="1"/>
        <v>8.6489999999999991</v>
      </c>
      <c r="GC19" s="107" vm="2999">
        <f ca="1"/>
        <v>8.6050000000000004</v>
      </c>
      <c r="GD19" s="107" vm="3000">
        <f ca="1"/>
        <v>8.6370000000000005</v>
      </c>
      <c r="GE19" s="107" vm="3001">
        <f ca="1"/>
        <v>8.6790000000000003</v>
      </c>
      <c r="GF19" s="107" vm="3002">
        <f ca="1"/>
        <v>8.69</v>
      </c>
      <c r="GG19" s="107" vm="3003">
        <f ca="1"/>
        <v>8.6869999999999994</v>
      </c>
      <c r="GH19" s="107" vm="3004">
        <f ca="1"/>
        <v>8.6859999999999999</v>
      </c>
      <c r="GI19" s="107" vm="3005">
        <f ca="1"/>
        <v>8.6820000000000004</v>
      </c>
      <c r="GJ19" s="107" vm="3006">
        <f ca="1"/>
        <v>8.7100000000000009</v>
      </c>
      <c r="GK19" s="107" vm="3007">
        <f ca="1"/>
        <v>8.7375000000000007</v>
      </c>
      <c r="GL19" s="107" vm="3008">
        <f ca="1"/>
        <v>8.702</v>
      </c>
      <c r="GM19" s="107" vm="3009">
        <f ca="1"/>
        <v>8.6950000000000003</v>
      </c>
      <c r="GN19" s="107" vm="3010">
        <f ca="1"/>
        <v>8.6940000000000008</v>
      </c>
      <c r="GO19" s="107" vm="3011">
        <f ca="1"/>
        <v>8.6059999999999999</v>
      </c>
      <c r="GP19" s="107" vm="3005">
        <f ca="1"/>
        <v>8.6820000000000004</v>
      </c>
      <c r="GQ19" s="107" vm="3012">
        <f ca="1"/>
        <v>8.7789999999999999</v>
      </c>
      <c r="GR19" s="107" vm="3013">
        <f ca="1"/>
        <v>8.7889999999999997</v>
      </c>
      <c r="GS19" s="107" vm="3014">
        <f ca="1"/>
        <v>8.8130000000000006</v>
      </c>
      <c r="GT19" s="107" vm="3015">
        <f ca="1"/>
        <v>8.7850000000000001</v>
      </c>
      <c r="GU19" s="107" vm="3016">
        <f ca="1"/>
        <v>8.8209999999999997</v>
      </c>
      <c r="GV19" s="107" t="e" vm="340">
        <f ca="1"/>
        <v>#N/A</v>
      </c>
      <c r="GW19" s="107" vm="3017">
        <f ca="1"/>
        <v>8.8800000000000008</v>
      </c>
      <c r="GX19" s="107" vm="3018">
        <f ca="1"/>
        <v>8.89</v>
      </c>
      <c r="GY19" s="107" vm="3019">
        <f ca="1"/>
        <v>8.9</v>
      </c>
      <c r="GZ19" s="107" vm="3020">
        <f ca="1"/>
        <v>8.8919999999999995</v>
      </c>
      <c r="HA19" s="107" vm="3021">
        <f ca="1"/>
        <v>8.9250000000000007</v>
      </c>
      <c r="HB19" s="107" vm="3022">
        <f ca="1"/>
        <v>8.8710000000000004</v>
      </c>
      <c r="HC19" s="107" vm="3023">
        <f ca="1"/>
        <v>8.8309999999999995</v>
      </c>
      <c r="HD19" s="107" vm="3024">
        <f ca="1"/>
        <v>8.8565000000000005</v>
      </c>
      <c r="HE19" s="107" vm="3025">
        <f ca="1"/>
        <v>8.8019999999999996</v>
      </c>
      <c r="HF19" s="107" vm="3026">
        <f ca="1"/>
        <v>8.7509999999999994</v>
      </c>
      <c r="HG19" s="107" vm="3027">
        <f ca="1"/>
        <v>8.7469999999999999</v>
      </c>
      <c r="HH19" s="107" vm="3028">
        <f ca="1"/>
        <v>8.73</v>
      </c>
      <c r="HI19" s="107" vm="3029">
        <f ca="1"/>
        <v>8.7390000000000008</v>
      </c>
      <c r="HJ19" s="107" vm="3030">
        <f ca="1"/>
        <v>8.7170000000000005</v>
      </c>
      <c r="HK19" s="107" vm="3031">
        <f ca="1"/>
        <v>8.5500000000000007</v>
      </c>
      <c r="HL19" s="107" vm="3032">
        <f ca="1"/>
        <v>8.59</v>
      </c>
      <c r="HM19" s="107" vm="3033">
        <f ca="1"/>
        <v>8.6470000000000002</v>
      </c>
      <c r="HN19" s="107" vm="3034">
        <f ca="1"/>
        <v>8.7430000000000003</v>
      </c>
      <c r="HO19" s="107" vm="3035">
        <f ca="1"/>
        <v>8.7230000000000008</v>
      </c>
      <c r="HP19" s="107" vm="3036">
        <f ca="1"/>
        <v>8.7319999999999993</v>
      </c>
      <c r="HQ19" s="107" vm="3031">
        <f ca="1"/>
        <v>8.5500000000000007</v>
      </c>
      <c r="HR19" s="107" vm="3037">
        <f ca="1"/>
        <v>8.5640000000000001</v>
      </c>
      <c r="HS19" s="107" vm="3038">
        <f ca="1"/>
        <v>8.5250000000000004</v>
      </c>
      <c r="HT19" s="107" vm="3039">
        <f ca="1"/>
        <v>8.484</v>
      </c>
      <c r="HU19" s="107" vm="3040">
        <f ca="1"/>
        <v>8.3889999999999993</v>
      </c>
      <c r="HV19" s="107" vm="2991">
        <f ca="1"/>
        <v>8.5399999999999991</v>
      </c>
      <c r="HW19" s="107" vm="3041">
        <f ca="1"/>
        <v>8.4380000000000006</v>
      </c>
      <c r="HX19" s="107" vm="3042">
        <f ca="1"/>
        <v>8.6769999999999996</v>
      </c>
      <c r="HY19" s="107" vm="3043">
        <f ca="1"/>
        <v>8.6210000000000004</v>
      </c>
      <c r="HZ19" s="107" vm="3044">
        <f ca="1"/>
        <v>8.6460000000000008</v>
      </c>
      <c r="IA19" s="107" vm="3045">
        <f ca="1"/>
        <v>8.5380000000000003</v>
      </c>
      <c r="IB19" s="107" vm="3046">
        <f ca="1"/>
        <v>8.5190000000000001</v>
      </c>
      <c r="IC19" s="107" vm="3047">
        <f ca="1"/>
        <v>8.6929999999999996</v>
      </c>
      <c r="ID19" s="107" vm="3048">
        <f ca="1"/>
        <v>8.77</v>
      </c>
      <c r="IE19" s="107" vm="3049">
        <f ca="1"/>
        <v>8.8030000000000008</v>
      </c>
      <c r="IF19" s="107" vm="3050">
        <f ca="1"/>
        <v>8.8740000000000006</v>
      </c>
      <c r="IG19" s="107" vm="3051">
        <f ca="1"/>
        <v>8.9109999999999996</v>
      </c>
      <c r="IH19" s="107" vm="3052">
        <f ca="1"/>
        <v>8.9030000000000005</v>
      </c>
      <c r="II19" s="107" vm="3019">
        <f ca="1"/>
        <v>8.9</v>
      </c>
      <c r="IJ19" s="107" vm="3053">
        <f ca="1"/>
        <v>8.9570000000000007</v>
      </c>
      <c r="IK19" s="107" vm="3054">
        <f ca="1"/>
        <v>9.0180000000000007</v>
      </c>
      <c r="IL19" s="107" vm="3055">
        <f ca="1"/>
        <v>8.9809999999999999</v>
      </c>
      <c r="IM19" s="107" vm="3056">
        <f ca="1"/>
        <v>9.0220000000000002</v>
      </c>
      <c r="IN19" s="107" vm="3057">
        <f ca="1"/>
        <v>9.0299999999999994</v>
      </c>
      <c r="IO19" s="107" vm="3058">
        <f ca="1"/>
        <v>9.0579999999999998</v>
      </c>
      <c r="IP19" s="107" vm="3059">
        <f ca="1"/>
        <v>9.0990000000000002</v>
      </c>
      <c r="IQ19" s="107" vm="3060">
        <f ca="1"/>
        <v>9.0920000000000005</v>
      </c>
      <c r="IR19" s="107" vm="3061">
        <f ca="1"/>
        <v>9.1790000000000003</v>
      </c>
      <c r="IS19" s="107" vm="3062">
        <f ca="1"/>
        <v>9.2520000000000007</v>
      </c>
      <c r="IT19" s="107" vm="3063">
        <f ca="1"/>
        <v>9.2430000000000003</v>
      </c>
      <c r="IU19" s="107" vm="3064">
        <f ca="1"/>
        <v>9.2119999999999997</v>
      </c>
      <c r="IV19" s="107" vm="3065">
        <f ca="1"/>
        <v>9.2029999999999994</v>
      </c>
      <c r="IW19" s="107" vm="3066">
        <f ca="1"/>
        <v>9.1460000000000008</v>
      </c>
      <c r="IX19" s="107" vm="3067">
        <f ca="1"/>
        <v>9.202</v>
      </c>
      <c r="IY19" s="107" vm="3068">
        <f ca="1"/>
        <v>9.2200000000000006</v>
      </c>
      <c r="IZ19" s="107" vm="3069">
        <f ca="1"/>
        <v>9.2639999999999993</v>
      </c>
      <c r="JA19" s="107" vm="3070">
        <f ca="1"/>
        <v>9.23</v>
      </c>
      <c r="JB19" s="107" vm="3071">
        <f ca="1"/>
        <v>9.2449999999999992</v>
      </c>
      <c r="JC19" s="107" vm="3072">
        <f ca="1"/>
        <v>9.2665000000000006</v>
      </c>
      <c r="JD19" s="107" vm="3073">
        <f ca="1"/>
        <v>9.2910000000000004</v>
      </c>
      <c r="JE19" s="107" vm="3074">
        <f ca="1"/>
        <v>9.1530000000000005</v>
      </c>
      <c r="JF19" s="107" vm="3065">
        <f ca="1"/>
        <v>9.2029999999999994</v>
      </c>
      <c r="JG19" s="107" vm="3075">
        <f ca="1"/>
        <v>9.2424999999999997</v>
      </c>
      <c r="JH19" s="107" vm="3054">
        <f ca="1"/>
        <v>9.0180000000000007</v>
      </c>
      <c r="JI19" s="107" vm="3076">
        <f ca="1"/>
        <v>9.109</v>
      </c>
      <c r="JJ19" s="107" vm="3077">
        <f ca="1"/>
        <v>9.0060000000000002</v>
      </c>
      <c r="JK19" s="107" vm="3078">
        <f ca="1"/>
        <v>9.1170000000000009</v>
      </c>
      <c r="JL19" s="107" vm="3079">
        <f ca="1"/>
        <v>8.9220000000000006</v>
      </c>
      <c r="JM19" s="107" vm="3017">
        <f ca="1"/>
        <v>8.8800000000000008</v>
      </c>
      <c r="JN19" s="107" vm="3080">
        <f ca="1"/>
        <v>8.9540000000000006</v>
      </c>
      <c r="JO19" s="107" vm="3081">
        <f ca="1"/>
        <v>9.1869999999999994</v>
      </c>
      <c r="JP19" s="107" vm="3082">
        <f ca="1"/>
        <v>9.1709999999999994</v>
      </c>
      <c r="JQ19" s="107" vm="3081">
        <f ca="1"/>
        <v>9.1869999999999994</v>
      </c>
      <c r="JR19" s="107" vm="3083">
        <f ca="1"/>
        <v>9.16</v>
      </c>
      <c r="JS19" s="107" vm="3084">
        <f ca="1"/>
        <v>9.1359999999999992</v>
      </c>
      <c r="JT19" s="107" vm="3085">
        <f ca="1"/>
        <v>9.0239999999999991</v>
      </c>
      <c r="JU19" s="107" vm="3086">
        <f ca="1"/>
        <v>9.0190000000000001</v>
      </c>
      <c r="JV19" s="107" vm="3087">
        <f ca="1"/>
        <v>9.1809999999999992</v>
      </c>
      <c r="JW19" s="107" vm="3088">
        <f ca="1"/>
        <v>9.0690000000000008</v>
      </c>
      <c r="JX19" s="107" vm="3089">
        <f ca="1"/>
        <v>8.8620000000000001</v>
      </c>
      <c r="JY19" s="107" vm="3090">
        <f ca="1"/>
        <v>8.9969999999999999</v>
      </c>
      <c r="JZ19" s="107" vm="3091">
        <f ca="1"/>
        <v>9.1649999999999991</v>
      </c>
      <c r="KA19" s="107" vm="3092">
        <f ca="1"/>
        <v>9.2454999999999998</v>
      </c>
      <c r="KB19" s="107" vm="3093">
        <f ca="1"/>
        <v>9.2515000000000001</v>
      </c>
    </row>
    <row r="20" spans="2:288" ht="20.100000000000001" customHeight="1" x14ac:dyDescent="0.6">
      <c r="B20" s="11" t="s">
        <v>35</v>
      </c>
      <c r="C20" s="1" t="s">
        <v>39</v>
      </c>
      <c r="D20" s="108" t="str" cm="1">
        <f t="array" ref="D20">_FV(Table15[[#This Row],[ ETF]],"Ticker symbol",TRUE)</f>
        <v>ISAC</v>
      </c>
      <c r="E20" s="1" t="s">
        <v>60</v>
      </c>
      <c r="F20" s="1" t="s">
        <v>61</v>
      </c>
      <c r="G20" s="1" t="e" vm="3094">
        <v>#VALUE!</v>
      </c>
      <c r="H20" s="18" cm="1">
        <f t="array" ref="H20">IFERROR(_FV(Table15[[#This Row],[ ETF]],"beta"),"")</f>
        <v>0.98760000000000003</v>
      </c>
      <c r="I20" s="21" cm="1">
        <f t="array" ref="I20">_FV(Table15[[#This Row],[ ETF]],"Price")</f>
        <v>74.88</v>
      </c>
      <c r="J20" s="17">
        <f>SUMIF(Table14[Ativo],Table15[[#This Row],[Ticker]],Table14[Qtd])</f>
        <v>0</v>
      </c>
      <c r="K20" s="5">
        <f>Table15[[#This Row],[Preço]]*Table15[[#This Row],[Qtd]]</f>
        <v>0</v>
      </c>
      <c r="L20" s="13">
        <f>_xlfn.FLOOR.MATH((Aporte-2)/Table15[[#This Row],[Preço]])</f>
        <v>4</v>
      </c>
      <c r="M20" s="12">
        <f>Aporte-Table15[[#This Row],[Possível]]*Table15[[#This Row],[Preço]]</f>
        <v>50.480000000000018</v>
      </c>
      <c r="N20" s="26" cm="1">
        <f t="array" ref="N20">_FV(Table15[[#This Row],[ ETF]],"Expense ratio",TRUE)</f>
        <v>2E-3</v>
      </c>
      <c r="O20" s="29" cm="1">
        <f t="array" ref="O20">_FV(Table15[[#This Row],[ ETF]],"Market cap",TRUE)</f>
        <v>3949654780</v>
      </c>
      <c r="P20" s="27" cm="1">
        <f t="array" ref="P20">_FV(Table15[[#This Row],[ ETF]],"Volume")</f>
        <v>3471</v>
      </c>
      <c r="Q20" s="26" cm="1">
        <f t="array" ref="Q20">_FV(Table15[[#This Row],[ ETF]],"Change (%)",TRUE)</f>
        <v>-8.0060000000000005E-4</v>
      </c>
      <c r="R20" s="30">
        <f ca="1">IFERROR(
   IFERROR(
      (Table15[[#This Row],[Preço]]-AF20)/AF20,
      (Table15[[#This Row],[Preço]]-AG20)/AG20
   ),
(Table15[[#This Row],[Preço]]-AH20)/AH20
)</f>
        <v>0.17967703820401723</v>
      </c>
      <c r="S20" s="31"/>
      <c r="T20" s="28" cm="1">
        <f t="array" ref="T20">Table15[[#This Row],[Valor de mercado]]/Riqueza_hoje</f>
        <v>0</v>
      </c>
      <c r="AF20" s="107" t="e" cm="1" vm="340">
        <f t="array" aca="1" ref="AF20:KB20" ca="1">TRANSPOSE(_xlfn.STOCKHISTORY(G20,TODAY()-365,TODAY(),0,0,1))</f>
        <v>#N/A</v>
      </c>
      <c r="AG20" s="107" vm="3095">
        <f ca="1"/>
        <v>63.475000000000001</v>
      </c>
      <c r="AH20" s="107" vm="3096">
        <f ca="1"/>
        <v>63.655000000000001</v>
      </c>
      <c r="AI20" s="107" vm="3097">
        <f ca="1"/>
        <v>63.59</v>
      </c>
      <c r="AJ20" s="107" vm="3098">
        <f ca="1"/>
        <v>63.31</v>
      </c>
      <c r="AK20" s="107" vm="3099">
        <f ca="1"/>
        <v>63.5</v>
      </c>
      <c r="AL20" s="107" vm="3100">
        <f ca="1"/>
        <v>64.41</v>
      </c>
      <c r="AM20" s="107" vm="3101">
        <f ca="1"/>
        <v>64.805000000000007</v>
      </c>
      <c r="AN20" s="107" vm="3102">
        <f ca="1"/>
        <v>65.295000000000002</v>
      </c>
      <c r="AO20" s="107" vm="3103">
        <f ca="1"/>
        <v>65.084999999999994</v>
      </c>
      <c r="AP20" s="107" vm="3104">
        <f ca="1"/>
        <v>65.08</v>
      </c>
      <c r="AQ20" s="107" vm="1899">
        <f ca="1"/>
        <v>65.2</v>
      </c>
      <c r="AR20" s="107" vm="3105">
        <f ca="1"/>
        <v>65.58</v>
      </c>
      <c r="AS20" s="107" vm="3106">
        <f ca="1"/>
        <v>64.739999999999995</v>
      </c>
      <c r="AT20" s="107" vm="3107">
        <f ca="1"/>
        <v>64.760000000000005</v>
      </c>
      <c r="AU20" s="107" vm="3108">
        <f ca="1"/>
        <v>65.025000000000006</v>
      </c>
      <c r="AV20" s="107" vm="3109">
        <f ca="1"/>
        <v>65.8</v>
      </c>
      <c r="AW20" s="107" vm="3110">
        <f ca="1"/>
        <v>65.95</v>
      </c>
      <c r="AX20" s="107" vm="3111">
        <f ca="1"/>
        <v>65.674999999999997</v>
      </c>
      <c r="AY20" s="107" vm="3112">
        <f ca="1"/>
        <v>65.364999999999995</v>
      </c>
      <c r="AZ20" s="107" vm="3109">
        <f ca="1"/>
        <v>65.8</v>
      </c>
      <c r="BA20" s="107" vm="3113">
        <f ca="1"/>
        <v>64.64</v>
      </c>
      <c r="BB20" s="107" vm="3114">
        <f ca="1"/>
        <v>64.86</v>
      </c>
      <c r="BC20" s="107" vm="3115">
        <f ca="1"/>
        <v>63.74</v>
      </c>
      <c r="BD20" s="107" vm="3116">
        <f ca="1"/>
        <v>64.19</v>
      </c>
      <c r="BE20" s="107" vm="3117">
        <f ca="1"/>
        <v>65.38</v>
      </c>
      <c r="BF20" s="107" vm="3118">
        <f ca="1"/>
        <v>65.44</v>
      </c>
      <c r="BG20" s="107" vm="3119">
        <f ca="1"/>
        <v>65.64</v>
      </c>
      <c r="BH20" s="107" vm="3120">
        <f ca="1"/>
        <v>66.209999999999994</v>
      </c>
      <c r="BI20" s="107" vm="3121">
        <f ca="1"/>
        <v>66.42</v>
      </c>
      <c r="BJ20" s="107" vm="3122">
        <f ca="1"/>
        <v>66.75</v>
      </c>
      <c r="BK20" s="107" vm="3123">
        <f ca="1"/>
        <v>66.795000000000002</v>
      </c>
      <c r="BL20" s="107" vm="3124">
        <f ca="1"/>
        <v>67.17</v>
      </c>
      <c r="BM20" s="107" vm="3125">
        <f ca="1"/>
        <v>67.430000000000007</v>
      </c>
      <c r="BN20" s="107" vm="3126">
        <f ca="1"/>
        <v>68.03</v>
      </c>
      <c r="BO20" s="107" vm="3127">
        <f ca="1"/>
        <v>67.73</v>
      </c>
      <c r="BP20" s="107" vm="3128">
        <f ca="1"/>
        <v>67.06</v>
      </c>
      <c r="BQ20" s="107" vm="3129">
        <f ca="1"/>
        <v>66.86</v>
      </c>
      <c r="BR20" s="107" vm="3130">
        <f ca="1"/>
        <v>67.400000000000006</v>
      </c>
      <c r="BS20" s="107" vm="3131">
        <f ca="1"/>
        <v>66.680000000000007</v>
      </c>
      <c r="BT20" s="107" vm="3132">
        <f ca="1"/>
        <v>66.17</v>
      </c>
      <c r="BU20" s="107" vm="3133">
        <f ca="1"/>
        <v>66.569999999999993</v>
      </c>
      <c r="BV20" s="107" vm="3134">
        <f ca="1"/>
        <v>66.44</v>
      </c>
      <c r="BW20" s="107" vm="1952">
        <f ca="1"/>
        <v>65.19</v>
      </c>
      <c r="BX20" s="107" vm="3135">
        <f ca="1"/>
        <v>66.2</v>
      </c>
      <c r="BY20" s="107" vm="3132">
        <f ca="1"/>
        <v>66.17</v>
      </c>
      <c r="BZ20" s="107" vm="1992">
        <f ca="1"/>
        <v>65.930000000000007</v>
      </c>
      <c r="CA20" s="107" vm="3136">
        <f ca="1"/>
        <v>65.224999999999994</v>
      </c>
      <c r="CB20" s="107" vm="3137">
        <f ca="1"/>
        <v>63.75</v>
      </c>
      <c r="CC20" s="107" vm="1885">
        <f ca="1"/>
        <v>65.27</v>
      </c>
      <c r="CD20" s="107" vm="3138">
        <f ca="1"/>
        <v>65.78</v>
      </c>
      <c r="CE20" s="107" vm="1992">
        <f ca="1"/>
        <v>65.930000000000007</v>
      </c>
      <c r="CF20" s="107" vm="3139">
        <f ca="1"/>
        <v>66.94</v>
      </c>
      <c r="CG20" s="107" vm="3140">
        <f ca="1"/>
        <v>66.45</v>
      </c>
      <c r="CH20" s="107" vm="3141">
        <f ca="1"/>
        <v>66.655000000000001</v>
      </c>
      <c r="CI20" s="107" vm="3142">
        <f ca="1"/>
        <v>67.13</v>
      </c>
      <c r="CJ20" s="107" vm="3143">
        <f ca="1"/>
        <v>66.61</v>
      </c>
      <c r="CK20" s="107" vm="3144">
        <f ca="1"/>
        <v>67.11</v>
      </c>
      <c r="CL20" s="107" vm="3145">
        <f ca="1"/>
        <v>66.459999999999994</v>
      </c>
      <c r="CM20" s="107" vm="3146">
        <f ca="1"/>
        <v>66.77</v>
      </c>
      <c r="CN20" s="107" vm="3147">
        <f ca="1"/>
        <v>66.430000000000007</v>
      </c>
      <c r="CO20" s="107" vm="3148">
        <f ca="1"/>
        <v>66.16</v>
      </c>
      <c r="CP20" s="107" vm="3105">
        <f ca="1"/>
        <v>65.58</v>
      </c>
      <c r="CQ20" s="107" vm="3149">
        <f ca="1"/>
        <v>66.204999999999998</v>
      </c>
      <c r="CR20" s="107" vm="3150">
        <f ca="1"/>
        <v>66.37</v>
      </c>
      <c r="CS20" s="107" vm="3151">
        <f ca="1"/>
        <v>66.56</v>
      </c>
      <c r="CT20" s="107" vm="3152">
        <f ca="1"/>
        <v>66.81</v>
      </c>
      <c r="CU20" s="107" vm="3153">
        <f ca="1"/>
        <v>67.314999999999998</v>
      </c>
      <c r="CV20" s="107" vm="3154">
        <f ca="1"/>
        <v>68.31</v>
      </c>
      <c r="CW20" s="107" vm="3155">
        <f ca="1"/>
        <v>68.13</v>
      </c>
      <c r="CX20" s="107" vm="3156">
        <f ca="1"/>
        <v>68.5</v>
      </c>
      <c r="CY20" s="107" vm="3157">
        <f ca="1"/>
        <v>68.53</v>
      </c>
      <c r="CZ20" s="107" vm="3158">
        <f ca="1"/>
        <v>68.605000000000004</v>
      </c>
      <c r="DA20" s="107" vm="3159">
        <f ca="1"/>
        <v>68.849999999999994</v>
      </c>
      <c r="DB20" s="107" vm="3160">
        <f ca="1"/>
        <v>69.12</v>
      </c>
      <c r="DC20" s="107" vm="3161">
        <f ca="1"/>
        <v>69.45</v>
      </c>
      <c r="DD20" s="107" vm="3162">
        <f ca="1"/>
        <v>69.709999999999994</v>
      </c>
      <c r="DE20" s="107" vm="3163">
        <f ca="1"/>
        <v>69.62</v>
      </c>
      <c r="DF20" s="107" vm="3164">
        <f ca="1"/>
        <v>68.72</v>
      </c>
      <c r="DG20" s="107" vm="3165">
        <f ca="1"/>
        <v>69.209999999999994</v>
      </c>
      <c r="DH20" s="107" vm="1908">
        <f ca="1"/>
        <v>69.53</v>
      </c>
      <c r="DI20" s="107" vm="3166">
        <f ca="1"/>
        <v>69.685000000000002</v>
      </c>
      <c r="DJ20" s="107" vm="3167">
        <f ca="1"/>
        <v>69.900000000000006</v>
      </c>
      <c r="DK20" s="107" vm="3168">
        <f ca="1"/>
        <v>69.87</v>
      </c>
      <c r="DL20" s="107" vm="2449">
        <f ca="1"/>
        <v>69.959999999999994</v>
      </c>
      <c r="DM20" s="107" vm="3169">
        <f ca="1"/>
        <v>69.92</v>
      </c>
      <c r="DN20" s="107" vm="2446">
        <f ca="1"/>
        <v>69.5</v>
      </c>
      <c r="DO20" s="107" vm="3170">
        <f ca="1"/>
        <v>69.738</v>
      </c>
      <c r="DP20" s="107" vm="3171">
        <f ca="1"/>
        <v>68.66</v>
      </c>
      <c r="DQ20" s="107" vm="3172">
        <f ca="1"/>
        <v>69.58</v>
      </c>
      <c r="DR20" s="107" vm="3172">
        <f ca="1"/>
        <v>69.58</v>
      </c>
      <c r="DS20" s="107" vm="3173">
        <f ca="1"/>
        <v>70.515000000000001</v>
      </c>
      <c r="DT20" s="107" vm="2242">
        <f ca="1"/>
        <v>70.349999999999994</v>
      </c>
      <c r="DU20" s="107" vm="3174">
        <f ca="1"/>
        <v>69.16</v>
      </c>
      <c r="DV20" s="107" vm="3175">
        <f ca="1"/>
        <v>68.28</v>
      </c>
      <c r="DW20" s="107" vm="3176">
        <f ca="1"/>
        <v>68.260000000000005</v>
      </c>
      <c r="DX20" s="107" vm="3177">
        <f ca="1"/>
        <v>69.319999999999993</v>
      </c>
      <c r="DY20" s="107" vm="3178">
        <f ca="1"/>
        <v>69.064999999999998</v>
      </c>
      <c r="DZ20" s="107" vm="2239">
        <f ca="1"/>
        <v>69.48</v>
      </c>
      <c r="EA20" s="107" vm="3179">
        <f ca="1"/>
        <v>68.540000000000006</v>
      </c>
      <c r="EB20" s="107" vm="3180">
        <f ca="1"/>
        <v>69.67</v>
      </c>
      <c r="EC20" s="107" vm="2235">
        <f ca="1"/>
        <v>69.81</v>
      </c>
      <c r="ED20" s="107" vm="2452">
        <f ca="1"/>
        <v>70.209999999999994</v>
      </c>
      <c r="EE20" s="107" vm="3181">
        <f ca="1"/>
        <v>70.16</v>
      </c>
      <c r="EF20" s="107" vm="3182">
        <f ca="1"/>
        <v>70.28</v>
      </c>
      <c r="EG20" s="107" vm="2242">
        <f ca="1"/>
        <v>70.349999999999994</v>
      </c>
      <c r="EH20" s="107" vm="3183">
        <f ca="1"/>
        <v>70.7</v>
      </c>
      <c r="EI20" s="107" t="e" vm="340">
        <f ca="1"/>
        <v>#N/A</v>
      </c>
      <c r="EJ20" s="107" vm="3184">
        <f ca="1"/>
        <v>70.89</v>
      </c>
      <c r="EK20" s="107" vm="3185">
        <f ca="1"/>
        <v>71.015000000000001</v>
      </c>
      <c r="EL20" s="107" vm="3186">
        <f ca="1"/>
        <v>70.635000000000005</v>
      </c>
      <c r="EM20" s="107" vm="3187">
        <f ca="1"/>
        <v>71.099999999999994</v>
      </c>
      <c r="EN20" s="107" vm="3185">
        <f ca="1"/>
        <v>71.015000000000001</v>
      </c>
      <c r="EO20" s="107" vm="3188">
        <f ca="1"/>
        <v>70.98</v>
      </c>
      <c r="EP20" s="107" vm="3189">
        <f ca="1"/>
        <v>71.180000000000007</v>
      </c>
      <c r="EQ20" s="107" vm="3190">
        <f ca="1"/>
        <v>71.27</v>
      </c>
      <c r="ER20" s="107" vm="3191">
        <f ca="1"/>
        <v>71.325000000000003</v>
      </c>
      <c r="ES20" s="107" vm="3192">
        <f ca="1"/>
        <v>71.459999999999994</v>
      </c>
      <c r="ET20" s="107" vm="2268">
        <f ca="1"/>
        <v>71.484999999999999</v>
      </c>
      <c r="EU20" s="107" vm="3193">
        <f ca="1"/>
        <v>71.55</v>
      </c>
      <c r="EV20" s="107" vm="3187">
        <f ca="1"/>
        <v>71.099999999999994</v>
      </c>
      <c r="EW20" s="107" vm="3181">
        <f ca="1"/>
        <v>70.16</v>
      </c>
      <c r="EX20" s="107" vm="3194">
        <f ca="1"/>
        <v>70.680000000000007</v>
      </c>
      <c r="EY20" s="107" vm="3195">
        <f ca="1"/>
        <v>70.95</v>
      </c>
      <c r="EZ20" s="107" vm="3196">
        <f ca="1"/>
        <v>71.09</v>
      </c>
      <c r="FA20" s="107" vm="3192">
        <f ca="1"/>
        <v>71.459999999999994</v>
      </c>
      <c r="FB20" s="107" vm="3197">
        <f ca="1"/>
        <v>71.724999999999994</v>
      </c>
      <c r="FC20" s="107" vm="3198">
        <f ca="1"/>
        <v>71.59</v>
      </c>
      <c r="FD20" s="107" vm="3199">
        <f ca="1"/>
        <v>71.77</v>
      </c>
      <c r="FE20" s="107" vm="3200">
        <f ca="1"/>
        <v>71.489999999999995</v>
      </c>
      <c r="FF20" s="107" vm="3201">
        <f ca="1"/>
        <v>71.52</v>
      </c>
      <c r="FG20" s="107" vm="3202">
        <f ca="1"/>
        <v>71.91</v>
      </c>
      <c r="FH20" s="107" vm="3203">
        <f ca="1"/>
        <v>72.155000000000001</v>
      </c>
      <c r="FI20" s="107" vm="2270">
        <f ca="1"/>
        <v>71.635000000000005</v>
      </c>
      <c r="FJ20" s="107" vm="2462">
        <f ca="1"/>
        <v>71.94</v>
      </c>
      <c r="FK20" s="107" vm="3204">
        <f ca="1"/>
        <v>71.069999999999993</v>
      </c>
      <c r="FL20" s="107" vm="3205">
        <f ca="1"/>
        <v>72.02</v>
      </c>
      <c r="FM20" s="107" vm="3206">
        <f ca="1"/>
        <v>72.284999999999997</v>
      </c>
      <c r="FN20" s="107" vm="3207">
        <f ca="1"/>
        <v>72.41</v>
      </c>
      <c r="FO20" s="107" vm="3208">
        <f ca="1"/>
        <v>72.239999999999995</v>
      </c>
      <c r="FP20" s="107" vm="3209">
        <f ca="1"/>
        <v>71.97</v>
      </c>
      <c r="FQ20" s="107" vm="3210">
        <f ca="1"/>
        <v>71.7</v>
      </c>
      <c r="FR20" s="107" vm="3211">
        <f ca="1"/>
        <v>70.3</v>
      </c>
      <c r="FS20" s="107" vm="3212">
        <f ca="1"/>
        <v>70.86</v>
      </c>
      <c r="FT20" s="107" vm="3213">
        <f ca="1"/>
        <v>71.58</v>
      </c>
      <c r="FU20" s="107" vm="3199">
        <f ca="1"/>
        <v>71.77</v>
      </c>
      <c r="FV20" s="107" vm="3214">
        <f ca="1"/>
        <v>72.275000000000006</v>
      </c>
      <c r="FW20" s="107" vm="3215">
        <f ca="1"/>
        <v>72.23</v>
      </c>
      <c r="FX20" s="107" vm="3213">
        <f ca="1"/>
        <v>71.58</v>
      </c>
      <c r="FY20" s="107" vm="3216">
        <f ca="1"/>
        <v>72.069999999999993</v>
      </c>
      <c r="FZ20" s="107" vm="3217">
        <f ca="1"/>
        <v>72.67</v>
      </c>
      <c r="GA20" s="107" vm="3218">
        <f ca="1"/>
        <v>72.12</v>
      </c>
      <c r="GB20" s="107" vm="3219">
        <f ca="1"/>
        <v>72.61</v>
      </c>
      <c r="GC20" s="107" vm="3220">
        <f ca="1"/>
        <v>72.319999999999993</v>
      </c>
      <c r="GD20" s="107" vm="3219">
        <f ca="1"/>
        <v>72.61</v>
      </c>
      <c r="GE20" s="107" vm="3221">
        <f ca="1"/>
        <v>72.930000000000007</v>
      </c>
      <c r="GF20" s="107" vm="3222">
        <f ca="1"/>
        <v>72.760000000000005</v>
      </c>
      <c r="GG20" s="107" vm="3223">
        <f ca="1"/>
        <v>72.8</v>
      </c>
      <c r="GH20" s="107" vm="3224">
        <f ca="1"/>
        <v>72.875</v>
      </c>
      <c r="GI20" s="107" vm="2467">
        <f ca="1"/>
        <v>73.02</v>
      </c>
      <c r="GJ20" s="107" vm="304">
        <f ca="1"/>
        <v>73.040000000000006</v>
      </c>
      <c r="GK20" s="107" vm="3225">
        <f ca="1"/>
        <v>73.265000000000001</v>
      </c>
      <c r="GL20" s="107" vm="3226">
        <f ca="1"/>
        <v>72.88</v>
      </c>
      <c r="GM20" s="107" vm="3227">
        <f ca="1"/>
        <v>72.66</v>
      </c>
      <c r="GN20" s="107" vm="3228">
        <f ca="1"/>
        <v>72.540000000000006</v>
      </c>
      <c r="GO20" s="107" vm="3210">
        <f ca="1"/>
        <v>71.7</v>
      </c>
      <c r="GP20" s="107" vm="3229">
        <f ca="1"/>
        <v>71.989999999999995</v>
      </c>
      <c r="GQ20" s="107" vm="3230">
        <f ca="1"/>
        <v>72.84</v>
      </c>
      <c r="GR20" s="107" vm="3231">
        <f ca="1"/>
        <v>73.22</v>
      </c>
      <c r="GS20" s="107" vm="3232">
        <f ca="1"/>
        <v>73.34</v>
      </c>
      <c r="GT20" s="107" vm="2466">
        <f ca="1"/>
        <v>73.08</v>
      </c>
      <c r="GU20" s="107" vm="3233">
        <f ca="1"/>
        <v>73.459999999999994</v>
      </c>
      <c r="GV20" s="107" vm="3234">
        <f ca="1"/>
        <v>73.987499999999997</v>
      </c>
      <c r="GW20" s="107" vm="3235">
        <f ca="1"/>
        <v>73.959999999999994</v>
      </c>
      <c r="GX20" s="107" vm="281">
        <f ca="1"/>
        <v>74.23</v>
      </c>
      <c r="GY20" s="107" vm="3236">
        <f ca="1"/>
        <v>74.47</v>
      </c>
      <c r="GZ20" s="107" vm="3237">
        <f ca="1"/>
        <v>74.45</v>
      </c>
      <c r="HA20" s="107" vm="268">
        <f ca="1"/>
        <v>74.87</v>
      </c>
      <c r="HB20" s="107" vm="3238">
        <f ca="1"/>
        <v>74.39</v>
      </c>
      <c r="HC20" s="107" vm="2478">
        <f ca="1"/>
        <v>73.84</v>
      </c>
      <c r="HD20" s="107" vm="3239">
        <f ca="1"/>
        <v>73.98</v>
      </c>
      <c r="HE20" s="107" vm="3240">
        <f ca="1"/>
        <v>73.75</v>
      </c>
      <c r="HF20" s="107" vm="3241">
        <f ca="1"/>
        <v>73.59</v>
      </c>
      <c r="HG20" s="107" vm="3242">
        <f ca="1"/>
        <v>73.45</v>
      </c>
      <c r="HH20" s="107" vm="3243">
        <f ca="1"/>
        <v>73.209999999999994</v>
      </c>
      <c r="HI20" s="107" vm="2474">
        <f ca="1"/>
        <v>73.11</v>
      </c>
      <c r="HJ20" s="107" vm="3244">
        <f ca="1"/>
        <v>72.739999999999995</v>
      </c>
      <c r="HK20" s="107" vm="3245">
        <f ca="1"/>
        <v>71.39</v>
      </c>
      <c r="HL20" s="107" vm="2278">
        <f ca="1"/>
        <v>71.790000000000006</v>
      </c>
      <c r="HM20" s="107" vm="3207">
        <f ca="1"/>
        <v>72.41</v>
      </c>
      <c r="HN20" s="107" vm="3246">
        <f ca="1"/>
        <v>73.03</v>
      </c>
      <c r="HO20" s="107" vm="3247">
        <f ca="1"/>
        <v>72.650000000000006</v>
      </c>
      <c r="HP20" s="107" vm="3248">
        <f ca="1"/>
        <v>72.73</v>
      </c>
      <c r="HQ20" s="107" vm="2249">
        <f ca="1"/>
        <v>71.31</v>
      </c>
      <c r="HR20" s="107" vm="3249">
        <f ca="1"/>
        <v>71.42</v>
      </c>
      <c r="HS20" s="107" vm="2247">
        <f ca="1"/>
        <v>71.13</v>
      </c>
      <c r="HT20" s="107" vm="3250">
        <f ca="1"/>
        <v>70.819999999999993</v>
      </c>
      <c r="HU20" s="107" vm="3251">
        <f ca="1"/>
        <v>70.14</v>
      </c>
      <c r="HV20" s="107" vm="3190">
        <f ca="1"/>
        <v>71.27</v>
      </c>
      <c r="HW20" s="107" vm="3182">
        <f ca="1"/>
        <v>70.28</v>
      </c>
      <c r="HX20" s="107" vm="3252">
        <f ca="1"/>
        <v>72.05</v>
      </c>
      <c r="HY20" s="107" vm="3253">
        <f ca="1"/>
        <v>71.81</v>
      </c>
      <c r="HZ20" s="107" vm="3229">
        <f ca="1"/>
        <v>71.989999999999995</v>
      </c>
      <c r="IA20" s="107" vm="3254">
        <f ca="1"/>
        <v>71.34</v>
      </c>
      <c r="IB20" s="107" vm="3255">
        <f ca="1"/>
        <v>71.33</v>
      </c>
      <c r="IC20" s="107" vm="3256">
        <f ca="1"/>
        <v>72.489999999999995</v>
      </c>
      <c r="ID20" s="107" vm="3257">
        <f ca="1"/>
        <v>73.239999999999995</v>
      </c>
      <c r="IE20" s="107" vm="3258">
        <f ca="1"/>
        <v>73.31</v>
      </c>
      <c r="IF20" s="107" vm="3259">
        <f ca="1"/>
        <v>73.849999999999994</v>
      </c>
      <c r="IG20" s="107" vm="3260">
        <f ca="1"/>
        <v>74.14</v>
      </c>
      <c r="IH20" s="107" vm="3261">
        <f ca="1"/>
        <v>73.905000000000001</v>
      </c>
      <c r="II20" s="107" vm="3235">
        <f ca="1"/>
        <v>73.959999999999994</v>
      </c>
      <c r="IJ20" s="107" vm="3262">
        <f ca="1"/>
        <v>74.31</v>
      </c>
      <c r="IK20" s="107" vm="3263">
        <f ca="1"/>
        <v>74.64</v>
      </c>
      <c r="IL20" s="107" vm="275">
        <f ca="1"/>
        <v>74.27</v>
      </c>
      <c r="IM20" s="107" vm="267">
        <f ca="1"/>
        <v>74.56</v>
      </c>
      <c r="IN20" s="107" vm="3264">
        <f ca="1"/>
        <v>74.36</v>
      </c>
      <c r="IO20" s="107" vm="3265">
        <f ca="1"/>
        <v>74.739999999999995</v>
      </c>
      <c r="IP20" s="107" vm="268">
        <f ca="1"/>
        <v>74.87</v>
      </c>
      <c r="IQ20" s="107" vm="3266">
        <f ca="1"/>
        <v>74.86</v>
      </c>
      <c r="IR20" s="107" vm="3267">
        <f ca="1"/>
        <v>75.36</v>
      </c>
      <c r="IS20" s="107" vm="3268">
        <f ca="1"/>
        <v>75.8</v>
      </c>
      <c r="IT20" s="107" vm="3269">
        <f ca="1"/>
        <v>75.88</v>
      </c>
      <c r="IU20" s="107" vm="3270">
        <f ca="1"/>
        <v>75.59</v>
      </c>
      <c r="IV20" s="107" vm="3271">
        <f ca="1"/>
        <v>75.53</v>
      </c>
      <c r="IW20" s="107" vm="277">
        <f ca="1"/>
        <v>75.33</v>
      </c>
      <c r="IX20" s="107" vm="3272">
        <f ca="1"/>
        <v>75.66</v>
      </c>
      <c r="IY20" s="107" vm="3273">
        <f ca="1"/>
        <v>75.87</v>
      </c>
      <c r="IZ20" s="107" vm="3274">
        <f ca="1"/>
        <v>75.900000000000006</v>
      </c>
      <c r="JA20" s="107" vm="3275">
        <f ca="1"/>
        <v>75.64</v>
      </c>
      <c r="JB20" s="107" vm="3276">
        <f ca="1"/>
        <v>75.55</v>
      </c>
      <c r="JC20" s="107" vm="3277">
        <f ca="1"/>
        <v>75.599999999999994</v>
      </c>
      <c r="JD20" s="107" vm="3278">
        <f ca="1"/>
        <v>75.56</v>
      </c>
      <c r="JE20" s="107" vm="271">
        <f ca="1"/>
        <v>74.680000000000007</v>
      </c>
      <c r="JF20" s="107" vm="2289">
        <f ca="1"/>
        <v>74.89</v>
      </c>
      <c r="JG20" s="107" vm="3279">
        <f ca="1"/>
        <v>75.150000000000006</v>
      </c>
      <c r="JH20" s="107" vm="3280">
        <f ca="1"/>
        <v>73.12</v>
      </c>
      <c r="JI20" s="107" vm="3281">
        <f ca="1"/>
        <v>73.650000000000006</v>
      </c>
      <c r="JJ20" s="107" vm="3282">
        <f ca="1"/>
        <v>72.89</v>
      </c>
      <c r="JK20" s="107" vm="3283">
        <f ca="1"/>
        <v>74.040000000000006</v>
      </c>
      <c r="JL20" s="107" vm="264">
        <f ca="1"/>
        <v>72.75</v>
      </c>
      <c r="JM20" s="107" vm="3284">
        <f ca="1"/>
        <v>72.44</v>
      </c>
      <c r="JN20" s="107" vm="2466">
        <f ca="1"/>
        <v>73.08</v>
      </c>
      <c r="JO20" s="107" vm="271">
        <f ca="1"/>
        <v>74.680000000000007</v>
      </c>
      <c r="JP20" s="107" vm="2481">
        <f ca="1"/>
        <v>74.72</v>
      </c>
      <c r="JQ20" s="107" vm="3285">
        <f ca="1"/>
        <v>74.63</v>
      </c>
      <c r="JR20" s="107" vm="3264">
        <f ca="1"/>
        <v>74.36</v>
      </c>
      <c r="JS20" s="107" vm="266">
        <f ca="1"/>
        <v>74.02</v>
      </c>
      <c r="JT20" s="107" vm="3286">
        <f ca="1"/>
        <v>73.23</v>
      </c>
      <c r="JU20" s="107" vm="3280">
        <f ca="1"/>
        <v>73.12</v>
      </c>
      <c r="JV20" s="107" vm="3287">
        <f ca="1"/>
        <v>74.55</v>
      </c>
      <c r="JW20" s="107" vm="3288">
        <f ca="1"/>
        <v>73.7</v>
      </c>
      <c r="JX20" s="107" vm="3289">
        <f ca="1"/>
        <v>72.2</v>
      </c>
      <c r="JY20" s="107" vm="3257">
        <f ca="1"/>
        <v>73.239999999999995</v>
      </c>
      <c r="JZ20" s="107" vm="3290">
        <f ca="1"/>
        <v>74.349999999999994</v>
      </c>
      <c r="KA20" s="107" vm="3291">
        <f ca="1"/>
        <v>74.94</v>
      </c>
      <c r="KB20" s="107" vm="3292">
        <f ca="1"/>
        <v>74.88</v>
      </c>
    </row>
    <row r="21" spans="2:288" ht="20.100000000000001" customHeight="1" x14ac:dyDescent="0.6">
      <c r="B21" s="11" t="s">
        <v>35</v>
      </c>
      <c r="C21" s="1" t="s">
        <v>39</v>
      </c>
      <c r="D21" s="108" t="str" cm="1">
        <f t="array" ref="D21">_FV(Table15[[#This Row],[ ETF]],"Ticker symbol",TRUE)</f>
        <v>VWRA</v>
      </c>
      <c r="E21" s="1" t="s">
        <v>62</v>
      </c>
      <c r="F21" s="1" t="s">
        <v>63</v>
      </c>
      <c r="G21" s="1" t="e" vm="3293">
        <v>#VALUE!</v>
      </c>
      <c r="H21" s="18" t="str" cm="1">
        <f t="array" ref="H21">IFERROR(_FV(Table15[[#This Row],[ ETF]],"beta"),"")</f>
        <v/>
      </c>
      <c r="I21" s="21" cm="1">
        <f t="array" ref="I21">_FV(Table15[[#This Row],[ ETF]],"Price")</f>
        <v>117.54</v>
      </c>
      <c r="J21" s="17">
        <f>SUMIF(Table14[Ativo],Table15[[#This Row],[Ticker]],Table14[Qtd])</f>
        <v>0</v>
      </c>
      <c r="K21" s="5">
        <f>Table15[[#This Row],[Preço]]*Table15[[#This Row],[Qtd]]</f>
        <v>0</v>
      </c>
      <c r="L21" s="13">
        <f>_xlfn.FLOOR.MATH((Aporte-2)/Table15[[#This Row],[Preço]])</f>
        <v>2</v>
      </c>
      <c r="M21" s="12">
        <f>Aporte-Table15[[#This Row],[Possível]]*Table15[[#This Row],[Preço]]</f>
        <v>114.91999999999999</v>
      </c>
      <c r="N21" s="26" cm="1">
        <f t="array" ref="N21">_FV(Table15[[#This Row],[ ETF]],"Expense ratio",TRUE)</f>
        <v>2.2000000000000001E-3</v>
      </c>
      <c r="O21" s="29" cm="1">
        <f t="array" ref="O21">_FV(Table15[[#This Row],[ ETF]],"Market cap",TRUE)</f>
        <v>3941901887.0300002</v>
      </c>
      <c r="P21" s="27" cm="1">
        <f t="array" ref="P21">_FV(Table15[[#This Row],[ ETF]],"Volume")</f>
        <v>7064</v>
      </c>
      <c r="Q21" s="26" cm="1">
        <f t="array" ref="Q21">_FV(Table15[[#This Row],[ ETF]],"Change (%)",TRUE)</f>
        <v>2.5540000000000003E-3</v>
      </c>
      <c r="R21" s="30">
        <f ca="1">IFERROR(
   IFERROR(
      (Table15[[#This Row],[Preço]]-AF21)/AF21,
      (Table15[[#This Row],[Preço]]-AG21)/AG21
   ),
(Table15[[#This Row],[Preço]]-AH21)/AH21
)</f>
        <v>0.17822774659182036</v>
      </c>
      <c r="S21" s="31"/>
      <c r="T21" s="28" cm="1">
        <f t="array" ref="T21">Table15[[#This Row],[Valor de mercado]]/Riqueza_hoje</f>
        <v>0</v>
      </c>
      <c r="AF21" s="107" t="e" cm="1" vm="340">
        <f t="array" aca="1" ref="AF21:KA21" ca="1">TRANSPOSE(_xlfn.STOCKHISTORY(G21,TODAY()-365,TODAY(),0,0,1))</f>
        <v>#N/A</v>
      </c>
      <c r="AG21" s="107" vm="3294">
        <f ca="1"/>
        <v>99.76</v>
      </c>
      <c r="AH21" s="107" vm="3295">
        <f ca="1"/>
        <v>100.05500000000001</v>
      </c>
      <c r="AI21" s="107" vm="3296">
        <f ca="1"/>
        <v>99.85</v>
      </c>
      <c r="AJ21" s="107" vm="3297">
        <f ca="1"/>
        <v>99.51</v>
      </c>
      <c r="AK21" s="107" vm="3298">
        <f ca="1"/>
        <v>99.93</v>
      </c>
      <c r="AL21" s="107" vm="3299">
        <f ca="1"/>
        <v>101.18</v>
      </c>
      <c r="AM21" s="107" vm="3300">
        <f ca="1"/>
        <v>101.78</v>
      </c>
      <c r="AN21" s="107" vm="3301">
        <f ca="1"/>
        <v>102.46</v>
      </c>
      <c r="AO21" s="107" vm="3302">
        <f ca="1"/>
        <v>102.13</v>
      </c>
      <c r="AP21" s="107" vm="3303">
        <f ca="1"/>
        <v>102.1</v>
      </c>
      <c r="AQ21" s="107" vm="3304">
        <f ca="1"/>
        <v>102.36</v>
      </c>
      <c r="AR21" s="107" vm="3305">
        <f ca="1"/>
        <v>102.88</v>
      </c>
      <c r="AS21" s="107" vm="3306">
        <f ca="1"/>
        <v>101.6</v>
      </c>
      <c r="AT21" s="107" vm="3307">
        <f ca="1"/>
        <v>101.66</v>
      </c>
      <c r="AU21" s="107" vm="3308">
        <f ca="1"/>
        <v>102.04</v>
      </c>
      <c r="AV21" s="107" vm="3309">
        <f ca="1"/>
        <v>103.22</v>
      </c>
      <c r="AW21" s="107" vm="3310">
        <f ca="1"/>
        <v>103.54</v>
      </c>
      <c r="AX21" s="107" vm="3311">
        <f ca="1"/>
        <v>103.1</v>
      </c>
      <c r="AY21" s="107" vm="3312">
        <f ca="1"/>
        <v>102.54</v>
      </c>
      <c r="AZ21" s="107" vm="3309">
        <f ca="1"/>
        <v>103.22</v>
      </c>
      <c r="BA21" s="107" vm="3313">
        <f ca="1"/>
        <v>101.5</v>
      </c>
      <c r="BB21" s="107" vm="3314">
        <f ca="1"/>
        <v>101.79</v>
      </c>
      <c r="BC21" s="107" vm="3315">
        <f ca="1"/>
        <v>99.84</v>
      </c>
      <c r="BD21" s="107" vm="3316">
        <f ca="1"/>
        <v>100.72</v>
      </c>
      <c r="BE21" s="107" vm="3317">
        <f ca="1"/>
        <v>102.52</v>
      </c>
      <c r="BF21" s="107" vm="3318">
        <f ca="1"/>
        <v>102.56</v>
      </c>
      <c r="BG21" s="107" vm="3319">
        <f ca="1"/>
        <v>103</v>
      </c>
      <c r="BH21" s="107" vm="3320">
        <f ca="1"/>
        <v>103.78</v>
      </c>
      <c r="BI21" s="107" vm="3321">
        <f ca="1"/>
        <v>104.32</v>
      </c>
      <c r="BJ21" s="107" vm="3322">
        <f ca="1"/>
        <v>104.74</v>
      </c>
      <c r="BK21" s="107" vm="3323">
        <f ca="1"/>
        <v>104.82</v>
      </c>
      <c r="BL21" s="107" vm="3324">
        <f ca="1"/>
        <v>105.42</v>
      </c>
      <c r="BM21" s="107" vm="3325">
        <f ca="1"/>
        <v>105.66</v>
      </c>
      <c r="BN21" s="107" vm="3326">
        <f ca="1"/>
        <v>106.62</v>
      </c>
      <c r="BO21" s="107" vm="3327">
        <f ca="1"/>
        <v>106.16</v>
      </c>
      <c r="BP21" s="107" vm="3328">
        <f ca="1"/>
        <v>105.2</v>
      </c>
      <c r="BQ21" s="107" vm="3323">
        <f ca="1"/>
        <v>104.82</v>
      </c>
      <c r="BR21" s="107" vm="3329">
        <f ca="1"/>
        <v>105.82</v>
      </c>
      <c r="BS21" s="107" vm="3330">
        <f ca="1"/>
        <v>104.58</v>
      </c>
      <c r="BT21" s="107" vm="3331">
        <f ca="1"/>
        <v>103.82</v>
      </c>
      <c r="BU21" s="107" vm="3332">
        <f ca="1"/>
        <v>104.6</v>
      </c>
      <c r="BV21" s="107" vm="3333">
        <f ca="1"/>
        <v>104.3</v>
      </c>
      <c r="BW21" s="107" vm="3334">
        <f ca="1"/>
        <v>102.02</v>
      </c>
      <c r="BX21" s="107" vm="3335">
        <f ca="1"/>
        <v>104.06</v>
      </c>
      <c r="BY21" s="107" vm="3336">
        <f ca="1"/>
        <v>103.58</v>
      </c>
      <c r="BZ21" s="107" vm="3337">
        <f ca="1"/>
        <v>103.53</v>
      </c>
      <c r="CA21" s="107" vm="3338">
        <f ca="1"/>
        <v>102.51</v>
      </c>
      <c r="CB21" s="107" vm="3339">
        <f ca="1"/>
        <v>100.28</v>
      </c>
      <c r="CC21" s="107" vm="3340">
        <f ca="1"/>
        <v>102.64</v>
      </c>
      <c r="CD21" s="107" vm="3341">
        <f ca="1"/>
        <v>103.46</v>
      </c>
      <c r="CE21" s="107" vm="3342">
        <f ca="1"/>
        <v>103.62</v>
      </c>
      <c r="CF21" s="107" vm="3343">
        <f ca="1"/>
        <v>105.11</v>
      </c>
      <c r="CG21" s="107" vm="3344">
        <f ca="1"/>
        <v>104.33</v>
      </c>
      <c r="CH21" s="107" vm="3345">
        <f ca="1"/>
        <v>104.8</v>
      </c>
      <c r="CI21" s="107" vm="3346">
        <f ca="1"/>
        <v>105.4</v>
      </c>
      <c r="CJ21" s="107" vm="3322">
        <f ca="1"/>
        <v>104.74</v>
      </c>
      <c r="CK21" s="107" vm="3347">
        <f ca="1"/>
        <v>105.46</v>
      </c>
      <c r="CL21" s="107" vm="3348">
        <f ca="1"/>
        <v>104.56</v>
      </c>
      <c r="CM21" s="107" vm="3349">
        <f ca="1"/>
        <v>104.94</v>
      </c>
      <c r="CN21" s="107" vm="3350">
        <f ca="1"/>
        <v>104.4</v>
      </c>
      <c r="CO21" s="107" vm="3351">
        <f ca="1"/>
        <v>103.96</v>
      </c>
      <c r="CP21" s="107" vm="3352">
        <f ca="1"/>
        <v>103.12</v>
      </c>
      <c r="CQ21" s="107" vm="3353">
        <f ca="1"/>
        <v>104.22</v>
      </c>
      <c r="CR21" s="107" vm="3354">
        <f ca="1"/>
        <v>104.31</v>
      </c>
      <c r="CS21" s="107" vm="3330">
        <f ca="1"/>
        <v>104.58</v>
      </c>
      <c r="CT21" s="107" vm="3355">
        <f ca="1"/>
        <v>104.86</v>
      </c>
      <c r="CU21" s="107" vm="3329">
        <f ca="1"/>
        <v>105.82</v>
      </c>
      <c r="CV21" s="107" vm="3356">
        <f ca="1"/>
        <v>107.36</v>
      </c>
      <c r="CW21" s="107" vm="3357">
        <f ca="1"/>
        <v>107</v>
      </c>
      <c r="CX21" s="107" vm="3358">
        <f ca="1"/>
        <v>107.66</v>
      </c>
      <c r="CY21" s="107" vm="3359">
        <f ca="1"/>
        <v>107.67</v>
      </c>
      <c r="CZ21" s="107" vm="3360">
        <f ca="1"/>
        <v>107.74</v>
      </c>
      <c r="DA21" s="107" vm="3361">
        <f ca="1"/>
        <v>108.09</v>
      </c>
      <c r="DB21" s="107" vm="3362">
        <f ca="1"/>
        <v>108.71</v>
      </c>
      <c r="DC21" s="107" vm="3363">
        <f ca="1"/>
        <v>109.09</v>
      </c>
      <c r="DD21" s="107" vm="3364">
        <f ca="1"/>
        <v>109.56</v>
      </c>
      <c r="DE21" s="107" vm="3365">
        <f ca="1"/>
        <v>109.32</v>
      </c>
      <c r="DF21" s="107" vm="3366">
        <f ca="1"/>
        <v>107.9</v>
      </c>
      <c r="DG21" s="107" vm="3367">
        <f ca="1"/>
        <v>108.72</v>
      </c>
      <c r="DH21" s="107" vm="3368">
        <f ca="1"/>
        <v>109.22</v>
      </c>
      <c r="DI21" s="107" vm="3369">
        <f ca="1"/>
        <v>109.44</v>
      </c>
      <c r="DJ21" s="107" vm="1678">
        <f ca="1"/>
        <v>109.84</v>
      </c>
      <c r="DK21" s="107" vm="3370">
        <f ca="1"/>
        <v>109.73</v>
      </c>
      <c r="DL21" s="107" vm="3371">
        <f ca="1"/>
        <v>109.98</v>
      </c>
      <c r="DM21" s="107" vm="1678">
        <f ca="1"/>
        <v>109.84</v>
      </c>
      <c r="DN21" s="107" vm="3372">
        <f ca="1"/>
        <v>109.24</v>
      </c>
      <c r="DO21" s="107" t="e" vm="340">
        <f ca="1"/>
        <v>#N/A</v>
      </c>
      <c r="DP21" s="107" vm="3373">
        <f ca="1"/>
        <v>107.98</v>
      </c>
      <c r="DQ21" s="107" vm="3374">
        <f ca="1"/>
        <v>109.27</v>
      </c>
      <c r="DR21" s="107" vm="3375">
        <f ca="1"/>
        <v>109.08</v>
      </c>
      <c r="DS21" s="107" vm="3376">
        <f ca="1"/>
        <v>110.96</v>
      </c>
      <c r="DT21" s="107" vm="3377">
        <f ca="1"/>
        <v>110.75</v>
      </c>
      <c r="DU21" s="107" vm="3378">
        <f ca="1"/>
        <v>108.74</v>
      </c>
      <c r="DV21" s="107" vm="3379">
        <f ca="1"/>
        <v>107.32</v>
      </c>
      <c r="DW21" s="107" vm="3380">
        <f ca="1"/>
        <v>107.4</v>
      </c>
      <c r="DX21" s="107" vm="3381">
        <f ca="1"/>
        <v>108.95</v>
      </c>
      <c r="DY21" s="107" vm="3382">
        <f ca="1"/>
        <v>108.66</v>
      </c>
      <c r="DZ21" s="107" vm="3383">
        <f ca="1"/>
        <v>109.34</v>
      </c>
      <c r="EA21" s="107" vm="3384">
        <f ca="1"/>
        <v>109.42</v>
      </c>
      <c r="EB21" s="107" vm="3385">
        <f ca="1"/>
        <v>109.57</v>
      </c>
      <c r="EC21" s="107" vm="3386">
        <f ca="1"/>
        <v>110.32</v>
      </c>
      <c r="ED21" s="107" vm="3387">
        <f ca="1"/>
        <v>110.28</v>
      </c>
      <c r="EE21" s="107" vm="3388">
        <f ca="1"/>
        <v>110.44</v>
      </c>
      <c r="EF21" s="107" vm="3389">
        <f ca="1"/>
        <v>110.71</v>
      </c>
      <c r="EG21" s="107" vm="3390">
        <f ca="1"/>
        <v>111.12</v>
      </c>
      <c r="EH21" s="107" t="e" vm="340">
        <f ca="1"/>
        <v>#N/A</v>
      </c>
      <c r="EI21" s="107" vm="3391">
        <f ca="1"/>
        <v>111.35</v>
      </c>
      <c r="EJ21" s="107" vm="3392">
        <f ca="1"/>
        <v>111.62</v>
      </c>
      <c r="EK21" s="107" vm="3393">
        <f ca="1"/>
        <v>110.98</v>
      </c>
      <c r="EL21" s="107" vm="3394">
        <f ca="1"/>
        <v>111.72</v>
      </c>
      <c r="EM21" s="107" vm="3394">
        <f ca="1"/>
        <v>111.72</v>
      </c>
      <c r="EN21" s="107" vm="3395">
        <f ca="1"/>
        <v>111.68</v>
      </c>
      <c r="EO21" s="107" vm="3396">
        <f ca="1"/>
        <v>111.85</v>
      </c>
      <c r="EP21" s="107" vm="3397">
        <f ca="1"/>
        <v>112.02</v>
      </c>
      <c r="EQ21" s="107" vm="3398">
        <f ca="1"/>
        <v>112.06</v>
      </c>
      <c r="ER21" s="107" vm="3399">
        <f ca="1"/>
        <v>112.22</v>
      </c>
      <c r="ES21" s="107" vm="3400">
        <f ca="1"/>
        <v>112.24</v>
      </c>
      <c r="ET21" s="107" vm="1667">
        <f ca="1"/>
        <v>112.4</v>
      </c>
      <c r="EU21" s="107" vm="3401">
        <f ca="1"/>
        <v>111.64</v>
      </c>
      <c r="EV21" s="107" vm="1694">
        <f ca="1"/>
        <v>110.1</v>
      </c>
      <c r="EW21" s="107" vm="3402">
        <f ca="1"/>
        <v>110.92</v>
      </c>
      <c r="EX21" s="107" vm="3403">
        <f ca="1"/>
        <v>111.36</v>
      </c>
      <c r="EY21" s="107" vm="3404">
        <f ca="1"/>
        <v>111.48</v>
      </c>
      <c r="EZ21" s="107" vm="3405">
        <f ca="1"/>
        <v>112.08</v>
      </c>
      <c r="FA21" s="107" vm="3406">
        <f ca="1"/>
        <v>112.56</v>
      </c>
      <c r="FB21" s="107" vm="3407">
        <f ca="1"/>
        <v>112.36</v>
      </c>
      <c r="FC21" s="107" vm="3408">
        <f ca="1"/>
        <v>112.62</v>
      </c>
      <c r="FD21" s="107" vm="1670">
        <f ca="1"/>
        <v>112.2</v>
      </c>
      <c r="FE21" s="107" vm="3409">
        <f ca="1"/>
        <v>112.44</v>
      </c>
      <c r="FF21" s="107" vm="3410">
        <f ca="1"/>
        <v>112.82</v>
      </c>
      <c r="FG21" s="107" vm="3411">
        <f ca="1"/>
        <v>113.17</v>
      </c>
      <c r="FH21" s="107" vm="3412">
        <f ca="1"/>
        <v>112.48</v>
      </c>
      <c r="FI21" s="107" vm="3413">
        <f ca="1"/>
        <v>112.81</v>
      </c>
      <c r="FJ21" s="107" vm="3414">
        <f ca="1"/>
        <v>111.5</v>
      </c>
      <c r="FK21" s="107" vm="3415">
        <f ca="1"/>
        <v>112.93</v>
      </c>
      <c r="FL21" s="107" vm="3416">
        <f ca="1"/>
        <v>113.39</v>
      </c>
      <c r="FM21" s="107" vm="3417">
        <f ca="1"/>
        <v>113.62</v>
      </c>
      <c r="FN21" s="107" vm="3418">
        <f ca="1"/>
        <v>113.32</v>
      </c>
      <c r="FO21" s="107" vm="3419">
        <f ca="1"/>
        <v>113</v>
      </c>
      <c r="FP21" s="107" vm="3420">
        <f ca="1"/>
        <v>112.35</v>
      </c>
      <c r="FQ21" s="107" vm="3421">
        <f ca="1"/>
        <v>110.26</v>
      </c>
      <c r="FR21" s="107" vm="3422">
        <f ca="1"/>
        <v>111.28</v>
      </c>
      <c r="FS21" s="107" vm="3423">
        <f ca="1"/>
        <v>112.26</v>
      </c>
      <c r="FT21" s="107" vm="3424">
        <f ca="1"/>
        <v>112.61</v>
      </c>
      <c r="FU21" s="107" vm="3425">
        <f ca="1"/>
        <v>113.41</v>
      </c>
      <c r="FV21" s="107" vm="3426">
        <f ca="1"/>
        <v>113.38</v>
      </c>
      <c r="FW21" s="107" vm="1670">
        <f ca="1"/>
        <v>112.2</v>
      </c>
      <c r="FX21" s="107" vm="3427">
        <f ca="1"/>
        <v>113.12</v>
      </c>
      <c r="FY21" s="107" vm="3428">
        <f ca="1"/>
        <v>113.96</v>
      </c>
      <c r="FZ21" s="107" vm="3429">
        <f ca="1"/>
        <v>113.06</v>
      </c>
      <c r="GA21" s="107" vm="3430">
        <f ca="1"/>
        <v>113.78</v>
      </c>
      <c r="GB21" s="107" vm="3431">
        <f ca="1"/>
        <v>113.29</v>
      </c>
      <c r="GC21" s="107" vm="3432">
        <f ca="1"/>
        <v>113.74</v>
      </c>
      <c r="GD21" s="107" vm="3433">
        <f ca="1"/>
        <v>114.28</v>
      </c>
      <c r="GE21" s="107" vm="3434">
        <f ca="1"/>
        <v>114</v>
      </c>
      <c r="GF21" s="107" vm="3435">
        <f ca="1"/>
        <v>114.1</v>
      </c>
      <c r="GG21" s="107" vm="3436">
        <f ca="1"/>
        <v>114.17</v>
      </c>
      <c r="GH21" s="107" vm="3437">
        <f ca="1"/>
        <v>114.44</v>
      </c>
      <c r="GI21" s="107" vm="3438">
        <f ca="1"/>
        <v>114.41</v>
      </c>
      <c r="GJ21" s="107" vm="3439">
        <f ca="1"/>
        <v>114.88</v>
      </c>
      <c r="GK21" s="107" vm="3440">
        <f ca="1"/>
        <v>114.24</v>
      </c>
      <c r="GL21" s="107" vm="3441">
        <f ca="1"/>
        <v>113.8</v>
      </c>
      <c r="GM21" s="107" vm="3432">
        <f ca="1"/>
        <v>113.74</v>
      </c>
      <c r="GN21" s="107" vm="3442">
        <f ca="1"/>
        <v>112.21</v>
      </c>
      <c r="GO21" s="107" vm="3443">
        <f ca="1"/>
        <v>112.73</v>
      </c>
      <c r="GP21" s="107" vm="3444">
        <f ca="1"/>
        <v>114.11</v>
      </c>
      <c r="GQ21" s="107" vm="3445">
        <f ca="1"/>
        <v>114.72</v>
      </c>
      <c r="GR21" s="107" vm="3446">
        <f ca="1"/>
        <v>114.9</v>
      </c>
      <c r="GS21" s="107" vm="3447">
        <f ca="1"/>
        <v>114.46</v>
      </c>
      <c r="GT21" s="107" vm="3448">
        <f ca="1"/>
        <v>115.16</v>
      </c>
      <c r="GU21" s="107" t="e" vm="340">
        <f ca="1"/>
        <v>#N/A</v>
      </c>
      <c r="GV21" s="107" vm="3449">
        <f ca="1"/>
        <v>115.78</v>
      </c>
      <c r="GW21" s="107" vm="3450">
        <f ca="1"/>
        <v>116.3</v>
      </c>
      <c r="GX21" s="107" vm="3451">
        <f ca="1"/>
        <v>116.66</v>
      </c>
      <c r="GY21" s="107" vm="1710">
        <f ca="1"/>
        <v>116.77</v>
      </c>
      <c r="GZ21" s="107" vm="3452">
        <f ca="1"/>
        <v>117.25</v>
      </c>
      <c r="HA21" s="107" vm="3453">
        <f ca="1"/>
        <v>116.56</v>
      </c>
      <c r="HB21" s="107" vm="3449">
        <f ca="1"/>
        <v>115.78</v>
      </c>
      <c r="HC21" s="107" vm="3454">
        <f ca="1"/>
        <v>116</v>
      </c>
      <c r="HD21" s="107" vm="3455">
        <f ca="1"/>
        <v>115.62</v>
      </c>
      <c r="HE21" s="107" vm="3456">
        <f ca="1"/>
        <v>115.38</v>
      </c>
      <c r="HF21" s="107" vm="3448">
        <f ca="1"/>
        <v>115.16</v>
      </c>
      <c r="HG21" s="107" vm="3457">
        <f ca="1"/>
        <v>114.76</v>
      </c>
      <c r="HH21" s="107" vm="3458">
        <f ca="1"/>
        <v>114.63</v>
      </c>
      <c r="HI21" s="107" vm="3459">
        <f ca="1"/>
        <v>114.12</v>
      </c>
      <c r="HJ21" s="107" vm="3460">
        <f ca="1"/>
        <v>111.98</v>
      </c>
      <c r="HK21" s="107" vm="3408">
        <f ca="1"/>
        <v>112.62</v>
      </c>
      <c r="HL21" s="107" vm="3461">
        <f ca="1"/>
        <v>113.46</v>
      </c>
      <c r="HM21" s="107" vm="3462">
        <f ca="1"/>
        <v>114.5</v>
      </c>
      <c r="HN21" s="107" vm="3463">
        <f ca="1"/>
        <v>113.9</v>
      </c>
      <c r="HO21" s="107" vm="3464">
        <f ca="1"/>
        <v>114.08</v>
      </c>
      <c r="HP21" s="107" vm="3465">
        <f ca="1"/>
        <v>111.9</v>
      </c>
      <c r="HQ21" s="107" vm="3466">
        <f ca="1"/>
        <v>111.96</v>
      </c>
      <c r="HR21" s="107" vm="3392">
        <f ca="1"/>
        <v>111.62</v>
      </c>
      <c r="HS21" s="107" vm="3467">
        <f ca="1"/>
        <v>110.82</v>
      </c>
      <c r="HT21" s="107" vm="3468">
        <f ca="1"/>
        <v>109.92</v>
      </c>
      <c r="HU21" s="107" vm="3395">
        <f ca="1"/>
        <v>111.68</v>
      </c>
      <c r="HV21" s="107" vm="1694">
        <f ca="1"/>
        <v>110.1</v>
      </c>
      <c r="HW21" s="107" vm="3469">
        <f ca="1"/>
        <v>112.84</v>
      </c>
      <c r="HX21" s="107" vm="3470">
        <f ca="1"/>
        <v>112.46</v>
      </c>
      <c r="HY21" s="107" vm="3471">
        <f ca="1"/>
        <v>112.8</v>
      </c>
      <c r="HZ21" s="107" vm="3472">
        <f ca="1"/>
        <v>111.74</v>
      </c>
      <c r="IA21" s="107" vm="1691">
        <f ca="1"/>
        <v>111.83</v>
      </c>
      <c r="IB21" s="107" vm="3473">
        <f ca="1"/>
        <v>113.58</v>
      </c>
      <c r="IC21" s="107" vm="3474">
        <f ca="1"/>
        <v>114.66</v>
      </c>
      <c r="ID21" s="107" vm="3475">
        <f ca="1"/>
        <v>114.7</v>
      </c>
      <c r="IE21" s="107" vm="3476">
        <f ca="1"/>
        <v>115.6</v>
      </c>
      <c r="IF21" s="107" vm="3477">
        <f ca="1"/>
        <v>116.06</v>
      </c>
      <c r="IG21" s="107" vm="3476">
        <f ca="1"/>
        <v>115.6</v>
      </c>
      <c r="IH21" s="107" vm="3478">
        <f ca="1"/>
        <v>115.86</v>
      </c>
      <c r="II21" s="107" vm="3479">
        <f ca="1"/>
        <v>116.36</v>
      </c>
      <c r="IJ21" s="107" vm="3480">
        <f ca="1"/>
        <v>116.82</v>
      </c>
      <c r="IK21" s="107" vm="3481">
        <f ca="1"/>
        <v>116.27</v>
      </c>
      <c r="IL21" s="107" vm="3451">
        <f ca="1"/>
        <v>116.66</v>
      </c>
      <c r="IM21" s="107" vm="3482">
        <f ca="1"/>
        <v>116.34</v>
      </c>
      <c r="IN21" s="107" vm="3483">
        <f ca="1"/>
        <v>117.06</v>
      </c>
      <c r="IO21" s="107" vm="3484">
        <f ca="1"/>
        <v>117.19</v>
      </c>
      <c r="IP21" s="107" vm="3485">
        <f ca="1"/>
        <v>117.14</v>
      </c>
      <c r="IQ21" s="107" vm="3486">
        <f ca="1"/>
        <v>117.94</v>
      </c>
      <c r="IR21" s="107" vm="3487">
        <f ca="1"/>
        <v>118.6</v>
      </c>
      <c r="IS21" s="107" vm="3488">
        <f ca="1"/>
        <v>118.7</v>
      </c>
      <c r="IT21" s="107" vm="3489">
        <f ca="1"/>
        <v>118.2</v>
      </c>
      <c r="IU21" s="107" vm="3490">
        <f ca="1"/>
        <v>118.12</v>
      </c>
      <c r="IV21" s="107" vm="3491">
        <f ca="1"/>
        <v>117.82</v>
      </c>
      <c r="IW21" s="107" vm="3492">
        <f ca="1"/>
        <v>118.38</v>
      </c>
      <c r="IX21" s="107" vm="3493">
        <f ca="1"/>
        <v>118.74</v>
      </c>
      <c r="IY21" s="107" vm="3494">
        <f ca="1"/>
        <v>118.8</v>
      </c>
      <c r="IZ21" s="107" vm="3495">
        <f ca="1"/>
        <v>118.3</v>
      </c>
      <c r="JA21" s="107" vm="3496">
        <f ca="1"/>
        <v>118.14</v>
      </c>
      <c r="JB21" s="107" vm="3497">
        <f ca="1"/>
        <v>118.24</v>
      </c>
      <c r="JC21" s="107" vm="3490">
        <f ca="1"/>
        <v>118.12</v>
      </c>
      <c r="JD21" s="107" vm="3480">
        <f ca="1"/>
        <v>116.82</v>
      </c>
      <c r="JE21" s="107" vm="3498">
        <f ca="1"/>
        <v>117.02</v>
      </c>
      <c r="JF21" s="107" vm="3499">
        <f ca="1"/>
        <v>117.48</v>
      </c>
      <c r="JG21" s="107" vm="3500">
        <f ca="1"/>
        <v>114.3</v>
      </c>
      <c r="JH21" s="107" vm="3501">
        <f ca="1"/>
        <v>115.14</v>
      </c>
      <c r="JI21" s="107" vm="3502">
        <f ca="1"/>
        <v>113.86</v>
      </c>
      <c r="JJ21" s="107" vm="3449">
        <f ca="1"/>
        <v>115.78</v>
      </c>
      <c r="JK21" s="107" vm="3463">
        <f ca="1"/>
        <v>113.9</v>
      </c>
      <c r="JL21" s="107" vm="3503">
        <f ca="1"/>
        <v>113.24</v>
      </c>
      <c r="JM21" s="107" vm="3500">
        <f ca="1"/>
        <v>114.3</v>
      </c>
      <c r="JN21" s="107" vm="3504">
        <f ca="1"/>
        <v>116.86</v>
      </c>
      <c r="JO21" s="107" vm="3505">
        <f ca="1"/>
        <v>116.92</v>
      </c>
      <c r="JP21" s="107" vm="3506">
        <f ca="1"/>
        <v>116.74</v>
      </c>
      <c r="JQ21" s="107" vm="3507">
        <f ca="1"/>
        <v>116.5</v>
      </c>
      <c r="JR21" s="107" vm="3508">
        <f ca="1"/>
        <v>115.96</v>
      </c>
      <c r="JS21" s="107" vm="3509">
        <f ca="1"/>
        <v>114.74</v>
      </c>
      <c r="JT21" s="107" vm="3510">
        <f ca="1"/>
        <v>114.52</v>
      </c>
      <c r="JU21" s="107" vm="3511">
        <f ca="1"/>
        <v>116.6</v>
      </c>
      <c r="JV21" s="107" vm="3512">
        <f ca="1"/>
        <v>115.44</v>
      </c>
      <c r="JW21" s="107" vm="3429">
        <f ca="1"/>
        <v>113.06</v>
      </c>
      <c r="JX21" s="107" vm="3509">
        <f ca="1"/>
        <v>114.74</v>
      </c>
      <c r="JY21" s="107" vm="3513">
        <f ca="1"/>
        <v>116.4</v>
      </c>
      <c r="JZ21" s="107" vm="3514">
        <f ca="1"/>
        <v>117.46</v>
      </c>
      <c r="KA21" s="107" vm="3515">
        <f ca="1"/>
        <v>117.54</v>
      </c>
      <c r="KB21" s="107"/>
    </row>
    <row r="22" spans="2:288" ht="20.100000000000001" customHeight="1" x14ac:dyDescent="0.6">
      <c r="B22" s="11"/>
      <c r="C22" s="1" t="s">
        <v>39</v>
      </c>
      <c r="D22" s="108" t="str" cm="1">
        <f t="array" ref="D22">_FV(Table15[[#This Row],[ ETF]],"Ticker symbol",TRUE)</f>
        <v>MXWO</v>
      </c>
      <c r="E22" s="1" t="s">
        <v>40</v>
      </c>
      <c r="F22" s="1" t="s">
        <v>41</v>
      </c>
      <c r="G22" s="1" t="e" vm="3516">
        <v>#VALUE!</v>
      </c>
      <c r="H22" s="18" cm="1">
        <f t="array" ref="H22">IFERROR(_FV(Table15[[#This Row],[ ETF]],"beta"),"")</f>
        <v>1.0005999999999999</v>
      </c>
      <c r="I22" s="21" cm="1">
        <f t="array" ref="I22">_FV(Table15[[#This Row],[ ETF]],"Price")</f>
        <v>95.075000000000003</v>
      </c>
      <c r="J22" s="17">
        <f>SUMIF(Table14[Ativo],Table15[[#This Row],[Ticker]],Table14[Qtd])</f>
        <v>0</v>
      </c>
      <c r="K22" s="5">
        <f>Table15[[#This Row],[Preço]]*Table15[[#This Row],[Qtd]]</f>
        <v>0</v>
      </c>
      <c r="L22" s="13">
        <f>_xlfn.FLOOR.MATH((Aporte-2)/Table15[[#This Row],[Preço]])</f>
        <v>3</v>
      </c>
      <c r="M22" s="12">
        <f>Aporte-Table15[[#This Row],[Possível]]*Table15[[#This Row],[Preço]]</f>
        <v>64.774999999999977</v>
      </c>
      <c r="N22" s="26" cm="1">
        <f t="array" ref="N22">_FV(Table15[[#This Row],[ ETF]],"Expense ratio",TRUE)</f>
        <v>1.9E-3</v>
      </c>
      <c r="O22" s="29" cm="1">
        <f t="array" ref="O22">_FV(Table15[[#This Row],[ ETF]],"Market cap",TRUE)</f>
        <v>3568195442</v>
      </c>
      <c r="P22" s="27" cm="1">
        <f t="array" ref="P22">_FV(Table15[[#This Row],[ ETF]],"Volume")</f>
        <v>23</v>
      </c>
      <c r="Q22" s="26" cm="1">
        <f t="array" ref="Q22">_FV(Table15[[#This Row],[ ETF]],"Change (%)",TRUE)</f>
        <v>1.6850000000000001E-3</v>
      </c>
      <c r="R22" s="30">
        <f ca="1">IFERROR(
   IFERROR(
      (Table15[[#This Row],[Preço]]-AF22)/AF22,
      (Table15[[#This Row],[Preço]]-AG22)/AG22
   ),
(Table15[[#This Row],[Preço]]-AH22)/AH22
)</f>
        <v>0.21191841937539835</v>
      </c>
      <c r="S22" s="31"/>
      <c r="T22" s="28" cm="1">
        <f t="array" ref="T22">Table15[[#This Row],[Valor de mercado]]/Riqueza_hoje</f>
        <v>0</v>
      </c>
      <c r="AF22" s="107" t="e" cm="1" vm="340">
        <f t="array" aca="1" ref="AF22:JZ22" ca="1">TRANSPOSE(_xlfn.STOCKHISTORY(G22,TODAY()-365,TODAY(),0,0,1))</f>
        <v>#N/A</v>
      </c>
      <c r="AG22" s="107" vm="2531">
        <f ca="1"/>
        <v>78.45</v>
      </c>
      <c r="AH22" s="107" vm="3517">
        <f ca="1"/>
        <v>78.510000000000005</v>
      </c>
      <c r="AI22" s="107" vm="3518">
        <f ca="1"/>
        <v>78.349999999999994</v>
      </c>
      <c r="AJ22" s="107" vm="3519">
        <f ca="1"/>
        <v>77.974999999999994</v>
      </c>
      <c r="AK22" s="107" vm="3520">
        <f ca="1"/>
        <v>78.05</v>
      </c>
      <c r="AL22" s="107" vm="3521">
        <f ca="1"/>
        <v>79.31</v>
      </c>
      <c r="AM22" s="107" vm="2554">
        <f ca="1"/>
        <v>79.84</v>
      </c>
      <c r="AN22" s="107" vm="3522">
        <f ca="1"/>
        <v>80.11</v>
      </c>
      <c r="AO22" s="107" vm="3523">
        <f ca="1"/>
        <v>79.885000000000005</v>
      </c>
      <c r="AP22" s="107" vm="3524">
        <f ca="1"/>
        <v>79.775000000000006</v>
      </c>
      <c r="AQ22" s="107" vm="2571">
        <f ca="1"/>
        <v>79.959999999999994</v>
      </c>
      <c r="AR22" s="107" vm="2615">
        <f ca="1"/>
        <v>80.319999999999993</v>
      </c>
      <c r="AS22" s="107" vm="3525">
        <f ca="1"/>
        <v>79.319999999999993</v>
      </c>
      <c r="AT22" s="107" vm="3526">
        <f ca="1"/>
        <v>79.284999999999997</v>
      </c>
      <c r="AU22" s="107" vm="3527">
        <f ca="1"/>
        <v>79.534999999999997</v>
      </c>
      <c r="AV22" s="107" vm="3528">
        <f ca="1"/>
        <v>80.424999999999997</v>
      </c>
      <c r="AW22" s="107" vm="3529">
        <f ca="1"/>
        <v>80.784999999999997</v>
      </c>
      <c r="AX22" s="107" vm="3530">
        <f ca="1"/>
        <v>80.344999999999999</v>
      </c>
      <c r="AY22" s="107" vm="3531">
        <f ca="1"/>
        <v>79.864999999999995</v>
      </c>
      <c r="AZ22" s="107" vm="339">
        <f ca="1"/>
        <v>80.58</v>
      </c>
      <c r="BA22" s="107" vm="3532">
        <f ca="1"/>
        <v>79.239999999999995</v>
      </c>
      <c r="BB22" s="107" vm="3533">
        <f ca="1"/>
        <v>79.44</v>
      </c>
      <c r="BC22" s="107" vm="3534">
        <f ca="1"/>
        <v>78.064999999999998</v>
      </c>
      <c r="BD22" s="107" vm="2339">
        <f ca="1"/>
        <v>78.55</v>
      </c>
      <c r="BE22" s="107" vm="3535">
        <f ca="1"/>
        <v>79.91</v>
      </c>
      <c r="BF22" s="107" vm="3536">
        <f ca="1"/>
        <v>79.935000000000002</v>
      </c>
      <c r="BG22" s="107" vm="3537">
        <f ca="1"/>
        <v>80.355000000000004</v>
      </c>
      <c r="BH22" s="107" vm="3538">
        <f ca="1"/>
        <v>80.924999999999997</v>
      </c>
      <c r="BI22" s="107" vm="3539">
        <f ca="1"/>
        <v>81.430000000000007</v>
      </c>
      <c r="BJ22" s="107" vm="3540">
        <f ca="1"/>
        <v>81.599999999999994</v>
      </c>
      <c r="BK22" s="107" vm="3541">
        <f ca="1"/>
        <v>81.625</v>
      </c>
      <c r="BL22" s="107" vm="3542">
        <f ca="1"/>
        <v>81.944999999999993</v>
      </c>
      <c r="BM22" s="107" vm="2368">
        <f ca="1"/>
        <v>82.2</v>
      </c>
      <c r="BN22" s="107" vm="3543">
        <f ca="1"/>
        <v>82.96</v>
      </c>
      <c r="BO22" s="107" vm="2362">
        <f ca="1"/>
        <v>82.64</v>
      </c>
      <c r="BP22" s="107" vm="3544">
        <f ca="1"/>
        <v>81.900000000000006</v>
      </c>
      <c r="BQ22" s="107" vm="3545">
        <f ca="1"/>
        <v>81.665000000000006</v>
      </c>
      <c r="BR22" s="107" vm="3546">
        <f ca="1"/>
        <v>82.405000000000001</v>
      </c>
      <c r="BS22" s="107" vm="3547">
        <f ca="1"/>
        <v>81.655000000000001</v>
      </c>
      <c r="BT22" s="107" vm="3548">
        <f ca="1"/>
        <v>81.03</v>
      </c>
      <c r="BU22" s="107" vm="3549">
        <f ca="1"/>
        <v>81.644999999999996</v>
      </c>
      <c r="BV22" s="107" vm="3550">
        <f ca="1"/>
        <v>81.605000000000004</v>
      </c>
      <c r="BW22" s="107" vm="3551">
        <f ca="1"/>
        <v>79.834999999999994</v>
      </c>
      <c r="BX22" s="107" vm="3552">
        <f ca="1"/>
        <v>81.28</v>
      </c>
      <c r="BY22" s="107" vm="3553">
        <f ca="1"/>
        <v>81.174999999999997</v>
      </c>
      <c r="BZ22" s="107" vm="3554">
        <f ca="1"/>
        <v>80.900000000000006</v>
      </c>
      <c r="CA22" s="107" vm="3555">
        <f ca="1"/>
        <v>80.069999999999993</v>
      </c>
      <c r="CB22" s="107" vm="3556">
        <f ca="1"/>
        <v>78.150000000000006</v>
      </c>
      <c r="CC22" s="107" vm="3557">
        <f ca="1"/>
        <v>80.64</v>
      </c>
      <c r="CD22" s="107" vm="3558">
        <f ca="1"/>
        <v>81.05</v>
      </c>
      <c r="CE22" s="107" vm="2606">
        <f ca="1"/>
        <v>81.34</v>
      </c>
      <c r="CF22" s="107" vm="3559">
        <f ca="1"/>
        <v>82.275000000000006</v>
      </c>
      <c r="CG22" s="107" vm="2359">
        <f ca="1"/>
        <v>81.819999999999993</v>
      </c>
      <c r="CH22" s="107" vm="3560">
        <f ca="1"/>
        <v>82.15</v>
      </c>
      <c r="CI22" s="107" vm="3561">
        <f ca="1"/>
        <v>82.68</v>
      </c>
      <c r="CJ22" s="107" vm="3562">
        <f ca="1"/>
        <v>82.28</v>
      </c>
      <c r="CK22" s="107" vm="374">
        <f ca="1"/>
        <v>82.8</v>
      </c>
      <c r="CL22" s="107" vm="3542">
        <f ca="1"/>
        <v>81.944999999999993</v>
      </c>
      <c r="CM22" s="107" vm="372">
        <f ca="1"/>
        <v>82.34</v>
      </c>
      <c r="CN22" s="107" vm="3563">
        <f ca="1"/>
        <v>82.05</v>
      </c>
      <c r="CO22" s="107" vm="3564">
        <f ca="1"/>
        <v>81.795000000000002</v>
      </c>
      <c r="CP22" s="107" vm="3565">
        <f ca="1"/>
        <v>81.02</v>
      </c>
      <c r="CQ22" s="107" vm="3566">
        <f ca="1"/>
        <v>81.93</v>
      </c>
      <c r="CR22" s="107" vm="3567">
        <f ca="1"/>
        <v>82.135000000000005</v>
      </c>
      <c r="CS22" s="107" vm="3568">
        <f ca="1"/>
        <v>82.224999999999994</v>
      </c>
      <c r="CT22" s="107" vm="3569">
        <f ca="1"/>
        <v>82.525000000000006</v>
      </c>
      <c r="CU22" s="107" vm="3570">
        <f ca="1"/>
        <v>83.13</v>
      </c>
      <c r="CV22" s="107" vm="988">
        <f ca="1"/>
        <v>84.465000000000003</v>
      </c>
      <c r="CW22" s="107" vm="3571">
        <f ca="1"/>
        <v>84.385000000000005</v>
      </c>
      <c r="CX22" s="107" vm="3572">
        <f ca="1"/>
        <v>84.8</v>
      </c>
      <c r="CY22" s="107" vm="3573">
        <f ca="1"/>
        <v>84.974999999999994</v>
      </c>
      <c r="CZ22" s="107" vm="3574">
        <f ca="1"/>
        <v>85.194999999999993</v>
      </c>
      <c r="DA22" s="107" vm="3575">
        <f ca="1"/>
        <v>85.484999999999999</v>
      </c>
      <c r="DB22" s="107" vm="3576">
        <f ca="1"/>
        <v>85.775000000000006</v>
      </c>
      <c r="DC22" s="107" vm="3577">
        <f ca="1"/>
        <v>86.11</v>
      </c>
      <c r="DD22" s="107" vm="3578">
        <f ca="1"/>
        <v>86.46</v>
      </c>
      <c r="DE22" s="107" vm="3579">
        <f ca="1"/>
        <v>86.31</v>
      </c>
      <c r="DF22" s="107" vm="3580">
        <f ca="1"/>
        <v>85.144999999999996</v>
      </c>
      <c r="DG22" s="107" vm="3581">
        <f ca="1"/>
        <v>85.87</v>
      </c>
      <c r="DH22" s="107" vm="3582">
        <f ca="1"/>
        <v>86.165000000000006</v>
      </c>
      <c r="DI22" s="107" vm="3583">
        <f ca="1"/>
        <v>86.28</v>
      </c>
      <c r="DJ22" s="107" vm="3584">
        <f ca="1"/>
        <v>86.674999999999997</v>
      </c>
      <c r="DK22" s="107" vm="3585">
        <f ca="1"/>
        <v>86.484999999999999</v>
      </c>
      <c r="DL22" s="107" vm="3586">
        <f ca="1"/>
        <v>86.66</v>
      </c>
      <c r="DM22" s="107" vm="3587">
        <f ca="1"/>
        <v>86.7</v>
      </c>
      <c r="DN22" s="107" vm="3588">
        <f ca="1"/>
        <v>86.23</v>
      </c>
      <c r="DO22" s="107" t="e" vm="340">
        <f ca="1"/>
        <v>#N/A</v>
      </c>
      <c r="DP22" s="107" vm="3589">
        <f ca="1"/>
        <v>85.314999999999998</v>
      </c>
      <c r="DQ22" s="107" vm="3588">
        <f ca="1"/>
        <v>86.23</v>
      </c>
      <c r="DR22" s="107" vm="3590">
        <f ca="1"/>
        <v>86.15</v>
      </c>
      <c r="DS22" s="107" vm="3591">
        <f ca="1"/>
        <v>87.49</v>
      </c>
      <c r="DT22" s="107" vm="3592">
        <f ca="1"/>
        <v>87.545000000000002</v>
      </c>
      <c r="DU22" s="107" vm="2415">
        <f ca="1"/>
        <v>85.825000000000003</v>
      </c>
      <c r="DV22" s="107" vm="3593">
        <f ca="1"/>
        <v>84.995000000000005</v>
      </c>
      <c r="DW22" s="107" vm="3594">
        <f ca="1"/>
        <v>84.85</v>
      </c>
      <c r="DX22" s="107" vm="3595">
        <f ca="1"/>
        <v>86.194999999999993</v>
      </c>
      <c r="DY22" s="107" vm="453">
        <f ca="1"/>
        <v>86.48</v>
      </c>
      <c r="DZ22" s="107" vm="3596">
        <f ca="1"/>
        <v>86.364999999999995</v>
      </c>
      <c r="EA22" s="107" vm="3597">
        <f ca="1"/>
        <v>86.68</v>
      </c>
      <c r="EB22" s="107" vm="3598">
        <f ca="1"/>
        <v>87.14</v>
      </c>
      <c r="EC22" s="107" vm="3599">
        <f ca="1"/>
        <v>87.17</v>
      </c>
      <c r="ED22" s="107" vm="459">
        <f ca="1"/>
        <v>87.22</v>
      </c>
      <c r="EE22" s="107" vm="3600">
        <f ca="1"/>
        <v>87.364999999999995</v>
      </c>
      <c r="EF22" s="107" vm="3601">
        <f ca="1"/>
        <v>87.754999999999995</v>
      </c>
      <c r="EG22" s="107" t="e" vm="340">
        <f ca="1"/>
        <v>#N/A</v>
      </c>
      <c r="EH22" s="107" vm="3602">
        <f ca="1"/>
        <v>87.7</v>
      </c>
      <c r="EI22" s="107" vm="3603">
        <f ca="1"/>
        <v>87.93</v>
      </c>
      <c r="EJ22" s="107" vm="3604">
        <f ca="1"/>
        <v>87.53</v>
      </c>
      <c r="EK22" s="107" vm="492">
        <f ca="1"/>
        <v>88.05</v>
      </c>
      <c r="EL22" s="107" vm="3605">
        <f ca="1"/>
        <v>88.144999999999996</v>
      </c>
      <c r="EM22" s="107" vm="3606">
        <f ca="1"/>
        <v>88.055000000000007</v>
      </c>
      <c r="EN22" s="107" vm="3607">
        <f ca="1"/>
        <v>88.35</v>
      </c>
      <c r="EO22" s="107" vm="3608">
        <f ca="1"/>
        <v>88.36</v>
      </c>
      <c r="EP22" s="107" vm="3609">
        <f ca="1"/>
        <v>88.47</v>
      </c>
      <c r="EQ22" s="107" vm="3610">
        <f ca="1"/>
        <v>88.61</v>
      </c>
      <c r="ER22" s="107" vm="3611">
        <f ca="1"/>
        <v>88.72</v>
      </c>
      <c r="ES22" s="107" vm="3612">
        <f ca="1"/>
        <v>88.825000000000003</v>
      </c>
      <c r="ET22" s="107" vm="3613">
        <f ca="1"/>
        <v>88.14</v>
      </c>
      <c r="EU22" s="107" vm="3614">
        <f ca="1"/>
        <v>86.834999999999994</v>
      </c>
      <c r="EV22" s="107" vm="3615">
        <f ca="1"/>
        <v>87.724999999999994</v>
      </c>
      <c r="EW22" s="107" vm="3616">
        <f ca="1"/>
        <v>88.194999999999993</v>
      </c>
      <c r="EX22" s="107" vm="3617">
        <f ca="1"/>
        <v>88.25</v>
      </c>
      <c r="EY22" s="107" vm="3618">
        <f ca="1"/>
        <v>88.674999999999997</v>
      </c>
      <c r="EZ22" s="107" vm="3619">
        <f ca="1"/>
        <v>88.95</v>
      </c>
      <c r="FA22" s="107" vm="498">
        <f ca="1"/>
        <v>88.8</v>
      </c>
      <c r="FB22" s="107" vm="1028">
        <f ca="1"/>
        <v>89.094999999999999</v>
      </c>
      <c r="FC22" s="107" vm="3620">
        <f ca="1"/>
        <v>88.76</v>
      </c>
      <c r="FD22" s="107" vm="3621">
        <f ca="1"/>
        <v>88.954999999999998</v>
      </c>
      <c r="FE22" s="107" vm="3622">
        <f ca="1"/>
        <v>89.43</v>
      </c>
      <c r="FF22" s="107" vm="3623">
        <f ca="1"/>
        <v>89.81</v>
      </c>
      <c r="FG22" s="107" vm="3612">
        <f ca="1"/>
        <v>88.825000000000003</v>
      </c>
      <c r="FH22" s="107" vm="3624">
        <f ca="1"/>
        <v>89.67</v>
      </c>
      <c r="FI22" s="107" vm="3625">
        <f ca="1"/>
        <v>88.74</v>
      </c>
      <c r="FJ22" s="107" vm="3626">
        <f ca="1"/>
        <v>89.85</v>
      </c>
      <c r="FK22" s="107" vm="3627">
        <f ca="1"/>
        <v>90.24</v>
      </c>
      <c r="FL22" s="107" vm="3628">
        <f ca="1"/>
        <v>90.34</v>
      </c>
      <c r="FM22" s="107" vm="3629">
        <f ca="1"/>
        <v>90.04</v>
      </c>
      <c r="FN22" s="107" vm="3630">
        <f ca="1"/>
        <v>89.644999999999996</v>
      </c>
      <c r="FO22" s="107" vm="3631">
        <f ca="1"/>
        <v>89.234999999999999</v>
      </c>
      <c r="FP22" s="107" vm="489">
        <f ca="1"/>
        <v>87.39</v>
      </c>
      <c r="FQ22" s="107" vm="3632">
        <f ca="1"/>
        <v>88.385000000000005</v>
      </c>
      <c r="FR22" s="107" vm="1066">
        <f ca="1"/>
        <v>89.31</v>
      </c>
      <c r="FS22" s="107" vm="1032">
        <f ca="1"/>
        <v>89.63</v>
      </c>
      <c r="FT22" s="107" vm="3633">
        <f ca="1"/>
        <v>90.525000000000006</v>
      </c>
      <c r="FU22" s="107" vm="1053">
        <f ca="1"/>
        <v>90.665000000000006</v>
      </c>
      <c r="FV22" s="107" vm="3634">
        <f ca="1"/>
        <v>90.1</v>
      </c>
      <c r="FW22" s="107" vm="3635">
        <f ca="1"/>
        <v>90.43</v>
      </c>
      <c r="FX22" s="107" vm="3636">
        <f ca="1"/>
        <v>91.11</v>
      </c>
      <c r="FY22" s="107" vm="3637">
        <f ca="1"/>
        <v>90.515000000000001</v>
      </c>
      <c r="FZ22" s="107" vm="3638">
        <f ca="1"/>
        <v>90.98</v>
      </c>
      <c r="GA22" s="107" vm="3639">
        <f ca="1"/>
        <v>90.54</v>
      </c>
      <c r="GB22" s="107" vm="3640">
        <f ca="1"/>
        <v>90.844999999999999</v>
      </c>
      <c r="GC22" s="107" vm="3641">
        <f ca="1"/>
        <v>91.314999999999998</v>
      </c>
      <c r="GD22" s="107" vm="3642">
        <f ca="1"/>
        <v>91.284999999999997</v>
      </c>
      <c r="GE22" s="107" vm="3642">
        <f ca="1"/>
        <v>91.284999999999997</v>
      </c>
      <c r="GF22" s="107" vm="3643">
        <f ca="1"/>
        <v>91.35</v>
      </c>
      <c r="GG22" s="107" vm="3644">
        <f ca="1"/>
        <v>91.534999999999997</v>
      </c>
      <c r="GH22" s="107" vm="3645">
        <f ca="1"/>
        <v>91.665000000000006</v>
      </c>
      <c r="GI22" s="107" vm="3646">
        <f ca="1"/>
        <v>92.1</v>
      </c>
      <c r="GJ22" s="107" vm="3647">
        <f ca="1"/>
        <v>91.555000000000007</v>
      </c>
      <c r="GK22" s="107" vm="3648">
        <f ca="1"/>
        <v>91.364999999999995</v>
      </c>
      <c r="GL22" s="107" vm="3649">
        <f ca="1"/>
        <v>91.28</v>
      </c>
      <c r="GM22" s="107" vm="3650">
        <f ca="1"/>
        <v>90.174999999999997</v>
      </c>
      <c r="GN22" s="107" vm="3651">
        <f ca="1"/>
        <v>90.66</v>
      </c>
      <c r="GO22" s="107" vm="3652">
        <f ca="1"/>
        <v>91.77</v>
      </c>
      <c r="GP22" s="107" vm="1063">
        <f ca="1"/>
        <v>92.02</v>
      </c>
      <c r="GQ22" s="107" vm="3653">
        <f ca="1"/>
        <v>92.13</v>
      </c>
      <c r="GR22" s="107" vm="3654">
        <f ca="1"/>
        <v>91.91</v>
      </c>
      <c r="GS22" s="107" vm="1062">
        <f ca="1"/>
        <v>92.32</v>
      </c>
      <c r="GT22" s="107" t="e" vm="340">
        <f ca="1"/>
        <v>#N/A</v>
      </c>
      <c r="GU22" s="107" vm="3655">
        <f ca="1"/>
        <v>92.674999999999997</v>
      </c>
      <c r="GV22" s="107" vm="3656">
        <f ca="1"/>
        <v>93.025000000000006</v>
      </c>
      <c r="GW22" s="107" vm="3657">
        <f ca="1"/>
        <v>93.375</v>
      </c>
      <c r="GX22" s="107" vm="1109">
        <f ca="1"/>
        <v>93.355000000000004</v>
      </c>
      <c r="GY22" s="107" vm="1108">
        <f ca="1"/>
        <v>93.834999999999994</v>
      </c>
      <c r="GZ22" s="107" vm="1162">
        <f ca="1"/>
        <v>93.155000000000001</v>
      </c>
      <c r="HA22" s="107" vm="3658">
        <f ca="1"/>
        <v>92.644999999999996</v>
      </c>
      <c r="HB22" s="107" vm="3659">
        <f ca="1"/>
        <v>92.795000000000002</v>
      </c>
      <c r="HC22" s="107" vm="3660">
        <f ca="1"/>
        <v>92.355000000000004</v>
      </c>
      <c r="HD22" s="107" vm="3661">
        <f ca="1"/>
        <v>92.144999999999996</v>
      </c>
      <c r="HE22" s="107" vm="3662">
        <f ca="1"/>
        <v>92.12</v>
      </c>
      <c r="HF22" s="107" vm="3663">
        <f ca="1"/>
        <v>91.9</v>
      </c>
      <c r="HG22" s="107" vm="3664">
        <f ca="1"/>
        <v>91.84</v>
      </c>
      <c r="HH22" s="107" vm="1125">
        <f ca="1"/>
        <v>91.37</v>
      </c>
      <c r="HI22" s="107" vm="3665">
        <f ca="1"/>
        <v>89.86</v>
      </c>
      <c r="HJ22" s="107" vm="3666">
        <f ca="1"/>
        <v>90.05</v>
      </c>
      <c r="HK22" s="107" vm="3667">
        <f ca="1"/>
        <v>90.83</v>
      </c>
      <c r="HL22" s="107" vm="3668">
        <f ca="1"/>
        <v>91.754999999999995</v>
      </c>
      <c r="HM22" s="107" vm="3641">
        <f ca="1"/>
        <v>91.314999999999998</v>
      </c>
      <c r="HN22" s="107" vm="3669">
        <f ca="1"/>
        <v>91.394999999999996</v>
      </c>
      <c r="HO22" s="107" vm="3670">
        <f ca="1"/>
        <v>89.555000000000007</v>
      </c>
      <c r="HP22" s="107" vm="3671">
        <f ca="1"/>
        <v>89.734999999999999</v>
      </c>
      <c r="HQ22" s="107" vm="3672">
        <f ca="1"/>
        <v>89.564999999999998</v>
      </c>
      <c r="HR22" s="107" vm="3673">
        <f ca="1"/>
        <v>88.685000000000002</v>
      </c>
      <c r="HS22" s="107" vm="492">
        <f ca="1"/>
        <v>88.05</v>
      </c>
      <c r="HT22" s="107" vm="3674">
        <f ca="1"/>
        <v>89.44</v>
      </c>
      <c r="HU22" s="107" vm="3675">
        <f ca="1"/>
        <v>88.284999999999997</v>
      </c>
      <c r="HV22" s="107" vm="3676">
        <f ca="1"/>
        <v>90.42</v>
      </c>
      <c r="HW22" s="107" vm="3677">
        <f ca="1"/>
        <v>90.11</v>
      </c>
      <c r="HX22" s="107" vm="3678">
        <f ca="1"/>
        <v>90.254999999999995</v>
      </c>
      <c r="HY22" s="107" vm="1019">
        <f ca="1"/>
        <v>89.465000000000003</v>
      </c>
      <c r="HZ22" s="107" vm="1019">
        <f ca="1"/>
        <v>89.465000000000003</v>
      </c>
      <c r="IA22" s="107" vm="3679">
        <f ca="1"/>
        <v>91.015000000000001</v>
      </c>
      <c r="IB22" s="107" vm="3680">
        <f ca="1"/>
        <v>91.844999999999999</v>
      </c>
      <c r="IC22" s="107" vm="3681">
        <f ca="1"/>
        <v>91.885000000000005</v>
      </c>
      <c r="ID22" s="107" vm="3655">
        <f ca="1"/>
        <v>92.674999999999997</v>
      </c>
      <c r="IE22" s="107" vm="3682">
        <f ca="1"/>
        <v>93.004999999999995</v>
      </c>
      <c r="IF22" s="107" vm="3659">
        <f ca="1"/>
        <v>92.795000000000002</v>
      </c>
      <c r="IG22" s="107" vm="3683">
        <f ca="1"/>
        <v>93.04</v>
      </c>
      <c r="IH22" s="107" vm="1115">
        <f ca="1"/>
        <v>93.39</v>
      </c>
      <c r="II22" s="107" vm="3684">
        <f ca="1"/>
        <v>93.84</v>
      </c>
      <c r="IJ22" s="107" vm="3685">
        <f ca="1"/>
        <v>93.454999999999998</v>
      </c>
      <c r="IK22" s="107" vm="3686">
        <f ca="1"/>
        <v>93.864999999999995</v>
      </c>
      <c r="IL22" s="107" vm="3687">
        <f ca="1"/>
        <v>93.71</v>
      </c>
      <c r="IM22" s="107" vm="3688">
        <f ca="1"/>
        <v>94.22</v>
      </c>
      <c r="IN22" s="107" vm="3689">
        <f ca="1"/>
        <v>94.46</v>
      </c>
      <c r="IO22" s="107" vm="3690">
        <f ca="1"/>
        <v>94.45</v>
      </c>
      <c r="IP22" s="107" vm="3691">
        <f ca="1"/>
        <v>95.194999999999993</v>
      </c>
      <c r="IQ22" s="107" vm="3692">
        <f ca="1"/>
        <v>95.715000000000003</v>
      </c>
      <c r="IR22" s="107" vm="3693">
        <f ca="1"/>
        <v>95.784999999999997</v>
      </c>
      <c r="IS22" s="107" vm="3694">
        <f ca="1"/>
        <v>95.305000000000007</v>
      </c>
      <c r="IT22" s="107" vm="3695">
        <f ca="1"/>
        <v>95.234999999999999</v>
      </c>
      <c r="IU22" s="107" vm="3696">
        <f ca="1"/>
        <v>94.78</v>
      </c>
      <c r="IV22" s="107" vm="1172">
        <f ca="1"/>
        <v>95.28</v>
      </c>
      <c r="IW22" s="107" vm="3697">
        <f ca="1"/>
        <v>95.495000000000005</v>
      </c>
      <c r="IX22" s="107" vm="3698">
        <f ca="1"/>
        <v>95.69</v>
      </c>
      <c r="IY22" s="107" vm="3699">
        <f ca="1"/>
        <v>95.78</v>
      </c>
      <c r="IZ22" s="107" vm="3700">
        <f ca="1"/>
        <v>95.23</v>
      </c>
      <c r="JA22" s="107" vm="3701">
        <f ca="1"/>
        <v>95.46</v>
      </c>
      <c r="JB22" s="107" vm="3702">
        <f ca="1"/>
        <v>95.465000000000003</v>
      </c>
      <c r="JC22" s="107" vm="3703">
        <f ca="1"/>
        <v>94.38</v>
      </c>
      <c r="JD22" s="107" vm="3704">
        <f ca="1"/>
        <v>94.5</v>
      </c>
      <c r="JE22" s="107" vm="3705">
        <f ca="1"/>
        <v>94.87</v>
      </c>
      <c r="JF22" s="107" vm="3706">
        <f ca="1"/>
        <v>92.495000000000005</v>
      </c>
      <c r="JG22" s="107" vm="3707">
        <f ca="1"/>
        <v>93.1</v>
      </c>
      <c r="JH22" s="107" vm="3708">
        <f ca="1"/>
        <v>92.204999999999998</v>
      </c>
      <c r="JI22" s="107" vm="3709">
        <f ca="1"/>
        <v>93.48</v>
      </c>
      <c r="JJ22" s="107" vm="3710">
        <f ca="1"/>
        <v>91.965000000000003</v>
      </c>
      <c r="JK22" s="107" vm="3711">
        <f ca="1"/>
        <v>91.234999999999999</v>
      </c>
      <c r="JL22" s="107" vm="3653">
        <f ca="1"/>
        <v>92.13</v>
      </c>
      <c r="JM22" s="107" vm="3712">
        <f ca="1"/>
        <v>94.334999999999994</v>
      </c>
      <c r="JN22" s="107" vm="3713">
        <f ca="1"/>
        <v>94.394999999999996</v>
      </c>
      <c r="JO22" s="107" vm="3714">
        <f ca="1"/>
        <v>94.26</v>
      </c>
      <c r="JP22" s="107" vm="3715">
        <f ca="1"/>
        <v>94.07</v>
      </c>
      <c r="JQ22" s="107" vm="3716">
        <f ca="1"/>
        <v>93.665000000000006</v>
      </c>
      <c r="JR22" s="107" vm="3717">
        <f ca="1"/>
        <v>92.754999999999995</v>
      </c>
      <c r="JS22" s="107" vm="3718">
        <f ca="1"/>
        <v>92.7</v>
      </c>
      <c r="JT22" s="107" vm="3719">
        <f ca="1"/>
        <v>94.44</v>
      </c>
      <c r="JU22" s="107" vm="3720">
        <f ca="1"/>
        <v>93.515000000000001</v>
      </c>
      <c r="JV22" s="107" vm="1125">
        <f ca="1"/>
        <v>91.37</v>
      </c>
      <c r="JW22" s="107" vm="3721">
        <f ca="1"/>
        <v>92.665000000000006</v>
      </c>
      <c r="JX22" s="107" vm="1085">
        <f ca="1"/>
        <v>94.055000000000007</v>
      </c>
      <c r="JY22" s="107" vm="3722">
        <f ca="1"/>
        <v>94.97</v>
      </c>
      <c r="JZ22" s="107" vm="3723">
        <f ca="1"/>
        <v>95.075000000000003</v>
      </c>
      <c r="KA22" s="107"/>
      <c r="KB22" s="107"/>
    </row>
    <row r="23" spans="2:288" ht="20.100000000000001" customHeight="1" x14ac:dyDescent="0.6">
      <c r="B23" s="11" t="s">
        <v>35</v>
      </c>
      <c r="C23" s="1" t="s">
        <v>36</v>
      </c>
      <c r="D23" s="108" t="str" cm="1">
        <f t="array" ref="D23">_FV(Table15[[#This Row],[ ETF]],"Ticker symbol",TRUE)</f>
        <v>IUIT</v>
      </c>
      <c r="E23" s="1" t="s">
        <v>64</v>
      </c>
      <c r="F23" s="1" t="s">
        <v>65</v>
      </c>
      <c r="G23" s="1" t="e" vm="3724">
        <v>#VALUE!</v>
      </c>
      <c r="H23" s="18" cm="1">
        <f t="array" ref="H23">IFERROR(_FV(Table15[[#This Row],[ ETF]],"beta"),"")</f>
        <v>0.96189999999999998</v>
      </c>
      <c r="I23" s="21" cm="1">
        <f t="array" ref="I23">_FV(Table15[[#This Row],[ ETF]],"Price")</f>
        <v>21.72</v>
      </c>
      <c r="J23" s="17">
        <f>SUMIF(Table14[Ativo],Table15[[#This Row],[Ticker]],Table14[Qtd])</f>
        <v>0</v>
      </c>
      <c r="K23" s="5">
        <f>Table15[[#This Row],[Preço]]*Table15[[#This Row],[Qtd]]</f>
        <v>0</v>
      </c>
      <c r="L23" s="13">
        <f>_xlfn.FLOOR.MATH((Aporte-2)/Table15[[#This Row],[Preço]])</f>
        <v>16</v>
      </c>
      <c r="M23" s="12">
        <f>Aporte-Table15[[#This Row],[Possível]]*Table15[[#This Row],[Preço]]</f>
        <v>2.4800000000000182</v>
      </c>
      <c r="N23" s="26" cm="1">
        <f t="array" ref="N23">_FV(Table15[[#This Row],[ ETF]],"Expense ratio",TRUE)</f>
        <v>1.5E-3</v>
      </c>
      <c r="O23" s="29" cm="1">
        <f t="array" ref="O23">_FV(Table15[[#This Row],[ ETF]],"Market cap",TRUE)</f>
        <v>3452347161.5799999</v>
      </c>
      <c r="P23" s="27" cm="1">
        <f t="array" ref="P23">_FV(Table15[[#This Row],[ ETF]],"Volume")</f>
        <v>6027</v>
      </c>
      <c r="Q23" s="26" cm="1">
        <f t="array" ref="Q23">_FV(Table15[[#This Row],[ ETF]],"Change (%)",TRUE)</f>
        <v>-2.065E-3</v>
      </c>
      <c r="R23" s="30">
        <f ca="1">IFERROR(
   IFERROR(
      (Table15[[#This Row],[Preço]]-AF23)/AF23,
      (Table15[[#This Row],[Preço]]-AG23)/AG23
   ),
(Table15[[#This Row],[Preço]]-AH23)/AH23
)</f>
        <v>0.32237442922374415</v>
      </c>
      <c r="S23" s="31"/>
      <c r="T23" s="28" cm="1">
        <f t="array" ref="T23">Table15[[#This Row],[Valor de mercado]]/Riqueza_hoje</f>
        <v>0</v>
      </c>
      <c r="AF23" s="107" t="e" cm="1" vm="340">
        <f t="array" aca="1" ref="AF23:KB23" ca="1">TRANSPOSE(_xlfn.STOCKHISTORY(G23,TODAY()-365,TODAY(),0,0,1))</f>
        <v>#N/A</v>
      </c>
      <c r="AG23" s="107" vm="3725">
        <f ca="1"/>
        <v>16.425000000000001</v>
      </c>
      <c r="AH23" s="107" vm="3726">
        <f ca="1"/>
        <v>16.385000000000002</v>
      </c>
      <c r="AI23" s="107" vm="3727">
        <f ca="1"/>
        <v>16.34</v>
      </c>
      <c r="AJ23" s="107" vm="3728">
        <f ca="1"/>
        <v>16.11</v>
      </c>
      <c r="AK23" s="107" vm="3729">
        <f ca="1"/>
        <v>16.105</v>
      </c>
      <c r="AL23" s="107" vm="3730">
        <f ca="1"/>
        <v>16.155000000000001</v>
      </c>
      <c r="AM23" s="107" vm="3731">
        <f ca="1"/>
        <v>16.295000000000002</v>
      </c>
      <c r="AN23" s="107" vm="3732">
        <f ca="1"/>
        <v>16.355</v>
      </c>
      <c r="AO23" s="107" vm="3733">
        <f ca="1"/>
        <v>16.350000000000001</v>
      </c>
      <c r="AP23" s="107" vm="3734">
        <f ca="1"/>
        <v>16.22</v>
      </c>
      <c r="AQ23" s="107" vm="3735">
        <f ca="1"/>
        <v>16.337499999999999</v>
      </c>
      <c r="AR23" s="107" vm="3736">
        <f ca="1"/>
        <v>16.309999999999999</v>
      </c>
      <c r="AS23" s="107" vm="3728">
        <f ca="1"/>
        <v>16.11</v>
      </c>
      <c r="AT23" s="107" vm="3737">
        <f ca="1"/>
        <v>16.024999999999999</v>
      </c>
      <c r="AU23" s="107" vm="3738">
        <f ca="1"/>
        <v>16.085000000000001</v>
      </c>
      <c r="AV23" s="107" vm="3739">
        <f ca="1"/>
        <v>16.535</v>
      </c>
      <c r="AW23" s="107" vm="3740">
        <f ca="1"/>
        <v>16.655000000000001</v>
      </c>
      <c r="AX23" s="107" vm="3741">
        <f ca="1"/>
        <v>16.7</v>
      </c>
      <c r="AY23" s="107" vm="3742">
        <f ca="1"/>
        <v>16.645</v>
      </c>
      <c r="AZ23" s="107" vm="3743">
        <f ca="1"/>
        <v>16.844999999999999</v>
      </c>
      <c r="BA23" s="107" vm="3744">
        <f ca="1"/>
        <v>16.614999999999998</v>
      </c>
      <c r="BB23" s="107" vm="3745">
        <f ca="1"/>
        <v>16.695</v>
      </c>
      <c r="BC23" s="107" vm="3731">
        <f ca="1"/>
        <v>16.295000000000002</v>
      </c>
      <c r="BD23" s="107" vm="3746">
        <f ca="1"/>
        <v>16.53</v>
      </c>
      <c r="BE23" s="107" vm="3747">
        <f ca="1"/>
        <v>16.78</v>
      </c>
      <c r="BF23" s="107" vm="3748">
        <f ca="1"/>
        <v>16.795000000000002</v>
      </c>
      <c r="BG23" s="107" vm="3749">
        <f ca="1"/>
        <v>16.885000000000002</v>
      </c>
      <c r="BH23" s="107" vm="3750">
        <f ca="1"/>
        <v>16.975000000000001</v>
      </c>
      <c r="BI23" s="107" vm="3751">
        <f ca="1"/>
        <v>17.07</v>
      </c>
      <c r="BJ23" s="107" vm="3752">
        <f ca="1"/>
        <v>17.170000000000002</v>
      </c>
      <c r="BK23" s="107" vm="3753">
        <f ca="1"/>
        <v>17.09</v>
      </c>
      <c r="BL23" s="107" vm="3754">
        <f ca="1"/>
        <v>17.309999999999999</v>
      </c>
      <c r="BM23" s="107" vm="3755">
        <f ca="1"/>
        <v>17.350000000000001</v>
      </c>
      <c r="BN23" s="107" vm="3756">
        <f ca="1"/>
        <v>17.48</v>
      </c>
      <c r="BO23" s="107" vm="3757">
        <f ca="1"/>
        <v>17.36</v>
      </c>
      <c r="BP23" s="107" vm="3758">
        <f ca="1"/>
        <v>17.010000000000002</v>
      </c>
      <c r="BQ23" s="107" vm="3759">
        <f ca="1"/>
        <v>16.954999999999998</v>
      </c>
      <c r="BR23" s="107" vm="3760">
        <f ca="1"/>
        <v>17.190000000000001</v>
      </c>
      <c r="BS23" s="107" vm="3761">
        <f ca="1"/>
        <v>16.760000000000002</v>
      </c>
      <c r="BT23" s="107" vm="3762">
        <f ca="1"/>
        <v>16.484999999999999</v>
      </c>
      <c r="BU23" s="107" vm="3745">
        <f ca="1"/>
        <v>16.695</v>
      </c>
      <c r="BV23" s="107" vm="3763">
        <f ca="1"/>
        <v>16.625</v>
      </c>
      <c r="BW23" s="107" vm="3764">
        <f ca="1"/>
        <v>16.515000000000001</v>
      </c>
      <c r="BX23" s="107" vm="3765">
        <f ca="1"/>
        <v>16.824999999999999</v>
      </c>
      <c r="BY23" s="107" vm="3745">
        <f ca="1"/>
        <v>16.695</v>
      </c>
      <c r="BZ23" s="107" vm="3766">
        <f ca="1"/>
        <v>16.504999999999999</v>
      </c>
      <c r="CA23" s="107" vm="3767">
        <f ca="1"/>
        <v>16.195</v>
      </c>
      <c r="CB23" s="107" vm="3768">
        <f ca="1"/>
        <v>15.71</v>
      </c>
      <c r="CC23" s="107" vm="3738">
        <f ca="1"/>
        <v>16.085000000000001</v>
      </c>
      <c r="CD23" s="107" vm="3769">
        <f ca="1"/>
        <v>16.3</v>
      </c>
      <c r="CE23" s="107" vm="3770">
        <f ca="1"/>
        <v>16.315000000000001</v>
      </c>
      <c r="CF23" s="107" vm="3771">
        <f ca="1"/>
        <v>16.6325</v>
      </c>
      <c r="CG23" s="107" vm="3772">
        <f ca="1"/>
        <v>16.37</v>
      </c>
      <c r="CH23" s="107" vm="3773">
        <f ca="1"/>
        <v>16.52</v>
      </c>
      <c r="CI23" s="107" vm="3765">
        <f ca="1"/>
        <v>16.824999999999999</v>
      </c>
      <c r="CJ23" s="107" vm="3774">
        <f ca="1"/>
        <v>16.579999999999998</v>
      </c>
      <c r="CK23" s="107" vm="3764">
        <f ca="1"/>
        <v>16.515000000000001</v>
      </c>
      <c r="CL23" s="107" vm="3775">
        <f ca="1"/>
        <v>16.335000000000001</v>
      </c>
      <c r="CM23" s="107" vm="3776">
        <f ca="1"/>
        <v>16.61</v>
      </c>
      <c r="CN23" s="107" vm="3777">
        <f ca="1"/>
        <v>16.559999999999999</v>
      </c>
      <c r="CO23" s="107" vm="3778">
        <f ca="1"/>
        <v>16.445</v>
      </c>
      <c r="CP23" s="107" vm="3779">
        <f ca="1"/>
        <v>16.190000000000001</v>
      </c>
      <c r="CQ23" s="107" vm="3780">
        <f ca="1"/>
        <v>16.440000000000001</v>
      </c>
      <c r="CR23" s="107" vm="3781">
        <f ca="1"/>
        <v>16.55</v>
      </c>
      <c r="CS23" s="107" vm="3782">
        <f ca="1"/>
        <v>16.422499999999999</v>
      </c>
      <c r="CT23" s="107" vm="3783">
        <f ca="1"/>
        <v>16.690000000000001</v>
      </c>
      <c r="CU23" s="107" vm="3784">
        <f ca="1"/>
        <v>16.965</v>
      </c>
      <c r="CV23" s="107" vm="3785">
        <f ca="1"/>
        <v>17.364999999999998</v>
      </c>
      <c r="CW23" s="107" vm="3757">
        <f ca="1"/>
        <v>17.36</v>
      </c>
      <c r="CX23" s="107" vm="3786">
        <f ca="1"/>
        <v>17.594999999999999</v>
      </c>
      <c r="CY23" s="107" vm="3787">
        <f ca="1"/>
        <v>17.675000000000001</v>
      </c>
      <c r="CZ23" s="107" vm="3788">
        <f ca="1"/>
        <v>17.71</v>
      </c>
      <c r="DA23" s="107" vm="3789">
        <f ca="1"/>
        <v>17.8</v>
      </c>
      <c r="DB23" s="107" vm="3790">
        <f ca="1"/>
        <v>17.795000000000002</v>
      </c>
      <c r="DC23" s="107" vm="3791">
        <f ca="1"/>
        <v>17.96</v>
      </c>
      <c r="DD23" s="107" vm="3792">
        <f ca="1"/>
        <v>17.975000000000001</v>
      </c>
      <c r="DE23" s="107" vm="3793">
        <f ca="1"/>
        <v>17.824999999999999</v>
      </c>
      <c r="DF23" s="107" vm="3794">
        <f ca="1"/>
        <v>17.647500000000001</v>
      </c>
      <c r="DG23" s="107" vm="3795">
        <f ca="1"/>
        <v>17.82</v>
      </c>
      <c r="DH23" s="107" vm="3796">
        <f ca="1"/>
        <v>17.895</v>
      </c>
      <c r="DI23" s="107" vm="3797">
        <f ca="1"/>
        <v>17.89</v>
      </c>
      <c r="DJ23" s="107" vm="3798">
        <f ca="1"/>
        <v>18.015000000000001</v>
      </c>
      <c r="DK23" s="107" vm="3791">
        <f ca="1"/>
        <v>17.96</v>
      </c>
      <c r="DL23" s="107" vm="3799">
        <f ca="1"/>
        <v>17.815000000000001</v>
      </c>
      <c r="DM23" s="107" vm="3800">
        <f ca="1"/>
        <v>17.704999999999998</v>
      </c>
      <c r="DN23" s="107" vm="3801">
        <f ca="1"/>
        <v>17.614999999999998</v>
      </c>
      <c r="DO23" s="107" t="e" vm="340">
        <f ca="1"/>
        <v>#N/A</v>
      </c>
      <c r="DP23" s="107" vm="3802">
        <f ca="1"/>
        <v>17.059999999999999</v>
      </c>
      <c r="DQ23" s="107" vm="3803">
        <f ca="1"/>
        <v>17.3</v>
      </c>
      <c r="DR23" s="107" vm="3804">
        <f ca="1"/>
        <v>17.204999999999998</v>
      </c>
      <c r="DS23" s="107" vm="3805">
        <f ca="1"/>
        <v>17.545000000000002</v>
      </c>
      <c r="DT23" s="107" vm="3806">
        <f ca="1"/>
        <v>17.225000000000001</v>
      </c>
      <c r="DU23" s="107" vm="3807">
        <f ca="1"/>
        <v>16.940000000000001</v>
      </c>
      <c r="DV23" s="107" vm="3808">
        <f ca="1"/>
        <v>16.574999999999999</v>
      </c>
      <c r="DW23" s="107" vm="3809">
        <f ca="1"/>
        <v>16.72</v>
      </c>
      <c r="DX23" s="107" vm="3810">
        <f ca="1"/>
        <v>17.004999999999999</v>
      </c>
      <c r="DY23" s="107" vm="3811">
        <f ca="1"/>
        <v>16.8825</v>
      </c>
      <c r="DZ23" s="107" vm="3750">
        <f ca="1"/>
        <v>16.975000000000001</v>
      </c>
      <c r="EA23" s="107" vm="3812">
        <f ca="1"/>
        <v>16.715</v>
      </c>
      <c r="EB23" s="107" vm="3813">
        <f ca="1"/>
        <v>17.184999999999999</v>
      </c>
      <c r="EC23" s="107" vm="3814">
        <f ca="1"/>
        <v>17.164999999999999</v>
      </c>
      <c r="ED23" s="107" vm="3815">
        <f ca="1"/>
        <v>17.414999999999999</v>
      </c>
      <c r="EE23" s="107" vm="3816">
        <f ca="1"/>
        <v>17.399999999999999</v>
      </c>
      <c r="EF23" s="107" vm="3817">
        <f ca="1"/>
        <v>17.385000000000002</v>
      </c>
      <c r="EG23" s="107" vm="3818">
        <f ca="1"/>
        <v>17.41</v>
      </c>
      <c r="EH23" s="107" vm="3819">
        <f ca="1"/>
        <v>17.434999999999999</v>
      </c>
      <c r="EI23" s="107" t="e" vm="340">
        <f ca="1"/>
        <v>#N/A</v>
      </c>
      <c r="EJ23" s="107" vm="3820">
        <f ca="1"/>
        <v>17.34</v>
      </c>
      <c r="EK23" s="107" vm="3821">
        <f ca="1"/>
        <v>17.475000000000001</v>
      </c>
      <c r="EL23" s="107" vm="3822">
        <f ca="1"/>
        <v>17.285</v>
      </c>
      <c r="EM23" s="107" vm="3823">
        <f ca="1"/>
        <v>17.559999999999999</v>
      </c>
      <c r="EN23" s="107" vm="3824">
        <f ca="1"/>
        <v>17.54</v>
      </c>
      <c r="EO23" s="107" vm="3825">
        <f ca="1"/>
        <v>17.579999999999998</v>
      </c>
      <c r="EP23" s="107" vm="3826">
        <f ca="1"/>
        <v>17.642499999999998</v>
      </c>
      <c r="EQ23" s="107" vm="3787">
        <f ca="1"/>
        <v>17.675000000000001</v>
      </c>
      <c r="ER23" s="107" vm="3789">
        <f ca="1"/>
        <v>17.8</v>
      </c>
      <c r="ES23" s="107" vm="3827">
        <f ca="1"/>
        <v>17.875</v>
      </c>
      <c r="ET23" s="107" vm="3828">
        <f ca="1"/>
        <v>17.93</v>
      </c>
      <c r="EU23" s="107" vm="3829">
        <f ca="1"/>
        <v>17.920000000000002</v>
      </c>
      <c r="EV23" s="107" vm="3830">
        <f ca="1"/>
        <v>18.059999999999999</v>
      </c>
      <c r="EW23" s="107" vm="3831">
        <f ca="1"/>
        <v>17.86</v>
      </c>
      <c r="EX23" s="107" vm="3832">
        <f ca="1"/>
        <v>17.97</v>
      </c>
      <c r="EY23" s="107" vm="3833">
        <f ca="1"/>
        <v>18.11</v>
      </c>
      <c r="EZ23" s="107" vm="3834">
        <f ca="1"/>
        <v>18.155000000000001</v>
      </c>
      <c r="FA23" s="107" vm="3835">
        <f ca="1"/>
        <v>18.315000000000001</v>
      </c>
      <c r="FB23" s="107" vm="3836">
        <f ca="1"/>
        <v>18.309999999999999</v>
      </c>
      <c r="FC23" s="107" vm="3837">
        <f ca="1"/>
        <v>18.45</v>
      </c>
      <c r="FD23" s="107" vm="3838">
        <f ca="1"/>
        <v>18.545000000000002</v>
      </c>
      <c r="FE23" s="107" vm="3839">
        <f ca="1"/>
        <v>18.574999999999999</v>
      </c>
      <c r="FF23" s="107" vm="3840">
        <f ca="1"/>
        <v>18.504999999999999</v>
      </c>
      <c r="FG23" s="107" vm="3841">
        <f ca="1"/>
        <v>18.7425</v>
      </c>
      <c r="FH23" s="107" vm="3842">
        <f ca="1"/>
        <v>18.84</v>
      </c>
      <c r="FI23" s="107" vm="3843">
        <f ca="1"/>
        <v>18.89</v>
      </c>
      <c r="FJ23" s="107" vm="3844">
        <f ca="1"/>
        <v>18.932500000000001</v>
      </c>
      <c r="FK23" s="107" vm="3845">
        <f ca="1"/>
        <v>18.765000000000001</v>
      </c>
      <c r="FL23" s="107" vm="3846">
        <f ca="1"/>
        <v>18.975000000000001</v>
      </c>
      <c r="FM23" s="107" vm="3847">
        <f ca="1"/>
        <v>19.004999999999999</v>
      </c>
      <c r="FN23" s="107" vm="3848">
        <f ca="1"/>
        <v>19.234999999999999</v>
      </c>
      <c r="FO23" s="107" vm="3849">
        <f ca="1"/>
        <v>19.232500000000002</v>
      </c>
      <c r="FP23" s="107" vm="3850">
        <f ca="1"/>
        <v>19.149999999999999</v>
      </c>
      <c r="FQ23" s="107" vm="3851">
        <f ca="1"/>
        <v>18.9925</v>
      </c>
      <c r="FR23" s="107" vm="3852">
        <f ca="1"/>
        <v>18.715</v>
      </c>
      <c r="FS23" s="107" vm="3853">
        <f ca="1"/>
        <v>18.844999999999999</v>
      </c>
      <c r="FT23" s="107" vm="3854">
        <f ca="1"/>
        <v>19.045000000000002</v>
      </c>
      <c r="FU23" s="107" vm="3855">
        <f ca="1"/>
        <v>19.195</v>
      </c>
      <c r="FV23" s="107" vm="3856">
        <f ca="1"/>
        <v>19.399999999999999</v>
      </c>
      <c r="FW23" s="107" vm="3857">
        <f ca="1"/>
        <v>19.392499999999998</v>
      </c>
      <c r="FX23" s="107" vm="3858">
        <f ca="1"/>
        <v>19.085000000000001</v>
      </c>
      <c r="FY23" s="107" vm="3859">
        <f ca="1"/>
        <v>19.260000000000002</v>
      </c>
      <c r="FZ23" s="107" vm="3860">
        <f ca="1"/>
        <v>19.315000000000001</v>
      </c>
      <c r="GA23" s="107" vm="3861">
        <f ca="1"/>
        <v>19.22</v>
      </c>
      <c r="GB23" s="107" vm="3862">
        <f ca="1"/>
        <v>19.385000000000002</v>
      </c>
      <c r="GC23" s="107" vm="3863">
        <f ca="1"/>
        <v>19.18</v>
      </c>
      <c r="GD23" s="107" vm="3864">
        <f ca="1"/>
        <v>19.305</v>
      </c>
      <c r="GE23" s="107" vm="3865">
        <f ca="1"/>
        <v>19.465</v>
      </c>
      <c r="GF23" s="107" vm="3866">
        <f ca="1"/>
        <v>19.462499999999999</v>
      </c>
      <c r="GG23" s="107" vm="3867">
        <f ca="1"/>
        <v>19.405000000000001</v>
      </c>
      <c r="GH23" s="107" vm="3859">
        <f ca="1"/>
        <v>19.260000000000002</v>
      </c>
      <c r="GI23" s="107" vm="3861">
        <f ca="1"/>
        <v>19.22</v>
      </c>
      <c r="GJ23" s="107" vm="3868">
        <f ca="1"/>
        <v>19.36</v>
      </c>
      <c r="GK23" s="107" vm="3869">
        <f ca="1"/>
        <v>19.434999999999999</v>
      </c>
      <c r="GL23" s="107" vm="3870">
        <f ca="1"/>
        <v>19.355</v>
      </c>
      <c r="GM23" s="107" vm="3871">
        <f ca="1"/>
        <v>19.420000000000002</v>
      </c>
      <c r="GN23" s="107" vm="3872">
        <f ca="1"/>
        <v>19.3325</v>
      </c>
      <c r="GO23" s="107" vm="3849">
        <f ca="1"/>
        <v>19.232500000000002</v>
      </c>
      <c r="GP23" s="107" vm="3873">
        <f ca="1"/>
        <v>19.53</v>
      </c>
      <c r="GQ23" s="107" vm="3874">
        <f ca="1"/>
        <v>19.765000000000001</v>
      </c>
      <c r="GR23" s="107" vm="3875">
        <f ca="1"/>
        <v>19.7925</v>
      </c>
      <c r="GS23" s="107" vm="3876">
        <f ca="1"/>
        <v>19.8</v>
      </c>
      <c r="GT23" s="107" vm="3877">
        <f ca="1"/>
        <v>19.695</v>
      </c>
      <c r="GU23" s="107" vm="3878">
        <f ca="1"/>
        <v>19.78</v>
      </c>
      <c r="GV23" s="107" vm="3879">
        <f ca="1"/>
        <v>19.887799999999999</v>
      </c>
      <c r="GW23" s="107" vm="3880">
        <f ca="1"/>
        <v>19.989999999999998</v>
      </c>
      <c r="GX23" s="107" vm="3881">
        <f ca="1"/>
        <v>20.09</v>
      </c>
      <c r="GY23" s="107" vm="3880">
        <f ca="1"/>
        <v>19.989999999999998</v>
      </c>
      <c r="GZ23" s="107" vm="3882">
        <f ca="1"/>
        <v>20.065000000000001</v>
      </c>
      <c r="HA23" s="107" vm="3883">
        <f ca="1"/>
        <v>20.114999999999998</v>
      </c>
      <c r="HB23" s="107" vm="3884">
        <f ca="1"/>
        <v>20.010000000000002</v>
      </c>
      <c r="HC23" s="107" vm="3885">
        <f ca="1"/>
        <v>19.89</v>
      </c>
      <c r="HD23" s="107" vm="3886">
        <f ca="1"/>
        <v>19.96</v>
      </c>
      <c r="HE23" s="107" vm="3887">
        <f ca="1"/>
        <v>19.805</v>
      </c>
      <c r="HF23" s="107" vm="3888">
        <f ca="1"/>
        <v>19.64</v>
      </c>
      <c r="HG23" s="107" vm="3889">
        <f ca="1"/>
        <v>19.745000000000001</v>
      </c>
      <c r="HH23" s="107" vm="3890">
        <f ca="1"/>
        <v>19.664999999999999</v>
      </c>
      <c r="HI23" s="107" vm="3891">
        <f ca="1"/>
        <v>19.675000000000001</v>
      </c>
      <c r="HJ23" s="107" vm="3892">
        <f ca="1"/>
        <v>19.535</v>
      </c>
      <c r="HK23" s="107" vm="3893">
        <f ca="1"/>
        <v>19.175000000000001</v>
      </c>
      <c r="HL23" s="107" vm="3894">
        <f ca="1"/>
        <v>19.295000000000002</v>
      </c>
      <c r="HM23" s="107" vm="3871">
        <f ca="1"/>
        <v>19.420000000000002</v>
      </c>
      <c r="HN23" s="107" vm="3895">
        <f ca="1"/>
        <v>19.684999999999999</v>
      </c>
      <c r="HO23" s="107" vm="3896">
        <f ca="1"/>
        <v>19.61</v>
      </c>
      <c r="HP23" s="107" vm="3897">
        <f ca="1"/>
        <v>19.52</v>
      </c>
      <c r="HQ23" s="107" vm="3898">
        <f ca="1"/>
        <v>19.065000000000001</v>
      </c>
      <c r="HR23" s="107" vm="3899">
        <f ca="1"/>
        <v>18.96</v>
      </c>
      <c r="HS23" s="107" vm="3846">
        <f ca="1"/>
        <v>18.975000000000001</v>
      </c>
      <c r="HT23" s="107" vm="3900">
        <f ca="1"/>
        <v>18.864999999999998</v>
      </c>
      <c r="HU23" s="107" vm="3901">
        <f ca="1"/>
        <v>18.565000000000001</v>
      </c>
      <c r="HV23" s="107" vm="3902">
        <f ca="1"/>
        <v>18.940000000000001</v>
      </c>
      <c r="HW23" s="107" vm="3903">
        <f ca="1"/>
        <v>18.77</v>
      </c>
      <c r="HX23" s="107" vm="3864">
        <f ca="1"/>
        <v>19.305</v>
      </c>
      <c r="HY23" s="107" vm="3893">
        <f ca="1"/>
        <v>19.175000000000001</v>
      </c>
      <c r="HZ23" s="107" vm="3904">
        <f ca="1"/>
        <v>19.23</v>
      </c>
      <c r="IA23" s="107" vm="3905">
        <f ca="1"/>
        <v>18.945</v>
      </c>
      <c r="IB23" s="107" vm="3906">
        <f ca="1"/>
        <v>18.899999999999999</v>
      </c>
      <c r="IC23" s="107" vm="3907">
        <f ca="1"/>
        <v>19.350000000000001</v>
      </c>
      <c r="ID23" s="107" vm="3908">
        <f ca="1"/>
        <v>19.555</v>
      </c>
      <c r="IE23" s="107" vm="3909">
        <f ca="1"/>
        <v>19.670000000000002</v>
      </c>
      <c r="IF23" s="107" vm="3910">
        <f ca="1"/>
        <v>19.95</v>
      </c>
      <c r="IG23" s="107" vm="3911">
        <f ca="1"/>
        <v>19.940000000000001</v>
      </c>
      <c r="IH23" s="107" vm="3912">
        <f ca="1"/>
        <v>19.87</v>
      </c>
      <c r="II23" s="107" vm="3913">
        <f ca="1"/>
        <v>19.914999999999999</v>
      </c>
      <c r="IJ23" s="107" vm="3914">
        <f ca="1"/>
        <v>19.984999999999999</v>
      </c>
      <c r="IK23" s="107" vm="3915">
        <f ca="1"/>
        <v>20.14</v>
      </c>
      <c r="IL23" s="107" vm="3916">
        <f ca="1"/>
        <v>20.079999999999998</v>
      </c>
      <c r="IM23" s="107" vm="3917">
        <f ca="1"/>
        <v>20.195</v>
      </c>
      <c r="IN23" s="107" vm="3918">
        <f ca="1"/>
        <v>20.190000000000001</v>
      </c>
      <c r="IO23" s="107" vm="3919">
        <f ca="1"/>
        <v>20.237500000000001</v>
      </c>
      <c r="IP23" s="107" vm="3920">
        <f ca="1"/>
        <v>20.454999999999998</v>
      </c>
      <c r="IQ23" s="107" vm="3921">
        <f ca="1"/>
        <v>20.434999999999999</v>
      </c>
      <c r="IR23" s="107" vm="3922">
        <f ca="1"/>
        <v>20.824999999999999</v>
      </c>
      <c r="IS23" s="107" vm="3923">
        <f ca="1"/>
        <v>21.03</v>
      </c>
      <c r="IT23" s="107" vm="3924">
        <f ca="1"/>
        <v>21.11</v>
      </c>
      <c r="IU23" s="107" vm="3925">
        <f ca="1"/>
        <v>21.06</v>
      </c>
      <c r="IV23" s="107" vm="3926">
        <f ca="1"/>
        <v>20.844999999999999</v>
      </c>
      <c r="IW23" s="107" vm="3927">
        <f ca="1"/>
        <v>20.81</v>
      </c>
      <c r="IX23" s="107" vm="3928">
        <f ca="1"/>
        <v>21.035</v>
      </c>
      <c r="IY23" s="107" vm="3928">
        <f ca="1"/>
        <v>21.035</v>
      </c>
      <c r="IZ23" s="107" vm="3929">
        <f ca="1"/>
        <v>21.2</v>
      </c>
      <c r="JA23" s="107" vm="3930">
        <f ca="1"/>
        <v>21.23</v>
      </c>
      <c r="JB23" s="107" vm="3931">
        <f ca="1"/>
        <v>21.274999999999999</v>
      </c>
      <c r="JC23" s="107" vm="3932">
        <f ca="1"/>
        <v>21.56</v>
      </c>
      <c r="JD23" s="107" vm="3933">
        <f ca="1"/>
        <v>21.655000000000001</v>
      </c>
      <c r="JE23" s="107" vm="3934">
        <f ca="1"/>
        <v>21.07</v>
      </c>
      <c r="JF23" s="107" vm="3935">
        <f ca="1"/>
        <v>21.245000000000001</v>
      </c>
      <c r="JG23" s="107" vm="3936">
        <f ca="1"/>
        <v>21.44</v>
      </c>
      <c r="JH23" s="107" vm="3937">
        <f ca="1"/>
        <v>20.87</v>
      </c>
      <c r="JI23" s="107" vm="3938">
        <f ca="1"/>
        <v>21.25</v>
      </c>
      <c r="JJ23" s="107" vm="3939">
        <f ca="1"/>
        <v>21.09</v>
      </c>
      <c r="JK23" s="107" vm="3940">
        <f ca="1"/>
        <v>21.54</v>
      </c>
      <c r="JL23" s="107" vm="3941">
        <f ca="1"/>
        <v>20.885000000000002</v>
      </c>
      <c r="JM23" s="107" vm="3942">
        <f ca="1"/>
        <v>20.73</v>
      </c>
      <c r="JN23" s="107" vm="3942">
        <f ca="1"/>
        <v>20.73</v>
      </c>
      <c r="JO23" s="107" vm="3943">
        <f ca="1"/>
        <v>21.61</v>
      </c>
      <c r="JP23" s="107" vm="3944">
        <f ca="1"/>
        <v>21.645</v>
      </c>
      <c r="JQ23" s="107" vm="3945">
        <f ca="1"/>
        <v>21.684999999999999</v>
      </c>
      <c r="JR23" s="107" vm="3946">
        <f ca="1"/>
        <v>21.695</v>
      </c>
      <c r="JS23" s="107" vm="3947">
        <f ca="1"/>
        <v>21.727499999999999</v>
      </c>
      <c r="JT23" s="107" vm="3924">
        <f ca="1"/>
        <v>21.11</v>
      </c>
      <c r="JU23" s="107" vm="3948">
        <f ca="1"/>
        <v>21.135000000000002</v>
      </c>
      <c r="JV23" s="107" vm="3949">
        <f ca="1"/>
        <v>21.42</v>
      </c>
      <c r="JW23" s="107" vm="3950">
        <f ca="1"/>
        <v>21.085000000000001</v>
      </c>
      <c r="JX23" s="107" vm="3951">
        <f ca="1"/>
        <v>20.66</v>
      </c>
      <c r="JY23" s="107" vm="3952">
        <f ca="1"/>
        <v>20.96</v>
      </c>
      <c r="JZ23" s="107" vm="3953">
        <f ca="1"/>
        <v>21.5</v>
      </c>
      <c r="KA23" s="107" vm="3954">
        <f ca="1"/>
        <v>21.79</v>
      </c>
      <c r="KB23" s="107" vm="3955">
        <f ca="1"/>
        <v>21.72</v>
      </c>
    </row>
    <row r="24" spans="2:288" ht="20.100000000000001" customHeight="1" x14ac:dyDescent="0.6">
      <c r="B24" s="11" t="s">
        <v>35</v>
      </c>
      <c r="C24" s="1" t="s">
        <v>36</v>
      </c>
      <c r="D24" s="108" t="str" cm="1">
        <f t="array" ref="D24">_FV(Table15[[#This Row],[ ETF]],"Ticker symbol",TRUE)</f>
        <v>MXUS</v>
      </c>
      <c r="E24" s="1" t="s">
        <v>50</v>
      </c>
      <c r="F24" s="1" t="s">
        <v>51</v>
      </c>
      <c r="G24" s="1" t="e" vm="3956">
        <v>#VALUE!</v>
      </c>
      <c r="H24" s="18" cm="1">
        <f t="array" ref="H24">IFERROR(_FV(Table15[[#This Row],[ ETF]],"beta"),"")</f>
        <v>1.0176000000000001</v>
      </c>
      <c r="I24" s="21" cm="1">
        <f t="array" ref="I24">_FV(Table15[[#This Row],[ ETF]],"Price")</f>
        <v>132.72499999999999</v>
      </c>
      <c r="J24" s="17">
        <f>SUMIF(Table14[Ativo],Table15[[#This Row],[Ticker]],Table14[Qtd])</f>
        <v>0</v>
      </c>
      <c r="K24" s="5">
        <f>Table15[[#This Row],[Preço]]*Table15[[#This Row],[Qtd]]</f>
        <v>0</v>
      </c>
      <c r="L24" s="13">
        <f>_xlfn.FLOOR.MATH((Aporte-2)/Table15[[#This Row],[Preço]])</f>
        <v>2</v>
      </c>
      <c r="M24" s="12">
        <f>Aporte-Table15[[#This Row],[Possível]]*Table15[[#This Row],[Preço]]</f>
        <v>84.550000000000011</v>
      </c>
      <c r="N24" s="26" cm="1">
        <f t="array" ref="N24">_FV(Table15[[#This Row],[ ETF]],"Expense ratio",TRUE)</f>
        <v>5.0000000000000001E-4</v>
      </c>
      <c r="O24" s="29" cm="1">
        <f t="array" ref="O24">_FV(Table15[[#This Row],[ ETF]],"Market cap",TRUE)</f>
        <v>3395460164</v>
      </c>
      <c r="P24" s="27" cm="1">
        <f t="array" ref="P24">_FV(Table15[[#This Row],[ ETF]],"Volume")</f>
        <v>1</v>
      </c>
      <c r="Q24" s="26" cm="1">
        <f t="array" ref="Q24">_FV(Table15[[#This Row],[ ETF]],"Change (%)",TRUE)</f>
        <v>6.2849999999999998E-3</v>
      </c>
      <c r="R24" s="30">
        <f ca="1">IFERROR(
   IFERROR(
      (Table15[[#This Row],[Preço]]-AF24)/AF24,
      (Table15[[#This Row],[Preço]]-AG24)/AG24
   ),
(Table15[[#This Row],[Preço]]-AH24)/AH24
)</f>
        <v>0.26597672644028986</v>
      </c>
      <c r="S24" s="31"/>
      <c r="T24" s="28" cm="1">
        <f t="array" ref="T24">Table15[[#This Row],[Valor de mercado]]/Riqueza_hoje</f>
        <v>0</v>
      </c>
      <c r="AF24" s="107" t="e" cm="1" vm="340">
        <f t="array" aca="1" ref="AF24:KA24" ca="1">TRANSPOSE(_xlfn.STOCKHISTORY(G24,TODAY()-365,TODAY(),0,0,1))</f>
        <v>#N/A</v>
      </c>
      <c r="AG24" s="107" vm="3957">
        <f ca="1"/>
        <v>104.84</v>
      </c>
      <c r="AH24" s="107" vm="3323">
        <f ca="1"/>
        <v>104.82</v>
      </c>
      <c r="AI24" s="107" vm="3958">
        <f ca="1"/>
        <v>104.67</v>
      </c>
      <c r="AJ24" s="107" vm="3959">
        <f ca="1"/>
        <v>103.785</v>
      </c>
      <c r="AK24" s="107" vm="3351">
        <f ca="1"/>
        <v>103.96</v>
      </c>
      <c r="AL24" s="107" vm="3960">
        <f ca="1"/>
        <v>105.62</v>
      </c>
      <c r="AM24" s="107" vm="3961">
        <f ca="1"/>
        <v>106.54</v>
      </c>
      <c r="AN24" s="107" vm="3962">
        <f ca="1"/>
        <v>106.935</v>
      </c>
      <c r="AO24" s="107" vm="3963">
        <f ca="1"/>
        <v>106.93</v>
      </c>
      <c r="AP24" s="107" vm="3964">
        <f ca="1"/>
        <v>106.68</v>
      </c>
      <c r="AQ24" s="107" vm="3965">
        <f ca="1"/>
        <v>106.905</v>
      </c>
      <c r="AR24" s="107" vm="3966">
        <f ca="1"/>
        <v>107.13500000000001</v>
      </c>
      <c r="AS24" s="107" vm="3967">
        <f ca="1"/>
        <v>105.96</v>
      </c>
      <c r="AT24" s="107" vm="3329">
        <f ca="1"/>
        <v>105.82</v>
      </c>
      <c r="AU24" s="107" vm="3968">
        <f ca="1"/>
        <v>106.21</v>
      </c>
      <c r="AV24" s="107" vm="3969">
        <f ca="1"/>
        <v>107.705</v>
      </c>
      <c r="AW24" s="107" vm="1642">
        <f ca="1"/>
        <v>108.19</v>
      </c>
      <c r="AX24" s="107" vm="3970">
        <f ca="1"/>
        <v>107.7</v>
      </c>
      <c r="AY24" s="107" vm="3971">
        <f ca="1"/>
        <v>107.11</v>
      </c>
      <c r="AZ24" s="107" vm="3972">
        <f ca="1"/>
        <v>108.105</v>
      </c>
      <c r="BA24" s="107" vm="3973">
        <f ca="1"/>
        <v>106.255</v>
      </c>
      <c r="BB24" s="107" vm="3974">
        <f ca="1"/>
        <v>106.69499999999999</v>
      </c>
      <c r="BC24" s="107" vm="3975">
        <f ca="1"/>
        <v>104.78</v>
      </c>
      <c r="BD24" s="107" vm="3976">
        <f ca="1"/>
        <v>105.38500000000001</v>
      </c>
      <c r="BE24" s="107" vm="3977">
        <f ca="1"/>
        <v>107.685</v>
      </c>
      <c r="BF24" s="107" vm="3978">
        <f ca="1"/>
        <v>107.61499999999999</v>
      </c>
      <c r="BG24" s="107" vm="3979">
        <f ca="1"/>
        <v>108.345</v>
      </c>
      <c r="BH24" s="107" vm="3980">
        <f ca="1"/>
        <v>109.19</v>
      </c>
      <c r="BI24" s="107" vm="1649">
        <f ca="1"/>
        <v>109.75</v>
      </c>
      <c r="BJ24" s="107" vm="3468">
        <f ca="1"/>
        <v>109.92</v>
      </c>
      <c r="BK24" s="107" vm="3981">
        <f ca="1"/>
        <v>109.86</v>
      </c>
      <c r="BL24" s="107" vm="3982">
        <f ca="1"/>
        <v>110.27500000000001</v>
      </c>
      <c r="BM24" s="107" vm="3983">
        <f ca="1"/>
        <v>110.505</v>
      </c>
      <c r="BN24" s="107" vm="3984">
        <f ca="1"/>
        <v>111.47499999999999</v>
      </c>
      <c r="BO24" s="107" vm="3985">
        <f ca="1"/>
        <v>110.83499999999999</v>
      </c>
      <c r="BP24" s="107" vm="3986">
        <f ca="1"/>
        <v>109.94</v>
      </c>
      <c r="BQ24" s="107" vm="3987">
        <f ca="1"/>
        <v>109.74</v>
      </c>
      <c r="BR24" s="107" vm="3988">
        <f ca="1"/>
        <v>110.69499999999999</v>
      </c>
      <c r="BS24" s="107" vm="3989">
        <f ca="1"/>
        <v>109.27500000000001</v>
      </c>
      <c r="BT24" s="107" vm="3990">
        <f ca="1"/>
        <v>108.155</v>
      </c>
      <c r="BU24" s="107" vm="3991">
        <f ca="1"/>
        <v>109.455</v>
      </c>
      <c r="BV24" s="107" vm="3992">
        <f ca="1"/>
        <v>109.13</v>
      </c>
      <c r="BW24" s="107" vm="3993">
        <f ca="1"/>
        <v>107.235</v>
      </c>
      <c r="BX24" s="107" vm="3994">
        <f ca="1"/>
        <v>109.215</v>
      </c>
      <c r="BY24" s="107" vm="3995">
        <f ca="1"/>
        <v>109.13500000000001</v>
      </c>
      <c r="BZ24" s="107" vm="3996">
        <f ca="1"/>
        <v>108.35</v>
      </c>
      <c r="CA24" s="107" vm="3997">
        <f ca="1"/>
        <v>106.94</v>
      </c>
      <c r="CB24" s="107" vm="3998">
        <f ca="1"/>
        <v>104.075</v>
      </c>
      <c r="CC24" s="107" vm="3999">
        <f ca="1"/>
        <v>108.16</v>
      </c>
      <c r="CD24" s="107" vm="4000">
        <f ca="1"/>
        <v>108.63</v>
      </c>
      <c r="CE24" s="107" vm="4001">
        <f ca="1"/>
        <v>109.02500000000001</v>
      </c>
      <c r="CF24" s="107" vm="4002">
        <f ca="1"/>
        <v>110.48</v>
      </c>
      <c r="CG24" s="107" vm="4003">
        <f ca="1"/>
        <v>109.7</v>
      </c>
      <c r="CH24" s="107" vm="4004">
        <f ca="1"/>
        <v>110.24</v>
      </c>
      <c r="CI24" s="107" vm="4005">
        <f ca="1"/>
        <v>110.985</v>
      </c>
      <c r="CJ24" s="107" vm="4006">
        <f ca="1"/>
        <v>110.37</v>
      </c>
      <c r="CK24" s="107" vm="4007">
        <f ca="1"/>
        <v>110.38</v>
      </c>
      <c r="CL24" s="107" vm="4008">
        <f ca="1"/>
        <v>109.30500000000001</v>
      </c>
      <c r="CM24" s="107" vm="4009">
        <f ca="1"/>
        <v>110.35</v>
      </c>
      <c r="CN24" s="107" vm="4010">
        <f ca="1"/>
        <v>110.21</v>
      </c>
      <c r="CO24" s="107" vm="4011">
        <f ca="1"/>
        <v>109.965</v>
      </c>
      <c r="CP24" s="107" vm="4012">
        <f ca="1"/>
        <v>109.17</v>
      </c>
      <c r="CQ24" s="107" vm="4013">
        <f ca="1"/>
        <v>109.845</v>
      </c>
      <c r="CR24" s="107" vm="4014">
        <f ca="1"/>
        <v>110.22</v>
      </c>
      <c r="CS24" s="107" vm="4015">
        <f ca="1"/>
        <v>111.035</v>
      </c>
      <c r="CT24" s="107" vm="4016">
        <f ca="1"/>
        <v>111.11</v>
      </c>
      <c r="CU24" s="107" vm="4017">
        <f ca="1"/>
        <v>111.905</v>
      </c>
      <c r="CV24" s="107" vm="4018">
        <f ca="1"/>
        <v>114.36499999999999</v>
      </c>
      <c r="CW24" s="107" vm="4019">
        <f ca="1"/>
        <v>113.88500000000001</v>
      </c>
      <c r="CX24" s="107" vm="4020">
        <f ca="1"/>
        <v>114.39</v>
      </c>
      <c r="CY24" s="107" vm="4021">
        <f ca="1"/>
        <v>114.67</v>
      </c>
      <c r="CZ24" s="107" vm="4022">
        <f ca="1"/>
        <v>115.245</v>
      </c>
      <c r="DA24" s="107" vm="4023">
        <f ca="1"/>
        <v>115.64</v>
      </c>
      <c r="DB24" s="107" vm="1702">
        <f ca="1"/>
        <v>115.955</v>
      </c>
      <c r="DC24" s="107" vm="4024">
        <f ca="1"/>
        <v>116.465</v>
      </c>
      <c r="DD24" s="107" vm="4024">
        <f ca="1"/>
        <v>116.465</v>
      </c>
      <c r="DE24" s="107" vm="4025">
        <f ca="1"/>
        <v>116.59</v>
      </c>
      <c r="DF24" s="107" vm="4026">
        <f ca="1"/>
        <v>115.42</v>
      </c>
      <c r="DG24" s="107" vm="4027">
        <f ca="1"/>
        <v>116.185</v>
      </c>
      <c r="DH24" s="107" vm="4028">
        <f ca="1"/>
        <v>116.745</v>
      </c>
      <c r="DI24" s="107" vm="4029">
        <f ca="1"/>
        <v>116.855</v>
      </c>
      <c r="DJ24" s="107" vm="4030">
        <f ca="1"/>
        <v>117.015</v>
      </c>
      <c r="DK24" s="107" vm="4031">
        <f ca="1"/>
        <v>117.27</v>
      </c>
      <c r="DL24" s="107" vm="4032">
        <f ca="1"/>
        <v>117.37</v>
      </c>
      <c r="DM24" s="107" vm="4033">
        <f ca="1"/>
        <v>117.39</v>
      </c>
      <c r="DN24" s="107" vm="4034">
        <f ca="1"/>
        <v>117.64</v>
      </c>
      <c r="DO24" s="107" t="e" vm="340">
        <f ca="1"/>
        <v>#N/A</v>
      </c>
      <c r="DP24" s="107" vm="4035">
        <f ca="1"/>
        <v>115.69</v>
      </c>
      <c r="DQ24" s="107" vm="4036">
        <f ca="1"/>
        <v>116.67</v>
      </c>
      <c r="DR24" s="107" vm="4037">
        <f ca="1"/>
        <v>116.26</v>
      </c>
      <c r="DS24" s="107" vm="3488">
        <f ca="1"/>
        <v>118.7</v>
      </c>
      <c r="DT24" s="107" vm="4038">
        <f ca="1"/>
        <v>117.515</v>
      </c>
      <c r="DU24" s="107" vm="4039">
        <f ca="1"/>
        <v>115.625</v>
      </c>
      <c r="DV24" s="107" vm="4040">
        <f ca="1"/>
        <v>114.91500000000001</v>
      </c>
      <c r="DW24" s="107" vm="4041">
        <f ca="1"/>
        <v>114.36</v>
      </c>
      <c r="DX24" s="107" vm="4042">
        <f ca="1"/>
        <v>116.035</v>
      </c>
      <c r="DY24" s="107" vm="4043">
        <f ca="1"/>
        <v>115.985</v>
      </c>
      <c r="DZ24" s="107" vm="4044">
        <f ca="1"/>
        <v>114.04</v>
      </c>
      <c r="EA24" s="107" vm="4045">
        <f ca="1"/>
        <v>116.05500000000001</v>
      </c>
      <c r="EB24" s="107" vm="4046">
        <f ca="1"/>
        <v>116.48</v>
      </c>
      <c r="EC24" s="107" vm="4047">
        <f ca="1"/>
        <v>117.395</v>
      </c>
      <c r="ED24" s="107" vm="4048">
        <f ca="1"/>
        <v>117.125</v>
      </c>
      <c r="EE24" s="107" vm="4049">
        <f ca="1"/>
        <v>116.91500000000001</v>
      </c>
      <c r="EF24" s="107" vm="1719">
        <f ca="1"/>
        <v>117.13</v>
      </c>
      <c r="EG24" s="107" vm="4050">
        <f ca="1"/>
        <v>117.69499999999999</v>
      </c>
      <c r="EH24" s="107" t="e" vm="340">
        <f ca="1"/>
        <v>#N/A</v>
      </c>
      <c r="EI24" s="107" vm="4051">
        <f ca="1"/>
        <v>117.55500000000001</v>
      </c>
      <c r="EJ24" s="107" vm="4052">
        <f ca="1"/>
        <v>118.16500000000001</v>
      </c>
      <c r="EK24" s="107" vm="3483">
        <f ca="1"/>
        <v>117.06</v>
      </c>
      <c r="EL24" s="107" vm="4053">
        <f ca="1"/>
        <v>117.7</v>
      </c>
      <c r="EM24" s="107" vm="4054">
        <f ca="1"/>
        <v>117.97</v>
      </c>
      <c r="EN24" s="107" vm="4055">
        <f ca="1"/>
        <v>117.83499999999999</v>
      </c>
      <c r="EO24" s="107" vm="4056">
        <f ca="1"/>
        <v>118.745</v>
      </c>
      <c r="EP24" s="107" vm="4057">
        <f ca="1"/>
        <v>118.515</v>
      </c>
      <c r="EQ24" s="107" vm="4058">
        <f ca="1"/>
        <v>118.68</v>
      </c>
      <c r="ER24" s="107" vm="3494">
        <f ca="1"/>
        <v>118.8</v>
      </c>
      <c r="ES24" s="107" vm="4059">
        <f ca="1"/>
        <v>118.86499999999999</v>
      </c>
      <c r="ET24" s="107" vm="4060">
        <f ca="1"/>
        <v>118.99</v>
      </c>
      <c r="EU24" s="107" vm="4061">
        <f ca="1"/>
        <v>118.465</v>
      </c>
      <c r="EV24" s="107" vm="4062">
        <f ca="1"/>
        <v>117.11499999999999</v>
      </c>
      <c r="EW24" s="107" vm="4063">
        <f ca="1"/>
        <v>118.065</v>
      </c>
      <c r="EX24" s="107" vm="4064">
        <f ca="1"/>
        <v>119.065</v>
      </c>
      <c r="EY24" s="107" vm="4065">
        <f ca="1"/>
        <v>119.685</v>
      </c>
      <c r="EZ24" s="107" vm="4066">
        <f ca="1"/>
        <v>119.95</v>
      </c>
      <c r="FA24" s="107" vm="4067">
        <f ca="1"/>
        <v>120.285</v>
      </c>
      <c r="FB24" s="107" vm="4068">
        <f ca="1"/>
        <v>120.32</v>
      </c>
      <c r="FC24" s="107" vm="4069">
        <f ca="1"/>
        <v>120.88</v>
      </c>
      <c r="FD24" s="107" vm="4070">
        <f ca="1"/>
        <v>120.79</v>
      </c>
      <c r="FE24" s="107" vm="4071">
        <f ca="1"/>
        <v>121.01</v>
      </c>
      <c r="FF24" s="107" vm="4072">
        <f ca="1"/>
        <v>121.815</v>
      </c>
      <c r="FG24" s="107" vm="4073">
        <f ca="1"/>
        <v>122.3</v>
      </c>
      <c r="FH24" s="107" vm="4074">
        <f ca="1"/>
        <v>121.61499999999999</v>
      </c>
      <c r="FI24" s="107" vm="4075">
        <f ca="1"/>
        <v>122.22499999999999</v>
      </c>
      <c r="FJ24" s="107" vm="4076">
        <f ca="1"/>
        <v>120.96</v>
      </c>
      <c r="FK24" s="107" vm="4077">
        <f ca="1"/>
        <v>122.52</v>
      </c>
      <c r="FL24" s="107" vm="4078">
        <f ca="1"/>
        <v>122.955</v>
      </c>
      <c r="FM24" s="107" vm="4079">
        <f ca="1"/>
        <v>123.29</v>
      </c>
      <c r="FN24" s="107" vm="4080">
        <f ca="1"/>
        <v>122.78</v>
      </c>
      <c r="FO24" s="107" vm="4081">
        <f ca="1"/>
        <v>122.435</v>
      </c>
      <c r="FP24" s="107" vm="4082">
        <f ca="1"/>
        <v>121.935</v>
      </c>
      <c r="FQ24" s="107" vm="4083">
        <f ca="1"/>
        <v>119.375</v>
      </c>
      <c r="FR24" s="107" vm="4084">
        <f ca="1"/>
        <v>121.27</v>
      </c>
      <c r="FS24" s="107" vm="4085">
        <f ca="1"/>
        <v>122.17</v>
      </c>
      <c r="FT24" s="107" vm="4086">
        <f ca="1"/>
        <v>122.59</v>
      </c>
      <c r="FU24" s="107" vm="4087">
        <f ca="1"/>
        <v>123.95</v>
      </c>
      <c r="FV24" s="107" vm="4088">
        <f ca="1"/>
        <v>124.24</v>
      </c>
      <c r="FW24" s="107" vm="4089">
        <f ca="1"/>
        <v>123.73</v>
      </c>
      <c r="FX24" s="107" vm="4090">
        <f ca="1"/>
        <v>123.84</v>
      </c>
      <c r="FY24" s="107" vm="4091">
        <f ca="1"/>
        <v>124.485</v>
      </c>
      <c r="FZ24" s="107" vm="4092">
        <f ca="1"/>
        <v>123.765</v>
      </c>
      <c r="GA24" s="107" vm="4093">
        <f ca="1"/>
        <v>124.515</v>
      </c>
      <c r="GB24" s="107" vm="4094">
        <f ca="1"/>
        <v>123.4</v>
      </c>
      <c r="GC24" s="107" vm="4095">
        <f ca="1"/>
        <v>123.91</v>
      </c>
      <c r="GD24" s="107" vm="4096">
        <f ca="1"/>
        <v>124.565</v>
      </c>
      <c r="GE24" s="107" vm="4097">
        <f ca="1"/>
        <v>124.75</v>
      </c>
      <c r="GF24" s="107" vm="4098">
        <f ca="1"/>
        <v>124.7</v>
      </c>
      <c r="GG24" s="107" vm="4099">
        <f ca="1"/>
        <v>124.85</v>
      </c>
      <c r="GH24" s="107" vm="4100">
        <f ca="1"/>
        <v>124.82</v>
      </c>
      <c r="GI24" s="107" vm="4101">
        <f ca="1"/>
        <v>125.105</v>
      </c>
      <c r="GJ24" s="107" vm="4102">
        <f ca="1"/>
        <v>125.59</v>
      </c>
      <c r="GK24" s="107" vm="4103">
        <f ca="1"/>
        <v>124.985</v>
      </c>
      <c r="GL24" s="107" vm="4104">
        <f ca="1"/>
        <v>124.99</v>
      </c>
      <c r="GM24" s="107" vm="4105">
        <f ca="1"/>
        <v>124.955</v>
      </c>
      <c r="GN24" s="107" vm="4106">
        <f ca="1"/>
        <v>123.65</v>
      </c>
      <c r="GO24" s="107" vm="4107">
        <f ca="1"/>
        <v>124.54</v>
      </c>
      <c r="GP24" s="107" vm="4108">
        <f ca="1"/>
        <v>126.015</v>
      </c>
      <c r="GQ24" s="107" vm="4109">
        <f ca="1"/>
        <v>126.26</v>
      </c>
      <c r="GR24" s="107" vm="4110">
        <f ca="1"/>
        <v>126.53</v>
      </c>
      <c r="GS24" s="107" vm="4111">
        <f ca="1"/>
        <v>126.215</v>
      </c>
      <c r="GT24" s="107" vm="4112">
        <f ca="1"/>
        <v>126.93</v>
      </c>
      <c r="GU24" s="107" t="e" vm="340">
        <f ca="1"/>
        <v>#N/A</v>
      </c>
      <c r="GV24" s="107" vm="4113">
        <f ca="1"/>
        <v>127.12</v>
      </c>
      <c r="GW24" s="107" vm="4114">
        <f ca="1"/>
        <v>127.56</v>
      </c>
      <c r="GX24" s="107" vm="4115">
        <f ca="1"/>
        <v>127.905</v>
      </c>
      <c r="GY24" s="107" vm="4116">
        <f ca="1"/>
        <v>127.245</v>
      </c>
      <c r="GZ24" s="107" vm="4117">
        <f ca="1"/>
        <v>128.65</v>
      </c>
      <c r="HA24" s="107" vm="4118">
        <f ca="1"/>
        <v>127.16</v>
      </c>
      <c r="HB24" s="107" vm="4119">
        <f ca="1"/>
        <v>126.88</v>
      </c>
      <c r="HC24" s="107" vm="4120">
        <f ca="1"/>
        <v>127.11499999999999</v>
      </c>
      <c r="HD24" s="107" vm="4121">
        <f ca="1"/>
        <v>126.245</v>
      </c>
      <c r="HE24" s="107" vm="4122">
        <f ca="1"/>
        <v>125.64</v>
      </c>
      <c r="HF24" s="107" vm="4123">
        <f ca="1"/>
        <v>125.645</v>
      </c>
      <c r="HG24" s="107" vm="4124">
        <f ca="1"/>
        <v>125.49</v>
      </c>
      <c r="HH24" s="107" vm="4125">
        <f ca="1"/>
        <v>125.44499999999999</v>
      </c>
      <c r="HI24" s="107" vm="4126">
        <f ca="1"/>
        <v>125.18</v>
      </c>
      <c r="HJ24" s="107" vm="4127">
        <f ca="1"/>
        <v>122.855</v>
      </c>
      <c r="HK24" s="107" vm="4128">
        <f ca="1"/>
        <v>122.87</v>
      </c>
      <c r="HL24" s="107" vm="4129">
        <f ca="1"/>
        <v>123.41</v>
      </c>
      <c r="HM24" s="107" vm="4130">
        <f ca="1"/>
        <v>125.455</v>
      </c>
      <c r="HN24" s="107" vm="4131">
        <f ca="1"/>
        <v>125.08499999999999</v>
      </c>
      <c r="HO24" s="107" vm="4132">
        <f ca="1"/>
        <v>125.245</v>
      </c>
      <c r="HP24" s="107" vm="4133">
        <f ca="1"/>
        <v>122.925</v>
      </c>
      <c r="HQ24" s="107" vm="4134">
        <f ca="1"/>
        <v>123.255</v>
      </c>
      <c r="HR24" s="107" vm="4135">
        <f ca="1"/>
        <v>123.38</v>
      </c>
      <c r="HS24" s="107" vm="4136">
        <f ca="1"/>
        <v>121.52</v>
      </c>
      <c r="HT24" s="107" vm="4137">
        <f ca="1"/>
        <v>120.685</v>
      </c>
      <c r="HU24" s="107" vm="4138">
        <f ca="1"/>
        <v>122.61499999999999</v>
      </c>
      <c r="HV24" s="107" vm="4139">
        <f ca="1"/>
        <v>121.265</v>
      </c>
      <c r="HW24" s="107" vm="4140">
        <f ca="1"/>
        <v>124.53</v>
      </c>
      <c r="HX24" s="107" vm="4141">
        <f ca="1"/>
        <v>123.81</v>
      </c>
      <c r="HY24" s="107" vm="4142">
        <f ca="1"/>
        <v>124.075</v>
      </c>
      <c r="HZ24" s="107" vm="4143">
        <f ca="1"/>
        <v>122.785</v>
      </c>
      <c r="IA24" s="107" vm="4144">
        <f ca="1"/>
        <v>122.43</v>
      </c>
      <c r="IB24" s="107" vm="4145">
        <f ca="1"/>
        <v>124.8</v>
      </c>
      <c r="IC24" s="107" vm="4146">
        <f ca="1"/>
        <v>125.93</v>
      </c>
      <c r="ID24" s="107" vm="4147">
        <f ca="1"/>
        <v>126.27</v>
      </c>
      <c r="IE24" s="107" vm="4148">
        <f ca="1"/>
        <v>127.375</v>
      </c>
      <c r="IF24" s="107" vm="4149">
        <f ca="1"/>
        <v>127.875</v>
      </c>
      <c r="IG24" s="107" vm="4150">
        <f ca="1"/>
        <v>127.765</v>
      </c>
      <c r="IH24" s="107" vm="4151">
        <f ca="1"/>
        <v>127.94499999999999</v>
      </c>
      <c r="II24" s="107" vm="4152">
        <f ca="1"/>
        <v>128.59</v>
      </c>
      <c r="IJ24" s="107" vm="4153">
        <f ca="1"/>
        <v>129.625</v>
      </c>
      <c r="IK24" s="107" vm="4154">
        <f ca="1"/>
        <v>128.88499999999999</v>
      </c>
      <c r="IL24" s="107" vm="4155">
        <f ca="1"/>
        <v>129.28</v>
      </c>
      <c r="IM24" s="107" vm="4156">
        <f ca="1"/>
        <v>129.38999999999999</v>
      </c>
      <c r="IN24" s="107" vm="4157">
        <f ca="1"/>
        <v>129.86000000000001</v>
      </c>
      <c r="IO24" s="107" vm="4158">
        <f ca="1"/>
        <v>130.38499999999999</v>
      </c>
      <c r="IP24" s="107" vm="4159">
        <f ca="1"/>
        <v>130.32</v>
      </c>
      <c r="IQ24" s="107" vm="4160">
        <f ca="1"/>
        <v>131.61000000000001</v>
      </c>
      <c r="IR24" s="107" vm="4161">
        <f ca="1"/>
        <v>132.53</v>
      </c>
      <c r="IS24" s="107" vm="1866">
        <f ca="1"/>
        <v>132.5</v>
      </c>
      <c r="IT24" s="107" vm="4162">
        <f ca="1"/>
        <v>131.83500000000001</v>
      </c>
      <c r="IU24" s="107" vm="4163">
        <f ca="1"/>
        <v>131.77500000000001</v>
      </c>
      <c r="IV24" s="107" vm="4164">
        <f ca="1"/>
        <v>131.065</v>
      </c>
      <c r="IW24" s="107" vm="4163">
        <f ca="1"/>
        <v>131.77500000000001</v>
      </c>
      <c r="IX24" s="107" vm="4165">
        <f ca="1"/>
        <v>132.05500000000001</v>
      </c>
      <c r="IY24" s="107" vm="4166">
        <f ca="1"/>
        <v>132.63499999999999</v>
      </c>
      <c r="IZ24" s="107" vm="4167">
        <f ca="1"/>
        <v>132.255</v>
      </c>
      <c r="JA24" s="107" vm="4168">
        <f ca="1"/>
        <v>132.125</v>
      </c>
      <c r="JB24" s="107" vm="4169">
        <f ca="1"/>
        <v>132.66499999999999</v>
      </c>
      <c r="JC24" s="107" vm="4170">
        <f ca="1"/>
        <v>132.96</v>
      </c>
      <c r="JD24" s="107" vm="4171">
        <f ca="1"/>
        <v>131.285</v>
      </c>
      <c r="JE24" s="107" vm="4172">
        <f ca="1"/>
        <v>131.88999999999999</v>
      </c>
      <c r="JF24" s="107" vm="4173">
        <f ca="1"/>
        <v>132.345</v>
      </c>
      <c r="JG24" s="107" vm="4174">
        <f ca="1"/>
        <v>129.30000000000001</v>
      </c>
      <c r="JH24" s="107" vm="4175">
        <f ca="1"/>
        <v>130.42500000000001</v>
      </c>
      <c r="JI24" s="107" vm="4176">
        <f ca="1"/>
        <v>129.185</v>
      </c>
      <c r="JJ24" s="107" vm="4177">
        <f ca="1"/>
        <v>130.61000000000001</v>
      </c>
      <c r="JK24" s="107" vm="4178">
        <f ca="1"/>
        <v>128.20500000000001</v>
      </c>
      <c r="JL24" s="107" vm="4179">
        <f ca="1"/>
        <v>127.17</v>
      </c>
      <c r="JM24" s="107" vm="4180">
        <f ca="1"/>
        <v>128.30000000000001</v>
      </c>
      <c r="JN24" s="107" vm="4181">
        <f ca="1"/>
        <v>131.47</v>
      </c>
      <c r="JO24" s="107" vm="4182">
        <f ca="1"/>
        <v>131.535</v>
      </c>
      <c r="JP24" s="107" vm="4183">
        <f ca="1"/>
        <v>131.68</v>
      </c>
      <c r="JQ24" s="107" vm="4171">
        <f ca="1"/>
        <v>131.285</v>
      </c>
      <c r="JR24" s="107" vm="4184">
        <f ca="1"/>
        <v>130.93</v>
      </c>
      <c r="JS24" s="107" vm="4185">
        <f ca="1"/>
        <v>129.5</v>
      </c>
      <c r="JT24" s="107" vm="1800">
        <f ca="1"/>
        <v>129.29</v>
      </c>
      <c r="JU24" s="107" vm="4186">
        <f ca="1"/>
        <v>131.81</v>
      </c>
      <c r="JV24" s="107" vm="4187">
        <f ca="1"/>
        <v>130.535</v>
      </c>
      <c r="JW24" s="107" vm="4188">
        <f ca="1"/>
        <v>127.1</v>
      </c>
      <c r="JX24" s="107" vm="4189">
        <f ca="1"/>
        <v>128.97499999999999</v>
      </c>
      <c r="JY24" s="107" vm="4190">
        <f ca="1"/>
        <v>131.255</v>
      </c>
      <c r="JZ24" s="107" vm="4191">
        <f ca="1"/>
        <v>132.52000000000001</v>
      </c>
      <c r="KA24" s="107" vm="4192">
        <f ca="1"/>
        <v>132.72499999999999</v>
      </c>
      <c r="KB24" s="107"/>
    </row>
    <row r="25" spans="2:288" ht="20.100000000000001" customHeight="1" x14ac:dyDescent="0.6">
      <c r="B25" s="11"/>
      <c r="C25" s="1" t="s">
        <v>39</v>
      </c>
      <c r="D25" s="108" t="str" cm="1">
        <f t="array" ref="D25">_FV(Table15[[#This Row],[ ETF]],"Ticker symbol",TRUE)</f>
        <v>MVOL</v>
      </c>
      <c r="E25" s="1" t="s">
        <v>66</v>
      </c>
      <c r="F25" s="1" t="s">
        <v>67</v>
      </c>
      <c r="G25" s="1" t="e" vm="4193">
        <v>#VALUE!</v>
      </c>
      <c r="H25" s="18" cm="1">
        <f t="array" ref="H25">IFERROR(_FV(Table15[[#This Row],[ ETF]],"beta"),"")</f>
        <v>0.66420000000000001</v>
      </c>
      <c r="I25" s="21" cm="1">
        <f t="array" ref="I25">_FV(Table15[[#This Row],[ ETF]],"Price")</f>
        <v>60.86</v>
      </c>
      <c r="J25" s="17">
        <f>SUMIF(Table14[Ativo],Table15[[#This Row],[Ticker]],Table14[Qtd])</f>
        <v>0</v>
      </c>
      <c r="K25" s="5">
        <f>Table15[[#This Row],[Preço]]*Table15[[#This Row],[Qtd]]</f>
        <v>0</v>
      </c>
      <c r="L25" s="13">
        <f>_xlfn.FLOOR.MATH((Aporte-2)/Table15[[#This Row],[Preço]])</f>
        <v>5</v>
      </c>
      <c r="M25" s="12">
        <f>Aporte-Table15[[#This Row],[Possível]]*Table15[[#This Row],[Preço]]</f>
        <v>45.699999999999989</v>
      </c>
      <c r="N25" s="26" cm="1">
        <f t="array" ref="N25">_FV(Table15[[#This Row],[ ETF]],"Expense ratio",TRUE)</f>
        <v>3.0000000000000001E-3</v>
      </c>
      <c r="O25" s="29" cm="1">
        <f t="array" ref="O25">_FV(Table15[[#This Row],[ ETF]],"Market cap",TRUE)</f>
        <v>3138621731.77</v>
      </c>
      <c r="P25" s="27" cm="1">
        <f t="array" ref="P25">_FV(Table15[[#This Row],[ ETF]],"Volume")</f>
        <v>1430</v>
      </c>
      <c r="Q25" s="26" cm="1">
        <f t="array" ref="Q25">_FV(Table15[[#This Row],[ ETF]],"Change (%)",TRUE)</f>
        <v>-2.3010000000000001E-3</v>
      </c>
      <c r="R25" s="30">
        <f ca="1">IFERROR(
   IFERROR(
      (Table15[[#This Row],[Preço]]-AF25)/AF25,
      (Table15[[#This Row],[Preço]]-AG25)/AG25
   ),
(Table15[[#This Row],[Preço]]-AH25)/AH25
)</f>
        <v>0.13164745258460392</v>
      </c>
      <c r="S25" s="31"/>
      <c r="T25" s="28" cm="1">
        <f t="array" ref="T25">Table15[[#This Row],[Valor de mercado]]/Riqueza_hoje</f>
        <v>0</v>
      </c>
      <c r="AF25" s="107" t="e" cm="1" vm="340">
        <f t="array" aca="1" ref="AF25:JZ25" ca="1">TRANSPOSE(_xlfn.STOCKHISTORY(G25,TODAY()-365,TODAY(),0,0,1))</f>
        <v>#N/A</v>
      </c>
      <c r="AG25" s="107" vm="4194">
        <f ca="1"/>
        <v>53.78</v>
      </c>
      <c r="AH25" s="107" vm="4195">
        <f ca="1"/>
        <v>53.84</v>
      </c>
      <c r="AI25" s="107" vm="4196">
        <f ca="1"/>
        <v>53.66</v>
      </c>
      <c r="AJ25" s="107" vm="4197">
        <f ca="1"/>
        <v>53.55</v>
      </c>
      <c r="AK25" s="107" vm="4198">
        <f ca="1"/>
        <v>53.46</v>
      </c>
      <c r="AL25" s="107" vm="4199">
        <f ca="1"/>
        <v>53.98</v>
      </c>
      <c r="AM25" s="107" vm="4200">
        <f ca="1"/>
        <v>54.06</v>
      </c>
      <c r="AN25" s="107" vm="4201">
        <f ca="1"/>
        <v>54.25</v>
      </c>
      <c r="AO25" s="107" vm="4202">
        <f ca="1"/>
        <v>54.16</v>
      </c>
      <c r="AP25" s="107" vm="4203">
        <f ca="1"/>
        <v>53.87</v>
      </c>
      <c r="AQ25" s="107" vm="4204">
        <f ca="1"/>
        <v>53.93</v>
      </c>
      <c r="AR25" s="107" vm="4205">
        <f ca="1"/>
        <v>54.015000000000001</v>
      </c>
      <c r="AS25" s="107" vm="4206">
        <f ca="1"/>
        <v>53.76</v>
      </c>
      <c r="AT25" s="107" vm="4207">
        <f ca="1"/>
        <v>53.79</v>
      </c>
      <c r="AU25" s="107" vm="4208">
        <f ca="1"/>
        <v>53.85</v>
      </c>
      <c r="AV25" s="107" vm="4209">
        <f ca="1"/>
        <v>54.11</v>
      </c>
      <c r="AW25" s="107" vm="4210">
        <f ca="1"/>
        <v>54.03</v>
      </c>
      <c r="AX25" s="107" vm="4211">
        <f ca="1"/>
        <v>53.97</v>
      </c>
      <c r="AY25" s="107" vm="4200">
        <f ca="1"/>
        <v>54.06</v>
      </c>
      <c r="AZ25" s="107" vm="4212">
        <f ca="1"/>
        <v>54.29</v>
      </c>
      <c r="BA25" s="107" vm="4213">
        <f ca="1"/>
        <v>53.88</v>
      </c>
      <c r="BB25" s="107" vm="4214">
        <f ca="1"/>
        <v>53.9</v>
      </c>
      <c r="BC25" s="107" vm="4215">
        <f ca="1"/>
        <v>53</v>
      </c>
      <c r="BD25" s="107" vm="4216">
        <f ca="1"/>
        <v>53.16</v>
      </c>
      <c r="BE25" s="107" vm="4217">
        <f ca="1"/>
        <v>53.65</v>
      </c>
      <c r="BF25" s="107" vm="4218">
        <f ca="1"/>
        <v>53.45</v>
      </c>
      <c r="BG25" s="107" vm="4219">
        <f ca="1"/>
        <v>53.51</v>
      </c>
      <c r="BH25" s="107" vm="4207">
        <f ca="1"/>
        <v>53.79</v>
      </c>
      <c r="BI25" s="107" vm="4220">
        <f ca="1"/>
        <v>54.13</v>
      </c>
      <c r="BJ25" s="107" vm="4221">
        <f ca="1"/>
        <v>54.09</v>
      </c>
      <c r="BK25" s="107" vm="4222">
        <f ca="1"/>
        <v>54.19</v>
      </c>
      <c r="BL25" s="107" vm="4223">
        <f ca="1"/>
        <v>54.2</v>
      </c>
      <c r="BM25" s="107" vm="4224">
        <f ca="1"/>
        <v>54.17</v>
      </c>
      <c r="BN25" s="107" vm="4225">
        <f ca="1"/>
        <v>54.45</v>
      </c>
      <c r="BO25" s="107" vm="4204">
        <f ca="1"/>
        <v>53.93</v>
      </c>
      <c r="BP25" s="107" vm="4226">
        <f ca="1"/>
        <v>53.6</v>
      </c>
      <c r="BQ25" s="107" vm="4227">
        <f ca="1"/>
        <v>53.58</v>
      </c>
      <c r="BR25" s="107" vm="4227">
        <f ca="1"/>
        <v>53.58</v>
      </c>
      <c r="BS25" s="107" vm="4215">
        <f ca="1"/>
        <v>53</v>
      </c>
      <c r="BT25" s="107" vm="4228">
        <f ca="1"/>
        <v>53.02</v>
      </c>
      <c r="BU25" s="107" vm="4216">
        <f ca="1"/>
        <v>53.16</v>
      </c>
      <c r="BV25" s="107" vm="4229">
        <f ca="1"/>
        <v>53.07</v>
      </c>
      <c r="BW25" s="107" vm="4230">
        <f ca="1"/>
        <v>52.21</v>
      </c>
      <c r="BX25" s="107" vm="4231">
        <f ca="1"/>
        <v>52.72</v>
      </c>
      <c r="BY25" s="107" vm="4232">
        <f ca="1"/>
        <v>52.51</v>
      </c>
      <c r="BZ25" s="107" vm="4233">
        <f ca="1"/>
        <v>52.25</v>
      </c>
      <c r="CA25" s="107" vm="4234">
        <f ca="1"/>
        <v>52.23</v>
      </c>
      <c r="CB25" s="107" vm="4235">
        <f ca="1"/>
        <v>51.64</v>
      </c>
      <c r="CC25" s="107" vm="4236">
        <f ca="1"/>
        <v>52.81</v>
      </c>
      <c r="CD25" s="107" vm="4237">
        <f ca="1"/>
        <v>53.12</v>
      </c>
      <c r="CE25" s="107" vm="4238">
        <f ca="1"/>
        <v>53.3</v>
      </c>
      <c r="CF25" s="107" vm="4239">
        <f ca="1"/>
        <v>53.59</v>
      </c>
      <c r="CG25" s="107" vm="4240">
        <f ca="1"/>
        <v>53.454999999999998</v>
      </c>
      <c r="CH25" s="107" vm="4241">
        <f ca="1"/>
        <v>53.89</v>
      </c>
      <c r="CI25" s="107" vm="4242">
        <f ca="1"/>
        <v>54.244999999999997</v>
      </c>
      <c r="CJ25" s="107" vm="4243">
        <f ca="1"/>
        <v>54.15</v>
      </c>
      <c r="CK25" s="107" vm="4209">
        <f ca="1"/>
        <v>54.11</v>
      </c>
      <c r="CL25" s="107" vm="4244">
        <f ca="1"/>
        <v>53.95</v>
      </c>
      <c r="CM25" s="107" vm="4245">
        <f ca="1"/>
        <v>54.3</v>
      </c>
      <c r="CN25" s="107" vm="4212">
        <f ca="1"/>
        <v>54.29</v>
      </c>
      <c r="CO25" s="107" vm="4246">
        <f ca="1"/>
        <v>54.22</v>
      </c>
      <c r="CP25" s="107" vm="4209">
        <f ca="1"/>
        <v>54.11</v>
      </c>
      <c r="CQ25" s="107" vm="4247">
        <f ca="1"/>
        <v>54.53</v>
      </c>
      <c r="CR25" s="107" vm="4248">
        <f ca="1"/>
        <v>55.07</v>
      </c>
      <c r="CS25" s="107" vm="4249">
        <f ca="1"/>
        <v>54.6</v>
      </c>
      <c r="CT25" s="107" vm="4250">
        <f ca="1"/>
        <v>54.67</v>
      </c>
      <c r="CU25" s="107" vm="4251">
        <f ca="1"/>
        <v>54.78</v>
      </c>
      <c r="CV25" s="107" vm="4252">
        <f ca="1"/>
        <v>55.36</v>
      </c>
      <c r="CW25" s="107" vm="4253">
        <f ca="1"/>
        <v>55.28</v>
      </c>
      <c r="CX25" s="107" vm="4254">
        <f ca="1"/>
        <v>55.53</v>
      </c>
      <c r="CY25" s="107" vm="4255">
        <f ca="1"/>
        <v>55.52</v>
      </c>
      <c r="CZ25" s="107" vm="4256">
        <f ca="1"/>
        <v>55.58</v>
      </c>
      <c r="DA25" s="107" vm="4257">
        <f ca="1"/>
        <v>55.61</v>
      </c>
      <c r="DB25" s="107" vm="4258">
        <f ca="1"/>
        <v>55.73</v>
      </c>
      <c r="DC25" s="107" vm="4259">
        <f ca="1"/>
        <v>56.18</v>
      </c>
      <c r="DD25" s="107" vm="4260">
        <f ca="1"/>
        <v>56.49</v>
      </c>
      <c r="DE25" s="107" vm="4261">
        <f ca="1"/>
        <v>56.47</v>
      </c>
      <c r="DF25" s="107" vm="4262">
        <f ca="1"/>
        <v>56.34</v>
      </c>
      <c r="DG25" s="107" vm="4263">
        <f ca="1"/>
        <v>56.72</v>
      </c>
      <c r="DH25" s="107" vm="4264">
        <f ca="1"/>
        <v>56.78</v>
      </c>
      <c r="DI25" s="107" vm="4264">
        <f ca="1"/>
        <v>56.78</v>
      </c>
      <c r="DJ25" s="107" vm="4265">
        <f ca="1"/>
        <v>56.56</v>
      </c>
      <c r="DK25" s="107" vm="4266">
        <f ca="1"/>
        <v>56.4</v>
      </c>
      <c r="DL25" s="107" vm="4267">
        <f ca="1"/>
        <v>56.2</v>
      </c>
      <c r="DM25" s="107" vm="4259">
        <f ca="1"/>
        <v>56.18</v>
      </c>
      <c r="DN25" s="107" vm="4268">
        <f ca="1"/>
        <v>56.09</v>
      </c>
      <c r="DO25" s="107" t="e" vm="340">
        <f ca="1"/>
        <v>#N/A</v>
      </c>
      <c r="DP25" s="107" vm="4269">
        <f ca="1"/>
        <v>56.14</v>
      </c>
      <c r="DQ25" s="107" vm="4266">
        <f ca="1"/>
        <v>56.4</v>
      </c>
      <c r="DR25" s="107" vm="4270">
        <f ca="1"/>
        <v>56.7</v>
      </c>
      <c r="DS25" s="107" vm="4271">
        <f ca="1"/>
        <v>57.32</v>
      </c>
      <c r="DT25" s="107" vm="4272">
        <f ca="1"/>
        <v>57.73</v>
      </c>
      <c r="DU25" s="107" vm="4273">
        <f ca="1"/>
        <v>56.81</v>
      </c>
      <c r="DV25" s="107" vm="4274">
        <f ca="1"/>
        <v>56.22</v>
      </c>
      <c r="DW25" s="107" vm="4275">
        <f ca="1"/>
        <v>56.33</v>
      </c>
      <c r="DX25" s="107" vm="4276">
        <f ca="1"/>
        <v>57.01</v>
      </c>
      <c r="DY25" s="107" vm="4277">
        <f ca="1"/>
        <v>56.9</v>
      </c>
      <c r="DZ25" s="107" vm="4278">
        <f ca="1"/>
        <v>57.31</v>
      </c>
      <c r="EA25" s="107" vm="4279">
        <f ca="1"/>
        <v>57.28</v>
      </c>
      <c r="EB25" s="107" vm="4280">
        <f ca="1"/>
        <v>57.39</v>
      </c>
      <c r="EC25" s="107" vm="4281">
        <f ca="1"/>
        <v>57.14</v>
      </c>
      <c r="ED25" s="107" vm="4282">
        <f ca="1"/>
        <v>57.21</v>
      </c>
      <c r="EE25" s="107" vm="4283">
        <f ca="1"/>
        <v>57.13</v>
      </c>
      <c r="EF25" s="107" vm="4280">
        <f ca="1"/>
        <v>57.39</v>
      </c>
      <c r="EG25" s="107" t="e" vm="340">
        <f ca="1"/>
        <v>#N/A</v>
      </c>
      <c r="EH25" s="107" vm="4284">
        <f ca="1"/>
        <v>57.09</v>
      </c>
      <c r="EI25" s="107" vm="4285">
        <f ca="1"/>
        <v>57.17</v>
      </c>
      <c r="EJ25" s="107" vm="4286">
        <f ca="1"/>
        <v>57.11</v>
      </c>
      <c r="EK25" s="107" vm="4287">
        <f ca="1"/>
        <v>57.53</v>
      </c>
      <c r="EL25" s="107" vm="4288">
        <f ca="1"/>
        <v>57.66</v>
      </c>
      <c r="EM25" s="107" vm="4289">
        <f ca="1"/>
        <v>57.57</v>
      </c>
      <c r="EN25" s="107" vm="4290">
        <f ca="1"/>
        <v>57.86</v>
      </c>
      <c r="EO25" s="107" vm="4291">
        <f ca="1"/>
        <v>58.08</v>
      </c>
      <c r="EP25" s="107" vm="4292">
        <f ca="1"/>
        <v>57.9</v>
      </c>
      <c r="EQ25" s="107" vm="4293">
        <f ca="1"/>
        <v>57.84</v>
      </c>
      <c r="ER25" s="107" vm="4294">
        <f ca="1"/>
        <v>58.04</v>
      </c>
      <c r="ES25" s="107" vm="4291">
        <f ca="1"/>
        <v>58.08</v>
      </c>
      <c r="ET25" s="107" vm="4295">
        <f ca="1"/>
        <v>57.55</v>
      </c>
      <c r="EU25" s="107" vm="4296">
        <f ca="1"/>
        <v>56.93</v>
      </c>
      <c r="EV25" s="107" vm="4297">
        <f ca="1"/>
        <v>57.34</v>
      </c>
      <c r="EW25" s="107" vm="4298">
        <f ca="1"/>
        <v>57.56</v>
      </c>
      <c r="EX25" s="107" vm="4271">
        <f ca="1"/>
        <v>57.32</v>
      </c>
      <c r="EY25" s="107" vm="4299">
        <f ca="1"/>
        <v>57.44</v>
      </c>
      <c r="EZ25" s="107" vm="4300">
        <f ca="1"/>
        <v>57.68</v>
      </c>
      <c r="FA25" s="107" vm="4301">
        <f ca="1"/>
        <v>57.78</v>
      </c>
      <c r="FB25" s="107" vm="4302">
        <f ca="1"/>
        <v>57.92</v>
      </c>
      <c r="FC25" s="107" vm="4303">
        <f ca="1"/>
        <v>57.67</v>
      </c>
      <c r="FD25" s="107" vm="4304">
        <f ca="1"/>
        <v>57.79</v>
      </c>
      <c r="FE25" s="107" vm="4305">
        <f ca="1"/>
        <v>58.12</v>
      </c>
      <c r="FF25" s="107" vm="4306">
        <f ca="1"/>
        <v>58.21</v>
      </c>
      <c r="FG25" s="107" vm="4307">
        <f ca="1"/>
        <v>58.03</v>
      </c>
      <c r="FH25" s="107" vm="4308">
        <f ca="1"/>
        <v>58.51</v>
      </c>
      <c r="FI25" s="107" vm="4309">
        <f ca="1"/>
        <v>58.16</v>
      </c>
      <c r="FJ25" s="107" vm="4310">
        <f ca="1"/>
        <v>58.48</v>
      </c>
      <c r="FK25" s="107" vm="4311">
        <f ca="1"/>
        <v>58.67</v>
      </c>
      <c r="FL25" s="107" vm="4312">
        <f ca="1"/>
        <v>58.77</v>
      </c>
      <c r="FM25" s="107" vm="4313">
        <f ca="1"/>
        <v>58.69</v>
      </c>
      <c r="FN25" s="107" vm="4314">
        <f ca="1"/>
        <v>58.61</v>
      </c>
      <c r="FO25" s="107" vm="4315">
        <f ca="1"/>
        <v>58.85</v>
      </c>
      <c r="FP25" s="107" vm="4306">
        <f ca="1"/>
        <v>58.21</v>
      </c>
      <c r="FQ25" s="107" vm="4316">
        <f ca="1"/>
        <v>58.57</v>
      </c>
      <c r="FR25" s="107" vm="4313">
        <f ca="1"/>
        <v>58.69</v>
      </c>
      <c r="FS25" s="107" vm="4317">
        <f ca="1"/>
        <v>58.7</v>
      </c>
      <c r="FT25" s="107" vm="4318">
        <f ca="1"/>
        <v>59.12</v>
      </c>
      <c r="FU25" s="107" vm="4319">
        <f ca="1"/>
        <v>59.22</v>
      </c>
      <c r="FV25" s="107" vm="4320">
        <f ca="1"/>
        <v>59.08</v>
      </c>
      <c r="FW25" s="107" vm="4321">
        <f ca="1"/>
        <v>59.17</v>
      </c>
      <c r="FX25" s="107" vm="2051">
        <f ca="1"/>
        <v>59.41</v>
      </c>
      <c r="FY25" s="107" vm="4322">
        <f ca="1"/>
        <v>59.36</v>
      </c>
      <c r="FZ25" s="107" vm="4323">
        <f ca="1"/>
        <v>59.57</v>
      </c>
      <c r="GA25" s="107" vm="4324">
        <f ca="1"/>
        <v>59.53</v>
      </c>
      <c r="GB25" s="107" vm="4325">
        <f ca="1"/>
        <v>59.47</v>
      </c>
      <c r="GC25" s="107" vm="4326">
        <f ca="1"/>
        <v>59.52</v>
      </c>
      <c r="GD25" s="107" vm="2092">
        <f ca="1"/>
        <v>59.45</v>
      </c>
      <c r="GE25" s="107" vm="4327">
        <f ca="1"/>
        <v>59.51</v>
      </c>
      <c r="GF25" s="107" vm="4327">
        <f ca="1"/>
        <v>59.51</v>
      </c>
      <c r="GG25" s="107" vm="4328">
        <f ca="1"/>
        <v>59.78</v>
      </c>
      <c r="GH25" s="107" vm="4329">
        <f ca="1"/>
        <v>59.77</v>
      </c>
      <c r="GI25" s="107" vm="4330">
        <f ca="1"/>
        <v>60.145000000000003</v>
      </c>
      <c r="GJ25" s="107" vm="4331">
        <f ca="1"/>
        <v>60.24</v>
      </c>
      <c r="GK25" s="107" vm="4332">
        <f ca="1"/>
        <v>60.38</v>
      </c>
      <c r="GL25" s="107" vm="4333">
        <f ca="1"/>
        <v>60.2</v>
      </c>
      <c r="GM25" s="107" vm="4334">
        <f ca="1"/>
        <v>59.94</v>
      </c>
      <c r="GN25" s="107" vm="4335">
        <f ca="1"/>
        <v>60.35</v>
      </c>
      <c r="GO25" s="107" vm="4336">
        <f ca="1"/>
        <v>60.68</v>
      </c>
      <c r="GP25" s="107" vm="4337">
        <f ca="1"/>
        <v>60.43</v>
      </c>
      <c r="GQ25" s="107" vm="4331">
        <f ca="1"/>
        <v>60.24</v>
      </c>
      <c r="GR25" s="107" vm="4338">
        <f ca="1"/>
        <v>60.1</v>
      </c>
      <c r="GS25" s="107" vm="4339">
        <f ca="1"/>
        <v>60.29</v>
      </c>
      <c r="GT25" s="107" vm="4340">
        <f ca="1"/>
        <v>60.249600000000001</v>
      </c>
      <c r="GU25" s="107" vm="2090">
        <f ca="1"/>
        <v>60.39</v>
      </c>
      <c r="GV25" s="107" vm="4341">
        <f ca="1"/>
        <v>60.57</v>
      </c>
      <c r="GW25" s="107" vm="4342">
        <f ca="1"/>
        <v>60.77</v>
      </c>
      <c r="GX25" s="107" vm="2049">
        <f ca="1"/>
        <v>60.965000000000003</v>
      </c>
      <c r="GY25" s="107" vm="4343">
        <f ca="1"/>
        <v>61.24</v>
      </c>
      <c r="GZ25" s="107" vm="4344">
        <f ca="1"/>
        <v>60.59</v>
      </c>
      <c r="HA25" s="107" vm="4345">
        <f ca="1"/>
        <v>60.62</v>
      </c>
      <c r="HB25" s="107" vm="4346">
        <f ca="1"/>
        <v>60.55</v>
      </c>
      <c r="HC25" s="107" vm="4347">
        <f ca="1"/>
        <v>60.12</v>
      </c>
      <c r="HD25" s="107" vm="4348">
        <f ca="1"/>
        <v>60.02</v>
      </c>
      <c r="HE25" s="107" vm="4349">
        <f ca="1"/>
        <v>60</v>
      </c>
      <c r="HF25" s="107" vm="4350">
        <f ca="1"/>
        <v>59.91</v>
      </c>
      <c r="HG25" s="107" vm="4351">
        <f ca="1"/>
        <v>59.67</v>
      </c>
      <c r="HH25" s="107" vm="4352">
        <f ca="1"/>
        <v>59.2</v>
      </c>
      <c r="HI25" s="107" vm="4353">
        <f ca="1"/>
        <v>58.88</v>
      </c>
      <c r="HJ25" s="107" vm="4354">
        <f ca="1"/>
        <v>59.19</v>
      </c>
      <c r="HK25" s="107" vm="4319">
        <f ca="1"/>
        <v>59.22</v>
      </c>
      <c r="HL25" s="107" vm="4355">
        <f ca="1"/>
        <v>59.44</v>
      </c>
      <c r="HM25" s="107" vm="4356">
        <f ca="1"/>
        <v>59.07</v>
      </c>
      <c r="HN25" s="107" vm="4357">
        <f ca="1"/>
        <v>58.72</v>
      </c>
      <c r="HO25" s="107" vm="4358">
        <f ca="1"/>
        <v>57.63</v>
      </c>
      <c r="HP25" s="107" vm="4359">
        <f ca="1"/>
        <v>57.98</v>
      </c>
      <c r="HQ25" s="107" vm="4360">
        <f ca="1"/>
        <v>57.77</v>
      </c>
      <c r="HR25" s="107" vm="4361">
        <f ca="1"/>
        <v>57.33</v>
      </c>
      <c r="HS25" s="107" vm="4362">
        <f ca="1"/>
        <v>56.96</v>
      </c>
      <c r="HT25" s="107" vm="4298">
        <f ca="1"/>
        <v>57.56</v>
      </c>
      <c r="HU25" s="107" vm="4363">
        <f ca="1"/>
        <v>56.94</v>
      </c>
      <c r="HV25" s="107" vm="4364">
        <f ca="1"/>
        <v>58.06</v>
      </c>
      <c r="HW25" s="107" vm="4272">
        <f ca="1"/>
        <v>57.73</v>
      </c>
      <c r="HX25" s="107" vm="4302">
        <f ca="1"/>
        <v>57.92</v>
      </c>
      <c r="HY25" s="107" vm="4365">
        <f ca="1"/>
        <v>57.61</v>
      </c>
      <c r="HZ25" s="107" vm="4366">
        <f ca="1"/>
        <v>57.6</v>
      </c>
      <c r="IA25" s="107" vm="4367">
        <f ca="1"/>
        <v>58.52</v>
      </c>
      <c r="IB25" s="107" vm="4368">
        <f ca="1"/>
        <v>58.78</v>
      </c>
      <c r="IC25" s="107" vm="4369">
        <f ca="1"/>
        <v>58.62</v>
      </c>
      <c r="ID25" s="107" vm="4370">
        <f ca="1"/>
        <v>58.83</v>
      </c>
      <c r="IE25" s="107" vm="4371">
        <f ca="1"/>
        <v>59.21</v>
      </c>
      <c r="IF25" s="107" vm="4372">
        <f ca="1"/>
        <v>59.13</v>
      </c>
      <c r="IG25" s="107" vm="2051">
        <f ca="1"/>
        <v>59.41</v>
      </c>
      <c r="IH25" s="107" vm="2105">
        <f ca="1"/>
        <v>59.59</v>
      </c>
      <c r="II25" s="107" vm="4373">
        <f ca="1"/>
        <v>59.55</v>
      </c>
      <c r="IJ25" s="107" vm="4371">
        <f ca="1"/>
        <v>59.21</v>
      </c>
      <c r="IK25" s="107" vm="4374">
        <f ca="1"/>
        <v>59.4</v>
      </c>
      <c r="IL25" s="107" vm="4374">
        <f ca="1"/>
        <v>59.4</v>
      </c>
      <c r="IM25" s="107" vm="4375">
        <f ca="1"/>
        <v>59.38</v>
      </c>
      <c r="IN25" s="107" vm="4351">
        <f ca="1"/>
        <v>59.67</v>
      </c>
      <c r="IO25" s="107" vm="4376">
        <f ca="1"/>
        <v>59.685000000000002</v>
      </c>
      <c r="IP25" s="107" vm="4377">
        <f ca="1"/>
        <v>59.98</v>
      </c>
      <c r="IQ25" s="107" vm="4329">
        <f ca="1"/>
        <v>59.77</v>
      </c>
      <c r="IR25" s="107" vm="2105">
        <f ca="1"/>
        <v>59.59</v>
      </c>
      <c r="IS25" s="107" vm="4378">
        <f ca="1"/>
        <v>59.75</v>
      </c>
      <c r="IT25" s="107" vm="4349">
        <f ca="1"/>
        <v>60</v>
      </c>
      <c r="IU25" s="107" vm="4379">
        <f ca="1"/>
        <v>59.76</v>
      </c>
      <c r="IV25" s="107" vm="4347">
        <f ca="1"/>
        <v>60.12</v>
      </c>
      <c r="IW25" s="107" vm="4380">
        <f ca="1"/>
        <v>60.25</v>
      </c>
      <c r="IX25" s="107" vm="4331">
        <f ca="1"/>
        <v>60.24</v>
      </c>
      <c r="IY25" s="107" vm="4381">
        <f ca="1"/>
        <v>59.93</v>
      </c>
      <c r="IZ25" s="107" vm="4382">
        <f ca="1"/>
        <v>59.83</v>
      </c>
      <c r="JA25" s="107" vm="4383">
        <f ca="1"/>
        <v>60.01</v>
      </c>
      <c r="JB25" s="107" vm="4384">
        <f ca="1"/>
        <v>59.97</v>
      </c>
      <c r="JC25" s="107" vm="4327">
        <f ca="1"/>
        <v>59.51</v>
      </c>
      <c r="JD25" s="107" vm="4355">
        <f ca="1"/>
        <v>59.44</v>
      </c>
      <c r="JE25" s="107" vm="4385">
        <f ca="1"/>
        <v>59.62</v>
      </c>
      <c r="JF25" s="107" vm="4386">
        <f ca="1"/>
        <v>58.97</v>
      </c>
      <c r="JG25" s="107" vm="4321">
        <f ca="1"/>
        <v>59.17</v>
      </c>
      <c r="JH25" s="107" vm="4387">
        <f ca="1"/>
        <v>58.53</v>
      </c>
      <c r="JI25" s="107" vm="4388">
        <f ca="1"/>
        <v>59.02</v>
      </c>
      <c r="JJ25" s="107" vm="4389">
        <f ca="1"/>
        <v>58.43</v>
      </c>
      <c r="JK25" s="107" vm="4390">
        <f ca="1"/>
        <v>58.42</v>
      </c>
      <c r="JL25" s="107" vm="4391">
        <f ca="1"/>
        <v>59.01</v>
      </c>
      <c r="JM25" s="107" vm="4385">
        <f ca="1"/>
        <v>59.62</v>
      </c>
      <c r="JN25" s="107" vm="4355">
        <f ca="1"/>
        <v>59.44</v>
      </c>
      <c r="JO25" s="107" vm="2097">
        <f ca="1"/>
        <v>59.61</v>
      </c>
      <c r="JP25" s="107" vm="4392">
        <f ca="1"/>
        <v>59.86</v>
      </c>
      <c r="JQ25" s="107" vm="4393">
        <f ca="1"/>
        <v>60.09</v>
      </c>
      <c r="JR25" s="107" vm="4394">
        <f ca="1"/>
        <v>59.73</v>
      </c>
      <c r="JS25" s="107" vm="4334">
        <f ca="1"/>
        <v>59.94</v>
      </c>
      <c r="JT25" s="107" vm="4395">
        <f ca="1"/>
        <v>60.96</v>
      </c>
      <c r="JU25" s="107" vm="4396">
        <f ca="1"/>
        <v>60.49</v>
      </c>
      <c r="JV25" s="107" vm="4397">
        <f ca="1"/>
        <v>59.6</v>
      </c>
      <c r="JW25" s="107" vm="4398">
        <f ca="1"/>
        <v>59.92</v>
      </c>
      <c r="JX25" s="107" vm="4399">
        <f ca="1"/>
        <v>60.47</v>
      </c>
      <c r="JY25" s="107" vm="4400">
        <f ca="1"/>
        <v>60.83</v>
      </c>
      <c r="JZ25" s="107" vm="4401">
        <f ca="1"/>
        <v>60.86</v>
      </c>
      <c r="KA25" s="107"/>
      <c r="KB25" s="107"/>
    </row>
    <row r="26" spans="2:288" ht="20.100000000000001" customHeight="1" x14ac:dyDescent="0.6">
      <c r="B26" s="11"/>
      <c r="C26" s="1" t="s">
        <v>68</v>
      </c>
      <c r="D26" s="108" t="str" cm="1">
        <f t="array" ref="D26">_FV(Table15[[#This Row],[ ETF]],"Ticker symbol",TRUE)</f>
        <v>IEMU</v>
      </c>
      <c r="E26" s="1" t="s">
        <v>69</v>
      </c>
      <c r="F26" s="1" t="s">
        <v>70</v>
      </c>
      <c r="G26" s="1" t="e" vm="4402">
        <v>#VALUE!</v>
      </c>
      <c r="H26" s="18" t="str" cm="1">
        <f t="array" ref="H26">IFERROR(_FV(Table15[[#This Row],[ ETF]],"beta"),"")</f>
        <v/>
      </c>
      <c r="I26" s="21" cm="1">
        <f t="array" ref="I26">_FV(Table15[[#This Row],[ ETF]],"Price")</f>
        <v>171.26</v>
      </c>
      <c r="J26" s="17">
        <f>SUMIF(Table14[Ativo],Table15[[#This Row],[Ticker]],Table14[Qtd])</f>
        <v>0</v>
      </c>
      <c r="K26" s="5">
        <f>Table15[[#This Row],[Preço]]*Table15[[#This Row],[Qtd]]</f>
        <v>0</v>
      </c>
      <c r="L26" s="13">
        <f>_xlfn.FLOOR.MATH((Aporte-2)/Table15[[#This Row],[Preço]])</f>
        <v>2</v>
      </c>
      <c r="M26" s="12">
        <f>Aporte-Table15[[#This Row],[Possível]]*Table15[[#This Row],[Preço]]</f>
        <v>7.4800000000000182</v>
      </c>
      <c r="N26" s="26" cm="1">
        <f t="array" ref="N26">_FV(Table15[[#This Row],[ ETF]],"Expense ratio",TRUE)</f>
        <v>1.1999999999999999E-3</v>
      </c>
      <c r="O26" s="29" cm="1">
        <f t="array" ref="O26">_FV(Table15[[#This Row],[ ETF]],"Market cap",TRUE)</f>
        <v>3119887461.4299998</v>
      </c>
      <c r="P26" s="27" cm="1">
        <f t="array" ref="P26">_FV(Table15[[#This Row],[ ETF]],"Volume")</f>
        <v>1747</v>
      </c>
      <c r="Q26" s="26" cm="1">
        <f t="array" ref="Q26">_FV(Table15[[#This Row],[ ETF]],"Change (%)",TRUE)</f>
        <v>1.5199999999999999E-3</v>
      </c>
      <c r="R26" s="30">
        <f ca="1">IFERROR(
   IFERROR(
      (Table15[[#This Row],[Preço]]-AF26)/AF26,
      (Table15[[#This Row],[Preço]]-AG26)/AG26
   ),
(Table15[[#This Row],[Preço]]-AH26)/AH26
)</f>
        <v>0.11584571279645559</v>
      </c>
      <c r="S26" s="31"/>
      <c r="T26" s="28" cm="1">
        <f t="array" ref="T26">Table15[[#This Row],[Valor de mercado]]/Riqueza_hoje</f>
        <v>0</v>
      </c>
      <c r="AF26" s="107" t="e" cm="1" vm="340">
        <f t="array" aca="1" ref="AF26:JZ26" ca="1">TRANSPOSE(_xlfn.STOCKHISTORY(G26,TODAY()-365,TODAY(),0,0,1))</f>
        <v>#N/A</v>
      </c>
      <c r="AG26" s="107" vm="4403">
        <f ca="1"/>
        <v>153.47999999999999</v>
      </c>
      <c r="AH26" s="107" vm="4404">
        <f ca="1"/>
        <v>153.24</v>
      </c>
      <c r="AI26" s="107" vm="4405">
        <f ca="1"/>
        <v>152.58000000000001</v>
      </c>
      <c r="AJ26" s="107" vm="4406">
        <f ca="1"/>
        <v>153.41999999999999</v>
      </c>
      <c r="AK26" s="107" vm="4407">
        <f ca="1"/>
        <v>153.16</v>
      </c>
      <c r="AL26" s="107" vm="4408">
        <f ca="1"/>
        <v>155.22</v>
      </c>
      <c r="AM26" s="107" vm="4409">
        <f ca="1"/>
        <v>155.94999999999999</v>
      </c>
      <c r="AN26" s="107" vm="4410">
        <f ca="1"/>
        <v>156.66</v>
      </c>
      <c r="AO26" s="107" vm="4411">
        <f ca="1"/>
        <v>154.21</v>
      </c>
      <c r="AP26" s="107" vm="4412">
        <f ca="1"/>
        <v>154.16999999999999</v>
      </c>
      <c r="AQ26" s="107" vm="4413">
        <f ca="1"/>
        <v>154.47</v>
      </c>
      <c r="AR26" s="107" vm="4414">
        <f ca="1"/>
        <v>155.04</v>
      </c>
      <c r="AS26" s="107" vm="4415">
        <f ca="1"/>
        <v>152.44999999999999</v>
      </c>
      <c r="AT26" s="107" vm="4416">
        <f ca="1"/>
        <v>152.65</v>
      </c>
      <c r="AU26" s="107" vm="4417">
        <f ca="1"/>
        <v>152.97</v>
      </c>
      <c r="AV26" s="107" vm="4418">
        <f ca="1"/>
        <v>153.85</v>
      </c>
      <c r="AW26" s="107" vm="4419">
        <f ca="1"/>
        <v>154.61000000000001</v>
      </c>
      <c r="AX26" s="107" vm="4420">
        <f ca="1"/>
        <v>153.54</v>
      </c>
      <c r="AY26" s="107" vm="4421">
        <f ca="1"/>
        <v>151.34</v>
      </c>
      <c r="AZ26" s="107" vm="4422">
        <f ca="1"/>
        <v>153.44999999999999</v>
      </c>
      <c r="BA26" s="107" vm="4423">
        <f ca="1"/>
        <v>150.37</v>
      </c>
      <c r="BB26" s="107" vm="4424">
        <f ca="1"/>
        <v>151.04</v>
      </c>
      <c r="BC26" s="107" vm="4425">
        <f ca="1"/>
        <v>148.86000000000001</v>
      </c>
      <c r="BD26" s="107" vm="4426">
        <f ca="1"/>
        <v>150</v>
      </c>
      <c r="BE26" s="107" vm="4427">
        <f ca="1"/>
        <v>151.72999999999999</v>
      </c>
      <c r="BF26" s="107" vm="4428">
        <f ca="1"/>
        <v>152.43</v>
      </c>
      <c r="BG26" s="107" vm="4429">
        <f ca="1"/>
        <v>153.04</v>
      </c>
      <c r="BH26" s="107" vm="4430">
        <f ca="1"/>
        <v>154.18</v>
      </c>
      <c r="BI26" s="107" vm="4431">
        <f ca="1"/>
        <v>155.19999999999999</v>
      </c>
      <c r="BJ26" s="107" vm="4432">
        <f ca="1"/>
        <v>155.26</v>
      </c>
      <c r="BK26" s="107" vm="4433">
        <f ca="1"/>
        <v>155.16999999999999</v>
      </c>
      <c r="BL26" s="107" vm="4434">
        <f ca="1"/>
        <v>155.91999999999999</v>
      </c>
      <c r="BM26" s="107" vm="4435">
        <f ca="1"/>
        <v>156.68</v>
      </c>
      <c r="BN26" s="107" vm="4436">
        <f ca="1"/>
        <v>158.56</v>
      </c>
      <c r="BO26" s="107" vm="4437">
        <f ca="1"/>
        <v>157.63</v>
      </c>
      <c r="BP26" s="107" vm="4438">
        <f ca="1"/>
        <v>155.79</v>
      </c>
      <c r="BQ26" s="107" vm="4439">
        <f ca="1"/>
        <v>155.21</v>
      </c>
      <c r="BR26" s="107" vm="4440">
        <f ca="1"/>
        <v>157.44999999999999</v>
      </c>
      <c r="BS26" s="107" vm="4410">
        <f ca="1"/>
        <v>156.66</v>
      </c>
      <c r="BT26" s="107" vm="4441">
        <f ca="1"/>
        <v>156.04</v>
      </c>
      <c r="BU26" s="107" vm="4442">
        <f ca="1"/>
        <v>156.35</v>
      </c>
      <c r="BV26" s="107" vm="4443">
        <f ca="1"/>
        <v>157.51</v>
      </c>
      <c r="BW26" s="107" vm="4444">
        <f ca="1"/>
        <v>153.43</v>
      </c>
      <c r="BX26" s="107" vm="4445">
        <f ca="1"/>
        <v>155.66</v>
      </c>
      <c r="BY26" s="107" vm="4446">
        <f ca="1"/>
        <v>156.16999999999999</v>
      </c>
      <c r="BZ26" s="107" vm="4447">
        <f ca="1"/>
        <v>156.24</v>
      </c>
      <c r="CA26" s="107" vm="4448">
        <f ca="1"/>
        <v>155.4</v>
      </c>
      <c r="CB26" s="107" vm="4449">
        <f ca="1"/>
        <v>152.25</v>
      </c>
      <c r="CC26" s="107" vm="4450">
        <f ca="1"/>
        <v>155.01</v>
      </c>
      <c r="CD26" s="107" vm="4451">
        <f ca="1"/>
        <v>156.33000000000001</v>
      </c>
      <c r="CE26" s="107" vm="4452">
        <f ca="1"/>
        <v>157.34</v>
      </c>
      <c r="CF26" s="107" vm="4453">
        <f ca="1"/>
        <v>159.38999999999999</v>
      </c>
      <c r="CG26" s="107" vm="4454">
        <f ca="1"/>
        <v>158.69999999999999</v>
      </c>
      <c r="CH26" s="107" vm="4455">
        <f ca="1"/>
        <v>158.62</v>
      </c>
      <c r="CI26" s="107" vm="4456">
        <f ca="1"/>
        <v>158.94</v>
      </c>
      <c r="CJ26" s="107" vm="4457">
        <f ca="1"/>
        <v>158.84</v>
      </c>
      <c r="CK26" s="107" vm="4458">
        <f ca="1"/>
        <v>159.93</v>
      </c>
      <c r="CL26" s="107" vm="4459">
        <f ca="1"/>
        <v>158.41999999999999</v>
      </c>
      <c r="CM26" s="107" vm="4460">
        <f ca="1"/>
        <v>158.66</v>
      </c>
      <c r="CN26" s="107" vm="4461">
        <f ca="1"/>
        <v>157.46</v>
      </c>
      <c r="CO26" s="107" vm="4462">
        <f ca="1"/>
        <v>157.11000000000001</v>
      </c>
      <c r="CP26" s="107" vm="4463">
        <f ca="1"/>
        <v>156.06</v>
      </c>
      <c r="CQ26" s="107" vm="4464">
        <f ca="1"/>
        <v>157.88999999999999</v>
      </c>
      <c r="CR26" s="107" vm="4465">
        <f ca="1"/>
        <v>158.04</v>
      </c>
      <c r="CS26" s="107" vm="4466">
        <f ca="1"/>
        <v>159.16</v>
      </c>
      <c r="CT26" s="107" vm="4467">
        <f ca="1"/>
        <v>158.97</v>
      </c>
      <c r="CU26" s="107" vm="4468">
        <f ca="1"/>
        <v>160.47999999999999</v>
      </c>
      <c r="CV26" s="107" vm="4469">
        <f ca="1"/>
        <v>162.65</v>
      </c>
      <c r="CW26" s="107" vm="4470">
        <f ca="1"/>
        <v>163</v>
      </c>
      <c r="CX26" s="107" vm="4471">
        <f ca="1"/>
        <v>163.62</v>
      </c>
      <c r="CY26" s="107" vm="4472">
        <f ca="1"/>
        <v>163.51</v>
      </c>
      <c r="CZ26" s="107" vm="4473">
        <f ca="1"/>
        <v>163.5</v>
      </c>
      <c r="DA26" s="107" vm="4474">
        <f ca="1"/>
        <v>164.04</v>
      </c>
      <c r="DB26" s="107" vm="4475">
        <f ca="1"/>
        <v>164.93</v>
      </c>
      <c r="DC26" s="107" vm="4476">
        <f ca="1"/>
        <v>165.29</v>
      </c>
      <c r="DD26" s="107" vm="4477">
        <f ca="1"/>
        <v>167.1</v>
      </c>
      <c r="DE26" s="107" vm="4478">
        <f ca="1"/>
        <v>167.72</v>
      </c>
      <c r="DF26" s="107" vm="4479">
        <f ca="1"/>
        <v>164.41</v>
      </c>
      <c r="DG26" s="107" vm="4480">
        <f ca="1"/>
        <v>165.88</v>
      </c>
      <c r="DH26" s="107" vm="4481">
        <f ca="1"/>
        <v>166.87</v>
      </c>
      <c r="DI26" s="107" vm="4482">
        <f ca="1"/>
        <v>167.5</v>
      </c>
      <c r="DJ26" s="107" vm="4483">
        <f ca="1"/>
        <v>168.3</v>
      </c>
      <c r="DK26" s="107" vm="4484">
        <f ca="1"/>
        <v>167.9</v>
      </c>
      <c r="DL26" s="107" vm="4485">
        <f ca="1"/>
        <v>168.76</v>
      </c>
      <c r="DM26" s="107" vm="4486">
        <f ca="1"/>
        <v>168.51</v>
      </c>
      <c r="DN26" s="107" vm="4487">
        <f ca="1"/>
        <v>166.66</v>
      </c>
      <c r="DO26" s="107" t="e" vm="340">
        <f ca="1"/>
        <v>#N/A</v>
      </c>
      <c r="DP26" s="107" vm="4488">
        <f ca="1"/>
        <v>164.48</v>
      </c>
      <c r="DQ26" s="107" vm="4489">
        <f ca="1"/>
        <v>167.3</v>
      </c>
      <c r="DR26" s="107" vm="4490">
        <f ca="1"/>
        <v>168.01</v>
      </c>
      <c r="DS26" s="107" vm="4491">
        <f ca="1"/>
        <v>171.12</v>
      </c>
      <c r="DT26" s="107" vm="4492">
        <f ca="1"/>
        <v>171.1</v>
      </c>
      <c r="DU26" s="107" vm="4493">
        <f ca="1"/>
        <v>167.75</v>
      </c>
      <c r="DV26" s="107" vm="4494">
        <f ca="1"/>
        <v>167.08</v>
      </c>
      <c r="DW26" s="107" vm="4495">
        <f ca="1"/>
        <v>166.84</v>
      </c>
      <c r="DX26" s="107" vm="4496">
        <f ca="1"/>
        <v>170.37</v>
      </c>
      <c r="DY26" s="107" vm="4497">
        <f ca="1"/>
        <v>171.69</v>
      </c>
      <c r="DZ26" s="107" vm="4498">
        <f ca="1"/>
        <v>171.26</v>
      </c>
      <c r="EA26" s="107" vm="4499">
        <f ca="1"/>
        <v>171.92</v>
      </c>
      <c r="EB26" s="107" vm="4500">
        <f ca="1"/>
        <v>173.3</v>
      </c>
      <c r="EC26" s="107" vm="4501">
        <f ca="1"/>
        <v>173.46</v>
      </c>
      <c r="ED26" s="107" vm="4502">
        <f ca="1"/>
        <v>173.11</v>
      </c>
      <c r="EE26" s="107" vm="4503">
        <f ca="1"/>
        <v>173.01</v>
      </c>
      <c r="EF26" s="107" vm="4504">
        <f ca="1"/>
        <v>174.31</v>
      </c>
      <c r="EG26" s="107" t="e" vm="340">
        <f ca="1"/>
        <v>#N/A</v>
      </c>
      <c r="EH26" s="107" vm="4505">
        <f ca="1"/>
        <v>175.38</v>
      </c>
      <c r="EI26" s="107" vm="4506">
        <f ca="1"/>
        <v>175.28</v>
      </c>
      <c r="EJ26" s="107" vm="4507">
        <f ca="1"/>
        <v>174.19</v>
      </c>
      <c r="EK26" s="107" vm="4508">
        <f ca="1"/>
        <v>174.99</v>
      </c>
      <c r="EL26" s="107" vm="4509">
        <f ca="1"/>
        <v>176.35</v>
      </c>
      <c r="EM26" s="107" vm="4510">
        <f ca="1"/>
        <v>176.09</v>
      </c>
      <c r="EN26" s="107" vm="4511">
        <f ca="1"/>
        <v>176.02</v>
      </c>
      <c r="EO26" s="107" vm="4512">
        <f ca="1"/>
        <v>175.63</v>
      </c>
      <c r="EP26" s="107" vm="4513">
        <f ca="1"/>
        <v>175.94</v>
      </c>
      <c r="EQ26" s="107" vm="4514">
        <f ca="1"/>
        <v>176.42</v>
      </c>
      <c r="ER26" s="107" vm="4515">
        <f ca="1"/>
        <v>177.05</v>
      </c>
      <c r="ES26" s="107" vm="4515">
        <f ca="1"/>
        <v>177.05</v>
      </c>
      <c r="ET26" s="107" vm="4516">
        <f ca="1"/>
        <v>174.12</v>
      </c>
      <c r="EU26" s="107" vm="4517">
        <f ca="1"/>
        <v>169.88</v>
      </c>
      <c r="EV26" s="107" vm="4518">
        <f ca="1"/>
        <v>172.02</v>
      </c>
      <c r="EW26" s="107" vm="4519">
        <f ca="1"/>
        <v>172.73</v>
      </c>
      <c r="EX26" s="107" vm="4520">
        <f ca="1"/>
        <v>171.87</v>
      </c>
      <c r="EY26" s="107" vm="4521">
        <f ca="1"/>
        <v>173.44</v>
      </c>
      <c r="EZ26" s="107" vm="4522">
        <f ca="1"/>
        <v>174</v>
      </c>
      <c r="FA26" s="107" vm="4523">
        <f ca="1"/>
        <v>172.36</v>
      </c>
      <c r="FB26" s="107" vm="4524">
        <f ca="1"/>
        <v>172.85</v>
      </c>
      <c r="FC26" s="107" vm="4525">
        <f ca="1"/>
        <v>170.65</v>
      </c>
      <c r="FD26" s="107" vm="4526">
        <f ca="1"/>
        <v>171.08</v>
      </c>
      <c r="FE26" s="107" vm="4527">
        <f ca="1"/>
        <v>171.38</v>
      </c>
      <c r="FF26" s="107" vm="4528">
        <f ca="1"/>
        <v>171.81</v>
      </c>
      <c r="FG26" s="107" vm="4529">
        <f ca="1"/>
        <v>169.99</v>
      </c>
      <c r="FH26" s="107" vm="4530">
        <f ca="1"/>
        <v>170.72</v>
      </c>
      <c r="FI26" s="107" vm="4531">
        <f ca="1"/>
        <v>168.38</v>
      </c>
      <c r="FJ26" s="107" vm="4532">
        <f ca="1"/>
        <v>170.92</v>
      </c>
      <c r="FK26" s="107" vm="4533">
        <f ca="1"/>
        <v>172.4</v>
      </c>
      <c r="FL26" s="107" vm="4534">
        <f ca="1"/>
        <v>171.46</v>
      </c>
      <c r="FM26" s="107" vm="4535">
        <f ca="1"/>
        <v>171.79</v>
      </c>
      <c r="FN26" s="107" vm="4536">
        <f ca="1"/>
        <v>169.95</v>
      </c>
      <c r="FO26" s="107" vm="4537">
        <f ca="1"/>
        <v>168.85</v>
      </c>
      <c r="FP26" s="107" vm="4538">
        <f ca="1"/>
        <v>164.6</v>
      </c>
      <c r="FQ26" s="107" vm="4476">
        <f ca="1"/>
        <v>165.29</v>
      </c>
      <c r="FR26" s="107" vm="4539">
        <f ca="1"/>
        <v>168.7</v>
      </c>
      <c r="FS26" s="107" vm="4540">
        <f ca="1"/>
        <v>169.62</v>
      </c>
      <c r="FT26" s="107" vm="4541">
        <f ca="1"/>
        <v>171.39</v>
      </c>
      <c r="FU26" s="107" vm="4542">
        <f ca="1"/>
        <v>172.04</v>
      </c>
      <c r="FV26" s="107" vm="4543">
        <f ca="1"/>
        <v>171.11</v>
      </c>
      <c r="FW26" s="107" vm="4544">
        <f ca="1"/>
        <v>171.94</v>
      </c>
      <c r="FX26" s="107" vm="4545">
        <f ca="1"/>
        <v>173.9</v>
      </c>
      <c r="FY26" s="107" vm="4546">
        <f ca="1"/>
        <v>172.63</v>
      </c>
      <c r="FZ26" s="107" vm="4547">
        <f ca="1"/>
        <v>173.98</v>
      </c>
      <c r="GA26" s="107" vm="4548">
        <f ca="1"/>
        <v>173.78</v>
      </c>
      <c r="GB26" s="107" vm="4549">
        <f ca="1"/>
        <v>174.62</v>
      </c>
      <c r="GC26" s="107" vm="4550">
        <f ca="1"/>
        <v>175.58</v>
      </c>
      <c r="GD26" s="107" vm="4551">
        <f ca="1"/>
        <v>174.88</v>
      </c>
      <c r="GE26" s="107" vm="4552">
        <f ca="1"/>
        <v>175.04</v>
      </c>
      <c r="GF26" s="107" vm="4553">
        <f ca="1"/>
        <v>175.06</v>
      </c>
      <c r="GG26" s="107" vm="4554">
        <f ca="1"/>
        <v>176.08</v>
      </c>
      <c r="GH26" s="107" vm="4555">
        <f ca="1"/>
        <v>176.64</v>
      </c>
      <c r="GI26" s="107" vm="4556">
        <f ca="1"/>
        <v>177.69</v>
      </c>
      <c r="GJ26" s="107" vm="4557">
        <f ca="1"/>
        <v>176.21</v>
      </c>
      <c r="GK26" s="107" vm="4558">
        <f ca="1"/>
        <v>174.92</v>
      </c>
      <c r="GL26" s="107" vm="4559">
        <f ca="1"/>
        <v>174.98</v>
      </c>
      <c r="GM26" s="107" vm="4560">
        <f ca="1"/>
        <v>171.9</v>
      </c>
      <c r="GN26" s="107" vm="4561">
        <f ca="1"/>
        <v>172.39</v>
      </c>
      <c r="GO26" s="107" vm="4562">
        <f ca="1"/>
        <v>174.72</v>
      </c>
      <c r="GP26" s="107" vm="4563">
        <f ca="1"/>
        <v>174.89</v>
      </c>
      <c r="GQ26" s="107" vm="4564">
        <f ca="1"/>
        <v>174.97</v>
      </c>
      <c r="GR26" s="107" vm="4562">
        <f ca="1"/>
        <v>174.72</v>
      </c>
      <c r="GS26" s="107" vm="4565">
        <f ca="1"/>
        <v>175.66</v>
      </c>
      <c r="GT26" s="107" t="e" vm="340">
        <f ca="1"/>
        <v>#N/A</v>
      </c>
      <c r="GU26" s="107" vm="4566">
        <f ca="1"/>
        <v>175.62</v>
      </c>
      <c r="GV26" s="107" vm="4567">
        <f ca="1"/>
        <v>177.93</v>
      </c>
      <c r="GW26" s="107" vm="4568">
        <f ca="1"/>
        <v>178.57</v>
      </c>
      <c r="GX26" s="107" vm="4569">
        <f ca="1"/>
        <v>177.58</v>
      </c>
      <c r="GY26" s="107" vm="4570">
        <f ca="1"/>
        <v>178.71</v>
      </c>
      <c r="GZ26" s="107" vm="4571">
        <f ca="1"/>
        <v>177.83</v>
      </c>
      <c r="HA26" s="107" vm="4572">
        <f ca="1"/>
        <v>175.86</v>
      </c>
      <c r="HB26" s="107" vm="4573">
        <f ca="1"/>
        <v>175.77</v>
      </c>
      <c r="HC26" s="107" vm="4505">
        <f ca="1"/>
        <v>175.38</v>
      </c>
      <c r="HD26" s="107" vm="4565">
        <f ca="1"/>
        <v>175.66</v>
      </c>
      <c r="HE26" s="107" vm="4574">
        <f ca="1"/>
        <v>175.9</v>
      </c>
      <c r="HF26" s="107" vm="4504">
        <f ca="1"/>
        <v>174.31</v>
      </c>
      <c r="HG26" s="107" vm="4575">
        <f ca="1"/>
        <v>174.24</v>
      </c>
      <c r="HH26" s="107" vm="4576">
        <f ca="1"/>
        <v>172.14</v>
      </c>
      <c r="HI26" s="107" vm="4577">
        <f ca="1"/>
        <v>169.31</v>
      </c>
      <c r="HJ26" s="107" vm="4578">
        <f ca="1"/>
        <v>170.71</v>
      </c>
      <c r="HK26" s="107" vm="4579">
        <f ca="1"/>
        <v>172.74</v>
      </c>
      <c r="HL26" s="107" vm="4580">
        <f ca="1"/>
        <v>174.7</v>
      </c>
      <c r="HM26" s="107" vm="4581">
        <f ca="1"/>
        <v>172.81</v>
      </c>
      <c r="HN26" s="107" vm="4582">
        <f ca="1"/>
        <v>172.87</v>
      </c>
      <c r="HO26" s="107" vm="4583">
        <f ca="1"/>
        <v>168.84</v>
      </c>
      <c r="HP26" s="107" vm="4584">
        <f ca="1"/>
        <v>168.68</v>
      </c>
      <c r="HQ26" s="107" vm="4585">
        <f ca="1"/>
        <v>167.78</v>
      </c>
      <c r="HR26" s="107" vm="4586">
        <f ca="1"/>
        <v>166.14</v>
      </c>
      <c r="HS26" s="107" vm="4587">
        <f ca="1"/>
        <v>165.79</v>
      </c>
      <c r="HT26" s="107" vm="4588">
        <f ca="1"/>
        <v>167.62</v>
      </c>
      <c r="HU26" s="107" vm="4589">
        <f ca="1"/>
        <v>164.53</v>
      </c>
      <c r="HV26" s="107" vm="4590">
        <f ca="1"/>
        <v>168.13</v>
      </c>
      <c r="HW26" s="107" vm="4591">
        <f ca="1"/>
        <v>167.43</v>
      </c>
      <c r="HX26" s="107" vm="4592">
        <f ca="1"/>
        <v>167.39</v>
      </c>
      <c r="HY26" s="107" vm="4593">
        <f ca="1"/>
        <v>166.54</v>
      </c>
      <c r="HZ26" s="107" vm="4594">
        <f ca="1"/>
        <v>168</v>
      </c>
      <c r="IA26" s="107" vm="4595">
        <f ca="1"/>
        <v>170.58</v>
      </c>
      <c r="IB26" s="107" vm="4518">
        <f ca="1"/>
        <v>172.02</v>
      </c>
      <c r="IC26" s="107" vm="4596">
        <f ca="1"/>
        <v>171.06</v>
      </c>
      <c r="ID26" s="107" vm="4597">
        <f ca="1"/>
        <v>172.18</v>
      </c>
      <c r="IE26" s="107" vm="4598">
        <f ca="1"/>
        <v>172.68</v>
      </c>
      <c r="IF26" s="107" vm="4599">
        <f ca="1"/>
        <v>172.35</v>
      </c>
      <c r="IG26" s="107" vm="4600">
        <f ca="1"/>
        <v>173.31</v>
      </c>
      <c r="IH26" s="107" vm="4601">
        <f ca="1"/>
        <v>172.76</v>
      </c>
      <c r="II26" s="107" vm="4602">
        <f ca="1"/>
        <v>173.96</v>
      </c>
      <c r="IJ26" s="107" vm="4600">
        <f ca="1"/>
        <v>173.31</v>
      </c>
      <c r="IK26" s="107" vm="4603">
        <f ca="1"/>
        <v>175.18</v>
      </c>
      <c r="IL26" s="107" vm="4604">
        <f ca="1"/>
        <v>173.69</v>
      </c>
      <c r="IM26" s="107" vm="4605">
        <f ca="1"/>
        <v>175.57</v>
      </c>
      <c r="IN26" s="107" vm="4606">
        <f ca="1"/>
        <v>175.96</v>
      </c>
      <c r="IO26" s="107" vm="4607">
        <f ca="1"/>
        <v>176.63</v>
      </c>
      <c r="IP26" s="107" vm="4608">
        <f ca="1"/>
        <v>176.97</v>
      </c>
      <c r="IQ26" s="107" vm="4609">
        <f ca="1"/>
        <v>177.67</v>
      </c>
      <c r="IR26" s="107" vm="4610">
        <f ca="1"/>
        <v>178.02</v>
      </c>
      <c r="IS26" s="107" vm="4611">
        <f ca="1"/>
        <v>177.52</v>
      </c>
      <c r="IT26" s="107" vm="4612">
        <f ca="1"/>
        <v>176.85</v>
      </c>
      <c r="IU26" s="107" vm="4557">
        <f ca="1"/>
        <v>176.21</v>
      </c>
      <c r="IV26" s="107" vm="4613">
        <f ca="1"/>
        <v>176.67</v>
      </c>
      <c r="IW26" s="107" vm="4614">
        <f ca="1"/>
        <v>176.66</v>
      </c>
      <c r="IX26" s="107" vm="4615">
        <f ca="1"/>
        <v>176.11</v>
      </c>
      <c r="IY26" s="107" vm="4550">
        <f ca="1"/>
        <v>175.58</v>
      </c>
      <c r="IZ26" s="107" vm="4616">
        <f ca="1"/>
        <v>175.65</v>
      </c>
      <c r="JA26" s="107" vm="4617">
        <f ca="1"/>
        <v>174.59</v>
      </c>
      <c r="JB26" s="107" vm="4618">
        <f ca="1"/>
        <v>173.12</v>
      </c>
      <c r="JC26" s="107" vm="4619">
        <f ca="1"/>
        <v>171.01</v>
      </c>
      <c r="JD26" s="107" vm="4620">
        <f ca="1"/>
        <v>169.72</v>
      </c>
      <c r="JE26" s="107" vm="4621">
        <f ca="1"/>
        <v>170.63</v>
      </c>
      <c r="JF26" s="107" vm="4622">
        <f ca="1"/>
        <v>164.92</v>
      </c>
      <c r="JG26" s="107" vm="4623">
        <f ca="1"/>
        <v>165.24</v>
      </c>
      <c r="JH26" s="107" vm="4624">
        <f ca="1"/>
        <v>164.43</v>
      </c>
      <c r="JI26" s="107" vm="4625">
        <f ca="1"/>
        <v>168.06</v>
      </c>
      <c r="JJ26" s="107" vm="4626">
        <f ca="1"/>
        <v>165.44</v>
      </c>
      <c r="JK26" s="107" vm="4627">
        <f ca="1"/>
        <v>163.91</v>
      </c>
      <c r="JL26" s="107" vm="4628">
        <f ca="1"/>
        <v>166.18</v>
      </c>
      <c r="JM26" s="107" vm="4629">
        <f ca="1"/>
        <v>170.41</v>
      </c>
      <c r="JN26" s="107" vm="4630">
        <f ca="1"/>
        <v>170.35</v>
      </c>
      <c r="JO26" s="107" vm="4631">
        <f ca="1"/>
        <v>168.77</v>
      </c>
      <c r="JP26" s="107" vm="4632">
        <f ca="1"/>
        <v>168.66</v>
      </c>
      <c r="JQ26" s="107" vm="4633">
        <f ca="1"/>
        <v>167.64</v>
      </c>
      <c r="JR26" s="107" vm="4634">
        <f ca="1"/>
        <v>165.98</v>
      </c>
      <c r="JS26" s="107" vm="4635">
        <f ca="1"/>
        <v>166.48</v>
      </c>
      <c r="JT26" s="107" vm="4636">
        <f ca="1"/>
        <v>168.79</v>
      </c>
      <c r="JU26" s="107" vm="4637">
        <f ca="1"/>
        <v>166.94</v>
      </c>
      <c r="JV26" s="107" vm="4638">
        <f ca="1"/>
        <v>165.17</v>
      </c>
      <c r="JW26" s="107" vm="4639">
        <f ca="1"/>
        <v>167.06</v>
      </c>
      <c r="JX26" s="107" vm="4640">
        <f ca="1"/>
        <v>169.45</v>
      </c>
      <c r="JY26" s="107" vm="4641">
        <f ca="1"/>
        <v>171</v>
      </c>
      <c r="JZ26" s="107" vm="4498">
        <f ca="1"/>
        <v>171.26</v>
      </c>
      <c r="KA26" s="107"/>
      <c r="KB26" s="107"/>
    </row>
    <row r="27" spans="2:288" ht="20.100000000000001" customHeight="1" x14ac:dyDescent="0.6">
      <c r="B27" s="11"/>
      <c r="C27" s="1" t="s">
        <v>42</v>
      </c>
      <c r="D27" s="108" t="str" cm="1">
        <f t="array" ref="D27">_FV(Table15[[#This Row],[ ETF]],"Ticker symbol",TRUE)</f>
        <v>SUSM</v>
      </c>
      <c r="E27" s="1" t="s">
        <v>71</v>
      </c>
      <c r="F27" s="1" t="s">
        <v>72</v>
      </c>
      <c r="G27" s="1" t="e" vm="4642">
        <v>#VALUE!</v>
      </c>
      <c r="H27" s="18" cm="1">
        <f t="array" ref="H27">IFERROR(_FV(Table15[[#This Row],[ ETF]],"beta"),"")</f>
        <v>1.0745</v>
      </c>
      <c r="I27" s="21" cm="1">
        <f t="array" ref="I27">_FV(Table15[[#This Row],[ ETF]],"Price")</f>
        <v>8.2949999999999999</v>
      </c>
      <c r="J27" s="17">
        <f>SUMIF(Table14[Ativo],Table15[[#This Row],[Ticker]],Table14[Qtd])</f>
        <v>0</v>
      </c>
      <c r="K27" s="5">
        <f>Table15[[#This Row],[Preço]]*Table15[[#This Row],[Qtd]]</f>
        <v>0</v>
      </c>
      <c r="L27" s="13">
        <f>_xlfn.FLOOR.MATH((Aporte-2)/Table15[[#This Row],[Preço]])</f>
        <v>41</v>
      </c>
      <c r="M27" s="12">
        <f>Aporte-Table15[[#This Row],[Possível]]*Table15[[#This Row],[Preço]]</f>
        <v>9.9050000000000296</v>
      </c>
      <c r="N27" s="26" cm="1">
        <f t="array" ref="N27">_FV(Table15[[#This Row],[ ETF]],"Expense ratio",TRUE)</f>
        <v>2.5000000000000001E-3</v>
      </c>
      <c r="O27" s="29" cm="1">
        <f t="array" ref="O27">_FV(Table15[[#This Row],[ ETF]],"Market cap",TRUE)</f>
        <v>3070994793.04</v>
      </c>
      <c r="P27" s="27" cm="1">
        <f t="array" ref="P27">_FV(Table15[[#This Row],[ ETF]],"Volume")</f>
        <v>48662</v>
      </c>
      <c r="Q27" s="26" cm="1">
        <f t="array" ref="Q27">_FV(Table15[[#This Row],[ ETF]],"Change (%)",TRUE)</f>
        <v>-2.1050000000000001E-3</v>
      </c>
      <c r="R27" s="30">
        <f ca="1">IFERROR(
   IFERROR(
      (Table15[[#This Row],[Preço]]-AF27)/AF27,
      (Table15[[#This Row],[Preço]]-AG27)/AG27
   ),
(Table15[[#This Row],[Preço]]-AH27)/AH27
)</f>
        <v>8.5842128301153488E-3</v>
      </c>
      <c r="S27" s="31"/>
      <c r="T27" s="28" cm="1">
        <f t="array" ref="T27">Table15[[#This Row],[Valor de mercado]]/Riqueza_hoje</f>
        <v>0</v>
      </c>
      <c r="AF27" s="107" cm="1" vm="4643">
        <f t="array" aca="1" ref="AF27:KB27" ca="1">TRANSPOSE(_xlfn.STOCKHISTORY(G27,TODAY()-365,TODAY(),0,0,1))</f>
        <v>8.2243999999999993</v>
      </c>
      <c r="AG27" s="107" vm="4644">
        <f ca="1"/>
        <v>8.2949999999999999</v>
      </c>
      <c r="AH27" s="107" vm="4645">
        <f ca="1"/>
        <v>8.4275000000000002</v>
      </c>
      <c r="AI27" s="107" vm="4646">
        <f ca="1"/>
        <v>8.4774999999999991</v>
      </c>
      <c r="AJ27" s="107" vm="4647">
        <f ca="1"/>
        <v>8.56</v>
      </c>
      <c r="AK27" s="107" vm="4648">
        <f ca="1"/>
        <v>8.5824999999999996</v>
      </c>
      <c r="AL27" s="107" vm="4649">
        <f ca="1"/>
        <v>8.6013000000000002</v>
      </c>
      <c r="AM27" s="107" vm="4650">
        <f ca="1"/>
        <v>8.6511999999999993</v>
      </c>
      <c r="AN27" s="107" vm="3019">
        <f ca="1"/>
        <v>8.9</v>
      </c>
      <c r="AO27" s="107" vm="4651">
        <f ca="1"/>
        <v>8.8475000000000001</v>
      </c>
      <c r="AP27" s="107" vm="4652">
        <f ca="1"/>
        <v>8.8825000000000003</v>
      </c>
      <c r="AQ27" s="107" vm="4653">
        <f ca="1"/>
        <v>8.8987999999999996</v>
      </c>
      <c r="AR27" s="107" vm="4654">
        <f ca="1"/>
        <v>9.0325000000000006</v>
      </c>
      <c r="AS27" s="107" vm="4655">
        <f ca="1"/>
        <v>8.8224999999999998</v>
      </c>
      <c r="AT27" s="107" vm="4656">
        <f ca="1"/>
        <v>8.86</v>
      </c>
      <c r="AU27" s="107" vm="4657">
        <f ca="1"/>
        <v>8.9149999999999991</v>
      </c>
      <c r="AV27" s="107" vm="4658">
        <f ca="1"/>
        <v>9.06</v>
      </c>
      <c r="AW27" s="107" vm="4659">
        <f ca="1"/>
        <v>9.09</v>
      </c>
      <c r="AX27" s="107" vm="4660">
        <f ca="1"/>
        <v>9.08</v>
      </c>
      <c r="AY27" s="107" vm="4661">
        <f ca="1"/>
        <v>9.0824999999999996</v>
      </c>
      <c r="AZ27" s="107" vm="4662">
        <f ca="1"/>
        <v>9.0374999999999996</v>
      </c>
      <c r="BA27" s="107" vm="4663">
        <f ca="1"/>
        <v>8.8338000000000001</v>
      </c>
      <c r="BB27" s="107" vm="4664">
        <f ca="1"/>
        <v>8.8450000000000006</v>
      </c>
      <c r="BC27" s="107" vm="4665">
        <f ca="1"/>
        <v>8.6649999999999991</v>
      </c>
      <c r="BD27" s="107" vm="4666">
        <f ca="1"/>
        <v>8.8125</v>
      </c>
      <c r="BE27" s="107" vm="4667">
        <f ca="1"/>
        <v>8.9700000000000006</v>
      </c>
      <c r="BF27" s="107" vm="4668">
        <f ca="1"/>
        <v>9.0425000000000004</v>
      </c>
      <c r="BG27" s="107" vm="4667">
        <f ca="1"/>
        <v>8.9700000000000006</v>
      </c>
      <c r="BH27" s="107" vm="4669">
        <f ca="1"/>
        <v>9.0749999999999993</v>
      </c>
      <c r="BI27" s="107" vm="4670">
        <f ca="1"/>
        <v>9.1050000000000004</v>
      </c>
      <c r="BJ27" s="107" vm="4671">
        <f ca="1"/>
        <v>9.1824999999999992</v>
      </c>
      <c r="BK27" s="107" vm="4672">
        <f ca="1"/>
        <v>9.2575000000000003</v>
      </c>
      <c r="BL27" s="107" vm="4673">
        <f ca="1"/>
        <v>9.3574999999999999</v>
      </c>
      <c r="BM27" s="107" vm="4674">
        <f ca="1"/>
        <v>9.35</v>
      </c>
      <c r="BN27" s="107" vm="4675">
        <f ca="1"/>
        <v>9.4375</v>
      </c>
      <c r="BO27" s="107" vm="4676">
        <f ca="1"/>
        <v>9.3375000000000004</v>
      </c>
      <c r="BP27" s="107" vm="3070">
        <f ca="1"/>
        <v>9.23</v>
      </c>
      <c r="BQ27" s="107" vm="4677">
        <f ca="1"/>
        <v>9.07</v>
      </c>
      <c r="BR27" s="107" vm="4678">
        <f ca="1"/>
        <v>9.1925000000000008</v>
      </c>
      <c r="BS27" s="107" vm="4679">
        <f ca="1"/>
        <v>8.8975000000000009</v>
      </c>
      <c r="BT27" s="107" vm="4680">
        <f ca="1"/>
        <v>8.8375000000000004</v>
      </c>
      <c r="BU27" s="107" vm="4681">
        <f ca="1"/>
        <v>8.8025000000000002</v>
      </c>
      <c r="BV27" s="107" vm="3028">
        <f ca="1"/>
        <v>8.73</v>
      </c>
      <c r="BW27" s="107" vm="4682">
        <f ca="1"/>
        <v>8.4375</v>
      </c>
      <c r="BX27" s="107" vm="4683">
        <f ca="1"/>
        <v>8.7050000000000001</v>
      </c>
      <c r="BY27" s="107" vm="4684">
        <f ca="1"/>
        <v>8.5525000000000002</v>
      </c>
      <c r="BZ27" s="107" vm="4685">
        <f ca="1"/>
        <v>8.61</v>
      </c>
      <c r="CA27" s="107" vm="3038">
        <f ca="1"/>
        <v>8.5250000000000004</v>
      </c>
      <c r="CB27" s="107" vm="4686">
        <f ca="1"/>
        <v>8.2899999999999991</v>
      </c>
      <c r="CC27" s="107" vm="4687">
        <f ca="1"/>
        <v>8.2375000000000007</v>
      </c>
      <c r="CD27" s="107" vm="4688">
        <f ca="1"/>
        <v>8.3625000000000007</v>
      </c>
      <c r="CE27" s="107" vm="4689">
        <f ca="1"/>
        <v>8.4024999999999999</v>
      </c>
      <c r="CF27" s="107" vm="4690">
        <f ca="1"/>
        <v>8.68</v>
      </c>
      <c r="CG27" s="107" vm="4691">
        <f ca="1"/>
        <v>8.5388000000000002</v>
      </c>
      <c r="CH27" s="107" vm="4692">
        <f ca="1"/>
        <v>8.5225000000000009</v>
      </c>
      <c r="CI27" s="107" vm="4693">
        <f ca="1"/>
        <v>8.5649999999999995</v>
      </c>
      <c r="CJ27" s="107" vm="4646">
        <f ca="1"/>
        <v>8.4774999999999991</v>
      </c>
      <c r="CK27" s="107" vm="4692">
        <f ca="1"/>
        <v>8.5225000000000009</v>
      </c>
      <c r="CL27" s="107" vm="4694">
        <f ca="1"/>
        <v>8.4975000000000005</v>
      </c>
      <c r="CM27" s="107" vm="2990">
        <f ca="1"/>
        <v>8.5150000000000006</v>
      </c>
      <c r="CN27" s="107" vm="4695">
        <f ca="1"/>
        <v>8.375</v>
      </c>
      <c r="CO27" s="107" vm="4696">
        <f ca="1"/>
        <v>8.25</v>
      </c>
      <c r="CP27" s="107" vm="4697">
        <f ca="1"/>
        <v>8.2449999999999992</v>
      </c>
      <c r="CQ27" s="107" vm="4698">
        <f ca="1"/>
        <v>8.3450000000000006</v>
      </c>
      <c r="CR27" s="107" vm="4699">
        <f ca="1"/>
        <v>8.34</v>
      </c>
      <c r="CS27" s="107" vm="4700">
        <f ca="1"/>
        <v>8.4175000000000004</v>
      </c>
      <c r="CT27" s="107" vm="4701">
        <f ca="1"/>
        <v>8.42</v>
      </c>
      <c r="CU27" s="107" vm="4702">
        <f ca="1"/>
        <v>8.5449999999999999</v>
      </c>
      <c r="CV27" s="107" vm="4648">
        <f ca="1"/>
        <v>8.5824999999999996</v>
      </c>
      <c r="CW27" s="107" vm="4703">
        <f ca="1"/>
        <v>8.4749999999999996</v>
      </c>
      <c r="CX27" s="107" vm="4702">
        <f ca="1"/>
        <v>8.5449999999999999</v>
      </c>
      <c r="CY27" s="107" vm="4704">
        <f ca="1"/>
        <v>8.4674999999999994</v>
      </c>
      <c r="CZ27" s="107" vm="4705">
        <f ca="1"/>
        <v>8.41</v>
      </c>
      <c r="DA27" s="107" vm="4706">
        <f ca="1"/>
        <v>8.4700000000000006</v>
      </c>
      <c r="DB27" s="107" vm="4707">
        <f ca="1"/>
        <v>8.58</v>
      </c>
      <c r="DC27" s="107" vm="4708">
        <f ca="1"/>
        <v>8.6425000000000001</v>
      </c>
      <c r="DD27" s="107" vm="4709">
        <f ca="1"/>
        <v>8.6824999999999992</v>
      </c>
      <c r="DE27" s="107" vm="4710">
        <f ca="1"/>
        <v>8.6624999999999996</v>
      </c>
      <c r="DF27" s="107" vm="4711">
        <f ca="1"/>
        <v>8.5875000000000004</v>
      </c>
      <c r="DG27" s="107" vm="4712">
        <f ca="1"/>
        <v>8.625</v>
      </c>
      <c r="DH27" s="107" vm="4665">
        <f ca="1"/>
        <v>8.6649999999999991</v>
      </c>
      <c r="DI27" s="107" vm="4713">
        <f ca="1"/>
        <v>8.7349999999999994</v>
      </c>
      <c r="DJ27" s="107" vm="4714">
        <f ca="1"/>
        <v>8.7725000000000009</v>
      </c>
      <c r="DK27" s="107" vm="4715">
        <f ca="1"/>
        <v>8.7650000000000006</v>
      </c>
      <c r="DL27" s="107" vm="4716">
        <f ca="1"/>
        <v>8.8074999999999992</v>
      </c>
      <c r="DM27" s="107" vm="4715">
        <f ca="1"/>
        <v>8.7650000000000006</v>
      </c>
      <c r="DN27" s="107" vm="4717">
        <f ca="1"/>
        <v>8.6449999999999996</v>
      </c>
      <c r="DO27" s="107" t="e" vm="340">
        <f ca="1"/>
        <v>#N/A</v>
      </c>
      <c r="DP27" s="107" vm="4718">
        <f ca="1"/>
        <v>8.4849999999999994</v>
      </c>
      <c r="DQ27" s="107" vm="4719">
        <f ca="1"/>
        <v>8.5850000000000009</v>
      </c>
      <c r="DR27" s="107" vm="4720">
        <f ca="1"/>
        <v>8.6775000000000002</v>
      </c>
      <c r="DS27" s="107" vm="4721">
        <f ca="1"/>
        <v>8.7974999999999994</v>
      </c>
      <c r="DT27" s="107" vm="3006">
        <f ca="1"/>
        <v>8.7100000000000009</v>
      </c>
      <c r="DU27" s="107" vm="4722">
        <f ca="1"/>
        <v>8.6150000000000002</v>
      </c>
      <c r="DV27" s="107" vm="4723">
        <f ca="1"/>
        <v>8.3825000000000003</v>
      </c>
      <c r="DW27" s="107" vm="4724">
        <f ca="1"/>
        <v>8.3699999999999992</v>
      </c>
      <c r="DX27" s="107" vm="4725">
        <f ca="1"/>
        <v>8.4949999999999992</v>
      </c>
      <c r="DY27" s="107" vm="4703">
        <f ca="1"/>
        <v>8.4749999999999996</v>
      </c>
      <c r="DZ27" s="107" vm="4726">
        <f ca="1"/>
        <v>8.6174999999999997</v>
      </c>
      <c r="EA27" s="107" vm="4702">
        <f ca="1"/>
        <v>8.5449999999999999</v>
      </c>
      <c r="EB27" s="107" vm="4727">
        <f ca="1"/>
        <v>8.6524999999999999</v>
      </c>
      <c r="EC27" s="107" vm="4728">
        <f ca="1"/>
        <v>8.6125000000000007</v>
      </c>
      <c r="ED27" s="107" vm="3009">
        <f ca="1"/>
        <v>8.6950000000000003</v>
      </c>
      <c r="EE27" s="107" vm="4729">
        <f ca="1"/>
        <v>8.7524999999999995</v>
      </c>
      <c r="EF27" s="107" vm="4730">
        <f ca="1"/>
        <v>8.8175000000000008</v>
      </c>
      <c r="EG27" s="107" vm="4731">
        <f ca="1"/>
        <v>8.81</v>
      </c>
      <c r="EH27" s="107" vm="4732">
        <f ca="1"/>
        <v>8.8674999999999997</v>
      </c>
      <c r="EI27" s="107" t="e" vm="340">
        <f ca="1"/>
        <v>#N/A</v>
      </c>
      <c r="EJ27" s="107" vm="4733">
        <f ca="1"/>
        <v>9.1225000000000005</v>
      </c>
      <c r="EK27" s="107" vm="4734">
        <f ca="1"/>
        <v>9.15</v>
      </c>
      <c r="EL27" s="107" vm="4658">
        <f ca="1"/>
        <v>9.06</v>
      </c>
      <c r="EM27" s="107" vm="4735">
        <f ca="1"/>
        <v>9.11</v>
      </c>
      <c r="EN27" s="107" vm="4661">
        <f ca="1"/>
        <v>9.0824999999999996</v>
      </c>
      <c r="EO27" s="107" vm="4659">
        <f ca="1"/>
        <v>9.09</v>
      </c>
      <c r="EP27" s="107" vm="4736">
        <f ca="1"/>
        <v>9.0850000000000009</v>
      </c>
      <c r="EQ27" s="107" vm="4737">
        <f ca="1"/>
        <v>9.1524999999999999</v>
      </c>
      <c r="ER27" s="107" vm="4737">
        <f ca="1"/>
        <v>9.1524999999999999</v>
      </c>
      <c r="ES27" s="107" vm="4738">
        <f ca="1"/>
        <v>9.2149999999999999</v>
      </c>
      <c r="ET27" s="107" vm="4739">
        <f ca="1"/>
        <v>9.1349999999999998</v>
      </c>
      <c r="EU27" s="107" vm="4740">
        <f ca="1"/>
        <v>9.1374999999999993</v>
      </c>
      <c r="EV27" s="107" vm="4659">
        <f ca="1"/>
        <v>9.09</v>
      </c>
      <c r="EW27" s="107" vm="4741">
        <f ca="1"/>
        <v>9.0649999999999995</v>
      </c>
      <c r="EX27" s="107" vm="4742">
        <f ca="1"/>
        <v>9.0975000000000001</v>
      </c>
      <c r="EY27" s="107" vm="4743">
        <f ca="1"/>
        <v>9.0124999999999993</v>
      </c>
      <c r="EZ27" s="107" vm="4733">
        <f ca="1"/>
        <v>9.1225000000000005</v>
      </c>
      <c r="FA27" s="107" vm="4744">
        <f ca="1"/>
        <v>9.19</v>
      </c>
      <c r="FB27" s="107" vm="4745">
        <f ca="1"/>
        <v>9.2324999999999999</v>
      </c>
      <c r="FC27" s="107" vm="4672">
        <f ca="1"/>
        <v>9.2575000000000003</v>
      </c>
      <c r="FD27" s="107" vm="4746">
        <f ca="1"/>
        <v>9.2349999999999994</v>
      </c>
      <c r="FE27" s="107" vm="4747">
        <f ca="1"/>
        <v>9.27</v>
      </c>
      <c r="FF27" s="107" vm="4748">
        <f ca="1"/>
        <v>9.2025000000000006</v>
      </c>
      <c r="FG27" s="107" vm="4749">
        <f ca="1"/>
        <v>9.1724999999999994</v>
      </c>
      <c r="FH27" s="107" vm="4750">
        <f ca="1"/>
        <v>9.1475000000000009</v>
      </c>
      <c r="FI27" s="107" vm="4751">
        <f ca="1"/>
        <v>9.0399999999999991</v>
      </c>
      <c r="FJ27" s="107" vm="4752">
        <f ca="1"/>
        <v>9.02</v>
      </c>
      <c r="FK27" s="107" vm="4753">
        <f ca="1"/>
        <v>8.8625000000000007</v>
      </c>
      <c r="FL27" s="107" vm="4754">
        <f ca="1"/>
        <v>8.9875000000000007</v>
      </c>
      <c r="FM27" s="107" vm="4755">
        <f ca="1"/>
        <v>9.0225000000000009</v>
      </c>
      <c r="FN27" s="107" vm="4756">
        <f ca="1"/>
        <v>9.0274999999999999</v>
      </c>
      <c r="FO27" s="107" vm="4757">
        <f ca="1"/>
        <v>8.9924999999999997</v>
      </c>
      <c r="FP27" s="107" vm="4758">
        <f ca="1"/>
        <v>9.0250000000000004</v>
      </c>
      <c r="FQ27" s="107" vm="4759">
        <f ca="1"/>
        <v>9.0024999999999995</v>
      </c>
      <c r="FR27" s="107" vm="4664">
        <f ca="1"/>
        <v>8.8450000000000006</v>
      </c>
      <c r="FS27" s="107" vm="4760">
        <f ca="1"/>
        <v>8.84</v>
      </c>
      <c r="FT27" s="107" vm="3018">
        <f ca="1"/>
        <v>8.89</v>
      </c>
      <c r="FU27" s="107" vm="4761">
        <f ca="1"/>
        <v>8.9324999999999992</v>
      </c>
      <c r="FV27" s="107" vm="4762">
        <f ca="1"/>
        <v>8.8275000000000006</v>
      </c>
      <c r="FW27" s="107" vm="4665">
        <f ca="1"/>
        <v>8.6649999999999991</v>
      </c>
      <c r="FX27" s="107" vm="4763">
        <f ca="1"/>
        <v>8.35</v>
      </c>
      <c r="FY27" s="107" vm="4764">
        <f ca="1"/>
        <v>8.6300000000000008</v>
      </c>
      <c r="FZ27" s="107" vm="4765">
        <f ca="1"/>
        <v>8.7799999999999994</v>
      </c>
      <c r="GA27" s="107" vm="4766">
        <f ca="1"/>
        <v>8.6974999999999998</v>
      </c>
      <c r="GB27" s="107" vm="4730">
        <f ca="1"/>
        <v>8.8175000000000008</v>
      </c>
      <c r="GC27" s="107" vm="4767">
        <f ca="1"/>
        <v>8.7750000000000004</v>
      </c>
      <c r="GD27" s="107" vm="4762">
        <f ca="1"/>
        <v>8.8275000000000006</v>
      </c>
      <c r="GE27" s="107" vm="4768">
        <f ca="1"/>
        <v>8.8849999999999998</v>
      </c>
      <c r="GF27" s="107" vm="4769">
        <f ca="1"/>
        <v>8.7424999999999997</v>
      </c>
      <c r="GG27" s="107" vm="4770">
        <f ca="1"/>
        <v>8.8149999999999995</v>
      </c>
      <c r="GH27" s="107" vm="4762">
        <f ca="1"/>
        <v>8.8275000000000006</v>
      </c>
      <c r="GI27" s="107" vm="4771">
        <f ca="1"/>
        <v>8.83</v>
      </c>
      <c r="GJ27" s="107" vm="4715">
        <f ca="1"/>
        <v>8.7650000000000006</v>
      </c>
      <c r="GK27" s="107" vm="4729">
        <f ca="1"/>
        <v>8.7524999999999995</v>
      </c>
      <c r="GL27" s="107" vm="4772">
        <f ca="1"/>
        <v>8.65</v>
      </c>
      <c r="GM27" s="107" vm="4773">
        <f ca="1"/>
        <v>8.5425000000000004</v>
      </c>
      <c r="GN27" s="107" vm="4774">
        <f ca="1"/>
        <v>8.5749999999999993</v>
      </c>
      <c r="GO27" s="107" vm="4775">
        <f ca="1"/>
        <v>8.4250000000000007</v>
      </c>
      <c r="GP27" s="107" vm="4776">
        <f ca="1"/>
        <v>8.4124999999999996</v>
      </c>
      <c r="GQ27" s="107" vm="4725">
        <f ca="1"/>
        <v>8.4949999999999992</v>
      </c>
      <c r="GR27" s="107" vm="4777">
        <f ca="1"/>
        <v>8.6875</v>
      </c>
      <c r="GS27" s="107" vm="4778">
        <f ca="1"/>
        <v>8.6913</v>
      </c>
      <c r="GT27" s="107" vm="4779">
        <f ca="1"/>
        <v>8.6374999999999993</v>
      </c>
      <c r="GU27" s="107" vm="4780">
        <f ca="1"/>
        <v>8.7624999999999993</v>
      </c>
      <c r="GV27" s="107" t="e" vm="340">
        <f ca="1"/>
        <v>#N/A</v>
      </c>
      <c r="GW27" s="107" vm="4657">
        <f ca="1"/>
        <v>8.9149999999999991</v>
      </c>
      <c r="GX27" s="107" vm="4781">
        <f ca="1"/>
        <v>8.9649999999999999</v>
      </c>
      <c r="GY27" s="107" vm="3021">
        <f ca="1"/>
        <v>8.9250000000000007</v>
      </c>
      <c r="GZ27" s="107" vm="4782">
        <f ca="1"/>
        <v>8.9362999999999992</v>
      </c>
      <c r="HA27" s="107" vm="4662">
        <f ca="1"/>
        <v>9.0374999999999996</v>
      </c>
      <c r="HB27" s="107" vm="4783">
        <f ca="1"/>
        <v>9.0150000000000006</v>
      </c>
      <c r="HC27" s="107" vm="4784">
        <f ca="1"/>
        <v>8.8774999999999995</v>
      </c>
      <c r="HD27" s="107" vm="4753">
        <f ca="1"/>
        <v>8.8625000000000007</v>
      </c>
      <c r="HE27" s="107" vm="4785">
        <f ca="1"/>
        <v>8.8874999999999993</v>
      </c>
      <c r="HF27" s="107" vm="4786">
        <f ca="1"/>
        <v>8.875</v>
      </c>
      <c r="HG27" s="107" vm="4787">
        <f ca="1"/>
        <v>8.8574999999999999</v>
      </c>
      <c r="HH27" s="107" vm="4788">
        <f ca="1"/>
        <v>8.7575000000000003</v>
      </c>
      <c r="HI27" s="107" vm="4789">
        <f ca="1"/>
        <v>8.6850000000000005</v>
      </c>
      <c r="HJ27" s="107" vm="4790">
        <f ca="1"/>
        <v>8.6575000000000006</v>
      </c>
      <c r="HK27" s="107" vm="4791">
        <f ca="1"/>
        <v>8.4625000000000004</v>
      </c>
      <c r="HL27" s="107" vm="4718">
        <f ca="1"/>
        <v>8.4849999999999994</v>
      </c>
      <c r="HM27" s="107" vm="4779">
        <f ca="1"/>
        <v>8.6374999999999993</v>
      </c>
      <c r="HN27" s="107" vm="4792">
        <f ca="1"/>
        <v>8.6675000000000004</v>
      </c>
      <c r="HO27" s="107" vm="4685">
        <f ca="1"/>
        <v>8.61</v>
      </c>
      <c r="HP27" s="107" vm="4792">
        <f ca="1"/>
        <v>8.6675000000000004</v>
      </c>
      <c r="HQ27" s="107" vm="3031">
        <f ca="1"/>
        <v>8.5500000000000007</v>
      </c>
      <c r="HR27" s="107" vm="4793">
        <f ca="1"/>
        <v>8.5274999999999999</v>
      </c>
      <c r="HS27" s="107" vm="4794">
        <f ca="1"/>
        <v>8.5950000000000006</v>
      </c>
      <c r="HT27" s="107" vm="4795">
        <f ca="1"/>
        <v>8.5374999999999996</v>
      </c>
      <c r="HU27" s="107" vm="4796">
        <f ca="1"/>
        <v>8.3574999999999999</v>
      </c>
      <c r="HV27" s="107" vm="4797">
        <f ca="1"/>
        <v>8.4499999999999993</v>
      </c>
      <c r="HW27" s="107" vm="4798">
        <f ca="1"/>
        <v>8.3424999999999994</v>
      </c>
      <c r="HX27" s="107" vm="4799">
        <f ca="1"/>
        <v>8.6</v>
      </c>
      <c r="HY27" s="107" vm="4800">
        <f ca="1"/>
        <v>8.5549999999999997</v>
      </c>
      <c r="HZ27" s="107" vm="4722">
        <f ca="1"/>
        <v>8.6150000000000002</v>
      </c>
      <c r="IA27" s="107" vm="4647">
        <f ca="1"/>
        <v>8.56</v>
      </c>
      <c r="IB27" s="107" vm="4727">
        <f ca="1"/>
        <v>8.6524999999999999</v>
      </c>
      <c r="IC27" s="107" vm="4766">
        <f ca="1"/>
        <v>8.6974999999999998</v>
      </c>
      <c r="ID27" s="107" vm="4801">
        <f ca="1"/>
        <v>8.85</v>
      </c>
      <c r="IE27" s="107" vm="4801">
        <f ca="1"/>
        <v>8.85</v>
      </c>
      <c r="IF27" s="107" vm="4802">
        <f ca="1"/>
        <v>8.9275000000000002</v>
      </c>
      <c r="IG27" s="107" vm="4803">
        <f ca="1"/>
        <v>8.94</v>
      </c>
      <c r="IH27" s="107" vm="4801">
        <f ca="1"/>
        <v>8.85</v>
      </c>
      <c r="II27" s="107" vm="4770">
        <f ca="1"/>
        <v>8.8149999999999995</v>
      </c>
      <c r="IJ27" s="107" vm="4804">
        <f ca="1"/>
        <v>8.9224999999999994</v>
      </c>
      <c r="IK27" s="107" vm="4657">
        <f ca="1"/>
        <v>8.9149999999999991</v>
      </c>
      <c r="IL27" s="107" vm="4730">
        <f ca="1"/>
        <v>8.8175000000000008</v>
      </c>
      <c r="IM27" s="107" vm="4805">
        <f ca="1"/>
        <v>8.7675000000000001</v>
      </c>
      <c r="IN27" s="107" vm="3002">
        <f ca="1"/>
        <v>8.69</v>
      </c>
      <c r="IO27" s="107" vm="4806">
        <f ca="1"/>
        <v>8.7249999999999996</v>
      </c>
      <c r="IP27" s="107" vm="4789">
        <f ca="1"/>
        <v>8.6850000000000005</v>
      </c>
      <c r="IQ27" s="107" vm="4807">
        <f ca="1"/>
        <v>8.6724999999999994</v>
      </c>
      <c r="IR27" s="107" vm="4806">
        <f ca="1"/>
        <v>8.7249999999999996</v>
      </c>
      <c r="IS27" s="107" vm="4729">
        <f ca="1"/>
        <v>8.7524999999999995</v>
      </c>
      <c r="IT27" s="107" vm="4721">
        <f ca="1"/>
        <v>8.7974999999999994</v>
      </c>
      <c r="IU27" s="107" vm="4808">
        <f ca="1"/>
        <v>8.7899999999999991</v>
      </c>
      <c r="IV27" s="107" vm="4809">
        <f ca="1"/>
        <v>8.7925000000000004</v>
      </c>
      <c r="IW27" s="107" vm="4768">
        <f ca="1"/>
        <v>8.8849999999999998</v>
      </c>
      <c r="IX27" s="107" vm="4786">
        <f ca="1"/>
        <v>8.875</v>
      </c>
      <c r="IY27" s="107" vm="4760">
        <f ca="1"/>
        <v>8.84</v>
      </c>
      <c r="IZ27" s="107" vm="4810">
        <f ca="1"/>
        <v>8.8550000000000004</v>
      </c>
      <c r="JA27" s="107" vm="4811">
        <f ca="1"/>
        <v>8.82</v>
      </c>
      <c r="JB27" s="107" vm="3048">
        <f ca="1"/>
        <v>8.77</v>
      </c>
      <c r="JC27" s="107" vm="4767">
        <f ca="1"/>
        <v>8.7750000000000004</v>
      </c>
      <c r="JD27" s="107" vm="4812">
        <f ca="1"/>
        <v>8.74</v>
      </c>
      <c r="JE27" s="107" vm="4813">
        <f ca="1"/>
        <v>8.66</v>
      </c>
      <c r="JF27" s="107" vm="4709">
        <f ca="1"/>
        <v>8.6824999999999992</v>
      </c>
      <c r="JG27" s="107" vm="4789">
        <f ca="1"/>
        <v>8.6850000000000005</v>
      </c>
      <c r="JH27" s="107" vm="4814">
        <f ca="1"/>
        <v>8.3275000000000006</v>
      </c>
      <c r="JI27" s="107" vm="4815">
        <f ca="1"/>
        <v>8.39</v>
      </c>
      <c r="JJ27" s="107" vm="4796">
        <f ca="1"/>
        <v>8.3574999999999999</v>
      </c>
      <c r="JK27" s="107" vm="4711">
        <f ca="1"/>
        <v>8.5875000000000004</v>
      </c>
      <c r="JL27" s="107" vm="4725">
        <f ca="1"/>
        <v>8.4949999999999992</v>
      </c>
      <c r="JM27" s="107" vm="4796">
        <f ca="1"/>
        <v>8.3574999999999999</v>
      </c>
      <c r="JN27" s="107" vm="4796">
        <f ca="1"/>
        <v>8.3574999999999999</v>
      </c>
      <c r="JO27" s="107" vm="4816">
        <f ca="1"/>
        <v>8.49</v>
      </c>
      <c r="JP27" s="107" vm="4647">
        <f ca="1"/>
        <v>8.56</v>
      </c>
      <c r="JQ27" s="107" vm="4793">
        <f ca="1"/>
        <v>8.5274999999999999</v>
      </c>
      <c r="JR27" s="107" vm="2987">
        <f ca="1"/>
        <v>8.5</v>
      </c>
      <c r="JS27" s="107" vm="4815">
        <f ca="1"/>
        <v>8.39</v>
      </c>
      <c r="JT27" s="107" vm="4817">
        <f ca="1"/>
        <v>8.3049999999999997</v>
      </c>
      <c r="JU27" s="107" vm="4818">
        <f ca="1"/>
        <v>8.1750000000000007</v>
      </c>
      <c r="JV27" s="107" vm="4819">
        <f ca="1"/>
        <v>8.3524999999999991</v>
      </c>
      <c r="JW27" s="107" vm="4820">
        <f ca="1"/>
        <v>8.2825000000000006</v>
      </c>
      <c r="JX27" s="107" vm="4821">
        <f ca="1"/>
        <v>8.0924999999999994</v>
      </c>
      <c r="JY27" s="107" vm="4822">
        <f ca="1"/>
        <v>8.2225000000000001</v>
      </c>
      <c r="JZ27" s="107" vm="4823">
        <f ca="1"/>
        <v>8.2774999999999999</v>
      </c>
      <c r="KA27" s="107" vm="4824">
        <f ca="1"/>
        <v>8.3125</v>
      </c>
      <c r="KB27" s="107" vm="4644">
        <f ca="1"/>
        <v>8.2949999999999999</v>
      </c>
    </row>
    <row r="28" spans="2:288" ht="20.100000000000001" customHeight="1" x14ac:dyDescent="0.6">
      <c r="B28" s="11"/>
      <c r="C28" s="1" t="s">
        <v>39</v>
      </c>
      <c r="D28" s="108" t="str" cm="1">
        <f t="array" ref="D28">_FV(Table15[[#This Row],[ ETF]],"Ticker symbol",TRUE)</f>
        <v>XZW0</v>
      </c>
      <c r="E28" s="1" t="s">
        <v>73</v>
      </c>
      <c r="F28" s="1" t="s">
        <v>74</v>
      </c>
      <c r="G28" s="1" t="e" vm="4825">
        <v>#VALUE!</v>
      </c>
      <c r="H28" s="18" cm="1">
        <f t="array" ref="H28">IFERROR(_FV(Table15[[#This Row],[ ETF]],"beta"),"")</f>
        <v>0.98809999999999998</v>
      </c>
      <c r="I28" s="21" cm="1">
        <f t="array" ref="I28">_FV(Table15[[#This Row],[ ETF]],"Price")</f>
        <v>35.75</v>
      </c>
      <c r="J28" s="17">
        <f>SUMIF(Table14[Ativo],Table15[[#This Row],[Ticker]],Table14[Qtd])</f>
        <v>0</v>
      </c>
      <c r="K28" s="5">
        <f>Table15[[#This Row],[Preço]]*Table15[[#This Row],[Qtd]]</f>
        <v>0</v>
      </c>
      <c r="L28" s="13">
        <f>_xlfn.FLOOR.MATH((Aporte-2)/Table15[[#This Row],[Preço]])</f>
        <v>9</v>
      </c>
      <c r="M28" s="12">
        <f>Aporte-Table15[[#This Row],[Possível]]*Table15[[#This Row],[Preço]]</f>
        <v>28.25</v>
      </c>
      <c r="N28" s="26" cm="1">
        <f t="array" ref="N28">_FV(Table15[[#This Row],[ ETF]],"Expense ratio",TRUE)</f>
        <v>2E-3</v>
      </c>
      <c r="O28" s="29" cm="1">
        <f t="array" ref="O28">_FV(Table15[[#This Row],[ ETF]],"Market cap",TRUE)</f>
        <v>2971375800</v>
      </c>
      <c r="P28" s="27" cm="1">
        <f t="array" ref="P28">_FV(Table15[[#This Row],[ ETF]],"Volume")</f>
        <v>490</v>
      </c>
      <c r="Q28" s="26" cm="1">
        <f t="array" ref="Q28">_FV(Table15[[#This Row],[ ETF]],"Change (%)",TRUE)</f>
        <v>1.539E-3</v>
      </c>
      <c r="R28" s="30">
        <f ca="1">IFERROR(
   IFERROR(
      (Table15[[#This Row],[Preço]]-AF28)/AF28,
      (Table15[[#This Row],[Preço]]-AG28)/AG28
   ),
(Table15[[#This Row],[Preço]]-AH28)/AH28
)</f>
        <v>0.25109361329833774</v>
      </c>
      <c r="S28" s="31"/>
      <c r="T28" s="28" cm="1">
        <f t="array" ref="T28">Table15[[#This Row],[Valor de mercado]]/Riqueza_hoje</f>
        <v>0</v>
      </c>
      <c r="AF28" s="107" t="e" cm="1" vm="340">
        <f t="array" aca="1" ref="AF28:JZ28" ca="1">TRANSPOSE(_xlfn.STOCKHISTORY(G28,TODAY()-365,TODAY(),0,0,1))</f>
        <v>#N/A</v>
      </c>
      <c r="AG28" s="107" vm="4826">
        <f ca="1"/>
        <v>28.574999999999999</v>
      </c>
      <c r="AH28" s="107" vm="4827">
        <f ca="1"/>
        <v>28.612500000000001</v>
      </c>
      <c r="AI28" s="107" vm="4828">
        <f ca="1"/>
        <v>28.585000000000001</v>
      </c>
      <c r="AJ28" s="107" vm="4829">
        <f ca="1"/>
        <v>28.537500000000001</v>
      </c>
      <c r="AK28" s="107" vm="4830">
        <f ca="1"/>
        <v>28.52</v>
      </c>
      <c r="AL28" s="107" vm="4831">
        <f ca="1"/>
        <v>28.99</v>
      </c>
      <c r="AM28" s="107" vm="4832">
        <f ca="1"/>
        <v>29.17</v>
      </c>
      <c r="AN28" s="107" vm="4833">
        <f ca="1"/>
        <v>29.352499999999999</v>
      </c>
      <c r="AO28" s="107" vm="4834">
        <f ca="1"/>
        <v>29.282499999999999</v>
      </c>
      <c r="AP28" s="107" vm="4835">
        <f ca="1"/>
        <v>29.23</v>
      </c>
      <c r="AQ28" s="107" vm="4836">
        <f ca="1"/>
        <v>29.232500000000002</v>
      </c>
      <c r="AR28" s="107" vm="4837">
        <f ca="1"/>
        <v>29.33</v>
      </c>
      <c r="AS28" s="107" vm="4838">
        <f ca="1"/>
        <v>28.997499999999999</v>
      </c>
      <c r="AT28" s="107" vm="4839">
        <f ca="1"/>
        <v>29</v>
      </c>
      <c r="AU28" s="107" vm="4840">
        <f ca="1"/>
        <v>29.102499999999999</v>
      </c>
      <c r="AV28" s="107" vm="4841">
        <f ca="1"/>
        <v>29.442499999999999</v>
      </c>
      <c r="AW28" s="107" vm="4842">
        <f ca="1"/>
        <v>29.5275</v>
      </c>
      <c r="AX28" s="107" vm="4843">
        <f ca="1"/>
        <v>29.414999999999999</v>
      </c>
      <c r="AY28" s="107" vm="4844">
        <f ca="1"/>
        <v>29.22</v>
      </c>
      <c r="AZ28" s="107" vm="4845">
        <f ca="1"/>
        <v>29.502500000000001</v>
      </c>
      <c r="BA28" s="107" vm="4839">
        <f ca="1"/>
        <v>29</v>
      </c>
      <c r="BB28" s="107" vm="4846">
        <f ca="1"/>
        <v>29.147500000000001</v>
      </c>
      <c r="BC28" s="107" vm="4847">
        <f ca="1"/>
        <v>28.645</v>
      </c>
      <c r="BD28" s="107" vm="4848">
        <f ca="1"/>
        <v>28.84</v>
      </c>
      <c r="BE28" s="107" vm="4849">
        <f ca="1"/>
        <v>29.36</v>
      </c>
      <c r="BF28" s="107" vm="4850">
        <f ca="1"/>
        <v>29.412500000000001</v>
      </c>
      <c r="BG28" s="107" vm="4851">
        <f ca="1"/>
        <v>29.572500000000002</v>
      </c>
      <c r="BH28" s="107" vm="4852">
        <f ca="1"/>
        <v>29.77</v>
      </c>
      <c r="BI28" s="107" vm="4853">
        <f ca="1"/>
        <v>29.927499999999998</v>
      </c>
      <c r="BJ28" s="107" vm="4854">
        <f ca="1"/>
        <v>30</v>
      </c>
      <c r="BK28" s="107" vm="4855">
        <f ca="1"/>
        <v>29.97</v>
      </c>
      <c r="BL28" s="107" vm="4856">
        <f ca="1"/>
        <v>30.137499999999999</v>
      </c>
      <c r="BM28" s="107" vm="4857">
        <f ca="1"/>
        <v>30.234999999999999</v>
      </c>
      <c r="BN28" s="107" vm="4858">
        <f ca="1"/>
        <v>30.522500000000001</v>
      </c>
      <c r="BO28" s="107" vm="4859">
        <f ca="1"/>
        <v>30.357500000000002</v>
      </c>
      <c r="BP28" s="107" vm="4860">
        <f ca="1"/>
        <v>30.107500000000002</v>
      </c>
      <c r="BQ28" s="107" vm="4861">
        <f ca="1"/>
        <v>30.037500000000001</v>
      </c>
      <c r="BR28" s="107" vm="4862">
        <f ca="1"/>
        <v>30.297499999999999</v>
      </c>
      <c r="BS28" s="107" vm="4863">
        <f ca="1"/>
        <v>29.987500000000001</v>
      </c>
      <c r="BT28" s="107" vm="4864">
        <f ca="1"/>
        <v>29.754999999999999</v>
      </c>
      <c r="BU28" s="107" vm="4865">
        <f ca="1"/>
        <v>29.95</v>
      </c>
      <c r="BV28" s="107" vm="4866">
        <f ca="1"/>
        <v>29.9375</v>
      </c>
      <c r="BW28" s="107" vm="4867">
        <f ca="1"/>
        <v>29.272500000000001</v>
      </c>
      <c r="BX28" s="107" vm="4868">
        <f ca="1"/>
        <v>29.822500000000002</v>
      </c>
      <c r="BY28" s="107" vm="4852">
        <f ca="1"/>
        <v>29.77</v>
      </c>
      <c r="BZ28" s="107" vm="4869">
        <f ca="1"/>
        <v>29.637499999999999</v>
      </c>
      <c r="CA28" s="107" vm="4870">
        <f ca="1"/>
        <v>29.29</v>
      </c>
      <c r="CB28" s="107" vm="4847">
        <f ca="1"/>
        <v>28.645</v>
      </c>
      <c r="CC28" s="107" vm="4871">
        <f ca="1"/>
        <v>29.577500000000001</v>
      </c>
      <c r="CD28" s="107" vm="4872">
        <f ca="1"/>
        <v>29.737500000000001</v>
      </c>
      <c r="CE28" s="107" vm="4873">
        <f ca="1"/>
        <v>29.837499999999999</v>
      </c>
      <c r="CF28" s="107" vm="4874">
        <f ca="1"/>
        <v>30.1325</v>
      </c>
      <c r="CG28" s="107" vm="4875">
        <f ca="1"/>
        <v>29.98</v>
      </c>
      <c r="CH28" s="107" vm="4876">
        <f ca="1"/>
        <v>30.0625</v>
      </c>
      <c r="CI28" s="107" vm="4862">
        <f ca="1"/>
        <v>30.297499999999999</v>
      </c>
      <c r="CJ28" s="107" vm="4877">
        <f ca="1"/>
        <v>30.155000000000001</v>
      </c>
      <c r="CK28" s="107" vm="4878">
        <f ca="1"/>
        <v>30.3325</v>
      </c>
      <c r="CL28" s="107" vm="4879">
        <f ca="1"/>
        <v>29.967500000000001</v>
      </c>
      <c r="CM28" s="107" vm="4880">
        <f ca="1"/>
        <v>30.13</v>
      </c>
      <c r="CN28" s="107" vm="4881">
        <f ca="1"/>
        <v>30.055</v>
      </c>
      <c r="CO28" s="107" vm="4882">
        <f ca="1"/>
        <v>30.002500000000001</v>
      </c>
      <c r="CP28" s="107" vm="4883">
        <f ca="1"/>
        <v>29.734999999999999</v>
      </c>
      <c r="CQ28" s="107" vm="4884">
        <f ca="1"/>
        <v>30.0425</v>
      </c>
      <c r="CR28" s="107" vm="4880">
        <f ca="1"/>
        <v>30.13</v>
      </c>
      <c r="CS28" s="107" vm="4885">
        <f ca="1"/>
        <v>30.184999999999999</v>
      </c>
      <c r="CT28" s="107" vm="4886">
        <f ca="1"/>
        <v>30.267499999999998</v>
      </c>
      <c r="CU28" s="107" vm="4887">
        <f ca="1"/>
        <v>30.57</v>
      </c>
      <c r="CV28" s="107" vm="4888">
        <f ca="1"/>
        <v>31.0825</v>
      </c>
      <c r="CW28" s="107" vm="4889">
        <f ca="1"/>
        <v>31.024999999999999</v>
      </c>
      <c r="CX28" s="107" vm="4890">
        <f ca="1"/>
        <v>31.15</v>
      </c>
      <c r="CY28" s="107" vm="4891">
        <f ca="1"/>
        <v>31.23</v>
      </c>
      <c r="CZ28" s="107" vm="4892">
        <f ca="1"/>
        <v>31.327500000000001</v>
      </c>
      <c r="DA28" s="107" vm="4893">
        <f ca="1"/>
        <v>31.38</v>
      </c>
      <c r="DB28" s="107" vm="4894">
        <f ca="1"/>
        <v>31.5425</v>
      </c>
      <c r="DC28" s="107" vm="4895">
        <f ca="1"/>
        <v>31.672499999999999</v>
      </c>
      <c r="DD28" s="107" vm="4896">
        <f ca="1"/>
        <v>31.85</v>
      </c>
      <c r="DE28" s="107" vm="4897">
        <f ca="1"/>
        <v>31.8125</v>
      </c>
      <c r="DF28" s="107" vm="4898">
        <f ca="1"/>
        <v>31.43</v>
      </c>
      <c r="DG28" s="107" vm="4899">
        <f ca="1"/>
        <v>31.662500000000001</v>
      </c>
      <c r="DH28" s="107" vm="4900">
        <f ca="1"/>
        <v>31.824999999999999</v>
      </c>
      <c r="DI28" s="107" vm="4900">
        <f ca="1"/>
        <v>31.824999999999999</v>
      </c>
      <c r="DJ28" s="107" vm="4901">
        <f ca="1"/>
        <v>31.942499999999999</v>
      </c>
      <c r="DK28" s="107" vm="4902">
        <f ca="1"/>
        <v>31.82</v>
      </c>
      <c r="DL28" s="107" vm="4903">
        <f ca="1"/>
        <v>31.8825</v>
      </c>
      <c r="DM28" s="107" vm="4904">
        <f ca="1"/>
        <v>31.805</v>
      </c>
      <c r="DN28" s="107" vm="4905">
        <f ca="1"/>
        <v>31.664999999999999</v>
      </c>
      <c r="DO28" s="107" t="e" vm="340">
        <f ca="1"/>
        <v>#N/A</v>
      </c>
      <c r="DP28" s="107" vm="4906">
        <f ca="1"/>
        <v>31.372499999999999</v>
      </c>
      <c r="DQ28" s="107" vm="4907">
        <f ca="1"/>
        <v>31.712499999999999</v>
      </c>
      <c r="DR28" s="107" vm="4908">
        <f ca="1"/>
        <v>31.7</v>
      </c>
      <c r="DS28" s="107" vm="2127">
        <f ca="1"/>
        <v>32.200000000000003</v>
      </c>
      <c r="DT28" s="107" vm="4909">
        <f ca="1"/>
        <v>32.225000000000001</v>
      </c>
      <c r="DU28" s="107" vm="4910">
        <f ca="1"/>
        <v>31.5625</v>
      </c>
      <c r="DV28" s="107" vm="4911">
        <f ca="1"/>
        <v>31.2</v>
      </c>
      <c r="DW28" s="107" vm="4911">
        <f ca="1"/>
        <v>31.2</v>
      </c>
      <c r="DX28" s="107" vm="4912">
        <f ca="1"/>
        <v>31.647500000000001</v>
      </c>
      <c r="DY28" s="107" vm="4907">
        <f ca="1"/>
        <v>31.712499999999999</v>
      </c>
      <c r="DZ28" s="107" vm="4907">
        <f ca="1"/>
        <v>31.712499999999999</v>
      </c>
      <c r="EA28" s="107" vm="4913">
        <f ca="1"/>
        <v>31.8325</v>
      </c>
      <c r="EB28" s="107" vm="4914">
        <f ca="1"/>
        <v>32.1</v>
      </c>
      <c r="EC28" s="107" vm="4915">
        <f ca="1"/>
        <v>32.07</v>
      </c>
      <c r="ED28" s="107" vm="4914">
        <f ca="1"/>
        <v>32.1</v>
      </c>
      <c r="EE28" s="107" vm="4916">
        <f ca="1"/>
        <v>32.085000000000001</v>
      </c>
      <c r="EF28" s="107" vm="4917">
        <f ca="1"/>
        <v>32.229999999999997</v>
      </c>
      <c r="EG28" s="107" t="e" vm="340">
        <f ca="1"/>
        <v>#N/A</v>
      </c>
      <c r="EH28" s="107" vm="4918">
        <f ca="1"/>
        <v>32.177500000000002</v>
      </c>
      <c r="EI28" s="107" vm="4919">
        <f ca="1"/>
        <v>32.234999999999999</v>
      </c>
      <c r="EJ28" s="107" vm="4920">
        <f ca="1"/>
        <v>32.082500000000003</v>
      </c>
      <c r="EK28" s="107" vm="4921">
        <f ca="1"/>
        <v>32.297499999999999</v>
      </c>
      <c r="EL28" s="107" vm="4922">
        <f ca="1"/>
        <v>32.369999999999997</v>
      </c>
      <c r="EM28" s="107" vm="4923">
        <f ca="1"/>
        <v>32.342500000000001</v>
      </c>
      <c r="EN28" s="107" vm="4924">
        <f ca="1"/>
        <v>32.454999999999998</v>
      </c>
      <c r="EO28" s="107" vm="4925">
        <f ca="1"/>
        <v>32.515000000000001</v>
      </c>
      <c r="EP28" s="107" vm="4926">
        <f ca="1"/>
        <v>32.547499999999999</v>
      </c>
      <c r="EQ28" s="107" vm="4927">
        <f ca="1"/>
        <v>32.555</v>
      </c>
      <c r="ER28" s="107" vm="4928">
        <f ca="1"/>
        <v>32.627499999999998</v>
      </c>
      <c r="ES28" s="107" vm="4929">
        <f ca="1"/>
        <v>32.659999999999997</v>
      </c>
      <c r="ET28" s="107" vm="4930">
        <f ca="1"/>
        <v>32.395000000000003</v>
      </c>
      <c r="EU28" s="107" vm="4931">
        <f ca="1"/>
        <v>31.967500000000001</v>
      </c>
      <c r="EV28" s="107" vm="4932">
        <f ca="1"/>
        <v>32.31</v>
      </c>
      <c r="EW28" s="107" vm="4933">
        <f ca="1"/>
        <v>32.452500000000001</v>
      </c>
      <c r="EX28" s="107" vm="4934">
        <f ca="1"/>
        <v>32.47</v>
      </c>
      <c r="EY28" s="107" vm="4935">
        <f ca="1"/>
        <v>32.645000000000003</v>
      </c>
      <c r="EZ28" s="107" vm="4936">
        <f ca="1"/>
        <v>32.792499999999997</v>
      </c>
      <c r="FA28" s="107" vm="4937">
        <f ca="1"/>
        <v>32.76</v>
      </c>
      <c r="FB28" s="107" vm="4938">
        <f ca="1"/>
        <v>32.869999999999997</v>
      </c>
      <c r="FC28" s="107" vm="4939">
        <f ca="1"/>
        <v>32.74</v>
      </c>
      <c r="FD28" s="107" vm="4940">
        <f ca="1"/>
        <v>32.825000000000003</v>
      </c>
      <c r="FE28" s="107" vm="4941">
        <f ca="1"/>
        <v>33.027500000000003</v>
      </c>
      <c r="FF28" s="107" vm="4942">
        <f ca="1"/>
        <v>33.185000000000002</v>
      </c>
      <c r="FG28" s="107" vm="4943">
        <f ca="1"/>
        <v>32.914999999999999</v>
      </c>
      <c r="FH28" s="107" vm="4944">
        <f ca="1"/>
        <v>33.082500000000003</v>
      </c>
      <c r="FI28" s="107" vm="4945">
        <f ca="1"/>
        <v>32.727499999999999</v>
      </c>
      <c r="FJ28" s="107" vm="4946">
        <f ca="1"/>
        <v>33.08</v>
      </c>
      <c r="FK28" s="107" vm="4947">
        <f ca="1"/>
        <v>33.282499999999999</v>
      </c>
      <c r="FL28" s="107" vm="4948">
        <f ca="1"/>
        <v>33.375</v>
      </c>
      <c r="FM28" s="107" vm="4949">
        <f ca="1"/>
        <v>33.31</v>
      </c>
      <c r="FN28" s="107" vm="4950">
        <f ca="1"/>
        <v>33.145000000000003</v>
      </c>
      <c r="FO28" s="107" vm="4951">
        <f ca="1"/>
        <v>33.0075</v>
      </c>
      <c r="FP28" s="107" vm="4952">
        <f ca="1"/>
        <v>32.4</v>
      </c>
      <c r="FQ28" s="107" vm="4953">
        <f ca="1"/>
        <v>32.707500000000003</v>
      </c>
      <c r="FR28" s="107" vm="4954">
        <f ca="1"/>
        <v>33.052500000000002</v>
      </c>
      <c r="FS28" s="107" vm="4955">
        <f ca="1"/>
        <v>33.17</v>
      </c>
      <c r="FT28" s="107" vm="4956">
        <f ca="1"/>
        <v>33.527500000000003</v>
      </c>
      <c r="FU28" s="107" vm="4957">
        <f ca="1"/>
        <v>33.547499999999999</v>
      </c>
      <c r="FV28" s="107" vm="4958">
        <f ca="1"/>
        <v>33.284999999999997</v>
      </c>
      <c r="FW28" s="107" vm="4959">
        <f ca="1"/>
        <v>33.494999999999997</v>
      </c>
      <c r="FX28" s="107" vm="4960">
        <f ca="1"/>
        <v>33.729999999999997</v>
      </c>
      <c r="FY28" s="107" vm="4961">
        <f ca="1"/>
        <v>33.54</v>
      </c>
      <c r="FZ28" s="107" vm="4962">
        <f ca="1"/>
        <v>33.75</v>
      </c>
      <c r="GA28" s="107" vm="4963">
        <f ca="1"/>
        <v>33.587499999999999</v>
      </c>
      <c r="GB28" s="107" vm="4964">
        <f ca="1"/>
        <v>33.72</v>
      </c>
      <c r="GC28" s="107" vm="2134">
        <f ca="1"/>
        <v>33.909999999999997</v>
      </c>
      <c r="GD28" s="107" vm="4965">
        <f ca="1"/>
        <v>33.897500000000001</v>
      </c>
      <c r="GE28" s="107" vm="4966">
        <f ca="1"/>
        <v>33.914999999999999</v>
      </c>
      <c r="GF28" s="107" vm="4967">
        <f ca="1"/>
        <v>33.905000000000001</v>
      </c>
      <c r="GG28" s="107" vm="4968">
        <f ca="1"/>
        <v>34.005000000000003</v>
      </c>
      <c r="GH28" s="107" vm="4969">
        <f ca="1"/>
        <v>34.012500000000003</v>
      </c>
      <c r="GI28" s="107" vm="4970">
        <f ca="1"/>
        <v>34.212499999999999</v>
      </c>
      <c r="GJ28" s="107" vm="4971">
        <f ca="1"/>
        <v>34.037500000000001</v>
      </c>
      <c r="GK28" s="107" vm="4972">
        <f ca="1"/>
        <v>33.92</v>
      </c>
      <c r="GL28" s="107" vm="4973">
        <f ca="1"/>
        <v>33.952500000000001</v>
      </c>
      <c r="GM28" s="107" vm="4974">
        <f ca="1"/>
        <v>33.645000000000003</v>
      </c>
      <c r="GN28" s="107" vm="4975">
        <f ca="1"/>
        <v>33.8825</v>
      </c>
      <c r="GO28" s="107" vm="4976">
        <f ca="1"/>
        <v>34.340000000000003</v>
      </c>
      <c r="GP28" s="107" vm="4977">
        <f ca="1"/>
        <v>34.3825</v>
      </c>
      <c r="GQ28" s="107" vm="4978">
        <f ca="1"/>
        <v>34.42</v>
      </c>
      <c r="GR28" s="107" vm="4979">
        <f ca="1"/>
        <v>34.299999999999997</v>
      </c>
      <c r="GS28" s="107" vm="4980">
        <f ca="1"/>
        <v>34.442500000000003</v>
      </c>
      <c r="GT28" s="107" t="e" vm="340">
        <f ca="1"/>
        <v>#N/A</v>
      </c>
      <c r="GU28" s="107" vm="4981">
        <f ca="1"/>
        <v>34.585000000000001</v>
      </c>
      <c r="GV28" s="107" vm="4982">
        <f ca="1"/>
        <v>34.627499999999998</v>
      </c>
      <c r="GW28" s="107" vm="4983">
        <f ca="1"/>
        <v>34.729999999999997</v>
      </c>
      <c r="GX28" s="107" vm="4984">
        <f ca="1"/>
        <v>34.734999999999999</v>
      </c>
      <c r="GY28" s="107" vm="4985">
        <f ca="1"/>
        <v>34.912500000000001</v>
      </c>
      <c r="GZ28" s="107" vm="4986">
        <f ca="1"/>
        <v>34.604999999999997</v>
      </c>
      <c r="HA28" s="107" vm="4987">
        <f ca="1"/>
        <v>34.44</v>
      </c>
      <c r="HB28" s="107" vm="2141">
        <f ca="1"/>
        <v>34.49</v>
      </c>
      <c r="HC28" s="107" vm="4988">
        <f ca="1"/>
        <v>34.354999999999997</v>
      </c>
      <c r="HD28" s="107" vm="4989">
        <f ca="1"/>
        <v>34.255000000000003</v>
      </c>
      <c r="HE28" s="107" vm="4979">
        <f ca="1"/>
        <v>34.299999999999997</v>
      </c>
      <c r="HF28" s="107" vm="4990">
        <f ca="1"/>
        <v>34.265000000000001</v>
      </c>
      <c r="HG28" s="107" vm="4991">
        <f ca="1"/>
        <v>34.229999999999997</v>
      </c>
      <c r="HH28" s="107" vm="2135">
        <f ca="1"/>
        <v>34.06</v>
      </c>
      <c r="HI28" s="107" vm="4992">
        <f ca="1"/>
        <v>33.517499999999998</v>
      </c>
      <c r="HJ28" s="107" vm="4993">
        <f ca="1"/>
        <v>33.590000000000003</v>
      </c>
      <c r="HK28" s="107" vm="4994">
        <f ca="1"/>
        <v>33.85</v>
      </c>
      <c r="HL28" s="107" vm="4995">
        <f ca="1"/>
        <v>34.21</v>
      </c>
      <c r="HM28" s="107" vm="4996">
        <f ca="1"/>
        <v>34.034999999999997</v>
      </c>
      <c r="HN28" s="107" vm="4997">
        <f ca="1"/>
        <v>34.017499999999998</v>
      </c>
      <c r="HO28" s="107" vm="4998">
        <f ca="1"/>
        <v>33.277500000000003</v>
      </c>
      <c r="HP28" s="107" vm="4999">
        <f ca="1"/>
        <v>33.287500000000001</v>
      </c>
      <c r="HQ28" s="107" vm="5000">
        <f ca="1"/>
        <v>33.255000000000003</v>
      </c>
      <c r="HR28" s="107" vm="5001">
        <f ca="1"/>
        <v>32.945</v>
      </c>
      <c r="HS28" s="107" vm="5002">
        <f ca="1"/>
        <v>32.752499999999998</v>
      </c>
      <c r="HT28" s="107" vm="5003">
        <f ca="1"/>
        <v>33.234999999999999</v>
      </c>
      <c r="HU28" s="107" vm="5004">
        <f ca="1"/>
        <v>32.822499999999998</v>
      </c>
      <c r="HV28" s="107" vm="5005">
        <f ca="1"/>
        <v>33.627499999999998</v>
      </c>
      <c r="HW28" s="107" vm="4992">
        <f ca="1"/>
        <v>33.517499999999998</v>
      </c>
      <c r="HX28" s="107" vm="4993">
        <f ca="1"/>
        <v>33.590000000000003</v>
      </c>
      <c r="HY28" s="107" vm="5006">
        <f ca="1"/>
        <v>33.3125</v>
      </c>
      <c r="HZ28" s="107" vm="5007">
        <f ca="1"/>
        <v>33.327500000000001</v>
      </c>
      <c r="IA28" s="107" vm="5008">
        <f ca="1"/>
        <v>33.902500000000003</v>
      </c>
      <c r="IB28" s="107" vm="5009">
        <f ca="1"/>
        <v>34.202500000000001</v>
      </c>
      <c r="IC28" s="107" vm="5010">
        <f ca="1"/>
        <v>34.244999999999997</v>
      </c>
      <c r="ID28" s="107" vm="5011">
        <f ca="1"/>
        <v>34.564999999999998</v>
      </c>
      <c r="IE28" s="107" vm="5012">
        <f ca="1"/>
        <v>34.619999999999997</v>
      </c>
      <c r="IF28" s="107" vm="5013">
        <f ca="1"/>
        <v>34.57</v>
      </c>
      <c r="IG28" s="107" vm="5014">
        <f ca="1"/>
        <v>34.69</v>
      </c>
      <c r="IH28" s="107" vm="5015">
        <f ca="1"/>
        <v>34.8675</v>
      </c>
      <c r="II28" s="107" vm="5016">
        <f ca="1"/>
        <v>35.185000000000002</v>
      </c>
      <c r="IJ28" s="107" vm="5017">
        <f ca="1"/>
        <v>35.18</v>
      </c>
      <c r="IK28" s="107" vm="5018">
        <f ca="1"/>
        <v>35.352499999999999</v>
      </c>
      <c r="IL28" s="107" vm="5019">
        <f ca="1"/>
        <v>35.43</v>
      </c>
      <c r="IM28" s="107" vm="5020">
        <f ca="1"/>
        <v>35.6325</v>
      </c>
      <c r="IN28" s="107" vm="5021">
        <f ca="1"/>
        <v>35.797499999999999</v>
      </c>
      <c r="IO28" s="107" vm="5022">
        <f ca="1"/>
        <v>35.784999999999997</v>
      </c>
      <c r="IP28" s="107" vm="5023">
        <f ca="1"/>
        <v>36.185000000000002</v>
      </c>
      <c r="IQ28" s="107" vm="5024">
        <f ca="1"/>
        <v>36.344999999999999</v>
      </c>
      <c r="IR28" s="107" vm="5025">
        <f ca="1"/>
        <v>36.307499999999997</v>
      </c>
      <c r="IS28" s="107" vm="5026">
        <f ca="1"/>
        <v>36.115000000000002</v>
      </c>
      <c r="IT28" s="107" vm="5027">
        <f ca="1"/>
        <v>36.049999999999997</v>
      </c>
      <c r="IU28" s="107" vm="5028">
        <f ca="1"/>
        <v>35.872500000000002</v>
      </c>
      <c r="IV28" s="107" vm="5029">
        <f ca="1"/>
        <v>36.032499999999999</v>
      </c>
      <c r="IW28" s="107" vm="5030">
        <f ca="1"/>
        <v>36.064999999999998</v>
      </c>
      <c r="IX28" s="107" vm="5031">
        <f ca="1"/>
        <v>36.225000000000001</v>
      </c>
      <c r="IY28" s="107" vm="5027">
        <f ca="1"/>
        <v>36.049999999999997</v>
      </c>
      <c r="IZ28" s="107" vm="5032">
        <f ca="1"/>
        <v>36.024999999999999</v>
      </c>
      <c r="JA28" s="107" vm="5033">
        <f ca="1"/>
        <v>36.094999999999999</v>
      </c>
      <c r="JB28" s="107" vm="5034">
        <f ca="1"/>
        <v>36.125</v>
      </c>
      <c r="JC28" s="107" vm="5035">
        <f ca="1"/>
        <v>35.587499999999999</v>
      </c>
      <c r="JD28" s="107" vm="5036">
        <f ca="1"/>
        <v>35.602499999999999</v>
      </c>
      <c r="JE28" s="107" vm="5037">
        <f ca="1"/>
        <v>35.777500000000003</v>
      </c>
      <c r="JF28" s="107" vm="5038">
        <f ca="1"/>
        <v>34.877499999999998</v>
      </c>
      <c r="JG28" s="107" vm="5039">
        <f ca="1"/>
        <v>35.112499999999997</v>
      </c>
      <c r="JH28" s="107" vm="5040">
        <f ca="1"/>
        <v>34.75</v>
      </c>
      <c r="JI28" s="107" vm="5041">
        <f ca="1"/>
        <v>35.292499999999997</v>
      </c>
      <c r="JJ28" s="107" vm="5042">
        <f ca="1"/>
        <v>34.787500000000001</v>
      </c>
      <c r="JK28" s="107" vm="5043">
        <f ca="1"/>
        <v>34.407499999999999</v>
      </c>
      <c r="JL28" s="107" vm="5044">
        <f ca="1"/>
        <v>34.6175</v>
      </c>
      <c r="JM28" s="107" vm="5045">
        <f ca="1"/>
        <v>35.545000000000002</v>
      </c>
      <c r="JN28" s="107" vm="5046">
        <f ca="1"/>
        <v>35.549999999999997</v>
      </c>
      <c r="JO28" s="107" vm="5047">
        <f ca="1"/>
        <v>35.502499999999998</v>
      </c>
      <c r="JP28" s="107" vm="5048">
        <f ca="1"/>
        <v>35.42</v>
      </c>
      <c r="JQ28" s="107" vm="5049">
        <f ca="1"/>
        <v>35.234999999999999</v>
      </c>
      <c r="JR28" s="107" vm="5050">
        <f ca="1"/>
        <v>34.76</v>
      </c>
      <c r="JS28" s="107" vm="5051">
        <f ca="1"/>
        <v>34.825000000000003</v>
      </c>
      <c r="JT28" s="107" vm="5019">
        <f ca="1"/>
        <v>35.43</v>
      </c>
      <c r="JU28" s="107" vm="5052">
        <f ca="1"/>
        <v>35.045000000000002</v>
      </c>
      <c r="JV28" s="107" vm="5053">
        <f ca="1"/>
        <v>34.234999999999999</v>
      </c>
      <c r="JW28" s="107" vm="5054">
        <f ca="1"/>
        <v>34.704999999999998</v>
      </c>
      <c r="JX28" s="107" vm="5055">
        <f ca="1"/>
        <v>35.347499999999997</v>
      </c>
      <c r="JY28" s="107" vm="5056">
        <f ca="1"/>
        <v>35.729999999999997</v>
      </c>
      <c r="JZ28" s="107" vm="501">
        <f ca="1"/>
        <v>35.75</v>
      </c>
      <c r="KA28" s="107"/>
      <c r="KB28" s="107"/>
    </row>
    <row r="29" spans="2:288" ht="20.100000000000001" customHeight="1" x14ac:dyDescent="0.6">
      <c r="B29" s="11"/>
      <c r="C29" s="1" t="s">
        <v>39</v>
      </c>
      <c r="D29" s="108" t="str" cm="1">
        <f t="array" ref="D29">_FV(Table15[[#This Row],[ ETF]],"Ticker symbol",TRUE)</f>
        <v>IWMO</v>
      </c>
      <c r="E29" s="1" t="s">
        <v>75</v>
      </c>
      <c r="F29" s="1" t="s">
        <v>76</v>
      </c>
      <c r="G29" s="1" t="e" vm="5057">
        <v>#VALUE!</v>
      </c>
      <c r="H29" s="18" cm="1">
        <f t="array" ref="H29">IFERROR(_FV(Table15[[#This Row],[ ETF]],"beta"),"")</f>
        <v>0.85550000000000004</v>
      </c>
      <c r="I29" s="21" cm="1">
        <f t="array" ref="I29">_FV(Table15[[#This Row],[ ETF]],"Price")</f>
        <v>66.66</v>
      </c>
      <c r="J29" s="17">
        <f>SUMIF(Table14[Ativo],Table15[[#This Row],[Ticker]],Table14[Qtd])</f>
        <v>0</v>
      </c>
      <c r="K29" s="5">
        <f>Table15[[#This Row],[Preço]]*Table15[[#This Row],[Qtd]]</f>
        <v>0</v>
      </c>
      <c r="L29" s="13">
        <f>_xlfn.FLOOR.MATH((Aporte-2)/Table15[[#This Row],[Preço]])</f>
        <v>5</v>
      </c>
      <c r="M29" s="12">
        <f>Aporte-Table15[[#This Row],[Possível]]*Table15[[#This Row],[Preço]]</f>
        <v>16.700000000000045</v>
      </c>
      <c r="N29" s="26" cm="1">
        <f t="array" ref="N29">_FV(Table15[[#This Row],[ ETF]],"Expense ratio",TRUE)</f>
        <v>3.0000000000000001E-3</v>
      </c>
      <c r="O29" s="29" cm="1">
        <f t="array" ref="O29">_FV(Table15[[#This Row],[ ETF]],"Market cap",TRUE)</f>
        <v>2944044488.9000001</v>
      </c>
      <c r="P29" s="27" cm="1">
        <f t="array" ref="P29">_FV(Table15[[#This Row],[ ETF]],"Volume")</f>
        <v>5056</v>
      </c>
      <c r="Q29" s="26" cm="1">
        <f t="array" ref="Q29">_FV(Table15[[#This Row],[ ETF]],"Change (%)",TRUE)</f>
        <v>-5.6679999999999994E-3</v>
      </c>
      <c r="R29" s="30">
        <f ca="1">IFERROR(
   IFERROR(
      (Table15[[#This Row],[Preço]]-AF29)/AF29,
      (Table15[[#This Row],[Preço]]-AG29)/AG29
   ),
(Table15[[#This Row],[Preço]]-AH29)/AH29
)</f>
        <v>0.13078880407124671</v>
      </c>
      <c r="S29" s="31"/>
      <c r="T29" s="28" cm="1">
        <f t="array" ref="T29">Table15[[#This Row],[Valor de mercado]]/Riqueza_hoje</f>
        <v>0</v>
      </c>
      <c r="AF29" s="107" t="e" cm="1" vm="340">
        <f t="array" aca="1" ref="AF29:KB29" ca="1">TRANSPOSE(_xlfn.STOCKHISTORY(G29,TODAY()-365,TODAY(),0,0,1))</f>
        <v>#N/A</v>
      </c>
      <c r="AG29" s="107" vm="5058">
        <f ca="1"/>
        <v>58.95</v>
      </c>
      <c r="AH29" s="107" vm="5058">
        <f ca="1"/>
        <v>58.95</v>
      </c>
      <c r="AI29" s="107" vm="5059">
        <f ca="1"/>
        <v>58.94</v>
      </c>
      <c r="AJ29" s="107" vm="4317">
        <f ca="1"/>
        <v>58.7</v>
      </c>
      <c r="AK29" s="107" vm="5060">
        <f ca="1"/>
        <v>58.865000000000002</v>
      </c>
      <c r="AL29" s="107" vm="5061">
        <f ca="1"/>
        <v>59.195</v>
      </c>
      <c r="AM29" s="107" vm="4384">
        <f ca="1"/>
        <v>59.97</v>
      </c>
      <c r="AN29" s="107" vm="4400">
        <f ca="1"/>
        <v>60.83</v>
      </c>
      <c r="AO29" s="107" vm="5062">
        <f ca="1"/>
        <v>60.51</v>
      </c>
      <c r="AP29" s="107" vm="5063">
        <f ca="1"/>
        <v>60.31</v>
      </c>
      <c r="AQ29" s="107" vm="4346">
        <f ca="1"/>
        <v>60.55</v>
      </c>
      <c r="AR29" s="107" vm="5064">
        <f ca="1"/>
        <v>60.63</v>
      </c>
      <c r="AS29" s="107" vm="5065">
        <f ca="1"/>
        <v>59.79</v>
      </c>
      <c r="AT29" s="107" vm="4378">
        <f ca="1"/>
        <v>59.75</v>
      </c>
      <c r="AU29" s="107" vm="5066">
        <f ca="1"/>
        <v>59.89</v>
      </c>
      <c r="AV29" s="107" vm="5067">
        <f ca="1"/>
        <v>61.13</v>
      </c>
      <c r="AW29" s="107" vm="2059">
        <f ca="1"/>
        <v>61.71</v>
      </c>
      <c r="AX29" s="107" vm="5068">
        <f ca="1"/>
        <v>61.64</v>
      </c>
      <c r="AY29" s="107" vm="5069">
        <f ca="1"/>
        <v>61.61</v>
      </c>
      <c r="AZ29" s="107" vm="5070">
        <f ca="1"/>
        <v>61.82</v>
      </c>
      <c r="BA29" s="107" vm="5071">
        <f ca="1"/>
        <v>60.48</v>
      </c>
      <c r="BB29" s="107" vm="2041">
        <f ca="1"/>
        <v>60.5</v>
      </c>
      <c r="BC29" s="107" vm="4373">
        <f ca="1"/>
        <v>59.55</v>
      </c>
      <c r="BD29" s="107" vm="5072">
        <f ca="1"/>
        <v>60.34</v>
      </c>
      <c r="BE29" s="107" vm="5073">
        <f ca="1"/>
        <v>61.65</v>
      </c>
      <c r="BF29" s="107" vm="5074">
        <f ca="1"/>
        <v>61.73</v>
      </c>
      <c r="BG29" s="107" vm="5075">
        <f ca="1"/>
        <v>61.76</v>
      </c>
      <c r="BH29" s="107" vm="5076">
        <f ca="1"/>
        <v>62.33</v>
      </c>
      <c r="BI29" s="107" vm="1935">
        <f ca="1"/>
        <v>62.56</v>
      </c>
      <c r="BJ29" s="107" vm="2017">
        <f ca="1"/>
        <v>63.05</v>
      </c>
      <c r="BK29" s="107" vm="5077">
        <f ca="1"/>
        <v>62.75</v>
      </c>
      <c r="BL29" s="107" vm="1943">
        <f ca="1"/>
        <v>63.42</v>
      </c>
      <c r="BM29" s="107" vm="5078">
        <f ca="1"/>
        <v>63.63</v>
      </c>
      <c r="BN29" s="107" vm="1968">
        <f ca="1"/>
        <v>64.209999999999994</v>
      </c>
      <c r="BO29" s="107" vm="5079">
        <f ca="1"/>
        <v>63.82</v>
      </c>
      <c r="BP29" s="107" vm="1935">
        <f ca="1"/>
        <v>62.56</v>
      </c>
      <c r="BQ29" s="107" vm="5080">
        <f ca="1"/>
        <v>62.67</v>
      </c>
      <c r="BR29" s="107" vm="5081">
        <f ca="1"/>
        <v>63.3</v>
      </c>
      <c r="BS29" s="107" vm="5082">
        <f ca="1"/>
        <v>61.47</v>
      </c>
      <c r="BT29" s="107" vm="4349">
        <f ca="1"/>
        <v>60</v>
      </c>
      <c r="BU29" s="107" vm="5083">
        <f ca="1"/>
        <v>60.314999999999998</v>
      </c>
      <c r="BV29" s="107" vm="5084">
        <f ca="1"/>
        <v>60.045000000000002</v>
      </c>
      <c r="BW29" s="107" vm="5085">
        <f ca="1"/>
        <v>59.23</v>
      </c>
      <c r="BX29" s="107" vm="5086">
        <f ca="1"/>
        <v>60.21</v>
      </c>
      <c r="BY29" s="107" vm="4334">
        <f ca="1"/>
        <v>59.94</v>
      </c>
      <c r="BZ29" s="107" vm="5087">
        <f ca="1"/>
        <v>58.93</v>
      </c>
      <c r="CA29" s="107" vm="4280">
        <f ca="1"/>
        <v>57.39</v>
      </c>
      <c r="CB29" s="107" vm="5088">
        <f ca="1"/>
        <v>54.81</v>
      </c>
      <c r="CC29" s="107" vm="5089">
        <f ca="1"/>
        <v>56.67</v>
      </c>
      <c r="CD29" s="107" vm="5090">
        <f ca="1"/>
        <v>57.51</v>
      </c>
      <c r="CE29" s="107" vm="4272">
        <f ca="1"/>
        <v>57.73</v>
      </c>
      <c r="CF29" s="107" vm="5091">
        <f ca="1"/>
        <v>58.9</v>
      </c>
      <c r="CG29" s="107" vm="5092">
        <f ca="1"/>
        <v>58.22</v>
      </c>
      <c r="CH29" s="107" vm="4370">
        <f ca="1"/>
        <v>58.83</v>
      </c>
      <c r="CI29" s="107" vm="5093">
        <f ca="1"/>
        <v>59.435000000000002</v>
      </c>
      <c r="CJ29" s="107" vm="5094">
        <f ca="1"/>
        <v>58.625</v>
      </c>
      <c r="CK29" s="107" vm="4369">
        <f ca="1"/>
        <v>58.62</v>
      </c>
      <c r="CL29" s="107" vm="4305">
        <f ca="1"/>
        <v>58.12</v>
      </c>
      <c r="CM29" s="107" vm="5095">
        <f ca="1"/>
        <v>59.314999999999998</v>
      </c>
      <c r="CN29" s="107" vm="5096">
        <f ca="1"/>
        <v>59.064999999999998</v>
      </c>
      <c r="CO29" s="107" vm="4390">
        <f ca="1"/>
        <v>58.42</v>
      </c>
      <c r="CP29" s="107" vm="4299">
        <f ca="1"/>
        <v>57.44</v>
      </c>
      <c r="CQ29" s="107" vm="4359">
        <f ca="1"/>
        <v>57.98</v>
      </c>
      <c r="CR29" s="107" vm="5097">
        <f ca="1"/>
        <v>57.87</v>
      </c>
      <c r="CS29" s="107" vm="5098">
        <f ca="1"/>
        <v>58.01</v>
      </c>
      <c r="CT29" s="107" vm="4318">
        <f ca="1"/>
        <v>59.12</v>
      </c>
      <c r="CU29" s="107" vm="5099">
        <f ca="1"/>
        <v>60.04</v>
      </c>
      <c r="CV29" s="107" vm="5100">
        <f ca="1"/>
        <v>61.335000000000001</v>
      </c>
      <c r="CW29" s="107" vm="5101">
        <f ca="1"/>
        <v>61.15</v>
      </c>
      <c r="CX29" s="107" vm="2040">
        <f ca="1"/>
        <v>61.87</v>
      </c>
      <c r="CY29" s="107" vm="5102">
        <f ca="1"/>
        <v>62.02</v>
      </c>
      <c r="CZ29" s="107" vm="5103">
        <f ca="1"/>
        <v>62.2</v>
      </c>
      <c r="DA29" s="107" vm="5104">
        <f ca="1"/>
        <v>63.1</v>
      </c>
      <c r="DB29" s="107" vm="2017">
        <f ca="1"/>
        <v>63.05</v>
      </c>
      <c r="DC29" s="107" vm="5105">
        <f ca="1"/>
        <v>63.48</v>
      </c>
      <c r="DD29" s="107" vm="5106">
        <f ca="1"/>
        <v>63.64</v>
      </c>
      <c r="DE29" s="107" vm="5104">
        <f ca="1"/>
        <v>63.1</v>
      </c>
      <c r="DF29" s="107" vm="5107">
        <f ca="1"/>
        <v>62.3</v>
      </c>
      <c r="DG29" s="107" vm="2078">
        <f ca="1"/>
        <v>62.93</v>
      </c>
      <c r="DH29" s="107" vm="5108">
        <f ca="1"/>
        <v>63.38</v>
      </c>
      <c r="DI29" s="107" vm="5109">
        <f ca="1"/>
        <v>63.53</v>
      </c>
      <c r="DJ29" s="107" vm="5110">
        <f ca="1"/>
        <v>63.85</v>
      </c>
      <c r="DK29" s="107" vm="5111">
        <f ca="1"/>
        <v>64</v>
      </c>
      <c r="DL29" s="107" vm="5112">
        <f ca="1"/>
        <v>63.73</v>
      </c>
      <c r="DM29" s="107" vm="5113">
        <f ca="1"/>
        <v>63.45</v>
      </c>
      <c r="DN29" s="107" vm="5114">
        <f ca="1"/>
        <v>63.21</v>
      </c>
      <c r="DO29" s="107" vm="5115">
        <f ca="1"/>
        <v>63.342700000000001</v>
      </c>
      <c r="DP29" s="107" vm="5116">
        <f ca="1"/>
        <v>61.02</v>
      </c>
      <c r="DQ29" s="107" vm="5117">
        <f ca="1"/>
        <v>62.08</v>
      </c>
      <c r="DR29" s="107" vm="2071">
        <f ca="1"/>
        <v>61.39</v>
      </c>
      <c r="DS29" s="107" vm="5118">
        <f ca="1"/>
        <v>62.61</v>
      </c>
      <c r="DT29" s="107" vm="5119">
        <f ca="1"/>
        <v>61.48</v>
      </c>
      <c r="DU29" s="107" vm="5120">
        <f ca="1"/>
        <v>60.61</v>
      </c>
      <c r="DV29" s="107" vm="5121">
        <f ca="1"/>
        <v>59.35</v>
      </c>
      <c r="DW29" s="107" vm="5122">
        <f ca="1"/>
        <v>59.18</v>
      </c>
      <c r="DX29" s="107" vm="4339">
        <f ca="1"/>
        <v>60.29</v>
      </c>
      <c r="DY29" s="107" vm="5123">
        <f ca="1"/>
        <v>59.95</v>
      </c>
      <c r="DZ29" s="107" vm="5124">
        <f ca="1"/>
        <v>60.4</v>
      </c>
      <c r="EA29" s="107" vm="4322">
        <f ca="1"/>
        <v>59.36</v>
      </c>
      <c r="EB29" s="107" vm="5125">
        <f ca="1"/>
        <v>60.984999999999999</v>
      </c>
      <c r="EC29" s="107" vm="5126">
        <f ca="1"/>
        <v>61.14</v>
      </c>
      <c r="ED29" s="107" vm="5127">
        <f ca="1"/>
        <v>61.74</v>
      </c>
      <c r="EE29" s="107" vm="5128">
        <f ca="1"/>
        <v>61.95</v>
      </c>
      <c r="EF29" s="107" vm="5129">
        <f ca="1"/>
        <v>62.27</v>
      </c>
      <c r="EG29" s="107" vm="5130">
        <f ca="1"/>
        <v>62.35</v>
      </c>
      <c r="EH29" s="107" vm="5131">
        <f ca="1"/>
        <v>62.435000000000002</v>
      </c>
      <c r="EI29" s="107" t="e" vm="340">
        <f ca="1"/>
        <v>#N/A</v>
      </c>
      <c r="EJ29" s="107" vm="5132">
        <f ca="1"/>
        <v>62.7</v>
      </c>
      <c r="EK29" s="107" vm="5133">
        <f ca="1"/>
        <v>62.95</v>
      </c>
      <c r="EL29" s="107" vm="5134">
        <f ca="1"/>
        <v>62.604999999999997</v>
      </c>
      <c r="EM29" s="107" vm="5135">
        <f ca="1"/>
        <v>62.81</v>
      </c>
      <c r="EN29" s="107" vm="5104">
        <f ca="1"/>
        <v>63.1</v>
      </c>
      <c r="EO29" s="107" vm="2079">
        <f ca="1"/>
        <v>62.85</v>
      </c>
      <c r="EP29" s="107" vm="2080">
        <f ca="1"/>
        <v>62.77</v>
      </c>
      <c r="EQ29" s="107" vm="5136">
        <f ca="1"/>
        <v>62.62</v>
      </c>
      <c r="ER29" s="107" vm="5077">
        <f ca="1"/>
        <v>62.75</v>
      </c>
      <c r="ES29" s="107" vm="5137">
        <f ca="1"/>
        <v>62.69</v>
      </c>
      <c r="ET29" s="107" vm="5138">
        <f ca="1"/>
        <v>62.52</v>
      </c>
      <c r="EU29" s="107" vm="2060">
        <f ca="1"/>
        <v>62.6</v>
      </c>
      <c r="EV29" s="107" vm="5139">
        <f ca="1"/>
        <v>61.96</v>
      </c>
      <c r="EW29" s="107" vm="5140">
        <f ca="1"/>
        <v>60.805</v>
      </c>
      <c r="EX29" s="107" vm="5141">
        <f ca="1"/>
        <v>61.57</v>
      </c>
      <c r="EY29" s="107" vm="2029">
        <f ca="1"/>
        <v>62.05</v>
      </c>
      <c r="EZ29" s="107" vm="5142">
        <f ca="1"/>
        <v>62.39</v>
      </c>
      <c r="FA29" s="107" vm="2012">
        <f ca="1"/>
        <v>63</v>
      </c>
      <c r="FB29" s="107" vm="5143">
        <f ca="1"/>
        <v>63.27</v>
      </c>
      <c r="FC29" s="107" vm="5144">
        <f ca="1"/>
        <v>62.965000000000003</v>
      </c>
      <c r="FD29" s="107" vm="5145">
        <f ca="1"/>
        <v>63.25</v>
      </c>
      <c r="FE29" s="107" vm="5146">
        <f ca="1"/>
        <v>63.03</v>
      </c>
      <c r="FF29" s="107" vm="5147">
        <f ca="1"/>
        <v>63.2</v>
      </c>
      <c r="FG29" s="107" vm="1880">
        <f ca="1"/>
        <v>63.32</v>
      </c>
      <c r="FH29" s="107" vm="5148">
        <f ca="1"/>
        <v>63.575000000000003</v>
      </c>
      <c r="FI29" s="107" vm="5149">
        <f ca="1"/>
        <v>62.84</v>
      </c>
      <c r="FJ29" s="107" vm="5150">
        <f ca="1"/>
        <v>62.92</v>
      </c>
      <c r="FK29" s="107" vm="5151">
        <f ca="1"/>
        <v>62.06</v>
      </c>
      <c r="FL29" s="107" vm="5152">
        <f ca="1"/>
        <v>63.22</v>
      </c>
      <c r="FM29" s="107" vm="3137">
        <f ca="1"/>
        <v>63.75</v>
      </c>
      <c r="FN29" s="107" vm="5153">
        <f ca="1"/>
        <v>63.71</v>
      </c>
      <c r="FO29" s="107" vm="5154">
        <f ca="1"/>
        <v>63.44</v>
      </c>
      <c r="FP29" s="107" vm="5155">
        <f ca="1"/>
        <v>63.29</v>
      </c>
      <c r="FQ29" s="107" vm="5156">
        <f ca="1"/>
        <v>62.68</v>
      </c>
      <c r="FR29" s="107" vm="5157">
        <f ca="1"/>
        <v>61.18</v>
      </c>
      <c r="FS29" s="107" vm="2009">
        <f ca="1"/>
        <v>62.16</v>
      </c>
      <c r="FT29" s="107" vm="5158">
        <f ca="1"/>
        <v>63.075000000000003</v>
      </c>
      <c r="FU29" s="107" vm="5159">
        <f ca="1"/>
        <v>63.17</v>
      </c>
      <c r="FV29" s="107" vm="5160">
        <f ca="1"/>
        <v>63.844999999999999</v>
      </c>
      <c r="FW29" s="107" vm="5161">
        <f ca="1"/>
        <v>64.27</v>
      </c>
      <c r="FX29" s="107" vm="5162">
        <f ca="1"/>
        <v>63.33</v>
      </c>
      <c r="FY29" s="107" vm="1922">
        <f ca="1"/>
        <v>63.93</v>
      </c>
      <c r="FZ29" s="107" vm="5163">
        <f ca="1"/>
        <v>64.7</v>
      </c>
      <c r="GA29" s="107" vm="5164">
        <f ca="1"/>
        <v>64.12</v>
      </c>
      <c r="GB29" s="107" vm="5165">
        <f ca="1"/>
        <v>64.67</v>
      </c>
      <c r="GC29" s="107" vm="1925">
        <f ca="1"/>
        <v>64.489999999999995</v>
      </c>
      <c r="GD29" s="107" vm="5166">
        <f ca="1"/>
        <v>64.98</v>
      </c>
      <c r="GE29" s="107" vm="1896">
        <f ca="1"/>
        <v>65.42</v>
      </c>
      <c r="GF29" s="107" vm="5167">
        <f ca="1"/>
        <v>65.459999999999994</v>
      </c>
      <c r="GG29" s="107" vm="5168">
        <f ca="1"/>
        <v>65.63</v>
      </c>
      <c r="GH29" s="107" vm="5169">
        <f ca="1"/>
        <v>66</v>
      </c>
      <c r="GI29" s="107" vm="5170">
        <f ca="1"/>
        <v>65.84</v>
      </c>
      <c r="GJ29" s="107" vm="5171">
        <f ca="1"/>
        <v>66.02</v>
      </c>
      <c r="GK29" s="107" vm="1916">
        <f ca="1"/>
        <v>66.14</v>
      </c>
      <c r="GL29" s="107" vm="5172">
        <f ca="1"/>
        <v>65.34</v>
      </c>
      <c r="GM29" s="107" vm="1999">
        <f ca="1"/>
        <v>64.97</v>
      </c>
      <c r="GN29" s="107" vm="5173">
        <f ca="1"/>
        <v>64.900000000000006</v>
      </c>
      <c r="GO29" s="107" vm="5174">
        <f ca="1"/>
        <v>63.54</v>
      </c>
      <c r="GP29" s="107" vm="5175">
        <f ca="1"/>
        <v>63.79</v>
      </c>
      <c r="GQ29" s="107" vm="5176">
        <f ca="1"/>
        <v>65</v>
      </c>
      <c r="GR29" s="107" vm="5177">
        <f ca="1"/>
        <v>65.37</v>
      </c>
      <c r="GS29" s="107" vm="2440">
        <f ca="1"/>
        <v>65.900000000000006</v>
      </c>
      <c r="GT29" s="107" vm="5178">
        <f ca="1"/>
        <v>65.665000000000006</v>
      </c>
      <c r="GU29" s="107" vm="5179">
        <f ca="1"/>
        <v>66.08</v>
      </c>
      <c r="GV29" s="107" t="e" vm="340">
        <f ca="1"/>
        <v>#N/A</v>
      </c>
      <c r="GW29" s="107" vm="5180">
        <f ca="1"/>
        <v>66.22</v>
      </c>
      <c r="GX29" s="107" vm="1991">
        <f ca="1"/>
        <v>66.39</v>
      </c>
      <c r="GY29" s="107" vm="5181">
        <f ca="1"/>
        <v>66.849999999999994</v>
      </c>
      <c r="GZ29" s="107" vm="5182">
        <f ca="1"/>
        <v>66.62</v>
      </c>
      <c r="HA29" s="107" vm="5183">
        <f ca="1"/>
        <v>67.055000000000007</v>
      </c>
      <c r="HB29" s="107" vm="5184">
        <f ca="1"/>
        <v>66.8</v>
      </c>
      <c r="HC29" s="107" vm="5185">
        <f ca="1"/>
        <v>66.06</v>
      </c>
      <c r="HD29" s="107" vm="5186">
        <f ca="1"/>
        <v>66.52</v>
      </c>
      <c r="HE29" s="107" vm="5187">
        <f ca="1"/>
        <v>66.47</v>
      </c>
      <c r="HF29" s="107" vm="3132">
        <f ca="1"/>
        <v>66.17</v>
      </c>
      <c r="HG29" s="107" vm="5188">
        <f ca="1"/>
        <v>66.13</v>
      </c>
      <c r="HH29" s="107" vm="5189">
        <f ca="1"/>
        <v>66.010000000000005</v>
      </c>
      <c r="HI29" s="107" vm="5190">
        <f ca="1"/>
        <v>66.040000000000006</v>
      </c>
      <c r="HJ29" s="107" vm="5168">
        <f ca="1"/>
        <v>65.63</v>
      </c>
      <c r="HK29" s="107" vm="5191">
        <f ca="1"/>
        <v>63.98</v>
      </c>
      <c r="HL29" s="107" vm="5192">
        <f ca="1"/>
        <v>64.31</v>
      </c>
      <c r="HM29" s="107" vm="5193">
        <f ca="1"/>
        <v>65.16</v>
      </c>
      <c r="HN29" s="107" vm="5194">
        <f ca="1"/>
        <v>66.180000000000007</v>
      </c>
      <c r="HO29" s="107" vm="5189">
        <f ca="1"/>
        <v>66.010000000000005</v>
      </c>
      <c r="HP29" s="107" vm="3120">
        <f ca="1"/>
        <v>66.209999999999994</v>
      </c>
      <c r="HQ29" s="107" vm="5195">
        <f ca="1"/>
        <v>64.61</v>
      </c>
      <c r="HR29" s="107" vm="5196">
        <f ca="1"/>
        <v>64.430000000000007</v>
      </c>
      <c r="HS29" s="107" vm="5197">
        <f ca="1"/>
        <v>64.069999999999993</v>
      </c>
      <c r="HT29" s="107" vm="3115">
        <f ca="1"/>
        <v>63.74</v>
      </c>
      <c r="HU29" s="107" vm="5198">
        <f ca="1"/>
        <v>63.13</v>
      </c>
      <c r="HV29" s="107" vm="5199">
        <f ca="1"/>
        <v>64.36</v>
      </c>
      <c r="HW29" s="107" vm="5200">
        <f ca="1"/>
        <v>63.24</v>
      </c>
      <c r="HX29" s="107" vm="5201">
        <f ca="1"/>
        <v>64.989999999999995</v>
      </c>
      <c r="HY29" s="107" vm="5163">
        <f ca="1"/>
        <v>64.7</v>
      </c>
      <c r="HZ29" s="107" vm="1939">
        <f ca="1"/>
        <v>64.95</v>
      </c>
      <c r="IA29" s="107" vm="5202">
        <f ca="1"/>
        <v>64.290000000000006</v>
      </c>
      <c r="IB29" s="107" vm="5203">
        <f ca="1"/>
        <v>64.344999999999999</v>
      </c>
      <c r="IC29" s="107" vm="5167">
        <f ca="1"/>
        <v>65.459999999999994</v>
      </c>
      <c r="ID29" s="107" vm="5204">
        <f ca="1"/>
        <v>66.34</v>
      </c>
      <c r="IE29" s="107" vm="5205">
        <f ca="1"/>
        <v>66.525000000000006</v>
      </c>
      <c r="IF29" s="107" vm="5206">
        <f ca="1"/>
        <v>67.165000000000006</v>
      </c>
      <c r="IG29" s="107" vm="5207">
        <f ca="1"/>
        <v>67.260000000000005</v>
      </c>
      <c r="IH29" s="107" vm="5208">
        <f ca="1"/>
        <v>66.989999999999995</v>
      </c>
      <c r="II29" s="107" vm="1912">
        <f ca="1"/>
        <v>67.22</v>
      </c>
      <c r="IJ29" s="107" vm="5209">
        <f ca="1"/>
        <v>67.84</v>
      </c>
      <c r="IK29" s="107" vm="5210">
        <f ca="1"/>
        <v>68.349999999999994</v>
      </c>
      <c r="IL29" s="107" vm="5211">
        <f ca="1"/>
        <v>67.959999999999994</v>
      </c>
      <c r="IM29" s="107" vm="2228">
        <f ca="1"/>
        <v>68.37</v>
      </c>
      <c r="IN29" s="107" vm="5212">
        <f ca="1"/>
        <v>68.430000000000007</v>
      </c>
      <c r="IO29" s="107" vm="5213">
        <f ca="1"/>
        <v>68.905000000000001</v>
      </c>
      <c r="IP29" s="107" vm="5214">
        <f ca="1"/>
        <v>69</v>
      </c>
      <c r="IQ29" s="107" vm="5215">
        <f ca="1"/>
        <v>68.98</v>
      </c>
      <c r="IR29" s="107" vm="5216">
        <f ca="1"/>
        <v>69.33</v>
      </c>
      <c r="IS29" s="107" vm="5217">
        <f ca="1"/>
        <v>69.61</v>
      </c>
      <c r="IT29" s="107" vm="2232">
        <f ca="1"/>
        <v>69.760000000000005</v>
      </c>
      <c r="IU29" s="107" vm="5218">
        <f ca="1"/>
        <v>68.91</v>
      </c>
      <c r="IV29" s="107" vm="2460">
        <f ca="1"/>
        <v>68.760000000000005</v>
      </c>
      <c r="IW29" s="107" vm="5219">
        <f ca="1"/>
        <v>68.599999999999994</v>
      </c>
      <c r="IX29" s="107" vm="5220">
        <f ca="1"/>
        <v>68.78</v>
      </c>
      <c r="IY29" s="107" vm="5221">
        <f ca="1"/>
        <v>68.87</v>
      </c>
      <c r="IZ29" s="107" vm="5222">
        <f ca="1"/>
        <v>68.95</v>
      </c>
      <c r="JA29" s="107" vm="5223">
        <f ca="1"/>
        <v>68.84</v>
      </c>
      <c r="JB29" s="107" vm="5224">
        <f ca="1"/>
        <v>68.790000000000006</v>
      </c>
      <c r="JC29" s="107" vm="5219">
        <f ca="1"/>
        <v>68.599999999999994</v>
      </c>
      <c r="JD29" s="107" vm="5222">
        <f ca="1"/>
        <v>68.95</v>
      </c>
      <c r="JE29" s="107" vm="5225">
        <f ca="1"/>
        <v>68.069999999999993</v>
      </c>
      <c r="JF29" s="107" vm="3176">
        <f ca="1"/>
        <v>68.260000000000005</v>
      </c>
      <c r="JG29" s="107" vm="5226">
        <f ca="1"/>
        <v>68.444999999999993</v>
      </c>
      <c r="JH29" s="107" vm="5227">
        <f ca="1"/>
        <v>66.435000000000002</v>
      </c>
      <c r="JI29" s="107" vm="5228">
        <f ca="1"/>
        <v>67.010000000000005</v>
      </c>
      <c r="JJ29" s="107" vm="3134">
        <f ca="1"/>
        <v>66.44</v>
      </c>
      <c r="JK29" s="107" vm="5229">
        <f ca="1"/>
        <v>67.540000000000006</v>
      </c>
      <c r="JL29" s="107" vm="5230">
        <f ca="1"/>
        <v>65.87</v>
      </c>
      <c r="JM29" s="107" vm="5231">
        <f ca="1"/>
        <v>65.06</v>
      </c>
      <c r="JN29" s="107" vm="5232">
        <f ca="1"/>
        <v>64.959999999999994</v>
      </c>
      <c r="JO29" s="107" vm="1891">
        <f ca="1"/>
        <v>67.099999999999994</v>
      </c>
      <c r="JP29" s="107" vm="1903">
        <f ca="1"/>
        <v>67.3</v>
      </c>
      <c r="JQ29" s="107" vm="5233">
        <f ca="1"/>
        <v>67.16</v>
      </c>
      <c r="JR29" s="107" vm="5234">
        <f ca="1"/>
        <v>66.599999999999994</v>
      </c>
      <c r="JS29" s="107" vm="5235">
        <f ca="1"/>
        <v>66.150000000000006</v>
      </c>
      <c r="JT29" s="107" vm="5236">
        <f ca="1"/>
        <v>64.84</v>
      </c>
      <c r="JU29" s="107" vm="5237">
        <f ca="1"/>
        <v>65.13</v>
      </c>
      <c r="JV29" s="107" vm="5238">
        <f ca="1"/>
        <v>66.23</v>
      </c>
      <c r="JW29" s="107" vm="1971">
        <f ca="1"/>
        <v>65.31</v>
      </c>
      <c r="JX29" s="107" vm="5239">
        <f ca="1"/>
        <v>63.68</v>
      </c>
      <c r="JY29" s="107" vm="5240">
        <f ca="1"/>
        <v>64.55</v>
      </c>
      <c r="JZ29" s="107" vm="5241">
        <f ca="1"/>
        <v>66.125</v>
      </c>
      <c r="KA29" s="107" vm="5242">
        <f ca="1"/>
        <v>67.040000000000006</v>
      </c>
      <c r="KB29" s="107" vm="5243">
        <f ca="1"/>
        <v>66.66</v>
      </c>
    </row>
    <row r="30" spans="2:288" ht="20.100000000000001" customHeight="1" x14ac:dyDescent="0.6">
      <c r="B30" s="11"/>
      <c r="C30" s="1" t="s">
        <v>39</v>
      </c>
      <c r="D30" s="108" t="str" cm="1">
        <f t="array" ref="D30">_FV(Table15[[#This Row],[ ETF]],"Ticker symbol",TRUE)</f>
        <v>ACWD</v>
      </c>
      <c r="E30" s="1" t="s">
        <v>60</v>
      </c>
      <c r="F30" s="1" t="s">
        <v>61</v>
      </c>
      <c r="G30" s="1" t="e" vm="5244">
        <v>#VALUE!</v>
      </c>
      <c r="H30" s="18" cm="1">
        <f t="array" ref="H30">IFERROR(_FV(Table15[[#This Row],[ ETF]],"beta"),"")</f>
        <v>0.98160000000000003</v>
      </c>
      <c r="I30" s="21" cm="1">
        <f t="array" ref="I30">_FV(Table15[[#This Row],[ ETF]],"Price")</f>
        <v>199.61500000000001</v>
      </c>
      <c r="J30" s="17">
        <f>SUMIF(Table14[Ativo],Table15[[#This Row],[Ticker]],Table14[Qtd])</f>
        <v>0</v>
      </c>
      <c r="K30" s="5">
        <f>Table15[[#This Row],[Preço]]*Table15[[#This Row],[Qtd]]</f>
        <v>0</v>
      </c>
      <c r="L30" s="13">
        <f>_xlfn.FLOOR.MATH((Aporte-2)/Table15[[#This Row],[Preço]])</f>
        <v>1</v>
      </c>
      <c r="M30" s="12">
        <f>Aporte-Table15[[#This Row],[Possível]]*Table15[[#This Row],[Preço]]</f>
        <v>150.38499999999999</v>
      </c>
      <c r="N30" s="26" cm="1">
        <f t="array" ref="N30">_FV(Table15[[#This Row],[ ETF]],"Expense ratio",TRUE)</f>
        <v>4.0000000000000001E-3</v>
      </c>
      <c r="O30" s="29" cm="1">
        <f t="array" ref="O30">_FV(Table15[[#This Row],[ ETF]],"Market cap",TRUE)</f>
        <v>2905290838.7199998</v>
      </c>
      <c r="P30" s="27" cm="1">
        <f t="array" ref="P30">_FV(Table15[[#This Row],[ ETF]],"Volume")</f>
        <v>42666</v>
      </c>
      <c r="Q30" s="26" cm="1">
        <f t="array" ref="Q30">_FV(Table15[[#This Row],[ ETF]],"Change (%)",TRUE)</f>
        <v>1.8609999999999998E-3</v>
      </c>
      <c r="R30" s="30">
        <f ca="1">IFERROR(
   IFERROR(
      (Table15[[#This Row],[Preço]]-AF30)/AF30,
      (Table15[[#This Row],[Preço]]-AG30)/AG30
   ),
(Table15[[#This Row],[Preço]]-AH30)/AH30
)</f>
        <v>0.18544248244833683</v>
      </c>
      <c r="S30" s="31"/>
      <c r="T30" s="28" cm="1">
        <f t="array" ref="T30">Table15[[#This Row],[Valor de mercado]]/Riqueza_hoje</f>
        <v>0</v>
      </c>
      <c r="AF30" s="107" cm="1" vm="5245">
        <f t="array" aca="1" ref="AF30:JZ30" ca="1">TRANSPOSE(_xlfn.STOCKHISTORY(G30,TODAY()-365,TODAY(),0,0,1))</f>
        <v>168.3886</v>
      </c>
      <c r="AG30" s="107" vm="5246">
        <f ca="1"/>
        <v>169.18</v>
      </c>
      <c r="AH30" s="107" vm="5247">
        <f ca="1"/>
        <v>169.64</v>
      </c>
      <c r="AI30" s="107" vm="5248">
        <f ca="1"/>
        <v>169.35499999999999</v>
      </c>
      <c r="AJ30" s="107" vm="5249">
        <f ca="1"/>
        <v>168.73</v>
      </c>
      <c r="AK30" s="107" vm="5250">
        <f ca="1"/>
        <v>169.22</v>
      </c>
      <c r="AL30" s="107" vm="5251">
        <f ca="1"/>
        <v>171.63</v>
      </c>
      <c r="AM30" s="107" vm="5252">
        <f ca="1"/>
        <v>172.72</v>
      </c>
      <c r="AN30" s="107" vm="5253">
        <f ca="1"/>
        <v>173.87</v>
      </c>
      <c r="AO30" s="107" vm="4500">
        <f ca="1"/>
        <v>173.3</v>
      </c>
      <c r="AP30" s="107" vm="5254">
        <f ca="1"/>
        <v>173.2</v>
      </c>
      <c r="AQ30" s="107" vm="5255">
        <f ca="1"/>
        <v>173.58</v>
      </c>
      <c r="AR30" s="107" vm="5256">
        <f ca="1"/>
        <v>174.48500000000001</v>
      </c>
      <c r="AS30" s="107" vm="4599">
        <f ca="1"/>
        <v>172.35</v>
      </c>
      <c r="AT30" s="107" vm="5257">
        <f ca="1"/>
        <v>172.30500000000001</v>
      </c>
      <c r="AU30" s="107" vm="5258">
        <f ca="1"/>
        <v>172.95</v>
      </c>
      <c r="AV30" s="107" vm="4603">
        <f ca="1"/>
        <v>175.18</v>
      </c>
      <c r="AW30" s="107" vm="5259">
        <f ca="1"/>
        <v>175.64</v>
      </c>
      <c r="AX30" s="107" vm="5260">
        <f ca="1"/>
        <v>174.9</v>
      </c>
      <c r="AY30" s="107" vm="5261">
        <f ca="1"/>
        <v>174.5</v>
      </c>
      <c r="AZ30" s="107" vm="4552">
        <f ca="1"/>
        <v>175.04</v>
      </c>
      <c r="BA30" s="107" vm="5262">
        <f ca="1"/>
        <v>171.99</v>
      </c>
      <c r="BB30" s="107" vm="4581">
        <f ca="1"/>
        <v>172.81</v>
      </c>
      <c r="BC30" s="107" vm="5263">
        <f ca="1"/>
        <v>169.41</v>
      </c>
      <c r="BD30" s="107" vm="5264">
        <f ca="1"/>
        <v>171.04</v>
      </c>
      <c r="BE30" s="107" vm="5265">
        <f ca="1"/>
        <v>173.84</v>
      </c>
      <c r="BF30" s="107" vm="5266">
        <f ca="1"/>
        <v>173.93</v>
      </c>
      <c r="BG30" s="107" vm="5267">
        <f ca="1"/>
        <v>174.79</v>
      </c>
      <c r="BH30" s="107" vm="5268">
        <f ca="1"/>
        <v>176.18</v>
      </c>
      <c r="BI30" s="107" vm="5269">
        <f ca="1"/>
        <v>176.9</v>
      </c>
      <c r="BJ30" s="107" vm="5270">
        <f ca="1"/>
        <v>177.71</v>
      </c>
      <c r="BK30" s="107" vm="5271">
        <f ca="1"/>
        <v>177.98</v>
      </c>
      <c r="BL30" s="107" vm="5272">
        <f ca="1"/>
        <v>178.82</v>
      </c>
      <c r="BM30" s="107" vm="5273">
        <f ca="1"/>
        <v>179.12</v>
      </c>
      <c r="BN30" s="107" vm="5274">
        <f ca="1"/>
        <v>180.9</v>
      </c>
      <c r="BO30" s="107" vm="5275">
        <f ca="1"/>
        <v>180.04</v>
      </c>
      <c r="BP30" s="107" vm="5276">
        <f ca="1"/>
        <v>178.41</v>
      </c>
      <c r="BQ30" s="107" vm="5277">
        <f ca="1"/>
        <v>177.74</v>
      </c>
      <c r="BR30" s="107" vm="5278">
        <f ca="1"/>
        <v>179.41</v>
      </c>
      <c r="BS30" s="107" vm="5279">
        <f ca="1"/>
        <v>177.41</v>
      </c>
      <c r="BT30" s="107" vm="5280">
        <f ca="1"/>
        <v>175.55</v>
      </c>
      <c r="BU30" s="107" vm="5281">
        <f ca="1"/>
        <v>177.36</v>
      </c>
      <c r="BV30" s="107" vm="5282">
        <f ca="1"/>
        <v>176.91499999999999</v>
      </c>
      <c r="BW30" s="107" vm="5283">
        <f ca="1"/>
        <v>173.64</v>
      </c>
      <c r="BX30" s="107" vm="5284">
        <f ca="1"/>
        <v>176.47</v>
      </c>
      <c r="BY30" s="107" vm="5285">
        <f ca="1"/>
        <v>176.06</v>
      </c>
      <c r="BZ30" s="107" vm="5286">
        <f ca="1"/>
        <v>175.49</v>
      </c>
      <c r="CA30" s="107" vm="5287">
        <f ca="1"/>
        <v>173.73</v>
      </c>
      <c r="CB30" s="107" vm="5288">
        <f ca="1"/>
        <v>169.9</v>
      </c>
      <c r="CC30" s="107" vm="5253">
        <f ca="1"/>
        <v>173.87</v>
      </c>
      <c r="CD30" s="107" vm="5289">
        <f ca="1"/>
        <v>175.76</v>
      </c>
      <c r="CE30" s="107" vm="5290">
        <f ca="1"/>
        <v>175.88499999999999</v>
      </c>
      <c r="CF30" s="107" vm="5291">
        <f ca="1"/>
        <v>178.59</v>
      </c>
      <c r="CG30" s="107" vm="5292">
        <f ca="1"/>
        <v>176.92</v>
      </c>
      <c r="CH30" s="107" vm="5293">
        <f ca="1"/>
        <v>177.42</v>
      </c>
      <c r="CI30" s="107" vm="5294">
        <f ca="1"/>
        <v>179.22</v>
      </c>
      <c r="CJ30" s="107" vm="5295">
        <f ca="1"/>
        <v>177.99</v>
      </c>
      <c r="CK30" s="107" vm="5296">
        <f ca="1"/>
        <v>179.09</v>
      </c>
      <c r="CL30" s="107" vm="4612">
        <f ca="1"/>
        <v>176.85</v>
      </c>
      <c r="CM30" s="107" vm="5297">
        <f ca="1"/>
        <v>178.35</v>
      </c>
      <c r="CN30" s="107" vm="5279">
        <f ca="1"/>
        <v>177.41</v>
      </c>
      <c r="CO30" s="107" vm="5298">
        <f ca="1"/>
        <v>176.46</v>
      </c>
      <c r="CP30" s="107" vm="5299">
        <f ca="1"/>
        <v>175.08</v>
      </c>
      <c r="CQ30" s="107" vm="5300">
        <f ca="1"/>
        <v>176.96</v>
      </c>
      <c r="CR30" s="107" vm="5301">
        <f ca="1"/>
        <v>177.49</v>
      </c>
      <c r="CS30" s="107" vm="5302">
        <f ca="1"/>
        <v>177.77</v>
      </c>
      <c r="CT30" s="107" vm="5303">
        <f ca="1"/>
        <v>177.73</v>
      </c>
      <c r="CU30" s="107" vm="5304">
        <f ca="1"/>
        <v>179.43</v>
      </c>
      <c r="CV30" s="107" vm="5305">
        <f ca="1"/>
        <v>182.41</v>
      </c>
      <c r="CW30" s="107" vm="5306">
        <f ca="1"/>
        <v>181.43</v>
      </c>
      <c r="CX30" s="107" vm="5307">
        <f ca="1"/>
        <v>182.495</v>
      </c>
      <c r="CY30" s="107" vm="5308">
        <f ca="1"/>
        <v>182.4</v>
      </c>
      <c r="CZ30" s="107" vm="5309">
        <f ca="1"/>
        <v>182.72499999999999</v>
      </c>
      <c r="DA30" s="107" vm="5310">
        <f ca="1"/>
        <v>183.26</v>
      </c>
      <c r="DB30" s="107" vm="5311">
        <f ca="1"/>
        <v>184.10499999999999</v>
      </c>
      <c r="DC30" s="107" vm="5312">
        <f ca="1"/>
        <v>184.9</v>
      </c>
      <c r="DD30" s="107" vm="5313">
        <f ca="1"/>
        <v>185.66</v>
      </c>
      <c r="DE30" s="107" vm="5314">
        <f ca="1"/>
        <v>185.92</v>
      </c>
      <c r="DF30" s="107" vm="5315">
        <f ca="1"/>
        <v>183.03</v>
      </c>
      <c r="DG30" s="107" vm="5316">
        <f ca="1"/>
        <v>184.26</v>
      </c>
      <c r="DH30" s="107" vm="5317">
        <f ca="1"/>
        <v>185.14500000000001</v>
      </c>
      <c r="DI30" s="107" vm="5318">
        <f ca="1"/>
        <v>185.6</v>
      </c>
      <c r="DJ30" s="107" vm="5319">
        <f ca="1"/>
        <v>186.24</v>
      </c>
      <c r="DK30" s="107" vm="5320">
        <f ca="1"/>
        <v>186.1</v>
      </c>
      <c r="DL30" s="107" vm="5321">
        <f ca="1"/>
        <v>186.46</v>
      </c>
      <c r="DM30" s="107" vm="5319">
        <f ca="1"/>
        <v>186.24</v>
      </c>
      <c r="DN30" s="107" vm="5322">
        <f ca="1"/>
        <v>185.25</v>
      </c>
      <c r="DO30" s="107" t="e" vm="340">
        <f ca="1"/>
        <v>#N/A</v>
      </c>
      <c r="DP30" s="107" vm="5323">
        <f ca="1"/>
        <v>183.11</v>
      </c>
      <c r="DQ30" s="107" vm="5324">
        <f ca="1"/>
        <v>185.22</v>
      </c>
      <c r="DR30" s="107" vm="5325">
        <f ca="1"/>
        <v>185.46</v>
      </c>
      <c r="DS30" s="107" vm="5326">
        <f ca="1"/>
        <v>187.935</v>
      </c>
      <c r="DT30" s="107" vm="5327">
        <f ca="1"/>
        <v>187.73</v>
      </c>
      <c r="DU30" s="107" vm="5316">
        <f ca="1"/>
        <v>184.26</v>
      </c>
      <c r="DV30" s="107" vm="5328">
        <f ca="1"/>
        <v>181.88</v>
      </c>
      <c r="DW30" s="107" vm="5329">
        <f ca="1"/>
        <v>181.93</v>
      </c>
      <c r="DX30" s="107" vm="5330">
        <f ca="1"/>
        <v>184.69</v>
      </c>
      <c r="DY30" s="107" vm="5331">
        <f ca="1"/>
        <v>184.72</v>
      </c>
      <c r="DZ30" s="107" vm="5332">
        <f ca="1"/>
        <v>186.05</v>
      </c>
      <c r="EA30" s="107" vm="5333">
        <f ca="1"/>
        <v>185.72</v>
      </c>
      <c r="EB30" s="107" vm="5334">
        <f ca="1"/>
        <v>187.16</v>
      </c>
      <c r="EC30" s="107" vm="5335">
        <f ca="1"/>
        <v>186.8</v>
      </c>
      <c r="ED30" s="107" vm="5336">
        <f ca="1"/>
        <v>187.14</v>
      </c>
      <c r="EE30" s="107" vm="5337">
        <f ca="1"/>
        <v>187.53</v>
      </c>
      <c r="EF30" s="107" vm="5338">
        <f ca="1"/>
        <v>188.38</v>
      </c>
      <c r="EG30" s="107" t="e" vm="340">
        <f ca="1"/>
        <v>#N/A</v>
      </c>
      <c r="EH30" s="107" vm="5339">
        <f ca="1"/>
        <v>188.85</v>
      </c>
      <c r="EI30" s="107" vm="5340">
        <f ca="1"/>
        <v>189.25</v>
      </c>
      <c r="EJ30" s="107" vm="5341">
        <f ca="1"/>
        <v>188.16</v>
      </c>
      <c r="EK30" s="107" vm="5342">
        <f ca="1"/>
        <v>189.46</v>
      </c>
      <c r="EL30" s="107" vm="5343">
        <f ca="1"/>
        <v>189.86</v>
      </c>
      <c r="EM30" s="107" vm="5340">
        <f ca="1"/>
        <v>189.25</v>
      </c>
      <c r="EN30" s="107" vm="5344">
        <f ca="1"/>
        <v>189.65</v>
      </c>
      <c r="EO30" s="107" vm="5345">
        <f ca="1"/>
        <v>189.95</v>
      </c>
      <c r="EP30" s="107" vm="5346">
        <f ca="1"/>
        <v>190</v>
      </c>
      <c r="EQ30" s="107" vm="5347">
        <f ca="1"/>
        <v>190.35</v>
      </c>
      <c r="ER30" s="107" vm="5348">
        <f ca="1"/>
        <v>190.37</v>
      </c>
      <c r="ES30" s="107" vm="5349">
        <f ca="1"/>
        <v>190.58</v>
      </c>
      <c r="ET30" s="107" vm="5340">
        <f ca="1"/>
        <v>189.25</v>
      </c>
      <c r="EU30" s="107" vm="5350">
        <f ca="1"/>
        <v>186.74</v>
      </c>
      <c r="EV30" s="107" vm="5351">
        <f ca="1"/>
        <v>188.18</v>
      </c>
      <c r="EW30" s="107" vm="5352">
        <f ca="1"/>
        <v>188.9</v>
      </c>
      <c r="EX30" s="107" vm="5353">
        <f ca="1"/>
        <v>189.18</v>
      </c>
      <c r="EY30" s="107" vm="5354">
        <f ca="1"/>
        <v>190.245</v>
      </c>
      <c r="EZ30" s="107" vm="5355">
        <f ca="1"/>
        <v>190.85499999999999</v>
      </c>
      <c r="FA30" s="107" vm="5356">
        <f ca="1"/>
        <v>190.62</v>
      </c>
      <c r="FB30" s="107" vm="5357">
        <f ca="1"/>
        <v>191.24</v>
      </c>
      <c r="FC30" s="107" vm="5358">
        <f ca="1"/>
        <v>190.44</v>
      </c>
      <c r="FD30" s="107" vm="5359">
        <f ca="1"/>
        <v>190.66499999999999</v>
      </c>
      <c r="FE30" s="107" vm="5360">
        <f ca="1"/>
        <v>191.59</v>
      </c>
      <c r="FF30" s="107" vm="5361">
        <f ca="1"/>
        <v>192.14</v>
      </c>
      <c r="FG30" s="107" vm="5362">
        <f ca="1"/>
        <v>190.84</v>
      </c>
      <c r="FH30" s="107" vm="5363">
        <f ca="1"/>
        <v>191.63</v>
      </c>
      <c r="FI30" s="107" vm="5364">
        <f ca="1"/>
        <v>189.32</v>
      </c>
      <c r="FJ30" s="107" vm="5365">
        <f ca="1"/>
        <v>191.9</v>
      </c>
      <c r="FK30" s="107" vm="5366">
        <f ca="1"/>
        <v>192.58</v>
      </c>
      <c r="FL30" s="107" vm="5367">
        <f ca="1"/>
        <v>193.01</v>
      </c>
      <c r="FM30" s="107" vm="5368">
        <f ca="1"/>
        <v>192.47</v>
      </c>
      <c r="FN30" s="107" vm="5369">
        <f ca="1"/>
        <v>191.83</v>
      </c>
      <c r="FO30" s="107" vm="5370">
        <f ca="1"/>
        <v>191.01</v>
      </c>
      <c r="FP30" s="107" vm="5371">
        <f ca="1"/>
        <v>187.12</v>
      </c>
      <c r="FQ30" s="107" vm="5372">
        <f ca="1"/>
        <v>188.87</v>
      </c>
      <c r="FR30" s="107" vm="5373">
        <f ca="1"/>
        <v>190.61</v>
      </c>
      <c r="FS30" s="107" vm="5374">
        <f ca="1"/>
        <v>191.26</v>
      </c>
      <c r="FT30" s="107" vm="5375">
        <f ca="1"/>
        <v>192.49</v>
      </c>
      <c r="FU30" s="107" vm="5376">
        <f ca="1"/>
        <v>192.4</v>
      </c>
      <c r="FV30" s="107" vm="5377">
        <f ca="1"/>
        <v>190.45</v>
      </c>
      <c r="FW30" s="107" vm="5378">
        <f ca="1"/>
        <v>191.94</v>
      </c>
      <c r="FX30" s="107" vm="5379">
        <f ca="1"/>
        <v>193.41</v>
      </c>
      <c r="FY30" s="107" vm="5380">
        <f ca="1"/>
        <v>192.09</v>
      </c>
      <c r="FZ30" s="107" vm="5381">
        <f ca="1"/>
        <v>193.14</v>
      </c>
      <c r="GA30" s="107" vm="5382">
        <f ca="1"/>
        <v>192.46</v>
      </c>
      <c r="GB30" s="107" vm="5383">
        <f ca="1"/>
        <v>193.09</v>
      </c>
      <c r="GC30" s="107" vm="5384">
        <f ca="1"/>
        <v>193.88</v>
      </c>
      <c r="GD30" s="107" vm="5385">
        <f ca="1"/>
        <v>193.51</v>
      </c>
      <c r="GE30" s="107" vm="5386">
        <f ca="1"/>
        <v>193.61</v>
      </c>
      <c r="GF30" s="107" vm="5387">
        <f ca="1"/>
        <v>193.72</v>
      </c>
      <c r="GG30" s="107" vm="5388">
        <f ca="1"/>
        <v>194.15</v>
      </c>
      <c r="GH30" s="107" vm="5389">
        <f ca="1"/>
        <v>194.2</v>
      </c>
      <c r="GI30" s="107" vm="5390">
        <f ca="1"/>
        <v>194.9</v>
      </c>
      <c r="GJ30" s="107" vm="5391">
        <f ca="1"/>
        <v>193.85</v>
      </c>
      <c r="GK30" s="107" vm="5392">
        <f ca="1"/>
        <v>193.24</v>
      </c>
      <c r="GL30" s="107" vm="5393">
        <f ca="1"/>
        <v>193.03</v>
      </c>
      <c r="GM30" s="107" vm="5373">
        <f ca="1"/>
        <v>190.61</v>
      </c>
      <c r="GN30" s="107" vm="5394">
        <f ca="1"/>
        <v>191.92</v>
      </c>
      <c r="GO30" s="107" vm="5395">
        <f ca="1"/>
        <v>193.73</v>
      </c>
      <c r="GP30" s="107" vm="5396">
        <f ca="1"/>
        <v>194.65</v>
      </c>
      <c r="GQ30" s="107" vm="5397">
        <f ca="1"/>
        <v>194.99</v>
      </c>
      <c r="GR30" s="107" vm="5398">
        <f ca="1"/>
        <v>194.21</v>
      </c>
      <c r="GS30" s="107" vm="5399">
        <f ca="1"/>
        <v>195.39</v>
      </c>
      <c r="GT30" s="107" t="e" vm="340">
        <f ca="1"/>
        <v>#N/A</v>
      </c>
      <c r="GU30" s="107" vm="5400">
        <f ca="1"/>
        <v>196.46</v>
      </c>
      <c r="GV30" s="107" vm="5401">
        <f ca="1"/>
        <v>197.32</v>
      </c>
      <c r="GW30" s="107" vm="5402">
        <f ca="1"/>
        <v>197.79</v>
      </c>
      <c r="GX30" s="107" vm="5403">
        <f ca="1"/>
        <v>197.84</v>
      </c>
      <c r="GY30" s="107" vm="5404">
        <f ca="1"/>
        <v>198.89</v>
      </c>
      <c r="GZ30" s="107" vm="5405">
        <f ca="1"/>
        <v>197.67</v>
      </c>
      <c r="HA30" s="107" vm="5406">
        <f ca="1"/>
        <v>196.35</v>
      </c>
      <c r="HB30" s="107" vm="5407">
        <f ca="1"/>
        <v>196.68</v>
      </c>
      <c r="HC30" s="107" vm="5408">
        <f ca="1"/>
        <v>195.96</v>
      </c>
      <c r="HD30" s="107" vm="5409">
        <f ca="1"/>
        <v>195.62</v>
      </c>
      <c r="HE30" s="107" vm="5410">
        <f ca="1"/>
        <v>195.21</v>
      </c>
      <c r="HF30" s="107" vm="5411">
        <f ca="1"/>
        <v>194.56</v>
      </c>
      <c r="HG30" s="107" vm="5412">
        <f ca="1"/>
        <v>194.26</v>
      </c>
      <c r="HH30" s="107" vm="5413">
        <f ca="1"/>
        <v>193.26499999999999</v>
      </c>
      <c r="HI30" s="107" vm="5414">
        <f ca="1"/>
        <v>189.79</v>
      </c>
      <c r="HJ30" s="107" vm="5415">
        <f ca="1"/>
        <v>190.85</v>
      </c>
      <c r="HK30" s="107" vm="5416">
        <f ca="1"/>
        <v>192.16499999999999</v>
      </c>
      <c r="HL30" s="107" vm="5417">
        <f ca="1"/>
        <v>194.01</v>
      </c>
      <c r="HM30" s="107" vm="5418">
        <f ca="1"/>
        <v>193.1</v>
      </c>
      <c r="HN30" s="107" vm="5419">
        <f ca="1"/>
        <v>193.28</v>
      </c>
      <c r="HO30" s="107" vm="5420">
        <f ca="1"/>
        <v>189.7</v>
      </c>
      <c r="HP30" s="107" vm="5421">
        <f ca="1"/>
        <v>189.98500000000001</v>
      </c>
      <c r="HQ30" s="107" vm="5422">
        <f ca="1"/>
        <v>189.28</v>
      </c>
      <c r="HR30" s="107" vm="5423">
        <f ca="1"/>
        <v>187.76499999999999</v>
      </c>
      <c r="HS30" s="107" vm="5424">
        <f ca="1"/>
        <v>186.42</v>
      </c>
      <c r="HT30" s="107" vm="5425">
        <f ca="1"/>
        <v>189.44</v>
      </c>
      <c r="HU30" s="107" vm="5426">
        <f ca="1"/>
        <v>186.59</v>
      </c>
      <c r="HV30" s="107" vm="5427">
        <f ca="1"/>
        <v>191.42</v>
      </c>
      <c r="HW30" s="107" vm="5428">
        <f ca="1"/>
        <v>190.91499999999999</v>
      </c>
      <c r="HX30" s="107" vm="5427">
        <f ca="1"/>
        <v>191.42</v>
      </c>
      <c r="HY30" s="107" vm="5429">
        <f ca="1"/>
        <v>189.5</v>
      </c>
      <c r="HZ30" s="107" vm="5430">
        <f ca="1"/>
        <v>189.64</v>
      </c>
      <c r="IA30" s="107" vm="5431">
        <f ca="1"/>
        <v>192.67500000000001</v>
      </c>
      <c r="IB30" s="107" vm="5432">
        <f ca="1"/>
        <v>194.62</v>
      </c>
      <c r="IC30" s="107" vm="5433">
        <f ca="1"/>
        <v>194.595</v>
      </c>
      <c r="ID30" s="107" vm="5434">
        <f ca="1"/>
        <v>196.23</v>
      </c>
      <c r="IE30" s="107" vm="5435">
        <f ca="1"/>
        <v>197.07</v>
      </c>
      <c r="IF30" s="107" vm="5436">
        <f ca="1"/>
        <v>196.36</v>
      </c>
      <c r="IG30" s="107" vm="5437">
        <f ca="1"/>
        <v>196.64</v>
      </c>
      <c r="IH30" s="107" vm="5438">
        <f ca="1"/>
        <v>197.56</v>
      </c>
      <c r="II30" s="107" vm="5439">
        <f ca="1"/>
        <v>198.34</v>
      </c>
      <c r="IJ30" s="107" vm="5440">
        <f ca="1"/>
        <v>197.3</v>
      </c>
      <c r="IK30" s="107" vm="5441">
        <f ca="1"/>
        <v>198.18</v>
      </c>
      <c r="IL30" s="107" vm="5442">
        <f ca="1"/>
        <v>197.63</v>
      </c>
      <c r="IM30" s="107" vm="5443">
        <f ca="1"/>
        <v>198.66499999999999</v>
      </c>
      <c r="IN30" s="107" vm="5444">
        <f ca="1"/>
        <v>198.92</v>
      </c>
      <c r="IO30" s="107" vm="5445">
        <f ca="1"/>
        <v>198.96</v>
      </c>
      <c r="IP30" s="107" vm="5446">
        <f ca="1"/>
        <v>200.29</v>
      </c>
      <c r="IQ30" s="107" vm="5447">
        <f ca="1"/>
        <v>201.255</v>
      </c>
      <c r="IR30" s="107" vm="5448">
        <f ca="1"/>
        <v>201.54499999999999</v>
      </c>
      <c r="IS30" s="107" vm="5449">
        <f ca="1"/>
        <v>200.75</v>
      </c>
      <c r="IT30" s="107" vm="5450">
        <f ca="1"/>
        <v>200.72</v>
      </c>
      <c r="IU30" s="107" vm="5451">
        <f ca="1"/>
        <v>199.98</v>
      </c>
      <c r="IV30" s="107" vm="5452">
        <f ca="1"/>
        <v>201.03</v>
      </c>
      <c r="IW30" s="107" vm="5453">
        <f ca="1"/>
        <v>201.33</v>
      </c>
      <c r="IX30" s="107" vm="5454">
        <f ca="1"/>
        <v>201.65</v>
      </c>
      <c r="IY30" s="107" vm="5455">
        <f ca="1"/>
        <v>200.93</v>
      </c>
      <c r="IZ30" s="107" vm="5456">
        <f ca="1"/>
        <v>200.7</v>
      </c>
      <c r="JA30" s="107" vm="5457">
        <f ca="1"/>
        <v>200.81</v>
      </c>
      <c r="JB30" s="107" vm="5458">
        <f ca="1"/>
        <v>200.71</v>
      </c>
      <c r="JC30" s="107" vm="5459">
        <f ca="1"/>
        <v>198.51</v>
      </c>
      <c r="JD30" s="107" vm="5460">
        <f ca="1"/>
        <v>198.79</v>
      </c>
      <c r="JE30" s="107" vm="5461">
        <f ca="1"/>
        <v>199.62</v>
      </c>
      <c r="JF30" s="107" vm="5462">
        <f ca="1"/>
        <v>194.33</v>
      </c>
      <c r="JG30" s="107" vm="5463">
        <f ca="1"/>
        <v>195.69</v>
      </c>
      <c r="JH30" s="107" vm="5464">
        <f ca="1"/>
        <v>193.77500000000001</v>
      </c>
      <c r="JI30" s="107" vm="5465">
        <f ca="1"/>
        <v>196.7</v>
      </c>
      <c r="JJ30" s="107" vm="5466">
        <f ca="1"/>
        <v>193.87</v>
      </c>
      <c r="JK30" s="107" vm="5467">
        <f ca="1"/>
        <v>192.56</v>
      </c>
      <c r="JL30" s="107" vm="5468">
        <f ca="1"/>
        <v>194.035</v>
      </c>
      <c r="JM30" s="107" vm="5469">
        <f ca="1"/>
        <v>198.38</v>
      </c>
      <c r="JN30" s="107" vm="5470">
        <f ca="1"/>
        <v>198.72499999999999</v>
      </c>
      <c r="JO30" s="107" vm="5471">
        <f ca="1"/>
        <v>198.35</v>
      </c>
      <c r="JP30" s="107" vm="5472">
        <f ca="1"/>
        <v>197.85</v>
      </c>
      <c r="JQ30" s="107" vm="5473">
        <f ca="1"/>
        <v>196.88</v>
      </c>
      <c r="JR30" s="107" vm="5474">
        <f ca="1"/>
        <v>194.83</v>
      </c>
      <c r="JS30" s="107" vm="5475">
        <f ca="1"/>
        <v>194.59</v>
      </c>
      <c r="JT30" s="107" vm="5476">
        <f ca="1"/>
        <v>198.4</v>
      </c>
      <c r="JU30" s="107" vm="5477">
        <f ca="1"/>
        <v>196</v>
      </c>
      <c r="JV30" s="107" vm="5478">
        <f ca="1"/>
        <v>191.96</v>
      </c>
      <c r="JW30" s="107" vm="5479">
        <f ca="1"/>
        <v>194.715</v>
      </c>
      <c r="JX30" s="107" vm="5480">
        <f ca="1"/>
        <v>197.71</v>
      </c>
      <c r="JY30" s="107" vm="5481">
        <f ca="1"/>
        <v>199.7</v>
      </c>
      <c r="JZ30" s="107" vm="5482">
        <f ca="1"/>
        <v>199.61500000000001</v>
      </c>
      <c r="KA30" s="107"/>
      <c r="KB30" s="107"/>
    </row>
    <row r="31" spans="2:288" ht="20.100000000000001" customHeight="1" x14ac:dyDescent="0.6">
      <c r="B31" s="11"/>
      <c r="C31" s="1" t="s">
        <v>36</v>
      </c>
      <c r="D31" s="108" t="str" cm="1">
        <f t="array" ref="D31">_FV(Table15[[#This Row],[ ETF]],"Ticker symbol",TRUE)</f>
        <v>IUVL</v>
      </c>
      <c r="E31" s="1" t="s">
        <v>77</v>
      </c>
      <c r="F31" s="1" t="s">
        <v>78</v>
      </c>
      <c r="G31" s="1" t="e" vm="5483">
        <v>#VALUE!</v>
      </c>
      <c r="H31" s="18" cm="1">
        <f t="array" ref="H31">IFERROR(_FV(Table15[[#This Row],[ ETF]],"beta"),"")</f>
        <v>1.1440999999999999</v>
      </c>
      <c r="I31" s="21" cm="1">
        <f t="array" ref="I31">_FV(Table15[[#This Row],[ ETF]],"Price")</f>
        <v>9.3688000000000002</v>
      </c>
      <c r="J31" s="17">
        <f>SUMIF(Table14[Ativo],Table15[[#This Row],[Ticker]],Table14[Qtd])</f>
        <v>0</v>
      </c>
      <c r="K31" s="5">
        <f>Table15[[#This Row],[Preço]]*Table15[[#This Row],[Qtd]]</f>
        <v>0</v>
      </c>
      <c r="L31" s="13">
        <f>_xlfn.FLOOR.MATH((Aporte-2)/Table15[[#This Row],[Preço]])</f>
        <v>37</v>
      </c>
      <c r="M31" s="12">
        <f>Aporte-Table15[[#This Row],[Possível]]*Table15[[#This Row],[Preço]]</f>
        <v>3.3543999999999983</v>
      </c>
      <c r="N31" s="26" cm="1">
        <f t="array" ref="N31">_FV(Table15[[#This Row],[ ETF]],"Expense ratio",TRUE)</f>
        <v>2E-3</v>
      </c>
      <c r="O31" s="29" cm="1">
        <f t="array" ref="O31">_FV(Table15[[#This Row],[ ETF]],"Market cap",TRUE)</f>
        <v>2893856702.75</v>
      </c>
      <c r="P31" s="27" cm="1">
        <f t="array" ref="P31">_FV(Table15[[#This Row],[ ETF]],"Volume")</f>
        <v>2400</v>
      </c>
      <c r="Q31" s="26" cm="1">
        <f t="array" ref="Q31">_FV(Table15[[#This Row],[ ETF]],"Change (%)",TRUE)</f>
        <v>-1.6020000000000001E-3</v>
      </c>
      <c r="R31" s="30">
        <f ca="1">IFERROR(
   IFERROR(
      (Table15[[#This Row],[Preço]]-AF31)/AF31,
      (Table15[[#This Row],[Preço]]-AG31)/AG31
   ),
(Table15[[#This Row],[Preço]]-AH31)/AH31
)</f>
        <v>0.29068165537003365</v>
      </c>
      <c r="S31" s="31"/>
      <c r="T31" s="28" cm="1">
        <f t="array" ref="T31">Table15[[#This Row],[Valor de mercado]]/Riqueza_hoje</f>
        <v>0</v>
      </c>
      <c r="AF31" s="107" t="e" cm="1" vm="340">
        <f t="array" aca="1" ref="AF31:KB31" ca="1">TRANSPOSE(_xlfn.STOCKHISTORY(G31,TODAY()-365,TODAY(),0,0,1))</f>
        <v>#N/A</v>
      </c>
      <c r="AG31" s="107" vm="5484">
        <f ca="1"/>
        <v>7.2587999999999999</v>
      </c>
      <c r="AH31" s="107" vm="5485">
        <f ca="1"/>
        <v>7.3049999999999997</v>
      </c>
      <c r="AI31" s="107" vm="5486">
        <f ca="1"/>
        <v>7.29</v>
      </c>
      <c r="AJ31" s="107" vm="5487">
        <f ca="1"/>
        <v>7.3063000000000002</v>
      </c>
      <c r="AK31" s="107" vm="5488">
        <f ca="1"/>
        <v>7.36</v>
      </c>
      <c r="AL31" s="107" vm="5489">
        <f ca="1"/>
        <v>7.6063000000000001</v>
      </c>
      <c r="AM31" s="107" vm="5490">
        <f ca="1"/>
        <v>7.6825000000000001</v>
      </c>
      <c r="AN31" s="107" vm="5491">
        <f ca="1"/>
        <v>7.665</v>
      </c>
      <c r="AO31" s="107" vm="5492">
        <f ca="1"/>
        <v>7.6924999999999999</v>
      </c>
      <c r="AP31" s="107" vm="5493">
        <f ca="1"/>
        <v>7.7925000000000004</v>
      </c>
      <c r="AQ31" s="107" vm="5494">
        <f ca="1"/>
        <v>7.8150000000000004</v>
      </c>
      <c r="AR31" s="107" vm="5495">
        <f ca="1"/>
        <v>7.9574999999999996</v>
      </c>
      <c r="AS31" s="107" vm="5496">
        <f ca="1"/>
        <v>7.8849999999999998</v>
      </c>
      <c r="AT31" s="107" vm="5497">
        <f ca="1"/>
        <v>7.8650000000000002</v>
      </c>
      <c r="AU31" s="107" vm="5498">
        <f ca="1"/>
        <v>7.9387999999999996</v>
      </c>
      <c r="AV31" s="107" vm="5499">
        <f ca="1"/>
        <v>7.9313000000000002</v>
      </c>
      <c r="AW31" s="107" vm="5500">
        <f ca="1"/>
        <v>7.9938000000000002</v>
      </c>
      <c r="AX31" s="107" vm="5501">
        <f ca="1"/>
        <v>7.8624999999999998</v>
      </c>
      <c r="AY31" s="107" vm="5502">
        <f ca="1"/>
        <v>7.7938000000000001</v>
      </c>
      <c r="AZ31" s="107" vm="5503">
        <f ca="1"/>
        <v>7.8487999999999998</v>
      </c>
      <c r="BA31" s="107" vm="5504">
        <f ca="1"/>
        <v>7.7613000000000003</v>
      </c>
      <c r="BB31" s="107" vm="5505">
        <f ca="1"/>
        <v>7.77</v>
      </c>
      <c r="BC31" s="107" vm="5490">
        <f ca="1"/>
        <v>7.6825000000000001</v>
      </c>
      <c r="BD31" s="107" vm="5506">
        <f ca="1"/>
        <v>7.6513</v>
      </c>
      <c r="BE31" s="107" vm="5507">
        <f ca="1"/>
        <v>7.8</v>
      </c>
      <c r="BF31" s="107" vm="5508">
        <f ca="1"/>
        <v>7.7812999999999999</v>
      </c>
      <c r="BG31" s="107" vm="5509">
        <f ca="1"/>
        <v>7.8875000000000002</v>
      </c>
      <c r="BH31" s="107" vm="5510">
        <f ca="1"/>
        <v>7.9625000000000004</v>
      </c>
      <c r="BI31" s="107" vm="5511">
        <f ca="1"/>
        <v>8.0024999999999995</v>
      </c>
      <c r="BJ31" s="107" vm="5512">
        <f ca="1"/>
        <v>8.0525000000000002</v>
      </c>
      <c r="BK31" s="107" vm="5512">
        <f ca="1"/>
        <v>8.0525000000000002</v>
      </c>
      <c r="BL31" s="107" vm="5513">
        <f ca="1"/>
        <v>8.0787999999999993</v>
      </c>
      <c r="BM31" s="107" vm="5514">
        <f ca="1"/>
        <v>8.1538000000000004</v>
      </c>
      <c r="BN31" s="107" vm="5515">
        <f ca="1"/>
        <v>8.2212999999999994</v>
      </c>
      <c r="BO31" s="107" vm="5516">
        <f ca="1"/>
        <v>8.1762999999999995</v>
      </c>
      <c r="BP31" s="107" vm="5517">
        <f ca="1"/>
        <v>8.1325000000000003</v>
      </c>
      <c r="BQ31" s="107" vm="5518">
        <f ca="1"/>
        <v>8.1212999999999997</v>
      </c>
      <c r="BR31" s="107" vm="5519">
        <f ca="1"/>
        <v>8.2349999999999994</v>
      </c>
      <c r="BS31" s="107" vm="5520">
        <f ca="1"/>
        <v>8.2475000000000005</v>
      </c>
      <c r="BT31" s="107" vm="5521">
        <f ca="1"/>
        <v>8.1487999999999996</v>
      </c>
      <c r="BU31" s="107" vm="5522">
        <f ca="1"/>
        <v>8.3038000000000007</v>
      </c>
      <c r="BV31" s="107" vm="5523">
        <f ca="1"/>
        <v>8.3074999999999992</v>
      </c>
      <c r="BW31" s="107" vm="5524">
        <f ca="1"/>
        <v>8.1511999999999993</v>
      </c>
      <c r="BX31" s="107" vm="5525">
        <f ca="1"/>
        <v>8.3475000000000001</v>
      </c>
      <c r="BY31" s="107" vm="4644">
        <f ca="1"/>
        <v>8.2949999999999999</v>
      </c>
      <c r="BZ31" s="107" vm="5525">
        <f ca="1"/>
        <v>8.3475000000000001</v>
      </c>
      <c r="CA31" s="107" vm="5526">
        <f ca="1"/>
        <v>8.2312999999999992</v>
      </c>
      <c r="CB31" s="107" vm="5527">
        <f ca="1"/>
        <v>8.11</v>
      </c>
      <c r="CC31" s="107" vm="5528">
        <f ca="1"/>
        <v>8.4924999999999997</v>
      </c>
      <c r="CD31" s="107" vm="5529">
        <f ca="1"/>
        <v>8.5137999999999998</v>
      </c>
      <c r="CE31" s="107" vm="4647">
        <f ca="1"/>
        <v>8.56</v>
      </c>
      <c r="CF31" s="107" vm="4720">
        <f ca="1"/>
        <v>8.6775000000000002</v>
      </c>
      <c r="CG31" s="107" vm="5530">
        <f ca="1"/>
        <v>8.6687999999999992</v>
      </c>
      <c r="CH31" s="107" vm="5531">
        <f ca="1"/>
        <v>8.7125000000000004</v>
      </c>
      <c r="CI31" s="107" vm="5532">
        <f ca="1"/>
        <v>8.7637999999999998</v>
      </c>
      <c r="CJ31" s="107" vm="4780">
        <f ca="1"/>
        <v>8.7624999999999993</v>
      </c>
      <c r="CK31" s="107" vm="4784">
        <f ca="1"/>
        <v>8.8774999999999995</v>
      </c>
      <c r="CL31" s="107" vm="5533">
        <f ca="1"/>
        <v>8.8012999999999995</v>
      </c>
      <c r="CM31" s="107" vm="4765">
        <f ca="1"/>
        <v>8.7799999999999994</v>
      </c>
      <c r="CN31" s="107" vm="5530">
        <f ca="1"/>
        <v>8.6687999999999992</v>
      </c>
      <c r="CO31" s="107" vm="4708">
        <f ca="1"/>
        <v>8.6425000000000001</v>
      </c>
      <c r="CP31" s="107" vm="5534">
        <f ca="1"/>
        <v>8.5512999999999995</v>
      </c>
      <c r="CQ31" s="107" vm="5535">
        <f ca="1"/>
        <v>8.7025000000000006</v>
      </c>
      <c r="CR31" s="107" vm="5536">
        <f ca="1"/>
        <v>8.6925000000000008</v>
      </c>
      <c r="CS31" s="107" vm="5537">
        <f ca="1"/>
        <v>8.7225000000000001</v>
      </c>
      <c r="CT31" s="107" vm="5538">
        <f ca="1"/>
        <v>8.7200000000000006</v>
      </c>
      <c r="CU31" s="107" vm="4780">
        <f ca="1"/>
        <v>8.7624999999999993</v>
      </c>
      <c r="CV31" s="107" vm="5539">
        <f ca="1"/>
        <v>8.92</v>
      </c>
      <c r="CW31" s="107" vm="5540">
        <f ca="1"/>
        <v>8.8725000000000005</v>
      </c>
      <c r="CX31" s="107" vm="4787">
        <f ca="1"/>
        <v>8.8574999999999999</v>
      </c>
      <c r="CY31" s="107" vm="3018">
        <f ca="1"/>
        <v>8.89</v>
      </c>
      <c r="CZ31" s="107" vm="4657">
        <f ca="1"/>
        <v>8.9149999999999991</v>
      </c>
      <c r="DA31" s="107" vm="4771">
        <f ca="1"/>
        <v>8.83</v>
      </c>
      <c r="DB31" s="107" vm="4785">
        <f ca="1"/>
        <v>8.8874999999999993</v>
      </c>
      <c r="DC31" s="107" vm="5541">
        <f ca="1"/>
        <v>8.8650000000000002</v>
      </c>
      <c r="DD31" s="107" vm="3021">
        <f ca="1"/>
        <v>8.9250000000000007</v>
      </c>
      <c r="DE31" s="107" vm="4656">
        <f ca="1"/>
        <v>8.86</v>
      </c>
      <c r="DF31" s="107" vm="5542">
        <f ca="1"/>
        <v>8.7449999999999992</v>
      </c>
      <c r="DG31" s="107" vm="5543">
        <f ca="1"/>
        <v>8.8049999999999997</v>
      </c>
      <c r="DH31" s="107" vm="5544">
        <f ca="1"/>
        <v>8.8788</v>
      </c>
      <c r="DI31" s="107" vm="4801">
        <f ca="1"/>
        <v>8.85</v>
      </c>
      <c r="DJ31" s="107" vm="5539">
        <f ca="1"/>
        <v>8.92</v>
      </c>
      <c r="DK31" s="107" vm="5545">
        <f ca="1"/>
        <v>8.9011999999999993</v>
      </c>
      <c r="DL31" s="107" vm="4785">
        <f ca="1"/>
        <v>8.8874999999999993</v>
      </c>
      <c r="DM31" s="107" vm="4679">
        <f ca="1"/>
        <v>8.8975000000000009</v>
      </c>
      <c r="DN31" s="107" vm="5546">
        <f ca="1"/>
        <v>8.8637999999999995</v>
      </c>
      <c r="DO31" s="107" t="e" vm="340">
        <f ca="1"/>
        <v>#N/A</v>
      </c>
      <c r="DP31" s="107" vm="4810">
        <f ca="1"/>
        <v>8.8550000000000004</v>
      </c>
      <c r="DQ31" s="107" vm="5547">
        <f ca="1"/>
        <v>8.9812999999999992</v>
      </c>
      <c r="DR31" s="107" vm="4752">
        <f ca="1"/>
        <v>9.02</v>
      </c>
      <c r="DS31" s="107" vm="5548">
        <f ca="1"/>
        <v>9.1300000000000008</v>
      </c>
      <c r="DT31" s="107" vm="4738">
        <f ca="1"/>
        <v>9.2149999999999999</v>
      </c>
      <c r="DU31" s="107" vm="5549">
        <f ca="1"/>
        <v>8.9600000000000009</v>
      </c>
      <c r="DV31" s="107" vm="4784">
        <f ca="1"/>
        <v>8.8774999999999995</v>
      </c>
      <c r="DW31" s="107" vm="3017">
        <f ca="1"/>
        <v>8.8800000000000008</v>
      </c>
      <c r="DX31" s="107" vm="5550">
        <f ca="1"/>
        <v>9.0175000000000001</v>
      </c>
      <c r="DY31" s="107" vm="5551">
        <f ca="1"/>
        <v>9.0625</v>
      </c>
      <c r="DZ31" s="107" vm="4755">
        <f ca="1"/>
        <v>9.0225000000000009</v>
      </c>
      <c r="EA31" s="107" vm="4760">
        <f ca="1"/>
        <v>8.84</v>
      </c>
      <c r="EB31" s="107" vm="5552">
        <f ca="1"/>
        <v>8.98</v>
      </c>
      <c r="EC31" s="107" vm="5553">
        <f ca="1"/>
        <v>9.0549999999999997</v>
      </c>
      <c r="ED31" s="107" vm="5554">
        <f ca="1"/>
        <v>9.1174999999999997</v>
      </c>
      <c r="EE31" s="107" vm="3057">
        <f ca="1"/>
        <v>9.0299999999999994</v>
      </c>
      <c r="EF31" s="107" vm="3057">
        <f ca="1"/>
        <v>9.0299999999999994</v>
      </c>
      <c r="EG31" s="107" vm="5555">
        <f ca="1"/>
        <v>9.1274999999999995</v>
      </c>
      <c r="EH31" s="107" vm="5556">
        <f ca="1"/>
        <v>9.1199999999999992</v>
      </c>
      <c r="EI31" s="107" t="e" vm="340">
        <f ca="1"/>
        <v>#N/A</v>
      </c>
      <c r="EJ31" s="107" vm="4737">
        <f ca="1"/>
        <v>9.1524999999999999</v>
      </c>
      <c r="EK31" s="107" vm="4671">
        <f ca="1"/>
        <v>9.1824999999999992</v>
      </c>
      <c r="EL31" s="107" vm="5557">
        <f ca="1"/>
        <v>9.1850000000000005</v>
      </c>
      <c r="EM31" s="107" vm="3068">
        <f ca="1"/>
        <v>9.2200000000000006</v>
      </c>
      <c r="EN31" s="107" vm="4745">
        <f ca="1"/>
        <v>9.2324999999999999</v>
      </c>
      <c r="EO31" s="107" vm="5558">
        <f ca="1"/>
        <v>9.1624999999999996</v>
      </c>
      <c r="EP31" s="107" vm="5559">
        <f ca="1"/>
        <v>9.1950000000000003</v>
      </c>
      <c r="EQ31" s="107" vm="4734">
        <f ca="1"/>
        <v>9.15</v>
      </c>
      <c r="ER31" s="107" vm="4750">
        <f ca="1"/>
        <v>9.1475000000000009</v>
      </c>
      <c r="ES31" s="107" vm="5560">
        <f ca="1"/>
        <v>9.0913000000000004</v>
      </c>
      <c r="ET31" s="107" vm="5561">
        <f ca="1"/>
        <v>9.0950000000000006</v>
      </c>
      <c r="EU31" s="107" vm="5562">
        <f ca="1"/>
        <v>9.1</v>
      </c>
      <c r="EV31" s="107" vm="5563">
        <f ca="1"/>
        <v>8.9425000000000008</v>
      </c>
      <c r="EW31" s="107" vm="3048">
        <f ca="1"/>
        <v>8.77</v>
      </c>
      <c r="EX31" s="107" vm="4801">
        <f ca="1"/>
        <v>8.85</v>
      </c>
      <c r="EY31" s="107" vm="3018">
        <f ca="1"/>
        <v>8.89</v>
      </c>
      <c r="EZ31" s="107" vm="4785">
        <f ca="1"/>
        <v>8.8874999999999993</v>
      </c>
      <c r="FA31" s="107" vm="4804">
        <f ca="1"/>
        <v>8.9224999999999994</v>
      </c>
      <c r="FB31" s="107" vm="5564">
        <f ca="1"/>
        <v>8.99</v>
      </c>
      <c r="FC31" s="107" vm="5565">
        <f ca="1"/>
        <v>8.9525000000000006</v>
      </c>
      <c r="FD31" s="107" vm="5566">
        <f ca="1"/>
        <v>8.9887999999999995</v>
      </c>
      <c r="FE31" s="107" vm="4803">
        <f ca="1"/>
        <v>8.94</v>
      </c>
      <c r="FF31" s="107" vm="5567">
        <f ca="1"/>
        <v>9.0050000000000008</v>
      </c>
      <c r="FG31" s="107" vm="5552">
        <f ca="1"/>
        <v>8.98</v>
      </c>
      <c r="FH31" s="107" vm="5568">
        <f ca="1"/>
        <v>9.01</v>
      </c>
      <c r="FI31" s="107" vm="4680">
        <f ca="1"/>
        <v>8.8375000000000004</v>
      </c>
      <c r="FJ31" s="107" vm="4732">
        <f ca="1"/>
        <v>8.8674999999999997</v>
      </c>
      <c r="FK31" s="107" vm="4808">
        <f ca="1"/>
        <v>8.7899999999999991</v>
      </c>
      <c r="FL31" s="107" vm="5569">
        <f ca="1"/>
        <v>8.9049999999999994</v>
      </c>
      <c r="FM31" s="107" vm="5570">
        <f ca="1"/>
        <v>8.9450000000000003</v>
      </c>
      <c r="FN31" s="107" vm="4657">
        <f ca="1"/>
        <v>8.9149999999999991</v>
      </c>
      <c r="FO31" s="107" vm="4656">
        <f ca="1"/>
        <v>8.86</v>
      </c>
      <c r="FP31" s="107" vm="4664">
        <f ca="1"/>
        <v>8.8450000000000006</v>
      </c>
      <c r="FQ31" s="107" vm="4811">
        <f ca="1"/>
        <v>8.82</v>
      </c>
      <c r="FR31" s="107" vm="5571">
        <f ca="1"/>
        <v>8.5675000000000008</v>
      </c>
      <c r="FS31" s="107" vm="3007">
        <f ca="1"/>
        <v>8.7375000000000007</v>
      </c>
      <c r="FT31" s="107" vm="5572">
        <f ca="1"/>
        <v>8.8350000000000009</v>
      </c>
      <c r="FU31" s="107" vm="4714">
        <f ca="1"/>
        <v>8.7725000000000009</v>
      </c>
      <c r="FV31" s="107" vm="4730">
        <f ca="1"/>
        <v>8.8175000000000008</v>
      </c>
      <c r="FW31" s="107" vm="5573">
        <f ca="1"/>
        <v>8.8588000000000005</v>
      </c>
      <c r="FX31" s="107" vm="4681">
        <f ca="1"/>
        <v>8.8025000000000002</v>
      </c>
      <c r="FY31" s="107" vm="5572">
        <f ca="1"/>
        <v>8.8350000000000009</v>
      </c>
      <c r="FZ31" s="107" vm="5549">
        <f ca="1"/>
        <v>8.9600000000000009</v>
      </c>
      <c r="GA31" s="107" vm="5574">
        <f ca="1"/>
        <v>8.9075000000000006</v>
      </c>
      <c r="GB31" s="107" vm="5575">
        <f ca="1"/>
        <v>8.9550000000000001</v>
      </c>
      <c r="GC31" s="107" vm="5576">
        <f ca="1"/>
        <v>8.9474999999999998</v>
      </c>
      <c r="GD31" s="107" vm="5577">
        <f ca="1"/>
        <v>8.9175000000000004</v>
      </c>
      <c r="GE31" s="107" vm="5578">
        <f ca="1"/>
        <v>8.9113000000000007</v>
      </c>
      <c r="GF31" s="107" vm="5579">
        <f ca="1"/>
        <v>8.9674999999999994</v>
      </c>
      <c r="GG31" s="107" vm="5565">
        <f ca="1"/>
        <v>8.9525000000000006</v>
      </c>
      <c r="GH31" s="107" vm="4759">
        <f ca="1"/>
        <v>9.0024999999999995</v>
      </c>
      <c r="GI31" s="107" vm="4662">
        <f ca="1"/>
        <v>9.0374999999999996</v>
      </c>
      <c r="GJ31" s="107" vm="5580">
        <f ca="1"/>
        <v>8.9949999999999992</v>
      </c>
      <c r="GK31" s="107" vm="4662">
        <f ca="1"/>
        <v>9.0374999999999996</v>
      </c>
      <c r="GL31" s="107" vm="5581">
        <f ca="1"/>
        <v>9.0075000000000003</v>
      </c>
      <c r="GM31" s="107" vm="4803">
        <f ca="1"/>
        <v>8.94</v>
      </c>
      <c r="GN31" s="107" vm="5582">
        <f ca="1"/>
        <v>8.9636999999999993</v>
      </c>
      <c r="GO31" s="107" vm="4780">
        <f ca="1"/>
        <v>8.7624999999999993</v>
      </c>
      <c r="GP31" s="107" vm="4811">
        <f ca="1"/>
        <v>8.82</v>
      </c>
      <c r="GQ31" s="107" vm="3019">
        <f ca="1"/>
        <v>8.9</v>
      </c>
      <c r="GR31" s="107" vm="4761">
        <f ca="1"/>
        <v>8.9324999999999992</v>
      </c>
      <c r="GS31" s="107" vm="5583">
        <f ca="1"/>
        <v>9</v>
      </c>
      <c r="GT31" s="107" vm="5584">
        <f ca="1"/>
        <v>8.93</v>
      </c>
      <c r="GU31" s="107" vm="5585">
        <f ca="1"/>
        <v>8.9913000000000007</v>
      </c>
      <c r="GV31" s="107" vm="5586">
        <f ca="1"/>
        <v>8.9902999999999995</v>
      </c>
      <c r="GW31" s="107" vm="5580">
        <f ca="1"/>
        <v>8.9949999999999992</v>
      </c>
      <c r="GX31" s="107" vm="4679">
        <f ca="1"/>
        <v>8.8975000000000009</v>
      </c>
      <c r="GY31" s="107" vm="4667">
        <f ca="1"/>
        <v>8.9700000000000006</v>
      </c>
      <c r="GZ31" s="107" vm="4761">
        <f ca="1"/>
        <v>8.9324999999999992</v>
      </c>
      <c r="HA31" s="107" vm="5587">
        <f ca="1"/>
        <v>8.9625000000000004</v>
      </c>
      <c r="HB31" s="107" vm="4768">
        <f ca="1"/>
        <v>8.8849999999999998</v>
      </c>
      <c r="HC31" s="107" vm="4655">
        <f ca="1"/>
        <v>8.8224999999999998</v>
      </c>
      <c r="HD31" s="107" vm="4651">
        <f ca="1"/>
        <v>8.8475000000000001</v>
      </c>
      <c r="HE31" s="107" vm="4731">
        <f ca="1"/>
        <v>8.81</v>
      </c>
      <c r="HF31" s="107" vm="5588">
        <f ca="1"/>
        <v>8.8437999999999999</v>
      </c>
      <c r="HG31" s="107" vm="4808">
        <f ca="1"/>
        <v>8.7899999999999991</v>
      </c>
      <c r="HH31" s="107" vm="5572">
        <f ca="1"/>
        <v>8.8350000000000009</v>
      </c>
      <c r="HI31" s="107" vm="4731">
        <f ca="1"/>
        <v>8.81</v>
      </c>
      <c r="HJ31" s="107" vm="4765">
        <f ca="1"/>
        <v>8.7799999999999994</v>
      </c>
      <c r="HK31" s="107" vm="5589">
        <f ca="1"/>
        <v>8.5975000000000001</v>
      </c>
      <c r="HL31" s="107" vm="4685">
        <f ca="1"/>
        <v>8.61</v>
      </c>
      <c r="HM31" s="107" vm="4683">
        <f ca="1"/>
        <v>8.7050000000000001</v>
      </c>
      <c r="HN31" s="107" vm="5590">
        <f ca="1"/>
        <v>8.8063000000000002</v>
      </c>
      <c r="HO31" s="107" vm="4681">
        <f ca="1"/>
        <v>8.8025000000000002</v>
      </c>
      <c r="HP31" s="107" vm="3019">
        <f ca="1"/>
        <v>8.9</v>
      </c>
      <c r="HQ31" s="107" vm="4731">
        <f ca="1"/>
        <v>8.81</v>
      </c>
      <c r="HR31" s="107" vm="4681">
        <f ca="1"/>
        <v>8.8025000000000002</v>
      </c>
      <c r="HS31" s="107" vm="5591">
        <f ca="1"/>
        <v>8.7688000000000006</v>
      </c>
      <c r="HT31" s="107" vm="4665">
        <f ca="1"/>
        <v>8.6649999999999991</v>
      </c>
      <c r="HU31" s="107" vm="5536">
        <f ca="1"/>
        <v>8.6925000000000008</v>
      </c>
      <c r="HV31" s="107" vm="5592">
        <f ca="1"/>
        <v>8.8000000000000007</v>
      </c>
      <c r="HW31" s="107" vm="4726">
        <f ca="1"/>
        <v>8.6174999999999997</v>
      </c>
      <c r="HX31" s="107" vm="3018">
        <f ca="1"/>
        <v>8.89</v>
      </c>
      <c r="HY31" s="107" vm="5593">
        <f ca="1"/>
        <v>8.8712999999999997</v>
      </c>
      <c r="HZ31" s="107" vm="3017">
        <f ca="1"/>
        <v>8.8800000000000008</v>
      </c>
      <c r="IA31" s="107" vm="5591">
        <f ca="1"/>
        <v>8.7688000000000006</v>
      </c>
      <c r="IB31" s="107" vm="3002">
        <f ca="1"/>
        <v>8.69</v>
      </c>
      <c r="IC31" s="107" vm="4810">
        <f ca="1"/>
        <v>8.8550000000000004</v>
      </c>
      <c r="ID31" s="107" vm="5563">
        <f ca="1"/>
        <v>8.9425000000000008</v>
      </c>
      <c r="IE31" s="107" vm="4761">
        <f ca="1"/>
        <v>8.9324999999999992</v>
      </c>
      <c r="IF31" s="107" vm="5594">
        <f ca="1"/>
        <v>8.9350000000000005</v>
      </c>
      <c r="IG31" s="107" vm="5595">
        <f ca="1"/>
        <v>9.0449999999999999</v>
      </c>
      <c r="IH31" s="107" vm="5587">
        <f ca="1"/>
        <v>8.9625000000000004</v>
      </c>
      <c r="II31" s="107" vm="5565">
        <f ca="1"/>
        <v>8.9525000000000006</v>
      </c>
      <c r="IJ31" s="107" vm="5596">
        <f ca="1"/>
        <v>8.9824999999999999</v>
      </c>
      <c r="IK31" s="107" vm="5563">
        <f ca="1"/>
        <v>8.9425000000000008</v>
      </c>
      <c r="IL31" s="107" vm="5597">
        <f ca="1"/>
        <v>8.8262999999999998</v>
      </c>
      <c r="IM31" s="107" vm="4656">
        <f ca="1"/>
        <v>8.86</v>
      </c>
      <c r="IN31" s="107" vm="5598">
        <f ca="1"/>
        <v>8.8887999999999998</v>
      </c>
      <c r="IO31" s="107" vm="5599">
        <f ca="1"/>
        <v>8.9574999999999996</v>
      </c>
      <c r="IP31" s="107" vm="5552">
        <f ca="1"/>
        <v>8.98</v>
      </c>
      <c r="IQ31" s="107" vm="5600">
        <f ca="1"/>
        <v>9.0363000000000007</v>
      </c>
      <c r="IR31" s="107" vm="5601">
        <f ca="1"/>
        <v>9.0525000000000002</v>
      </c>
      <c r="IS31" s="107" vm="5602">
        <f ca="1"/>
        <v>9.1675000000000004</v>
      </c>
      <c r="IT31" s="107" vm="5603">
        <f ca="1"/>
        <v>9.18</v>
      </c>
      <c r="IU31" s="107" vm="5604">
        <f ca="1"/>
        <v>9.1449999999999996</v>
      </c>
      <c r="IV31" s="107" vm="5605">
        <f ca="1"/>
        <v>9.2074999999999996</v>
      </c>
      <c r="IW31" s="107" vm="5606">
        <f ca="1"/>
        <v>9.1937999999999995</v>
      </c>
      <c r="IX31" s="107" vm="5607">
        <f ca="1"/>
        <v>9.25</v>
      </c>
      <c r="IY31" s="107" vm="5608">
        <f ca="1"/>
        <v>9.2624999999999993</v>
      </c>
      <c r="IZ31" s="107" vm="5609">
        <f ca="1"/>
        <v>9.2225000000000001</v>
      </c>
      <c r="JA31" s="107" vm="3091">
        <f ca="1"/>
        <v>9.1649999999999991</v>
      </c>
      <c r="JB31" s="107" vm="4661">
        <f ca="1"/>
        <v>9.0824999999999996</v>
      </c>
      <c r="JC31" s="107" vm="4741">
        <f ca="1"/>
        <v>9.0649999999999995</v>
      </c>
      <c r="JD31" s="107" vm="5603">
        <f ca="1"/>
        <v>9.18</v>
      </c>
      <c r="JE31" s="107" vm="4737">
        <f ca="1"/>
        <v>9.1524999999999999</v>
      </c>
      <c r="JF31" s="107" vm="3091">
        <f ca="1"/>
        <v>9.1649999999999991</v>
      </c>
      <c r="JG31" s="107" vm="5603">
        <f ca="1"/>
        <v>9.18</v>
      </c>
      <c r="JH31" s="107" vm="5610">
        <f ca="1"/>
        <v>8.91</v>
      </c>
      <c r="JI31" s="107" vm="5579">
        <f ca="1"/>
        <v>8.9674999999999994</v>
      </c>
      <c r="JJ31" s="107" vm="5543">
        <f ca="1"/>
        <v>8.8049999999999997</v>
      </c>
      <c r="JK31" s="107" vm="5552">
        <f ca="1"/>
        <v>8.98</v>
      </c>
      <c r="JL31" s="107" vm="4801">
        <f ca="1"/>
        <v>8.85</v>
      </c>
      <c r="JM31" s="107" vm="5594">
        <f ca="1"/>
        <v>8.9350000000000005</v>
      </c>
      <c r="JN31" s="107" vm="5611">
        <f ca="1"/>
        <v>9.0350000000000001</v>
      </c>
      <c r="JO31" s="107" vm="5612">
        <f ca="1"/>
        <v>9.1999999999999993</v>
      </c>
      <c r="JP31" s="107" vm="5554">
        <f ca="1"/>
        <v>9.1174999999999997</v>
      </c>
      <c r="JQ31" s="107" vm="5613">
        <f ca="1"/>
        <v>9.1024999999999991</v>
      </c>
      <c r="JR31" s="107" vm="4735">
        <f ca="1"/>
        <v>9.11</v>
      </c>
      <c r="JS31" s="107" vm="4669">
        <f ca="1"/>
        <v>9.0749999999999993</v>
      </c>
      <c r="JT31" s="107" vm="4668">
        <f ca="1"/>
        <v>9.0425000000000004</v>
      </c>
      <c r="JU31" s="107" vm="5614">
        <f ca="1"/>
        <v>9.0013000000000005</v>
      </c>
      <c r="JV31" s="107" vm="5615">
        <f ca="1"/>
        <v>9.2799999999999994</v>
      </c>
      <c r="JW31" s="107" vm="3091">
        <f ca="1"/>
        <v>9.1649999999999991</v>
      </c>
      <c r="JX31" s="107" vm="3021">
        <f ca="1"/>
        <v>8.9250000000000007</v>
      </c>
      <c r="JY31" s="107" vm="3083">
        <f ca="1"/>
        <v>9.16</v>
      </c>
      <c r="JZ31" s="107" vm="5616">
        <f ca="1"/>
        <v>9.2524999999999995</v>
      </c>
      <c r="KA31" s="107" vm="5617">
        <f ca="1"/>
        <v>9.3650000000000002</v>
      </c>
      <c r="KB31" s="107" vm="5618">
        <f ca="1"/>
        <v>9.3688000000000002</v>
      </c>
    </row>
    <row r="32" spans="2:288" ht="20.100000000000001" customHeight="1" x14ac:dyDescent="0.6">
      <c r="B32" s="11"/>
      <c r="C32" s="1" t="s">
        <v>79</v>
      </c>
      <c r="D32" s="108" t="str" cm="1">
        <f t="array" ref="D32">_FV(Table15[[#This Row],[ ETF]],"Ticker symbol",TRUE)</f>
        <v>CPXJ</v>
      </c>
      <c r="E32" s="1" t="s">
        <v>80</v>
      </c>
      <c r="F32" s="1" t="s">
        <v>81</v>
      </c>
      <c r="G32" s="1" t="e" vm="5619">
        <v>#VALUE!</v>
      </c>
      <c r="H32" s="18" cm="1">
        <f t="array" ref="H32">IFERROR(_FV(Table15[[#This Row],[ ETF]],"beta"),"")</f>
        <v>1.0452999999999999</v>
      </c>
      <c r="I32" s="21" cm="1">
        <f t="array" ref="I32">_FV(Table15[[#This Row],[ ETF]],"Price")</f>
        <v>172.77</v>
      </c>
      <c r="J32" s="17">
        <f>SUMIF(Table14[Ativo],Table15[[#This Row],[Ticker]],Table14[Qtd])</f>
        <v>0</v>
      </c>
      <c r="K32" s="5">
        <f>Table15[[#This Row],[Preço]]*Table15[[#This Row],[Qtd]]</f>
        <v>0</v>
      </c>
      <c r="L32" s="13">
        <f>_xlfn.FLOOR.MATH((Aporte-2)/Table15[[#This Row],[Preço]])</f>
        <v>2</v>
      </c>
      <c r="M32" s="12">
        <f>Aporte-Table15[[#This Row],[Possível]]*Table15[[#This Row],[Preço]]</f>
        <v>4.4599999999999795</v>
      </c>
      <c r="N32" s="26" cm="1">
        <f t="array" ref="N32">_FV(Table15[[#This Row],[ ETF]],"Expense ratio",TRUE)</f>
        <v>2E-3</v>
      </c>
      <c r="O32" s="29" cm="1">
        <f t="array" ref="O32">_FV(Table15[[#This Row],[ ETF]],"Market cap",TRUE)</f>
        <v>2829403235.7600002</v>
      </c>
      <c r="P32" s="27" cm="1">
        <f t="array" ref="P32">_FV(Table15[[#This Row],[ ETF]],"Volume")</f>
        <v>297</v>
      </c>
      <c r="Q32" s="26" cm="1">
        <f t="array" ref="Q32">_FV(Table15[[#This Row],[ ETF]],"Change (%)",TRUE)</f>
        <v>-3.1159999999999998E-3</v>
      </c>
      <c r="R32" s="30">
        <f ca="1">IFERROR(
   IFERROR(
      (Table15[[#This Row],[Preço]]-AF32)/AF32,
      (Table15[[#This Row],[Preço]]-AG32)/AG32
   ),
(Table15[[#This Row],[Preço]]-AH32)/AH32
)</f>
        <v>3.6412717456508828E-2</v>
      </c>
      <c r="S32" s="31"/>
      <c r="T32" s="28" cm="1">
        <f t="array" ref="T32">Table15[[#This Row],[Valor de mercado]]/Riqueza_hoje</f>
        <v>0</v>
      </c>
      <c r="AF32" s="107" t="e" cm="1" vm="340">
        <f t="array" aca="1" ref="AF32:KB32" ca="1">TRANSPOSE(_xlfn.STOCKHISTORY(G32,TODAY()-365,TODAY(),0,0,1))</f>
        <v>#N/A</v>
      </c>
      <c r="AG32" s="107" vm="5620">
        <f ca="1"/>
        <v>166.7</v>
      </c>
      <c r="AH32" s="107" vm="5621">
        <f ca="1"/>
        <v>168.67</v>
      </c>
      <c r="AI32" s="107" vm="5622">
        <f ca="1"/>
        <v>167.04</v>
      </c>
      <c r="AJ32" s="107" vm="5623">
        <f ca="1"/>
        <v>168.25</v>
      </c>
      <c r="AK32" s="107" vm="5624">
        <f ca="1"/>
        <v>169.79</v>
      </c>
      <c r="AL32" s="107" vm="5625">
        <f ca="1"/>
        <v>171.48</v>
      </c>
      <c r="AM32" s="107" vm="5626">
        <f ca="1"/>
        <v>172.11</v>
      </c>
      <c r="AN32" s="107" vm="5627">
        <f ca="1"/>
        <v>173.03</v>
      </c>
      <c r="AO32" s="107" vm="5628">
        <f ca="1"/>
        <v>170.86</v>
      </c>
      <c r="AP32" s="107" vm="5629">
        <f ca="1"/>
        <v>171.45</v>
      </c>
      <c r="AQ32" s="107" vm="5630">
        <f ca="1"/>
        <v>171.84</v>
      </c>
      <c r="AR32" s="107" vm="5631">
        <f ca="1"/>
        <v>173.05</v>
      </c>
      <c r="AS32" s="107" vm="5632">
        <f ca="1"/>
        <v>171.71</v>
      </c>
      <c r="AT32" s="107" vm="5633">
        <f ca="1"/>
        <v>171.51</v>
      </c>
      <c r="AU32" s="107" vm="5634">
        <f ca="1"/>
        <v>173.07</v>
      </c>
      <c r="AV32" s="107" vm="5299">
        <f ca="1"/>
        <v>175.08</v>
      </c>
      <c r="AW32" s="107" vm="5635">
        <f ca="1"/>
        <v>175.78</v>
      </c>
      <c r="AX32" s="107" vm="5636">
        <f ca="1"/>
        <v>173.63</v>
      </c>
      <c r="AY32" s="107" vm="5637">
        <f ca="1"/>
        <v>173.88</v>
      </c>
      <c r="AZ32" s="107" vm="5638">
        <f ca="1"/>
        <v>174.07</v>
      </c>
      <c r="BA32" s="107" vm="5639">
        <f ca="1"/>
        <v>171.74</v>
      </c>
      <c r="BB32" s="107" vm="5640">
        <f ca="1"/>
        <v>171.13</v>
      </c>
      <c r="BC32" s="107" vm="5641">
        <f ca="1"/>
        <v>167.22</v>
      </c>
      <c r="BD32" s="107" vm="5642">
        <f ca="1"/>
        <v>168.37</v>
      </c>
      <c r="BE32" s="107" vm="5643">
        <f ca="1"/>
        <v>171.17</v>
      </c>
      <c r="BF32" s="107" vm="5644">
        <f ca="1"/>
        <v>170.87</v>
      </c>
      <c r="BG32" s="107" vm="5645">
        <f ca="1"/>
        <v>170.82</v>
      </c>
      <c r="BH32" s="107" vm="4519">
        <f ca="1"/>
        <v>172.73</v>
      </c>
      <c r="BI32" s="107" vm="5646">
        <f ca="1"/>
        <v>173.79</v>
      </c>
      <c r="BJ32" s="107" vm="5647">
        <f ca="1"/>
        <v>173.83</v>
      </c>
      <c r="BK32" s="107" vm="5261">
        <f ca="1"/>
        <v>174.5</v>
      </c>
      <c r="BL32" s="107" vm="4510">
        <f ca="1"/>
        <v>176.09</v>
      </c>
      <c r="BM32" s="107" vm="5648">
        <f ca="1"/>
        <v>176.24</v>
      </c>
      <c r="BN32" s="107" vm="5649">
        <f ca="1"/>
        <v>177.04</v>
      </c>
      <c r="BO32" s="107" vm="5650">
        <f ca="1"/>
        <v>177.22</v>
      </c>
      <c r="BP32" s="107" vm="4557">
        <f ca="1"/>
        <v>176.21</v>
      </c>
      <c r="BQ32" s="107" vm="5651">
        <f ca="1"/>
        <v>176.31</v>
      </c>
      <c r="BR32" s="107" vm="5652">
        <f ca="1"/>
        <v>177.39</v>
      </c>
      <c r="BS32" s="107" vm="5653">
        <f ca="1"/>
        <v>177.11</v>
      </c>
      <c r="BT32" s="107" vm="5275">
        <f ca="1"/>
        <v>180.04</v>
      </c>
      <c r="BU32" s="107" vm="5654">
        <f ca="1"/>
        <v>179.13</v>
      </c>
      <c r="BV32" s="107" vm="5655">
        <f ca="1"/>
        <v>178.84</v>
      </c>
      <c r="BW32" s="107" vm="5656">
        <f ca="1"/>
        <v>173.08</v>
      </c>
      <c r="BX32" s="107" vm="5657">
        <f ca="1"/>
        <v>177.28</v>
      </c>
      <c r="BY32" s="107" vm="5658">
        <f ca="1"/>
        <v>175.14</v>
      </c>
      <c r="BZ32" s="107" vm="5659">
        <f ca="1"/>
        <v>176.72</v>
      </c>
      <c r="CA32" s="107" vm="5660">
        <f ca="1"/>
        <v>177.24</v>
      </c>
      <c r="CB32" s="107" vm="5661">
        <f ca="1"/>
        <v>173.72</v>
      </c>
      <c r="CC32" s="107" vm="5662">
        <f ca="1"/>
        <v>175.3</v>
      </c>
      <c r="CD32" s="107" vm="5663">
        <f ca="1"/>
        <v>176.27</v>
      </c>
      <c r="CE32" s="107" vm="5664">
        <f ca="1"/>
        <v>175.52</v>
      </c>
      <c r="CF32" s="107" vm="5665">
        <f ca="1"/>
        <v>177.13</v>
      </c>
      <c r="CG32" s="107" vm="4513">
        <f ca="1"/>
        <v>175.94</v>
      </c>
      <c r="CH32" s="107" vm="5666">
        <f ca="1"/>
        <v>176.53</v>
      </c>
      <c r="CI32" s="107" vm="5667">
        <f ca="1"/>
        <v>177.19</v>
      </c>
      <c r="CJ32" s="107" vm="4557">
        <f ca="1"/>
        <v>176.21</v>
      </c>
      <c r="CK32" s="107" vm="5653">
        <f ca="1"/>
        <v>177.11</v>
      </c>
      <c r="CL32" s="107" vm="4551">
        <f ca="1"/>
        <v>174.88</v>
      </c>
      <c r="CM32" s="107" vm="4557">
        <f ca="1"/>
        <v>176.21</v>
      </c>
      <c r="CN32" s="107" vm="5668">
        <f ca="1"/>
        <v>174.44</v>
      </c>
      <c r="CO32" s="107" vm="5669">
        <f ca="1"/>
        <v>173.77</v>
      </c>
      <c r="CP32" s="107" vm="5670">
        <f ca="1"/>
        <v>173.82</v>
      </c>
      <c r="CQ32" s="107" vm="5671">
        <f ca="1"/>
        <v>175.4</v>
      </c>
      <c r="CR32" s="107" vm="5672">
        <f ca="1"/>
        <v>175.42</v>
      </c>
      <c r="CS32" s="107" vm="5673">
        <f ca="1"/>
        <v>175.54</v>
      </c>
      <c r="CT32" s="107" vm="5674">
        <f ca="1"/>
        <v>174.95</v>
      </c>
      <c r="CU32" s="107" vm="5675">
        <f ca="1"/>
        <v>176.39</v>
      </c>
      <c r="CV32" s="107" vm="5676">
        <f ca="1"/>
        <v>177.7</v>
      </c>
      <c r="CW32" s="107" vm="5653">
        <f ca="1"/>
        <v>177.11</v>
      </c>
      <c r="CX32" s="107" vm="5677">
        <f ca="1"/>
        <v>178.81</v>
      </c>
      <c r="CY32" s="107" vm="5678">
        <f ca="1"/>
        <v>178.47</v>
      </c>
      <c r="CZ32" s="107" vm="5679">
        <f ca="1"/>
        <v>177.57</v>
      </c>
      <c r="DA32" s="107" vm="5680">
        <f ca="1"/>
        <v>178.58</v>
      </c>
      <c r="DB32" s="107" vm="5681">
        <f ca="1"/>
        <v>181.04</v>
      </c>
      <c r="DC32" s="107" vm="5305">
        <f ca="1"/>
        <v>182.41</v>
      </c>
      <c r="DD32" s="107" vm="5682">
        <f ca="1"/>
        <v>182.64</v>
      </c>
      <c r="DE32" s="107" vm="5683">
        <f ca="1"/>
        <v>182.44</v>
      </c>
      <c r="DF32" s="107" vm="5684">
        <f ca="1"/>
        <v>179.63</v>
      </c>
      <c r="DG32" s="107" vm="5685">
        <f ca="1"/>
        <v>181.36</v>
      </c>
      <c r="DH32" s="107" vm="5686">
        <f ca="1"/>
        <v>181.97</v>
      </c>
      <c r="DI32" s="107" vm="5687">
        <f ca="1"/>
        <v>182.84</v>
      </c>
      <c r="DJ32" s="107" vm="5688">
        <f ca="1"/>
        <v>183.91</v>
      </c>
      <c r="DK32" s="107" vm="5689">
        <f ca="1"/>
        <v>183.1</v>
      </c>
      <c r="DL32" s="107" vm="5690">
        <f ca="1"/>
        <v>184.1</v>
      </c>
      <c r="DM32" s="107" vm="5691">
        <f ca="1"/>
        <v>184.11</v>
      </c>
      <c r="DN32" s="107" vm="5692">
        <f ca="1"/>
        <v>181.6</v>
      </c>
      <c r="DO32" s="107" t="e" vm="340">
        <f ca="1"/>
        <v>#N/A</v>
      </c>
      <c r="DP32" s="107" vm="5693">
        <f ca="1"/>
        <v>180.52</v>
      </c>
      <c r="DQ32" s="107" vm="5694">
        <f ca="1"/>
        <v>183.53</v>
      </c>
      <c r="DR32" s="107" vm="5695">
        <f ca="1"/>
        <v>183.74</v>
      </c>
      <c r="DS32" s="107" vm="5696">
        <f ca="1"/>
        <v>186</v>
      </c>
      <c r="DT32" s="107" vm="5697">
        <f ca="1"/>
        <v>187.89</v>
      </c>
      <c r="DU32" s="107" vm="5698">
        <f ca="1"/>
        <v>183.75</v>
      </c>
      <c r="DV32" s="107" vm="5699">
        <f ca="1"/>
        <v>182.27</v>
      </c>
      <c r="DW32" s="107" vm="5700">
        <f ca="1"/>
        <v>180.74</v>
      </c>
      <c r="DX32" s="107" vm="5701">
        <f ca="1"/>
        <v>182.99</v>
      </c>
      <c r="DY32" s="107" vm="5702">
        <f ca="1"/>
        <v>182.32</v>
      </c>
      <c r="DZ32" s="107" vm="5703">
        <f ca="1"/>
        <v>183.96</v>
      </c>
      <c r="EA32" s="107" vm="5704">
        <f ca="1"/>
        <v>180.17</v>
      </c>
      <c r="EB32" s="107" vm="5705">
        <f ca="1"/>
        <v>183.89</v>
      </c>
      <c r="EC32" s="107" vm="5706">
        <f ca="1"/>
        <v>183.19</v>
      </c>
      <c r="ED32" s="107" vm="5707">
        <f ca="1"/>
        <v>183.81</v>
      </c>
      <c r="EE32" s="107" vm="5708">
        <f ca="1"/>
        <v>184.67</v>
      </c>
      <c r="EF32" s="107" vm="5709">
        <f ca="1"/>
        <v>185.3</v>
      </c>
      <c r="EG32" s="107" vm="5710">
        <f ca="1"/>
        <v>186.32</v>
      </c>
      <c r="EH32" s="107" vm="5711">
        <f ca="1"/>
        <v>186.98</v>
      </c>
      <c r="EI32" s="107" vm="5712">
        <f ca="1"/>
        <v>185.32</v>
      </c>
      <c r="EJ32" s="107" vm="5713">
        <f ca="1"/>
        <v>187.1</v>
      </c>
      <c r="EK32" s="107" vm="5714">
        <f ca="1"/>
        <v>187.7</v>
      </c>
      <c r="EL32" s="107" vm="5320">
        <f ca="1"/>
        <v>186.1</v>
      </c>
      <c r="EM32" s="107" vm="5715">
        <f ca="1"/>
        <v>187.77</v>
      </c>
      <c r="EN32" s="107" vm="5716">
        <f ca="1"/>
        <v>187.31</v>
      </c>
      <c r="EO32" s="107" vm="5717">
        <f ca="1"/>
        <v>187.41</v>
      </c>
      <c r="EP32" s="107" vm="5718">
        <f ca="1"/>
        <v>186.88</v>
      </c>
      <c r="EQ32" s="107" vm="5719">
        <f ca="1"/>
        <v>187.61</v>
      </c>
      <c r="ER32" s="107" vm="5720">
        <f ca="1"/>
        <v>186.99</v>
      </c>
      <c r="ES32" s="107" vm="5721">
        <f ca="1"/>
        <v>187.52</v>
      </c>
      <c r="ET32" s="107" vm="5722">
        <f ca="1"/>
        <v>187.03</v>
      </c>
      <c r="EU32" s="107" vm="5723">
        <f ca="1"/>
        <v>187.83</v>
      </c>
      <c r="EV32" s="107" vm="5724">
        <f ca="1"/>
        <v>185.33</v>
      </c>
      <c r="EW32" s="107" vm="5725">
        <f ca="1"/>
        <v>182.35</v>
      </c>
      <c r="EX32" s="107" vm="5726">
        <f ca="1"/>
        <v>183.27</v>
      </c>
      <c r="EY32" s="107" vm="5727">
        <f ca="1"/>
        <v>182.92</v>
      </c>
      <c r="EZ32" s="107" vm="5728">
        <f ca="1"/>
        <v>182.83</v>
      </c>
      <c r="FA32" s="107" vm="5729">
        <f ca="1"/>
        <v>183.6</v>
      </c>
      <c r="FB32" s="107" vm="5730">
        <f ca="1"/>
        <v>184.27</v>
      </c>
      <c r="FC32" s="107" vm="5731">
        <f ca="1"/>
        <v>183.29</v>
      </c>
      <c r="FD32" s="107" vm="5732">
        <f ca="1"/>
        <v>183.34</v>
      </c>
      <c r="FE32" s="107" vm="5733">
        <f ca="1"/>
        <v>182.37</v>
      </c>
      <c r="FF32" s="107" vm="5734">
        <f ca="1"/>
        <v>181.39</v>
      </c>
      <c r="FG32" s="107" vm="5735">
        <f ca="1"/>
        <v>182.01</v>
      </c>
      <c r="FH32" s="107" vm="5736">
        <f ca="1"/>
        <v>183.01</v>
      </c>
      <c r="FI32" s="107" vm="5737">
        <f ca="1"/>
        <v>181.31</v>
      </c>
      <c r="FJ32" s="107" vm="5738">
        <f ca="1"/>
        <v>182.78</v>
      </c>
      <c r="FK32" s="107" vm="5739">
        <f ca="1"/>
        <v>179.75</v>
      </c>
      <c r="FL32" s="107" vm="5740">
        <f ca="1"/>
        <v>182.08</v>
      </c>
      <c r="FM32" s="107" vm="5741">
        <f ca="1"/>
        <v>182.63</v>
      </c>
      <c r="FN32" s="107" vm="5742">
        <f ca="1"/>
        <v>182.785</v>
      </c>
      <c r="FO32" s="107" vm="5743">
        <f ca="1"/>
        <v>182.53</v>
      </c>
      <c r="FP32" s="107" vm="5744">
        <f ca="1"/>
        <v>181.45</v>
      </c>
      <c r="FQ32" s="107" vm="5745">
        <f ca="1"/>
        <v>181.62</v>
      </c>
      <c r="FR32" s="107" vm="5746">
        <f ca="1"/>
        <v>177.47</v>
      </c>
      <c r="FS32" s="107" vm="5747">
        <f ca="1"/>
        <v>178.13</v>
      </c>
      <c r="FT32" s="107" vm="5748">
        <f ca="1"/>
        <v>180.43</v>
      </c>
      <c r="FU32" s="107" vm="5749">
        <f ca="1"/>
        <v>181.33</v>
      </c>
      <c r="FV32" s="107" vm="5750">
        <f ca="1"/>
        <v>181.74</v>
      </c>
      <c r="FW32" s="107" vm="5751">
        <f ca="1"/>
        <v>181.19</v>
      </c>
      <c r="FX32" s="107" vm="5752">
        <f ca="1"/>
        <v>178.96</v>
      </c>
      <c r="FY32" s="107" vm="5753">
        <f ca="1"/>
        <v>179.14</v>
      </c>
      <c r="FZ32" s="107" vm="5754">
        <f ca="1"/>
        <v>181.34</v>
      </c>
      <c r="GA32" s="107" vm="5755">
        <f ca="1"/>
        <v>180.59</v>
      </c>
      <c r="GB32" s="107" vm="5756">
        <f ca="1"/>
        <v>181.96</v>
      </c>
      <c r="GC32" s="107" vm="5757">
        <f ca="1"/>
        <v>181.72</v>
      </c>
      <c r="GD32" s="107" vm="5743">
        <f ca="1"/>
        <v>182.53</v>
      </c>
      <c r="GE32" s="107" vm="5758">
        <f ca="1"/>
        <v>183.36</v>
      </c>
      <c r="GF32" s="107" vm="5759">
        <f ca="1"/>
        <v>182.54</v>
      </c>
      <c r="GG32" s="107" vm="5760">
        <f ca="1"/>
        <v>182.59</v>
      </c>
      <c r="GH32" s="107" vm="5761">
        <f ca="1"/>
        <v>182.72</v>
      </c>
      <c r="GI32" s="107" vm="5762">
        <f ca="1"/>
        <v>183.68</v>
      </c>
      <c r="GJ32" s="107" vm="5763">
        <f ca="1"/>
        <v>182.68</v>
      </c>
      <c r="GK32" s="107" vm="5764">
        <f ca="1"/>
        <v>184.34</v>
      </c>
      <c r="GL32" s="107" vm="5765">
        <f ca="1"/>
        <v>183.04</v>
      </c>
      <c r="GM32" s="107" vm="5766">
        <f ca="1"/>
        <v>179.84</v>
      </c>
      <c r="GN32" s="107" vm="5766">
        <f ca="1"/>
        <v>179.84</v>
      </c>
      <c r="GO32" s="107" vm="5767">
        <f ca="1"/>
        <v>177.72</v>
      </c>
      <c r="GP32" s="107" vm="5279">
        <f ca="1"/>
        <v>177.41</v>
      </c>
      <c r="GQ32" s="107" vm="5768">
        <f ca="1"/>
        <v>179.17</v>
      </c>
      <c r="GR32" s="107" vm="5769">
        <f ca="1"/>
        <v>180.18</v>
      </c>
      <c r="GS32" s="107" vm="5700">
        <f ca="1"/>
        <v>180.74</v>
      </c>
      <c r="GT32" s="107" vm="5770">
        <f ca="1"/>
        <v>179.625</v>
      </c>
      <c r="GU32" s="107" vm="5771">
        <f ca="1"/>
        <v>180.76499999999999</v>
      </c>
      <c r="GV32" s="107" t="e" vm="340">
        <f ca="1"/>
        <v>#N/A</v>
      </c>
      <c r="GW32" s="107" vm="5772">
        <f ca="1"/>
        <v>180.8</v>
      </c>
      <c r="GX32" s="107" vm="5305">
        <f ca="1"/>
        <v>182.41</v>
      </c>
      <c r="GY32" s="107" vm="5773">
        <f ca="1"/>
        <v>183.41</v>
      </c>
      <c r="GZ32" s="107" vm="5774">
        <f ca="1"/>
        <v>183.38</v>
      </c>
      <c r="HA32" s="107" vm="5775">
        <f ca="1"/>
        <v>185.14</v>
      </c>
      <c r="HB32" s="107" vm="5776">
        <f ca="1"/>
        <v>183.62</v>
      </c>
      <c r="HC32" s="107" vm="5777">
        <f ca="1"/>
        <v>182.61</v>
      </c>
      <c r="HD32" s="107" vm="5778">
        <f ca="1"/>
        <v>181.47</v>
      </c>
      <c r="HE32" s="107" vm="5306">
        <f ca="1"/>
        <v>181.43</v>
      </c>
      <c r="HF32" s="107" vm="5779">
        <f ca="1"/>
        <v>181.65</v>
      </c>
      <c r="HG32" s="107" vm="5780">
        <f ca="1"/>
        <v>179.96</v>
      </c>
      <c r="HH32" s="107" vm="5781">
        <f ca="1"/>
        <v>178.78</v>
      </c>
      <c r="HI32" s="107" vm="5782">
        <f ca="1"/>
        <v>177.8</v>
      </c>
      <c r="HJ32" s="107" vm="5783">
        <f ca="1"/>
        <v>176.12</v>
      </c>
      <c r="HK32" s="107" vm="5784">
        <f ca="1"/>
        <v>171.18</v>
      </c>
      <c r="HL32" s="107" vm="5287">
        <f ca="1"/>
        <v>173.73</v>
      </c>
      <c r="HM32" s="107" vm="5785">
        <f ca="1"/>
        <v>175.69</v>
      </c>
      <c r="HN32" s="107" vm="5786">
        <f ca="1"/>
        <v>176.48</v>
      </c>
      <c r="HO32" s="107" vm="5787">
        <f ca="1"/>
        <v>173.95</v>
      </c>
      <c r="HP32" s="107" vm="5788">
        <f ca="1"/>
        <v>175.02</v>
      </c>
      <c r="HQ32" s="107" vm="4596">
        <f ca="1"/>
        <v>171.06</v>
      </c>
      <c r="HR32" s="107" vm="5789">
        <f ca="1"/>
        <v>172.17</v>
      </c>
      <c r="HS32" s="107" vm="5254">
        <f ca="1"/>
        <v>173.2</v>
      </c>
      <c r="HT32" s="107" vm="4518">
        <f ca="1"/>
        <v>172.02</v>
      </c>
      <c r="HU32" s="107" vm="5790">
        <f ca="1"/>
        <v>172.53</v>
      </c>
      <c r="HV32" s="107" vm="5791">
        <f ca="1"/>
        <v>175.07</v>
      </c>
      <c r="HW32" s="107" vm="5792">
        <f ca="1"/>
        <v>172.24</v>
      </c>
      <c r="HX32" s="107" vm="5793">
        <f ca="1"/>
        <v>176.2</v>
      </c>
      <c r="HY32" s="107" vm="5794">
        <f ca="1"/>
        <v>176.05</v>
      </c>
      <c r="HZ32" s="107" vm="5659">
        <f ca="1"/>
        <v>176.72</v>
      </c>
      <c r="IA32" s="107" vm="5268">
        <f ca="1"/>
        <v>176.18</v>
      </c>
      <c r="IB32" s="107" vm="5795">
        <f ca="1"/>
        <v>176.45</v>
      </c>
      <c r="IC32" s="107" vm="5796">
        <f ca="1"/>
        <v>178.36</v>
      </c>
      <c r="ID32" s="107" vm="5797">
        <f ca="1"/>
        <v>179.28</v>
      </c>
      <c r="IE32" s="107" vm="5798">
        <f ca="1"/>
        <v>178.91</v>
      </c>
      <c r="IF32" s="107" vm="5745">
        <f ca="1"/>
        <v>181.62</v>
      </c>
      <c r="IG32" s="107" vm="5799">
        <f ca="1"/>
        <v>182.9</v>
      </c>
      <c r="IH32" s="107" vm="5800">
        <f ca="1"/>
        <v>181.1</v>
      </c>
      <c r="II32" s="107" vm="5754">
        <f ca="1"/>
        <v>181.34</v>
      </c>
      <c r="IJ32" s="107" vm="5801">
        <f ca="1"/>
        <v>183.06</v>
      </c>
      <c r="IK32" s="107" vm="5802">
        <f ca="1"/>
        <v>182.96</v>
      </c>
      <c r="IL32" s="107" vm="5803">
        <f ca="1"/>
        <v>182.09</v>
      </c>
      <c r="IM32" s="107" vm="5804">
        <f ca="1"/>
        <v>182.88</v>
      </c>
      <c r="IN32" s="107" vm="5805">
        <f ca="1"/>
        <v>181.17</v>
      </c>
      <c r="IO32" s="107" vm="5806">
        <f ca="1"/>
        <v>181.09</v>
      </c>
      <c r="IP32" s="107" vm="5807">
        <f ca="1"/>
        <v>179.92</v>
      </c>
      <c r="IQ32" s="107" vm="5808">
        <f ca="1"/>
        <v>179.51</v>
      </c>
      <c r="IR32" s="107" vm="5809">
        <f ca="1"/>
        <v>179.82</v>
      </c>
      <c r="IS32" s="107" vm="5778">
        <f ca="1"/>
        <v>181.47</v>
      </c>
      <c r="IT32" s="107" vm="5810">
        <f ca="1"/>
        <v>182.25</v>
      </c>
      <c r="IU32" s="107" vm="5807">
        <f ca="1"/>
        <v>179.92</v>
      </c>
      <c r="IV32" s="107" vm="5811">
        <f ca="1"/>
        <v>180.01</v>
      </c>
      <c r="IW32" s="107" vm="5812">
        <f ca="1"/>
        <v>178.62</v>
      </c>
      <c r="IX32" s="107" vm="5813">
        <f ca="1"/>
        <v>178.95</v>
      </c>
      <c r="IY32" s="107" vm="5814">
        <f ca="1"/>
        <v>180.32</v>
      </c>
      <c r="IZ32" s="107" vm="5815">
        <f ca="1"/>
        <v>179.56</v>
      </c>
      <c r="JA32" s="107" vm="5816">
        <f ca="1"/>
        <v>176.83</v>
      </c>
      <c r="JB32" s="107" vm="4509">
        <f ca="1"/>
        <v>176.35</v>
      </c>
      <c r="JC32" s="107" vm="5663">
        <f ca="1"/>
        <v>176.27</v>
      </c>
      <c r="JD32" s="107" vm="5817">
        <f ca="1"/>
        <v>176.36</v>
      </c>
      <c r="JE32" s="107" vm="5786">
        <f ca="1"/>
        <v>176.48</v>
      </c>
      <c r="JF32" s="107" vm="5818">
        <f ca="1"/>
        <v>176.32</v>
      </c>
      <c r="JG32" s="107" vm="4613">
        <f ca="1"/>
        <v>176.67</v>
      </c>
      <c r="JH32" s="107" vm="5819">
        <f ca="1"/>
        <v>170.23</v>
      </c>
      <c r="JI32" s="107" vm="5820">
        <f ca="1"/>
        <v>170.64</v>
      </c>
      <c r="JJ32" s="107" vm="5821">
        <f ca="1"/>
        <v>168.03</v>
      </c>
      <c r="JK32" s="107" vm="4641">
        <f ca="1"/>
        <v>171</v>
      </c>
      <c r="JL32" s="107" vm="5822">
        <f ca="1"/>
        <v>169.61</v>
      </c>
      <c r="JM32" s="107" vm="5823">
        <f ca="1"/>
        <v>168.24</v>
      </c>
      <c r="JN32" s="107" vm="5824">
        <f ca="1"/>
        <v>170.44</v>
      </c>
      <c r="JO32" s="107" vm="5825">
        <f ca="1"/>
        <v>173.33</v>
      </c>
      <c r="JP32" s="107" vm="5826">
        <f ca="1"/>
        <v>173.59</v>
      </c>
      <c r="JQ32" s="107" vm="5827">
        <f ca="1"/>
        <v>173.02</v>
      </c>
      <c r="JR32" s="107" vm="5627">
        <f ca="1"/>
        <v>173.03</v>
      </c>
      <c r="JS32" s="107" vm="5828">
        <f ca="1"/>
        <v>171.22</v>
      </c>
      <c r="JT32" s="107" vm="5829">
        <f ca="1"/>
        <v>169.85</v>
      </c>
      <c r="JU32" s="107" vm="5830">
        <f ca="1"/>
        <v>169.2</v>
      </c>
      <c r="JV32" s="107" vm="5831">
        <f ca="1"/>
        <v>171.56</v>
      </c>
      <c r="JW32" s="107" vm="4529">
        <f ca="1"/>
        <v>169.99</v>
      </c>
      <c r="JX32" s="107" vm="5832">
        <f ca="1"/>
        <v>168.15</v>
      </c>
      <c r="JY32" s="107" vm="5824">
        <f ca="1"/>
        <v>170.44</v>
      </c>
      <c r="JZ32" s="107" vm="5833">
        <f ca="1"/>
        <v>172.13</v>
      </c>
      <c r="KA32" s="107" vm="4600">
        <f ca="1"/>
        <v>173.31</v>
      </c>
      <c r="KB32" s="107" vm="5834">
        <f ca="1"/>
        <v>172.77</v>
      </c>
    </row>
    <row r="33" spans="2:288" ht="20.100000000000001" customHeight="1" x14ac:dyDescent="0.6">
      <c r="B33" s="11"/>
      <c r="C33" s="1" t="s">
        <v>39</v>
      </c>
      <c r="D33" s="108" t="str" cm="1">
        <f t="array" ref="D33">_FV(Table15[[#This Row],[ ETF]],"Ticker symbol",TRUE)</f>
        <v>XDWT</v>
      </c>
      <c r="E33" s="1" t="s">
        <v>82</v>
      </c>
      <c r="F33" s="1" t="s">
        <v>83</v>
      </c>
      <c r="G33" s="1" t="e" vm="5835">
        <v>#VALUE!</v>
      </c>
      <c r="H33" s="18" cm="1">
        <f t="array" ref="H33">IFERROR(_FV(Table15[[#This Row],[ ETF]],"beta"),"")</f>
        <v>1.0307999999999999</v>
      </c>
      <c r="I33" s="21" cm="1">
        <f t="array" ref="I33">_FV(Table15[[#This Row],[ ETF]],"Price")</f>
        <v>67.405000000000001</v>
      </c>
      <c r="J33" s="17">
        <f>SUMIF(Table14[Ativo],Table15[[#This Row],[Ticker]],Table14[Qtd])</f>
        <v>0</v>
      </c>
      <c r="K33" s="5">
        <f>Table15[[#This Row],[Preço]]*Table15[[#This Row],[Qtd]]</f>
        <v>0</v>
      </c>
      <c r="L33" s="13">
        <f>_xlfn.FLOOR.MATH((Aporte-2)/Table15[[#This Row],[Preço]])</f>
        <v>5</v>
      </c>
      <c r="M33" s="12">
        <f>Aporte-Table15[[#This Row],[Possível]]*Table15[[#This Row],[Preço]]</f>
        <v>12.975000000000023</v>
      </c>
      <c r="N33" s="26" cm="1">
        <f t="array" ref="N33">_FV(Table15[[#This Row],[ ETF]],"Expense ratio",TRUE)</f>
        <v>2.5000000000000001E-3</v>
      </c>
      <c r="O33" s="29" cm="1">
        <f t="array" ref="O33">_FV(Table15[[#This Row],[ ETF]],"Market cap",TRUE)</f>
        <v>2533774600</v>
      </c>
      <c r="P33" s="27" cm="1">
        <f t="array" ref="P33">_FV(Table15[[#This Row],[ ETF]],"Volume")</f>
        <v>1505</v>
      </c>
      <c r="Q33" s="26" cm="1">
        <f t="array" ref="Q33">_FV(Table15[[#This Row],[ ETF]],"Change (%)",TRUE)</f>
        <v>3.558E-3</v>
      </c>
      <c r="R33" s="30">
        <f ca="1">IFERROR(
   IFERROR(
      (Table15[[#This Row],[Preço]]-AF33)/AF33,
      (Table15[[#This Row],[Preço]]-AG33)/AG33
   ),
(Table15[[#This Row],[Preço]]-AH33)/AH33
)</f>
        <v>0.28684612447499042</v>
      </c>
      <c r="S33" s="31"/>
      <c r="T33" s="28" cm="1">
        <f t="array" ref="T33">Table15[[#This Row],[Valor de mercado]]/Riqueza_hoje</f>
        <v>0</v>
      </c>
      <c r="AF33" s="107" t="e" cm="1" vm="340">
        <f t="array" aca="1" ref="AF33:JZ33" ca="1">TRANSPOSE(_xlfn.STOCKHISTORY(G33,TODAY()-365,TODAY(),0,0,1))</f>
        <v>#N/A</v>
      </c>
      <c r="AG33" s="107" vm="5836">
        <f ca="1"/>
        <v>52.38</v>
      </c>
      <c r="AH33" s="107" vm="5837">
        <f ca="1"/>
        <v>52.28</v>
      </c>
      <c r="AI33" s="107" vm="4234">
        <f ca="1"/>
        <v>52.23</v>
      </c>
      <c r="AJ33" s="107" vm="5838">
        <f ca="1"/>
        <v>51.575000000000003</v>
      </c>
      <c r="AK33" s="107" vm="5839">
        <f ca="1"/>
        <v>51.585000000000001</v>
      </c>
      <c r="AL33" s="107" vm="5840">
        <f ca="1"/>
        <v>51.65</v>
      </c>
      <c r="AM33" s="107" vm="5841">
        <f ca="1"/>
        <v>52.06</v>
      </c>
      <c r="AN33" s="107" vm="5842">
        <f ca="1"/>
        <v>52.515000000000001</v>
      </c>
      <c r="AO33" s="107" vm="5843">
        <f ca="1"/>
        <v>52.354999999999997</v>
      </c>
      <c r="AP33" s="107" vm="5844">
        <f ca="1"/>
        <v>52.11</v>
      </c>
      <c r="AQ33" s="107" vm="5845">
        <f ca="1"/>
        <v>52.42</v>
      </c>
      <c r="AR33" s="107" vm="5846">
        <f ca="1"/>
        <v>52.54</v>
      </c>
      <c r="AS33" s="107" vm="5847">
        <f ca="1"/>
        <v>51.865000000000002</v>
      </c>
      <c r="AT33" s="107" vm="5840">
        <f ca="1"/>
        <v>51.65</v>
      </c>
      <c r="AU33" s="107" vm="5848">
        <f ca="1"/>
        <v>51.83</v>
      </c>
      <c r="AV33" s="107" vm="5849">
        <f ca="1"/>
        <v>53.155000000000001</v>
      </c>
      <c r="AW33" s="107" vm="5850">
        <f ca="1"/>
        <v>53.585000000000001</v>
      </c>
      <c r="AX33" s="107" vm="5851">
        <f ca="1"/>
        <v>53.575000000000003</v>
      </c>
      <c r="AY33" s="107" vm="5852">
        <f ca="1"/>
        <v>53.405000000000001</v>
      </c>
      <c r="AZ33" s="107" vm="5853">
        <f ca="1"/>
        <v>53.914999999999999</v>
      </c>
      <c r="BA33" s="107" vm="5854">
        <f ca="1"/>
        <v>53.295000000000002</v>
      </c>
      <c r="BB33" s="107" vm="5855">
        <f ca="1"/>
        <v>53.23</v>
      </c>
      <c r="BC33" s="107" vm="5856">
        <f ca="1"/>
        <v>52.155000000000001</v>
      </c>
      <c r="BD33" s="107" vm="5857">
        <f ca="1"/>
        <v>52.84</v>
      </c>
      <c r="BE33" s="107" vm="5858">
        <f ca="1"/>
        <v>53.744999999999997</v>
      </c>
      <c r="BF33" s="107" vm="5859">
        <f ca="1"/>
        <v>53.704999999999998</v>
      </c>
      <c r="BG33" s="107" vm="5860">
        <f ca="1"/>
        <v>54.02</v>
      </c>
      <c r="BH33" s="107" vm="5861">
        <f ca="1"/>
        <v>54.314999999999998</v>
      </c>
      <c r="BI33" s="107" vm="5862">
        <f ca="1"/>
        <v>54.84</v>
      </c>
      <c r="BJ33" s="107" vm="5863">
        <f ca="1"/>
        <v>55.164999999999999</v>
      </c>
      <c r="BK33" s="107" vm="5864">
        <f ca="1"/>
        <v>54.92</v>
      </c>
      <c r="BL33" s="107" vm="5865">
        <f ca="1"/>
        <v>55.7</v>
      </c>
      <c r="BM33" s="107" vm="5866">
        <f ca="1"/>
        <v>55.865000000000002</v>
      </c>
      <c r="BN33" s="107" vm="5867">
        <f ca="1"/>
        <v>56.314999999999998</v>
      </c>
      <c r="BO33" s="107" vm="5868">
        <f ca="1"/>
        <v>55.945</v>
      </c>
      <c r="BP33" s="107" vm="5869">
        <f ca="1"/>
        <v>54.76</v>
      </c>
      <c r="BQ33" s="107" vm="5870">
        <f ca="1"/>
        <v>54.585000000000001</v>
      </c>
      <c r="BR33" s="107" vm="5871">
        <f ca="1"/>
        <v>55.414999999999999</v>
      </c>
      <c r="BS33" s="107" vm="4209">
        <f ca="1"/>
        <v>54.11</v>
      </c>
      <c r="BT33" s="107" vm="5872">
        <f ca="1"/>
        <v>53.005000000000003</v>
      </c>
      <c r="BU33" s="107" vm="4218">
        <f ca="1"/>
        <v>53.45</v>
      </c>
      <c r="BV33" s="107" vm="5873">
        <f ca="1"/>
        <v>53.335000000000001</v>
      </c>
      <c r="BW33" s="107" vm="5874">
        <f ca="1"/>
        <v>52.575000000000003</v>
      </c>
      <c r="BX33" s="107" vm="4206">
        <f ca="1"/>
        <v>53.76</v>
      </c>
      <c r="BY33" s="107" vm="5875">
        <f ca="1"/>
        <v>53.555</v>
      </c>
      <c r="BZ33" s="107" vm="5876">
        <f ca="1"/>
        <v>52.814999999999998</v>
      </c>
      <c r="CA33" s="107" vm="5877">
        <f ca="1"/>
        <v>51.484999999999999</v>
      </c>
      <c r="CB33" s="107" vm="5878">
        <f ca="1"/>
        <v>49.645000000000003</v>
      </c>
      <c r="CC33" s="107" vm="5879">
        <f ca="1"/>
        <v>51.164999999999999</v>
      </c>
      <c r="CD33" s="107" vm="4235">
        <f ca="1"/>
        <v>51.64</v>
      </c>
      <c r="CE33" s="107" vm="5880">
        <f ca="1"/>
        <v>51.86</v>
      </c>
      <c r="CF33" s="107" vm="5881">
        <f ca="1"/>
        <v>52.765000000000001</v>
      </c>
      <c r="CG33" s="107" vm="5882">
        <f ca="1"/>
        <v>51.99</v>
      </c>
      <c r="CH33" s="107" vm="5883">
        <f ca="1"/>
        <v>52.445</v>
      </c>
      <c r="CI33" s="107" vm="5873">
        <f ca="1"/>
        <v>53.335000000000001</v>
      </c>
      <c r="CJ33" s="107" vm="5884">
        <f ca="1"/>
        <v>52.664999999999999</v>
      </c>
      <c r="CK33" s="107" vm="5885">
        <f ca="1"/>
        <v>52.61</v>
      </c>
      <c r="CL33" s="107" vm="5886">
        <f ca="1"/>
        <v>51.9</v>
      </c>
      <c r="CM33" s="107" vm="5887">
        <f ca="1"/>
        <v>52.78</v>
      </c>
      <c r="CN33" s="107" vm="5888">
        <f ca="1"/>
        <v>52.65</v>
      </c>
      <c r="CO33" s="107" vm="5889">
        <f ca="1"/>
        <v>52.305</v>
      </c>
      <c r="CP33" s="107" vm="5890">
        <f ca="1"/>
        <v>51.52</v>
      </c>
      <c r="CQ33" s="107" vm="5891">
        <f ca="1"/>
        <v>52.13</v>
      </c>
      <c r="CR33" s="107" vm="5892">
        <f ca="1"/>
        <v>52.3</v>
      </c>
      <c r="CS33" s="107" vm="5893">
        <f ca="1"/>
        <v>52.075000000000003</v>
      </c>
      <c r="CT33" s="107" vm="5894">
        <f ca="1"/>
        <v>52.895000000000003</v>
      </c>
      <c r="CU33" s="107" vm="5895">
        <f ca="1"/>
        <v>53.86</v>
      </c>
      <c r="CV33" s="107" vm="5896">
        <f ca="1"/>
        <v>55.015000000000001</v>
      </c>
      <c r="CW33" s="107" vm="5897">
        <f ca="1"/>
        <v>55.03</v>
      </c>
      <c r="CX33" s="107" vm="4258">
        <f ca="1"/>
        <v>55.73</v>
      </c>
      <c r="CY33" s="107" vm="5898">
        <f ca="1"/>
        <v>55.914999999999999</v>
      </c>
      <c r="CZ33" s="107" vm="5899">
        <f ca="1"/>
        <v>56.03</v>
      </c>
      <c r="DA33" s="107" vm="5900">
        <f ca="1"/>
        <v>56.39</v>
      </c>
      <c r="DB33" s="107" vm="5901">
        <f ca="1"/>
        <v>56.424999999999997</v>
      </c>
      <c r="DC33" s="107" vm="5902">
        <f ca="1"/>
        <v>56.87</v>
      </c>
      <c r="DD33" s="107" vm="5903">
        <f ca="1"/>
        <v>56.884999999999998</v>
      </c>
      <c r="DE33" s="107" vm="5904">
        <f ca="1"/>
        <v>56.65</v>
      </c>
      <c r="DF33" s="107" vm="5905">
        <f ca="1"/>
        <v>55.795000000000002</v>
      </c>
      <c r="DG33" s="107" vm="5867">
        <f ca="1"/>
        <v>56.314999999999998</v>
      </c>
      <c r="DH33" s="107" vm="5906">
        <f ca="1"/>
        <v>56.685000000000002</v>
      </c>
      <c r="DI33" s="107" vm="5907">
        <f ca="1"/>
        <v>56.765000000000001</v>
      </c>
      <c r="DJ33" s="107" vm="4282">
        <f ca="1"/>
        <v>57.21</v>
      </c>
      <c r="DK33" s="107" vm="5908">
        <f ca="1"/>
        <v>56.994999999999997</v>
      </c>
      <c r="DL33" s="107" vm="5906">
        <f ca="1"/>
        <v>56.685000000000002</v>
      </c>
      <c r="DM33" s="107" vm="4262">
        <f ca="1"/>
        <v>56.34</v>
      </c>
      <c r="DN33" s="107" vm="5909">
        <f ca="1"/>
        <v>55.905000000000001</v>
      </c>
      <c r="DO33" s="107" t="e" vm="340">
        <f ca="1"/>
        <v>#N/A</v>
      </c>
      <c r="DP33" s="107" vm="5910">
        <f ca="1"/>
        <v>54.055</v>
      </c>
      <c r="DQ33" s="107" vm="5911">
        <f ca="1"/>
        <v>54.83</v>
      </c>
      <c r="DR33" s="107" vm="5912">
        <f ca="1"/>
        <v>54.255000000000003</v>
      </c>
      <c r="DS33" s="107" vm="5913">
        <f ca="1"/>
        <v>55.515000000000001</v>
      </c>
      <c r="DT33" s="107" vm="5914">
        <f ca="1"/>
        <v>54.41</v>
      </c>
      <c r="DU33" s="107" vm="5915">
        <f ca="1"/>
        <v>53.47</v>
      </c>
      <c r="DV33" s="107" vm="5916">
        <f ca="1"/>
        <v>52.435000000000002</v>
      </c>
      <c r="DW33" s="107" vm="5885">
        <f ca="1"/>
        <v>52.61</v>
      </c>
      <c r="DX33" s="107" vm="5917">
        <f ca="1"/>
        <v>53.625</v>
      </c>
      <c r="DY33" s="107" vm="5918">
        <f ca="1"/>
        <v>53.765000000000001</v>
      </c>
      <c r="DZ33" s="107" vm="5919">
        <f ca="1"/>
        <v>54.395000000000003</v>
      </c>
      <c r="EA33" s="107" vm="5920">
        <f ca="1"/>
        <v>54.325000000000003</v>
      </c>
      <c r="EB33" s="107" vm="5921">
        <f ca="1"/>
        <v>55.12</v>
      </c>
      <c r="EC33" s="107" vm="5922">
        <f ca="1"/>
        <v>55.15</v>
      </c>
      <c r="ED33" s="107" vm="5923">
        <f ca="1"/>
        <v>55.215000000000003</v>
      </c>
      <c r="EE33" s="107" vm="5924">
        <f ca="1"/>
        <v>55.244999999999997</v>
      </c>
      <c r="EF33" s="107" vm="5925">
        <f ca="1"/>
        <v>55.375</v>
      </c>
      <c r="EG33" s="107" t="e" vm="340">
        <f ca="1"/>
        <v>#N/A</v>
      </c>
      <c r="EH33" s="107" vm="5926">
        <f ca="1"/>
        <v>55.064999999999998</v>
      </c>
      <c r="EI33" s="107" vm="5927">
        <f ca="1"/>
        <v>55.38</v>
      </c>
      <c r="EJ33" s="107" vm="5928">
        <f ca="1"/>
        <v>54.895000000000003</v>
      </c>
      <c r="EK33" s="107" vm="5929">
        <f ca="1"/>
        <v>55.655000000000001</v>
      </c>
      <c r="EL33" s="107" vm="4257">
        <f ca="1"/>
        <v>55.61</v>
      </c>
      <c r="EM33" s="107" vm="5930">
        <f ca="1"/>
        <v>55.74</v>
      </c>
      <c r="EN33" s="107" vm="5931">
        <f ca="1"/>
        <v>55.95</v>
      </c>
      <c r="EO33" s="107" vm="4268">
        <f ca="1"/>
        <v>56.09</v>
      </c>
      <c r="EP33" s="107" vm="5932">
        <f ca="1"/>
        <v>56.505000000000003</v>
      </c>
      <c r="EQ33" s="107" vm="5933">
        <f ca="1"/>
        <v>56.914999999999999</v>
      </c>
      <c r="ER33" s="107" vm="5934">
        <f ca="1"/>
        <v>57.05</v>
      </c>
      <c r="ES33" s="107" vm="5935">
        <f ca="1"/>
        <v>57.06</v>
      </c>
      <c r="ET33" s="107" vm="5936">
        <f ca="1"/>
        <v>57.384999999999998</v>
      </c>
      <c r="EU33" s="107" vm="5902">
        <f ca="1"/>
        <v>56.87</v>
      </c>
      <c r="EV33" s="107" vm="5937">
        <f ca="1"/>
        <v>57.3</v>
      </c>
      <c r="EW33" s="107" vm="5938">
        <f ca="1"/>
        <v>57.69</v>
      </c>
      <c r="EX33" s="107" vm="5939">
        <f ca="1"/>
        <v>57.82</v>
      </c>
      <c r="EY33" s="107" vm="5940">
        <f ca="1"/>
        <v>58.36</v>
      </c>
      <c r="EZ33" s="107" vm="5941">
        <f ca="1"/>
        <v>58.265000000000001</v>
      </c>
      <c r="FA33" s="107" vm="5942">
        <f ca="1"/>
        <v>58.76</v>
      </c>
      <c r="FB33" s="107" vm="5943">
        <f ca="1"/>
        <v>59.03</v>
      </c>
      <c r="FC33" s="107" vm="5944">
        <f ca="1"/>
        <v>58.96</v>
      </c>
      <c r="FD33" s="107" vm="5945">
        <f ca="1"/>
        <v>58.634999999999998</v>
      </c>
      <c r="FE33" s="107" vm="5121">
        <f ca="1"/>
        <v>59.35</v>
      </c>
      <c r="FF33" s="107" vm="5946">
        <f ca="1"/>
        <v>59.564999999999998</v>
      </c>
      <c r="FG33" s="107" vm="5947">
        <f ca="1"/>
        <v>59.875</v>
      </c>
      <c r="FH33" s="107" vm="5948">
        <f ca="1"/>
        <v>60.024999999999999</v>
      </c>
      <c r="FI33" s="107" vm="5949">
        <f ca="1"/>
        <v>59.395000000000003</v>
      </c>
      <c r="FJ33" s="107" vm="5950">
        <f ca="1"/>
        <v>60.13</v>
      </c>
      <c r="FK33" s="107" vm="4333">
        <f ca="1"/>
        <v>60.2</v>
      </c>
      <c r="FL33" s="107" vm="4401">
        <f ca="1"/>
        <v>60.86</v>
      </c>
      <c r="FM33" s="107" vm="5951">
        <f ca="1"/>
        <v>60.795000000000002</v>
      </c>
      <c r="FN33" s="107" vm="5952">
        <f ca="1"/>
        <v>60.36</v>
      </c>
      <c r="FO33" s="107" vm="5953">
        <f ca="1"/>
        <v>59.88</v>
      </c>
      <c r="FP33" s="107" vm="5954">
        <f ca="1"/>
        <v>58.875</v>
      </c>
      <c r="FQ33" s="107" vm="5955">
        <f ca="1"/>
        <v>59.475000000000001</v>
      </c>
      <c r="FR33" s="107" vm="5956">
        <f ca="1"/>
        <v>60.174999999999997</v>
      </c>
      <c r="FS33" s="107" vm="5957">
        <f ca="1"/>
        <v>60.765000000000001</v>
      </c>
      <c r="FT33" s="107" vm="2071">
        <f ca="1"/>
        <v>61.39</v>
      </c>
      <c r="FU33" s="107" vm="5958">
        <f ca="1"/>
        <v>61.36</v>
      </c>
      <c r="FV33" s="107" vm="5071">
        <f ca="1"/>
        <v>60.48</v>
      </c>
      <c r="FW33" s="107" vm="5959">
        <f ca="1"/>
        <v>60.93</v>
      </c>
      <c r="FX33" s="107" vm="5960">
        <f ca="1"/>
        <v>61.35</v>
      </c>
      <c r="FY33" s="107" vm="5961">
        <f ca="1"/>
        <v>60.9</v>
      </c>
      <c r="FZ33" s="107" vm="5962">
        <f ca="1"/>
        <v>61.55</v>
      </c>
      <c r="GA33" s="107" vm="5963">
        <f ca="1"/>
        <v>60.87</v>
      </c>
      <c r="GB33" s="107" vm="2072">
        <f ca="1"/>
        <v>61.365000000000002</v>
      </c>
      <c r="GC33" s="107" vm="5964">
        <f ca="1"/>
        <v>61.935000000000002</v>
      </c>
      <c r="GD33" s="107" vm="5127">
        <f ca="1"/>
        <v>61.74</v>
      </c>
      <c r="GE33" s="107" vm="5965">
        <f ca="1"/>
        <v>61.685000000000002</v>
      </c>
      <c r="GF33" s="107" vm="5966">
        <f ca="1"/>
        <v>61.234999999999999</v>
      </c>
      <c r="GG33" s="107" vm="5125">
        <f ca="1"/>
        <v>60.984999999999999</v>
      </c>
      <c r="GH33" s="107" vm="2071">
        <f ca="1"/>
        <v>61.39</v>
      </c>
      <c r="GI33" s="107" vm="5967">
        <f ca="1"/>
        <v>61.655000000000001</v>
      </c>
      <c r="GJ33" s="107" vm="5968">
        <f ca="1"/>
        <v>61.23</v>
      </c>
      <c r="GK33" s="107" vm="5969">
        <f ca="1"/>
        <v>61.38</v>
      </c>
      <c r="GL33" s="107" vm="4343">
        <f ca="1"/>
        <v>61.24</v>
      </c>
      <c r="GM33" s="107" vm="5970">
        <f ca="1"/>
        <v>60.98</v>
      </c>
      <c r="GN33" s="107" vm="5971">
        <f ca="1"/>
        <v>61.58</v>
      </c>
      <c r="GO33" s="107" vm="5972">
        <f ca="1"/>
        <v>62.505000000000003</v>
      </c>
      <c r="GP33" s="107" vm="5973">
        <f ca="1"/>
        <v>62.814999999999998</v>
      </c>
      <c r="GQ33" s="107" vm="5974">
        <f ca="1"/>
        <v>62.8</v>
      </c>
      <c r="GR33" s="107" vm="2016">
        <f ca="1"/>
        <v>62.615000000000002</v>
      </c>
      <c r="GS33" s="107" vm="5975">
        <f ca="1"/>
        <v>62.875</v>
      </c>
      <c r="GT33" s="107" t="e" vm="340">
        <f ca="1"/>
        <v>#N/A</v>
      </c>
      <c r="GU33" s="107" vm="5976">
        <f ca="1"/>
        <v>63.47</v>
      </c>
      <c r="GV33" s="107" vm="5977">
        <f ca="1"/>
        <v>63.805</v>
      </c>
      <c r="GW33" s="107" vm="3096">
        <f ca="1"/>
        <v>63.655000000000001</v>
      </c>
      <c r="GX33" s="107" vm="5978">
        <f ca="1"/>
        <v>63.954999999999998</v>
      </c>
      <c r="GY33" s="107" vm="2005">
        <f ca="1"/>
        <v>64.245000000000005</v>
      </c>
      <c r="GZ33" s="107" vm="5110">
        <f ca="1"/>
        <v>63.85</v>
      </c>
      <c r="HA33" s="107" vm="5979">
        <f ca="1"/>
        <v>63.46</v>
      </c>
      <c r="HB33" s="107" vm="5980">
        <f ca="1"/>
        <v>63.604999999999997</v>
      </c>
      <c r="HC33" s="107" vm="5152">
        <f ca="1"/>
        <v>63.22</v>
      </c>
      <c r="HD33" s="107" vm="5981">
        <f ca="1"/>
        <v>62.704999999999998</v>
      </c>
      <c r="HE33" s="107" vm="2065">
        <f ca="1"/>
        <v>63.145000000000003</v>
      </c>
      <c r="HF33" s="107" vm="5982">
        <f ca="1"/>
        <v>62.884999999999998</v>
      </c>
      <c r="HG33" s="107" vm="5983">
        <f ca="1"/>
        <v>62.945</v>
      </c>
      <c r="HH33" s="107" vm="2061">
        <f ca="1"/>
        <v>62.58</v>
      </c>
      <c r="HI33" s="107" vm="5119">
        <f ca="1"/>
        <v>61.48</v>
      </c>
      <c r="HJ33" s="107" vm="5984">
        <f ca="1"/>
        <v>61.564999999999998</v>
      </c>
      <c r="HK33" s="107" vm="5985">
        <f ca="1"/>
        <v>62.134999999999998</v>
      </c>
      <c r="HL33" s="107" vm="5986">
        <f ca="1"/>
        <v>62.97</v>
      </c>
      <c r="HM33" s="107" vm="5118">
        <f ca="1"/>
        <v>62.61</v>
      </c>
      <c r="HN33" s="107" vm="5987">
        <f ca="1"/>
        <v>62.244999999999997</v>
      </c>
      <c r="HO33" s="107" vm="4396">
        <f ca="1"/>
        <v>60.49</v>
      </c>
      <c r="HP33" s="107" vm="5988">
        <f ca="1"/>
        <v>60.244999999999997</v>
      </c>
      <c r="HQ33" s="107" vm="2027">
        <f ca="1"/>
        <v>60.335000000000001</v>
      </c>
      <c r="HR33" s="107" vm="4376">
        <f ca="1"/>
        <v>59.685000000000002</v>
      </c>
      <c r="HS33" s="107" vm="5989">
        <f ca="1"/>
        <v>58.74</v>
      </c>
      <c r="HT33" s="107" vm="4328">
        <f ca="1"/>
        <v>59.78</v>
      </c>
      <c r="HU33" s="107" vm="5990">
        <f ca="1"/>
        <v>59.27</v>
      </c>
      <c r="HV33" s="107" vm="5959">
        <f ca="1"/>
        <v>60.93</v>
      </c>
      <c r="HW33" s="107" vm="5991">
        <f ca="1"/>
        <v>60.604999999999997</v>
      </c>
      <c r="HX33" s="107" vm="5992">
        <f ca="1"/>
        <v>60.715000000000003</v>
      </c>
      <c r="HY33" s="107" vm="5993">
        <f ca="1"/>
        <v>59.935000000000002</v>
      </c>
      <c r="HZ33" s="107" vm="5950">
        <f ca="1"/>
        <v>60.13</v>
      </c>
      <c r="IA33" s="107" vm="5994">
        <f ca="1"/>
        <v>61.52</v>
      </c>
      <c r="IB33" s="107" vm="2031">
        <f ca="1"/>
        <v>62.115000000000002</v>
      </c>
      <c r="IC33" s="107" vm="2067">
        <f ca="1"/>
        <v>62.47</v>
      </c>
      <c r="ID33" s="107" vm="5995">
        <f ca="1"/>
        <v>63.354999999999997</v>
      </c>
      <c r="IE33" s="107" vm="5996">
        <f ca="1"/>
        <v>63.234999999999999</v>
      </c>
      <c r="IF33" s="107" vm="5198">
        <f ca="1"/>
        <v>63.13</v>
      </c>
      <c r="IG33" s="107" vm="1964">
        <f ca="1"/>
        <v>63.26</v>
      </c>
      <c r="IH33" s="107" vm="5997">
        <f ca="1"/>
        <v>63.555</v>
      </c>
      <c r="II33" s="107" vm="5998">
        <f ca="1"/>
        <v>64.06</v>
      </c>
      <c r="IJ33" s="107" vm="5999">
        <f ca="1"/>
        <v>63.6</v>
      </c>
      <c r="IK33" s="107" vm="6000">
        <f ca="1"/>
        <v>64.105000000000004</v>
      </c>
      <c r="IL33" s="107" vm="5111">
        <f ca="1"/>
        <v>64</v>
      </c>
      <c r="IM33" s="107" vm="6001">
        <f ca="1"/>
        <v>64.11</v>
      </c>
      <c r="IN33" s="107" vm="6002">
        <f ca="1"/>
        <v>64.784999999999997</v>
      </c>
      <c r="IO33" s="107" vm="5165">
        <f ca="1"/>
        <v>64.67</v>
      </c>
      <c r="IP33" s="107" vm="6003">
        <f ca="1"/>
        <v>65.905000000000001</v>
      </c>
      <c r="IQ33" s="107" vm="1977">
        <f ca="1"/>
        <v>66.400000000000006</v>
      </c>
      <c r="IR33" s="107" vm="1895">
        <f ca="1"/>
        <v>66.67</v>
      </c>
      <c r="IS33" s="107" vm="5205">
        <f ca="1"/>
        <v>66.525000000000006</v>
      </c>
      <c r="IT33" s="107" vm="6004">
        <f ca="1"/>
        <v>65.86</v>
      </c>
      <c r="IU33" s="107" vm="6005">
        <f ca="1"/>
        <v>65.644999999999996</v>
      </c>
      <c r="IV33" s="107" vm="6006">
        <f ca="1"/>
        <v>66.38</v>
      </c>
      <c r="IW33" s="107" vm="1978">
        <f ca="1"/>
        <v>66.41</v>
      </c>
      <c r="IX33" s="107" vm="6007">
        <f ca="1"/>
        <v>66.88</v>
      </c>
      <c r="IY33" s="107" vm="5242">
        <f ca="1"/>
        <v>67.040000000000006</v>
      </c>
      <c r="IZ33" s="107" vm="6008">
        <f ca="1"/>
        <v>66.954999999999998</v>
      </c>
      <c r="JA33" s="107" vm="6009">
        <f ca="1"/>
        <v>67.915000000000006</v>
      </c>
      <c r="JB33" s="107" vm="6010">
        <f ca="1"/>
        <v>67.66</v>
      </c>
      <c r="JC33" s="107" vm="6011">
        <f ca="1"/>
        <v>65.974999999999994</v>
      </c>
      <c r="JD33" s="107" vm="1914">
        <f ca="1"/>
        <v>66.355000000000004</v>
      </c>
      <c r="JE33" s="107" vm="6012">
        <f ca="1"/>
        <v>66.935000000000002</v>
      </c>
      <c r="JF33" s="107" vm="2000">
        <f ca="1"/>
        <v>65.275000000000006</v>
      </c>
      <c r="JG33" s="107" vm="5180">
        <f ca="1"/>
        <v>66.22</v>
      </c>
      <c r="JH33" s="107" vm="6013">
        <f ca="1"/>
        <v>65.935000000000002</v>
      </c>
      <c r="JI33" s="107" vm="3128">
        <f ca="1"/>
        <v>67.06</v>
      </c>
      <c r="JJ33" s="107" vm="3136">
        <f ca="1"/>
        <v>65.224999999999994</v>
      </c>
      <c r="JK33" s="107" vm="2005">
        <f ca="1"/>
        <v>64.245000000000005</v>
      </c>
      <c r="JL33" s="107" vm="1945">
        <f ca="1"/>
        <v>64.295000000000002</v>
      </c>
      <c r="JM33" s="107" vm="3128">
        <f ca="1"/>
        <v>67.06</v>
      </c>
      <c r="JN33" s="107" vm="6014">
        <f ca="1"/>
        <v>67.334999999999994</v>
      </c>
      <c r="JO33" s="107" vm="6015">
        <f ca="1"/>
        <v>67.394999999999996</v>
      </c>
      <c r="JP33" s="107" vm="6016">
        <f ca="1"/>
        <v>67.28</v>
      </c>
      <c r="JQ33" s="107" vm="1912">
        <f ca="1"/>
        <v>67.22</v>
      </c>
      <c r="JR33" s="107" vm="1917">
        <f ca="1"/>
        <v>65.435000000000002</v>
      </c>
      <c r="JS33" s="107" vm="6017">
        <f ca="1"/>
        <v>65.45</v>
      </c>
      <c r="JT33" s="107" vm="3140">
        <f ca="1"/>
        <v>66.45</v>
      </c>
      <c r="JU33" s="107" vm="6018">
        <f ca="1"/>
        <v>65.7</v>
      </c>
      <c r="JV33" s="107" vm="6019">
        <f ca="1"/>
        <v>64.180000000000007</v>
      </c>
      <c r="JW33" s="107" vm="1919">
        <f ca="1"/>
        <v>65.155000000000001</v>
      </c>
      <c r="JX33" s="107" vm="6020">
        <f ca="1"/>
        <v>66.734999999999999</v>
      </c>
      <c r="JY33" s="107" vm="1892">
        <f ca="1"/>
        <v>67.45</v>
      </c>
      <c r="JZ33" s="107" vm="6021">
        <f ca="1"/>
        <v>67.405000000000001</v>
      </c>
      <c r="KA33" s="107"/>
      <c r="KB33" s="107"/>
    </row>
    <row r="34" spans="2:288" ht="20.100000000000001" customHeight="1" x14ac:dyDescent="0.6">
      <c r="B34" s="11"/>
      <c r="C34" s="1" t="s">
        <v>39</v>
      </c>
      <c r="D34" s="108" t="str" cm="1">
        <f t="array" ref="D34">_FV(Table15[[#This Row],[ ETF]],"Ticker symbol",TRUE)</f>
        <v>IWQU</v>
      </c>
      <c r="E34" s="1" t="s">
        <v>84</v>
      </c>
      <c r="F34" s="1" t="s">
        <v>85</v>
      </c>
      <c r="G34" s="1" t="e" vm="6022">
        <v>#VALUE!</v>
      </c>
      <c r="H34" s="18" cm="1">
        <f t="array" ref="H34">IFERROR(_FV(Table15[[#This Row],[ ETF]],"beta"),"")</f>
        <v>0.95889999999999997</v>
      </c>
      <c r="I34" s="21" cm="1">
        <f t="array" ref="I34">_FV(Table15[[#This Row],[ ETF]],"Price")</f>
        <v>57.765000000000001</v>
      </c>
      <c r="J34" s="17">
        <f>SUMIF(Table14[Ativo],Table15[[#This Row],[Ticker]],Table14[Qtd])</f>
        <v>0</v>
      </c>
      <c r="K34" s="5">
        <f>Table15[[#This Row],[Preço]]*Table15[[#This Row],[Qtd]]</f>
        <v>0</v>
      </c>
      <c r="L34" s="13">
        <f>_xlfn.FLOOR.MATH((Aporte-2)/Table15[[#This Row],[Preço]])</f>
        <v>6</v>
      </c>
      <c r="M34" s="12">
        <f>Aporte-Table15[[#This Row],[Possível]]*Table15[[#This Row],[Preço]]</f>
        <v>3.4099999999999682</v>
      </c>
      <c r="N34" s="26" cm="1">
        <f t="array" ref="N34">_FV(Table15[[#This Row],[ ETF]],"Expense ratio",TRUE)</f>
        <v>3.0000000000000001E-3</v>
      </c>
      <c r="O34" s="29" cm="1">
        <f t="array" ref="O34">_FV(Table15[[#This Row],[ ETF]],"Market cap",TRUE)</f>
        <v>2452677966.48</v>
      </c>
      <c r="P34" s="27" cm="1">
        <f t="array" ref="P34">_FV(Table15[[#This Row],[ ETF]],"Volume")</f>
        <v>10506</v>
      </c>
      <c r="Q34" s="26" cm="1">
        <f t="array" ref="Q34">_FV(Table15[[#This Row],[ ETF]],"Change (%)",TRUE)</f>
        <v>-1.7299999999999998E-3</v>
      </c>
      <c r="R34" s="30">
        <f ca="1">IFERROR(
   IFERROR(
      (Table15[[#This Row],[Preço]]-AF34)/AF34,
      (Table15[[#This Row],[Preço]]-AG34)/AG34
   ),
(Table15[[#This Row],[Preço]]-AH34)/AH34
)</f>
        <v>0.21892804389111625</v>
      </c>
      <c r="S34" s="31"/>
      <c r="T34" s="28" cm="1">
        <f t="array" ref="T34">Table15[[#This Row],[Valor de mercado]]/Riqueza_hoje</f>
        <v>0</v>
      </c>
      <c r="AF34" s="107" t="e" cm="1" vm="340">
        <f t="array" aca="1" ref="AF34:KB34" ca="1">TRANSPOSE(_xlfn.STOCKHISTORY(G34,TODAY()-365,TODAY(),0,0,1))</f>
        <v>#N/A</v>
      </c>
      <c r="AG34" s="107" vm="6023">
        <f ca="1"/>
        <v>47.39</v>
      </c>
      <c r="AH34" s="107" vm="6024">
        <f ca="1"/>
        <v>47.32</v>
      </c>
      <c r="AI34" s="107" vm="6025">
        <f ca="1"/>
        <v>47.21</v>
      </c>
      <c r="AJ34" s="107" vm="6026">
        <f ca="1"/>
        <v>46.92</v>
      </c>
      <c r="AK34" s="107" vm="6027">
        <f ca="1"/>
        <v>47.005000000000003</v>
      </c>
      <c r="AL34" s="107" vm="6028">
        <f ca="1"/>
        <v>47.64</v>
      </c>
      <c r="AM34" s="107" vm="6029">
        <f ca="1"/>
        <v>47.86</v>
      </c>
      <c r="AN34" s="107" vm="6030">
        <f ca="1"/>
        <v>48.08</v>
      </c>
      <c r="AO34" s="107" vm="6031">
        <f ca="1"/>
        <v>47.96</v>
      </c>
      <c r="AP34" s="107" vm="6032">
        <f ca="1"/>
        <v>47.75</v>
      </c>
      <c r="AQ34" s="107" vm="6033">
        <f ca="1"/>
        <v>47.84</v>
      </c>
      <c r="AR34" s="107" vm="6034">
        <f ca="1"/>
        <v>47.9</v>
      </c>
      <c r="AS34" s="107" vm="6023">
        <f ca="1"/>
        <v>47.39</v>
      </c>
      <c r="AT34" s="107" vm="6023">
        <f ca="1"/>
        <v>47.39</v>
      </c>
      <c r="AU34" s="107" vm="6035">
        <f ca="1"/>
        <v>47.5</v>
      </c>
      <c r="AV34" s="107" vm="6036">
        <f ca="1"/>
        <v>48.04</v>
      </c>
      <c r="AW34" s="107" vm="6037">
        <f ca="1"/>
        <v>48.18</v>
      </c>
      <c r="AX34" s="107" vm="6038">
        <f ca="1"/>
        <v>48.05</v>
      </c>
      <c r="AY34" s="107" vm="6039">
        <f ca="1"/>
        <v>47.83</v>
      </c>
      <c r="AZ34" s="107" vm="6040">
        <f ca="1"/>
        <v>48.15</v>
      </c>
      <c r="BA34" s="107" vm="2776">
        <f ca="1"/>
        <v>47.4</v>
      </c>
      <c r="BB34" s="107" vm="6041">
        <f ca="1"/>
        <v>47.55</v>
      </c>
      <c r="BC34" s="107" vm="6042">
        <f ca="1"/>
        <v>46.45</v>
      </c>
      <c r="BD34" s="107" vm="6043">
        <f ca="1"/>
        <v>46.85</v>
      </c>
      <c r="BE34" s="107" vm="6044">
        <f ca="1"/>
        <v>47.63</v>
      </c>
      <c r="BF34" s="107" vm="6045">
        <f ca="1"/>
        <v>47.58</v>
      </c>
      <c r="BG34" s="107" vm="6046">
        <f ca="1"/>
        <v>47.8</v>
      </c>
      <c r="BH34" s="107" vm="6047">
        <f ca="1"/>
        <v>48.13</v>
      </c>
      <c r="BI34" s="107" vm="6048">
        <f ca="1"/>
        <v>48.23</v>
      </c>
      <c r="BJ34" s="107" vm="6049">
        <f ca="1"/>
        <v>48.4</v>
      </c>
      <c r="BK34" s="107" vm="6050">
        <f ca="1"/>
        <v>48.325000000000003</v>
      </c>
      <c r="BL34" s="107" vm="6051">
        <f ca="1"/>
        <v>48.66</v>
      </c>
      <c r="BM34" s="107" vm="2814">
        <f ca="1"/>
        <v>48.74</v>
      </c>
      <c r="BN34" s="107" vm="6052">
        <f ca="1"/>
        <v>49.22</v>
      </c>
      <c r="BO34" s="107" vm="6053">
        <f ca="1"/>
        <v>49</v>
      </c>
      <c r="BP34" s="107" vm="6054">
        <f ca="1"/>
        <v>48.58</v>
      </c>
      <c r="BQ34" s="107" vm="6055">
        <f ca="1"/>
        <v>48.56</v>
      </c>
      <c r="BR34" s="107" vm="6056">
        <f ca="1"/>
        <v>48.89</v>
      </c>
      <c r="BS34" s="107" vm="6057">
        <f ca="1"/>
        <v>48.37</v>
      </c>
      <c r="BT34" s="107" vm="6058">
        <f ca="1"/>
        <v>48.28</v>
      </c>
      <c r="BU34" s="107" vm="6059">
        <f ca="1"/>
        <v>48.48</v>
      </c>
      <c r="BV34" s="107" vm="6060">
        <f ca="1"/>
        <v>48.454999999999998</v>
      </c>
      <c r="BW34" s="107" vm="6061">
        <f ca="1"/>
        <v>47.67</v>
      </c>
      <c r="BX34" s="107" vm="6057">
        <f ca="1"/>
        <v>48.37</v>
      </c>
      <c r="BY34" s="107" vm="6062">
        <f ca="1"/>
        <v>48.22</v>
      </c>
      <c r="BZ34" s="107" vm="6063">
        <f ca="1"/>
        <v>48.01</v>
      </c>
      <c r="CA34" s="107" vm="6035">
        <f ca="1"/>
        <v>47.5</v>
      </c>
      <c r="CB34" s="107" vm="6064">
        <f ca="1"/>
        <v>46.62</v>
      </c>
      <c r="CC34" s="107" vm="6036">
        <f ca="1"/>
        <v>48.04</v>
      </c>
      <c r="CD34" s="107" vm="2852">
        <f ca="1"/>
        <v>48.29</v>
      </c>
      <c r="CE34" s="107" vm="6065">
        <f ca="1"/>
        <v>48.27</v>
      </c>
      <c r="CF34" s="107" vm="6066">
        <f ca="1"/>
        <v>49.07</v>
      </c>
      <c r="CG34" s="107" vm="6067">
        <f ca="1"/>
        <v>48.634999999999998</v>
      </c>
      <c r="CH34" s="107" vm="6068">
        <f ca="1"/>
        <v>48.81</v>
      </c>
      <c r="CI34" s="107" vm="6069">
        <f ca="1"/>
        <v>49.26</v>
      </c>
      <c r="CJ34" s="107" vm="6070">
        <f ca="1"/>
        <v>48.935000000000002</v>
      </c>
      <c r="CK34" s="107" vm="6071">
        <f ca="1"/>
        <v>48.99</v>
      </c>
      <c r="CL34" s="107" vm="6072">
        <f ca="1"/>
        <v>48.68</v>
      </c>
      <c r="CM34" s="107" vm="6056">
        <f ca="1"/>
        <v>48.89</v>
      </c>
      <c r="CN34" s="107" vm="6073">
        <f ca="1"/>
        <v>48.87</v>
      </c>
      <c r="CO34" s="107" vm="6074">
        <f ca="1"/>
        <v>48.82</v>
      </c>
      <c r="CP34" s="107" vm="6075">
        <f ca="1"/>
        <v>48.5</v>
      </c>
      <c r="CQ34" s="107" vm="6076">
        <f ca="1"/>
        <v>49.11</v>
      </c>
      <c r="CR34" s="107" vm="6077">
        <f ca="1"/>
        <v>49.33</v>
      </c>
      <c r="CS34" s="107" vm="6078">
        <f ca="1"/>
        <v>49.2</v>
      </c>
      <c r="CT34" s="107" vm="6079">
        <f ca="1"/>
        <v>49.47</v>
      </c>
      <c r="CU34" s="107" vm="6080">
        <f ca="1"/>
        <v>49.86</v>
      </c>
      <c r="CV34" s="107" vm="6081">
        <f ca="1"/>
        <v>50.685000000000002</v>
      </c>
      <c r="CW34" s="107" vm="6082">
        <f ca="1"/>
        <v>50.54</v>
      </c>
      <c r="CX34" s="107" vm="6083">
        <f ca="1"/>
        <v>50.82</v>
      </c>
      <c r="CY34" s="107" vm="6084">
        <f ca="1"/>
        <v>51</v>
      </c>
      <c r="CZ34" s="107" vm="6085">
        <f ca="1"/>
        <v>51.04</v>
      </c>
      <c r="DA34" s="107" vm="6086">
        <f ca="1"/>
        <v>51.09</v>
      </c>
      <c r="DB34" s="107" vm="6087">
        <f ca="1"/>
        <v>51.27</v>
      </c>
      <c r="DC34" s="107" vm="6088">
        <f ca="1"/>
        <v>51.55</v>
      </c>
      <c r="DD34" s="107" vm="6089">
        <f ca="1"/>
        <v>51.8</v>
      </c>
      <c r="DE34" s="107" vm="6090">
        <f ca="1"/>
        <v>51.75</v>
      </c>
      <c r="DF34" s="107" vm="6091">
        <f ca="1"/>
        <v>51.25</v>
      </c>
      <c r="DG34" s="107" vm="6092">
        <f ca="1"/>
        <v>51.73</v>
      </c>
      <c r="DH34" s="107" vm="5886">
        <f ca="1"/>
        <v>51.9</v>
      </c>
      <c r="DI34" s="107" vm="5882">
        <f ca="1"/>
        <v>51.99</v>
      </c>
      <c r="DJ34" s="107" vm="6093">
        <f ca="1"/>
        <v>52.05</v>
      </c>
      <c r="DK34" s="107" vm="5882">
        <f ca="1"/>
        <v>51.99</v>
      </c>
      <c r="DL34" s="107" vm="6094">
        <f ca="1"/>
        <v>52.03</v>
      </c>
      <c r="DM34" s="107" vm="6095">
        <f ca="1"/>
        <v>52.19</v>
      </c>
      <c r="DN34" s="107" vm="6096">
        <f ca="1"/>
        <v>51.91</v>
      </c>
      <c r="DO34" s="107" vm="6097">
        <f ca="1"/>
        <v>52.150399999999998</v>
      </c>
      <c r="DP34" s="107" vm="6088">
        <f ca="1"/>
        <v>51.55</v>
      </c>
      <c r="DQ34" s="107" vm="6098">
        <f ca="1"/>
        <v>52.16</v>
      </c>
      <c r="DR34" s="107" vm="6099">
        <f ca="1"/>
        <v>52.15</v>
      </c>
      <c r="DS34" s="107" vm="6100">
        <f ca="1"/>
        <v>52.82</v>
      </c>
      <c r="DT34" s="107" vm="6101">
        <f ca="1"/>
        <v>52.88</v>
      </c>
      <c r="DU34" s="107" vm="5886">
        <f ca="1"/>
        <v>51.9</v>
      </c>
      <c r="DV34" s="107" vm="6087">
        <f ca="1"/>
        <v>51.27</v>
      </c>
      <c r="DW34" s="107" vm="6102">
        <f ca="1"/>
        <v>51.38</v>
      </c>
      <c r="DX34" s="107" vm="5891">
        <f ca="1"/>
        <v>52.13</v>
      </c>
      <c r="DY34" s="107" vm="6103">
        <f ca="1"/>
        <v>52</v>
      </c>
      <c r="DZ34" s="107" vm="5891">
        <f ca="1"/>
        <v>52.13</v>
      </c>
      <c r="EA34" s="107" vm="6104">
        <f ca="1"/>
        <v>51.37</v>
      </c>
      <c r="EB34" s="107" vm="5892">
        <f ca="1"/>
        <v>52.3</v>
      </c>
      <c r="EC34" s="107" vm="4232">
        <f ca="1"/>
        <v>52.51</v>
      </c>
      <c r="ED34" s="107" vm="6105">
        <f ca="1"/>
        <v>52.73</v>
      </c>
      <c r="EE34" s="107" vm="6106">
        <f ca="1"/>
        <v>52.77</v>
      </c>
      <c r="EF34" s="107" vm="6107">
        <f ca="1"/>
        <v>52.76</v>
      </c>
      <c r="EG34" s="107" vm="6108">
        <f ca="1"/>
        <v>52.86</v>
      </c>
      <c r="EH34" s="107" vm="6109">
        <f ca="1"/>
        <v>52.96</v>
      </c>
      <c r="EI34" s="107" t="e" vm="340">
        <f ca="1"/>
        <v>#N/A</v>
      </c>
      <c r="EJ34" s="107" vm="6110">
        <f ca="1"/>
        <v>52.94</v>
      </c>
      <c r="EK34" s="107" vm="6111">
        <f ca="1"/>
        <v>52.994999999999997</v>
      </c>
      <c r="EL34" s="107" vm="6112">
        <f ca="1"/>
        <v>52.795000000000002</v>
      </c>
      <c r="EM34" s="107" vm="6113">
        <f ca="1"/>
        <v>53.185000000000002</v>
      </c>
      <c r="EN34" s="107" vm="6114">
        <f ca="1"/>
        <v>53.15</v>
      </c>
      <c r="EO34" s="107" vm="5855">
        <f ca="1"/>
        <v>53.23</v>
      </c>
      <c r="EP34" s="107" vm="4238">
        <f ca="1"/>
        <v>53.3</v>
      </c>
      <c r="EQ34" s="107" vm="6115">
        <f ca="1"/>
        <v>53.34</v>
      </c>
      <c r="ER34" s="107" vm="4198">
        <f ca="1"/>
        <v>53.46</v>
      </c>
      <c r="ES34" s="107" vm="4219">
        <f ca="1"/>
        <v>53.51</v>
      </c>
      <c r="ET34" s="107" vm="4227">
        <f ca="1"/>
        <v>53.58</v>
      </c>
      <c r="EU34" s="107" vm="6116">
        <f ca="1"/>
        <v>53.74</v>
      </c>
      <c r="EV34" s="107" vm="6117">
        <f ca="1"/>
        <v>53.25</v>
      </c>
      <c r="EW34" s="107" vm="6118">
        <f ca="1"/>
        <v>52.58</v>
      </c>
      <c r="EX34" s="107" vm="6119">
        <f ca="1"/>
        <v>53.08</v>
      </c>
      <c r="EY34" s="107" vm="6115">
        <f ca="1"/>
        <v>53.34</v>
      </c>
      <c r="EZ34" s="107" vm="6115">
        <f ca="1"/>
        <v>53.34</v>
      </c>
      <c r="FA34" s="107" vm="4219">
        <f ca="1"/>
        <v>53.51</v>
      </c>
      <c r="FB34" s="107" vm="4213">
        <f ca="1"/>
        <v>53.88</v>
      </c>
      <c r="FC34" s="107" vm="4241">
        <f ca="1"/>
        <v>53.89</v>
      </c>
      <c r="FD34" s="107" vm="4221">
        <f ca="1"/>
        <v>54.09</v>
      </c>
      <c r="FE34" s="107" vm="4203">
        <f ca="1"/>
        <v>53.87</v>
      </c>
      <c r="FF34" s="107" vm="6120">
        <f ca="1"/>
        <v>54.04</v>
      </c>
      <c r="FG34" s="107" vm="6121">
        <f ca="1"/>
        <v>54.4</v>
      </c>
      <c r="FH34" s="107" vm="6122">
        <f ca="1"/>
        <v>54.625</v>
      </c>
      <c r="FI34" s="107" vm="6123">
        <f ca="1"/>
        <v>54.26</v>
      </c>
      <c r="FJ34" s="107" vm="6124">
        <f ca="1"/>
        <v>54.65</v>
      </c>
      <c r="FK34" s="107" vm="4243">
        <f ca="1"/>
        <v>54.15</v>
      </c>
      <c r="FL34" s="107" vm="6125">
        <f ca="1"/>
        <v>54.69</v>
      </c>
      <c r="FM34" s="107" vm="6126">
        <f ca="1"/>
        <v>54.96</v>
      </c>
      <c r="FN34" s="107" vm="6127">
        <f ca="1"/>
        <v>55.11</v>
      </c>
      <c r="FO34" s="107" vm="6128">
        <f ca="1"/>
        <v>54.99</v>
      </c>
      <c r="FP34" s="107" vm="4251">
        <f ca="1"/>
        <v>54.78</v>
      </c>
      <c r="FQ34" s="107" vm="6129">
        <f ca="1"/>
        <v>54.68</v>
      </c>
      <c r="FR34" s="107" vm="6130">
        <f ca="1"/>
        <v>53.725000000000001</v>
      </c>
      <c r="FS34" s="107" vm="4222">
        <f ca="1"/>
        <v>54.19</v>
      </c>
      <c r="FT34" s="107" vm="6131">
        <f ca="1"/>
        <v>54.72</v>
      </c>
      <c r="FU34" s="107" vm="6132">
        <f ca="1"/>
        <v>54.86</v>
      </c>
      <c r="FV34" s="107" vm="6133">
        <f ca="1"/>
        <v>55.55</v>
      </c>
      <c r="FW34" s="107" vm="6134">
        <f ca="1"/>
        <v>55.6</v>
      </c>
      <c r="FX34" s="107" vm="5921">
        <f ca="1"/>
        <v>55.12</v>
      </c>
      <c r="FY34" s="107" vm="6135">
        <f ca="1"/>
        <v>55.43</v>
      </c>
      <c r="FZ34" s="107" vm="6136">
        <f ca="1"/>
        <v>55.72</v>
      </c>
      <c r="GA34" s="107" vm="4255">
        <f ca="1"/>
        <v>55.52</v>
      </c>
      <c r="GB34" s="107" vm="6137">
        <f ca="1"/>
        <v>55.82</v>
      </c>
      <c r="GC34" s="107" vm="6138">
        <f ca="1"/>
        <v>55.67</v>
      </c>
      <c r="GD34" s="107" vm="6139">
        <f ca="1"/>
        <v>55.89</v>
      </c>
      <c r="GE34" s="107" vm="6140">
        <f ca="1"/>
        <v>56.11</v>
      </c>
      <c r="GF34" s="107" vm="6141">
        <f ca="1"/>
        <v>56.01</v>
      </c>
      <c r="GG34" s="107" vm="6142">
        <f ca="1"/>
        <v>56.02</v>
      </c>
      <c r="GH34" s="107" vm="6143">
        <f ca="1"/>
        <v>56.094999999999999</v>
      </c>
      <c r="GI34" s="107" vm="6144">
        <f ca="1"/>
        <v>56.23</v>
      </c>
      <c r="GJ34" s="107" vm="6145">
        <f ca="1"/>
        <v>56.24</v>
      </c>
      <c r="GK34" s="107" vm="4260">
        <f ca="1"/>
        <v>56.49</v>
      </c>
      <c r="GL34" s="107" vm="5900">
        <f ca="1"/>
        <v>56.39</v>
      </c>
      <c r="GM34" s="107" vm="4262">
        <f ca="1"/>
        <v>56.34</v>
      </c>
      <c r="GN34" s="107" vm="6146">
        <f ca="1"/>
        <v>56.15</v>
      </c>
      <c r="GO34" s="107" vm="4258">
        <f ca="1"/>
        <v>55.73</v>
      </c>
      <c r="GP34" s="107" vm="6147">
        <f ca="1"/>
        <v>56.17</v>
      </c>
      <c r="GQ34" s="107" vm="6148">
        <f ca="1"/>
        <v>56.82</v>
      </c>
      <c r="GR34" s="107" vm="4264">
        <f ca="1"/>
        <v>56.78</v>
      </c>
      <c r="GS34" s="107" vm="6149">
        <f ca="1"/>
        <v>56.79</v>
      </c>
      <c r="GT34" s="107" vm="6150">
        <f ca="1"/>
        <v>56.52</v>
      </c>
      <c r="GU34" s="107" vm="4277">
        <f ca="1"/>
        <v>56.9</v>
      </c>
      <c r="GV34" s="107" t="e" vm="340">
        <f ca="1"/>
        <v>#N/A</v>
      </c>
      <c r="GW34" s="107" vm="6151">
        <f ca="1"/>
        <v>57.03</v>
      </c>
      <c r="GX34" s="107" vm="6152">
        <f ca="1"/>
        <v>57.07</v>
      </c>
      <c r="GY34" s="107" vm="6153">
        <f ca="1"/>
        <v>57.29</v>
      </c>
      <c r="GZ34" s="107" vm="6154">
        <f ca="1"/>
        <v>57.27</v>
      </c>
      <c r="HA34" s="107" vm="4287">
        <f ca="1"/>
        <v>57.53</v>
      </c>
      <c r="HB34" s="107" vm="6155">
        <f ca="1"/>
        <v>56.99</v>
      </c>
      <c r="HC34" s="107" vm="6156">
        <f ca="1"/>
        <v>56.62</v>
      </c>
      <c r="HD34" s="107" vm="4270">
        <f ca="1"/>
        <v>56.7</v>
      </c>
      <c r="HE34" s="107" vm="4265">
        <f ca="1"/>
        <v>56.56</v>
      </c>
      <c r="HF34" s="107" vm="6157">
        <f ca="1"/>
        <v>56.43</v>
      </c>
      <c r="HG34" s="107" vm="6158">
        <f ca="1"/>
        <v>56.36</v>
      </c>
      <c r="HH34" s="107" vm="4267">
        <f ca="1"/>
        <v>56.2</v>
      </c>
      <c r="HI34" s="107" vm="4269">
        <f ca="1"/>
        <v>56.14</v>
      </c>
      <c r="HJ34" s="107" vm="6159">
        <f ca="1"/>
        <v>55.71</v>
      </c>
      <c r="HK34" s="107" vm="6160">
        <f ca="1"/>
        <v>54.71</v>
      </c>
      <c r="HL34" s="107" vm="6127">
        <f ca="1"/>
        <v>55.11</v>
      </c>
      <c r="HM34" s="107" vm="6161">
        <f ca="1"/>
        <v>55.34</v>
      </c>
      <c r="HN34" s="107" vm="6162">
        <f ca="1"/>
        <v>55.86</v>
      </c>
      <c r="HO34" s="107" vm="6163">
        <f ca="1"/>
        <v>55.45</v>
      </c>
      <c r="HP34" s="107" vm="6164">
        <f ca="1"/>
        <v>55.27</v>
      </c>
      <c r="HQ34" s="107" vm="4204">
        <f ca="1"/>
        <v>53.93</v>
      </c>
      <c r="HR34" s="107" vm="6165">
        <f ca="1"/>
        <v>54.01</v>
      </c>
      <c r="HS34" s="107" vm="4194">
        <f ca="1"/>
        <v>53.78</v>
      </c>
      <c r="HT34" s="107" vm="5915">
        <f ca="1"/>
        <v>53.47</v>
      </c>
      <c r="HU34" s="107" vm="6110">
        <f ca="1"/>
        <v>52.94</v>
      </c>
      <c r="HV34" s="107" vm="4207">
        <f ca="1"/>
        <v>53.79</v>
      </c>
      <c r="HW34" s="107" vm="6166">
        <f ca="1"/>
        <v>53.09</v>
      </c>
      <c r="HX34" s="107" vm="6167">
        <f ca="1"/>
        <v>54.47</v>
      </c>
      <c r="HY34" s="107" vm="4246">
        <f ca="1"/>
        <v>54.22</v>
      </c>
      <c r="HZ34" s="107" vm="6168">
        <f ca="1"/>
        <v>54.37</v>
      </c>
      <c r="IA34" s="107" vm="6169">
        <f ca="1"/>
        <v>53.91</v>
      </c>
      <c r="IB34" s="107" vm="4211">
        <f ca="1"/>
        <v>53.97</v>
      </c>
      <c r="IC34" s="107" vm="6170">
        <f ca="1"/>
        <v>55.01</v>
      </c>
      <c r="ID34" s="107" vm="6171">
        <f ca="1"/>
        <v>55.47</v>
      </c>
      <c r="IE34" s="107" vm="6172">
        <f ca="1"/>
        <v>55.62</v>
      </c>
      <c r="IF34" s="107" vm="6173">
        <f ca="1"/>
        <v>56.19</v>
      </c>
      <c r="IG34" s="107" vm="6174">
        <f ca="1"/>
        <v>56.29</v>
      </c>
      <c r="IH34" s="107" vm="6175">
        <f ca="1"/>
        <v>56.35</v>
      </c>
      <c r="II34" s="107" vm="6176">
        <f ca="1"/>
        <v>56.48</v>
      </c>
      <c r="IJ34" s="107" vm="4273">
        <f ca="1"/>
        <v>56.81</v>
      </c>
      <c r="IK34" s="107" vm="4363">
        <f ca="1"/>
        <v>56.94</v>
      </c>
      <c r="IL34" s="107" vm="6149">
        <f ca="1"/>
        <v>56.79</v>
      </c>
      <c r="IM34" s="107" vm="4284">
        <f ca="1"/>
        <v>57.09</v>
      </c>
      <c r="IN34" s="107" vm="6177">
        <f ca="1"/>
        <v>57.2</v>
      </c>
      <c r="IO34" s="107" vm="6178">
        <f ca="1"/>
        <v>57.35</v>
      </c>
      <c r="IP34" s="107" vm="6179">
        <f ca="1"/>
        <v>57.58</v>
      </c>
      <c r="IQ34" s="107" vm="6180">
        <f ca="1"/>
        <v>57.54</v>
      </c>
      <c r="IR34" s="107" vm="6181">
        <f ca="1"/>
        <v>58.15</v>
      </c>
      <c r="IS34" s="107" vm="6182">
        <f ca="1"/>
        <v>58.41</v>
      </c>
      <c r="IT34" s="107" vm="6183">
        <f ca="1"/>
        <v>58.23</v>
      </c>
      <c r="IU34" s="107" vm="5092">
        <f ca="1"/>
        <v>58.22</v>
      </c>
      <c r="IV34" s="107" vm="6184">
        <f ca="1"/>
        <v>58.05</v>
      </c>
      <c r="IW34" s="107" vm="6185">
        <f ca="1"/>
        <v>57.865000000000002</v>
      </c>
      <c r="IX34" s="107" vm="6186">
        <f ca="1"/>
        <v>58.39</v>
      </c>
      <c r="IY34" s="107" vm="4316">
        <f ca="1"/>
        <v>58.57</v>
      </c>
      <c r="IZ34" s="107" vm="4316">
        <f ca="1"/>
        <v>58.57</v>
      </c>
      <c r="JA34" s="107" vm="6187">
        <f ca="1"/>
        <v>58.24</v>
      </c>
      <c r="JB34" s="107" vm="6188">
        <f ca="1"/>
        <v>58.27</v>
      </c>
      <c r="JC34" s="107" vm="6189">
        <f ca="1"/>
        <v>58.54</v>
      </c>
      <c r="JD34" s="107" vm="6190">
        <f ca="1"/>
        <v>58.38</v>
      </c>
      <c r="JE34" s="107" vm="6179">
        <f ca="1"/>
        <v>57.58</v>
      </c>
      <c r="JF34" s="107" vm="6191">
        <f ca="1"/>
        <v>57.65</v>
      </c>
      <c r="JG34" s="107" vm="4307">
        <f ca="1"/>
        <v>58.03</v>
      </c>
      <c r="JH34" s="107" vm="6192">
        <f ca="1"/>
        <v>56.66</v>
      </c>
      <c r="JI34" s="107" vm="4285">
        <f ca="1"/>
        <v>57.17</v>
      </c>
      <c r="JJ34" s="107" vm="4260">
        <f ca="1"/>
        <v>56.49</v>
      </c>
      <c r="JK34" s="107" vm="6193">
        <f ca="1"/>
        <v>57.23</v>
      </c>
      <c r="JL34" s="107" vm="6194">
        <f ca="1"/>
        <v>56.07</v>
      </c>
      <c r="JM34" s="107" vm="6139">
        <f ca="1"/>
        <v>55.89</v>
      </c>
      <c r="JN34" s="107" vm="6144">
        <f ca="1"/>
        <v>56.23</v>
      </c>
      <c r="JO34" s="107" vm="6195">
        <f ca="1"/>
        <v>57.64</v>
      </c>
      <c r="JP34" s="107" vm="6196">
        <f ca="1"/>
        <v>57.7</v>
      </c>
      <c r="JQ34" s="107" vm="6197">
        <f ca="1"/>
        <v>57.72</v>
      </c>
      <c r="JR34" s="107" vm="6180">
        <f ca="1"/>
        <v>57.54</v>
      </c>
      <c r="JS34" s="107" vm="6198">
        <f ca="1"/>
        <v>57.43</v>
      </c>
      <c r="JT34" s="107" vm="6156">
        <f ca="1"/>
        <v>56.62</v>
      </c>
      <c r="JU34" s="107" vm="5907">
        <f ca="1"/>
        <v>56.765000000000001</v>
      </c>
      <c r="JV34" s="107" vm="4303">
        <f ca="1"/>
        <v>57.67</v>
      </c>
      <c r="JW34" s="107" vm="5902">
        <f ca="1"/>
        <v>56.87</v>
      </c>
      <c r="JX34" s="107" vm="4257">
        <f ca="1"/>
        <v>55.61</v>
      </c>
      <c r="JY34" s="107" vm="4266">
        <f ca="1"/>
        <v>56.4</v>
      </c>
      <c r="JZ34" s="107" vm="6199">
        <f ca="1"/>
        <v>57.26</v>
      </c>
      <c r="KA34" s="107" vm="4304">
        <f ca="1"/>
        <v>57.79</v>
      </c>
      <c r="KB34" s="107" vm="6200">
        <f ca="1"/>
        <v>57.765000000000001</v>
      </c>
    </row>
    <row r="35" spans="2:288" ht="20.100000000000001" customHeight="1" x14ac:dyDescent="0.6">
      <c r="B35" s="11"/>
      <c r="C35" s="1" t="s">
        <v>39</v>
      </c>
      <c r="D35" s="108" t="str" cm="1">
        <f t="array" ref="D35">_FV(Table15[[#This Row],[ ETF]],"Ticker symbol",TRUE)</f>
        <v>WSML</v>
      </c>
      <c r="E35" s="1" t="s">
        <v>86</v>
      </c>
      <c r="F35" s="1" t="s">
        <v>87</v>
      </c>
      <c r="G35" s="1" t="e" vm="6201">
        <v>#VALUE!</v>
      </c>
      <c r="H35" s="18" cm="1">
        <f t="array" ref="H35">IFERROR(_FV(Table15[[#This Row],[ ETF]],"beta"),"")</f>
        <v>0.99990000000000001</v>
      </c>
      <c r="I35" s="21" cm="1">
        <f t="array" ref="I35">_FV(Table15[[#This Row],[ ETF]],"Price")</f>
        <v>7.3274999999999997</v>
      </c>
      <c r="J35" s="17">
        <f>SUMIF(Table14[Ativo],Table15[[#This Row],[Ticker]],Table14[Qtd])</f>
        <v>0</v>
      </c>
      <c r="K35" s="5">
        <f>Table15[[#This Row],[Preço]]*Table15[[#This Row],[Qtd]]</f>
        <v>0</v>
      </c>
      <c r="L35" s="13">
        <f>_xlfn.FLOOR.MATH((Aporte-2)/Table15[[#This Row],[Preço]])</f>
        <v>47</v>
      </c>
      <c r="M35" s="12">
        <f>Aporte-Table15[[#This Row],[Possível]]*Table15[[#This Row],[Preço]]</f>
        <v>5.6075000000000159</v>
      </c>
      <c r="N35" s="26" cm="1">
        <f t="array" ref="N35">_FV(Table15[[#This Row],[ ETF]],"Expense ratio",TRUE)</f>
        <v>3.4999999999999996E-3</v>
      </c>
      <c r="O35" s="29" cm="1">
        <f t="array" ref="O35">_FV(Table15[[#This Row],[ ETF]],"Market cap",TRUE)</f>
        <v>2430045893.8800001</v>
      </c>
      <c r="P35" s="27" cm="1">
        <f t="array" ref="P35">_FV(Table15[[#This Row],[ ETF]],"Volume")</f>
        <v>7064</v>
      </c>
      <c r="Q35" s="26" cm="1">
        <f t="array" ref="Q35">_FV(Table15[[#This Row],[ ETF]],"Change (%)",TRUE)</f>
        <v>-1.6309999999999999E-3</v>
      </c>
      <c r="R35" s="30">
        <f ca="1">IFERROR(
   IFERROR(
      (Table15[[#This Row],[Preço]]-AF35)/AF35,
      (Table15[[#This Row],[Preço]]-AG35)/AG35
   ),
(Table15[[#This Row],[Preço]]-AH35)/AH35
)</f>
        <v>0.13054278396642699</v>
      </c>
      <c r="S35" s="31"/>
      <c r="T35" s="28" cm="1">
        <f t="array" ref="T35">Table15[[#This Row],[Valor de mercado]]/Riqueza_hoje</f>
        <v>0</v>
      </c>
      <c r="AF35" s="107" cm="1" vm="6202">
        <f t="array" aca="1" ref="AF35:KB35" ca="1">TRANSPOSE(_xlfn.STOCKHISTORY(G35,TODAY()-365,TODAY(),0,0,1))</f>
        <v>6.4813999999999998</v>
      </c>
      <c r="AG35" s="107" vm="6203">
        <f ca="1"/>
        <v>6.3869999999999996</v>
      </c>
      <c r="AH35" s="107" vm="6204">
        <f ca="1"/>
        <v>6.4295</v>
      </c>
      <c r="AI35" s="107" vm="6205">
        <f ca="1"/>
        <v>6.4195000000000002</v>
      </c>
      <c r="AJ35" s="107" vm="6206">
        <f ca="1"/>
        <v>6.3704999999999998</v>
      </c>
      <c r="AK35" s="107" vm="6207">
        <f ca="1"/>
        <v>6.431</v>
      </c>
      <c r="AL35" s="107" vm="6208">
        <f ca="1"/>
        <v>6.5789999999999997</v>
      </c>
      <c r="AM35" s="107" vm="6209">
        <f ca="1"/>
        <v>6.66</v>
      </c>
      <c r="AN35" s="107" vm="6210">
        <f ca="1"/>
        <v>6.6779999999999999</v>
      </c>
      <c r="AO35" s="107" vm="6211">
        <f ca="1"/>
        <v>6.63</v>
      </c>
      <c r="AP35" s="107" vm="6212">
        <f ca="1"/>
        <v>6.7009999999999996</v>
      </c>
      <c r="AQ35" s="107" vm="6213">
        <f ca="1"/>
        <v>6.7074999999999996</v>
      </c>
      <c r="AR35" s="107" vm="6214">
        <f ca="1"/>
        <v>6.7705000000000002</v>
      </c>
      <c r="AS35" s="107" vm="6215">
        <f ca="1"/>
        <v>6.673</v>
      </c>
      <c r="AT35" s="107" vm="6216">
        <f ca="1"/>
        <v>6.6905000000000001</v>
      </c>
      <c r="AU35" s="107" vm="6217">
        <f ca="1"/>
        <v>6.7229999999999999</v>
      </c>
      <c r="AV35" s="107" vm="6218">
        <f ca="1"/>
        <v>6.7770000000000001</v>
      </c>
      <c r="AW35" s="107" vm="6219">
        <f ca="1"/>
        <v>6.7619999999999996</v>
      </c>
      <c r="AX35" s="107" vm="6220">
        <f ca="1"/>
        <v>6.7290000000000001</v>
      </c>
      <c r="AY35" s="107" vm="6221">
        <f ca="1"/>
        <v>6.7080000000000002</v>
      </c>
      <c r="AZ35" s="107" vm="6222">
        <f ca="1"/>
        <v>6.7539999999999996</v>
      </c>
      <c r="BA35" s="107" vm="6223">
        <f ca="1"/>
        <v>6.6524999999999999</v>
      </c>
      <c r="BB35" s="107" vm="6224">
        <f ca="1"/>
        <v>6.6180000000000003</v>
      </c>
      <c r="BC35" s="107" vm="6225">
        <f ca="1"/>
        <v>6.5940000000000003</v>
      </c>
      <c r="BD35" s="107" vm="6226">
        <f ca="1"/>
        <v>6.5910000000000002</v>
      </c>
      <c r="BE35" s="107" vm="6227">
        <f ca="1"/>
        <v>6.7145000000000001</v>
      </c>
      <c r="BF35" s="107" vm="6228">
        <f ca="1"/>
        <v>6.72</v>
      </c>
      <c r="BG35" s="107" vm="6229">
        <f ca="1"/>
        <v>6.8064999999999998</v>
      </c>
      <c r="BH35" s="107" vm="6230">
        <f ca="1"/>
        <v>6.9039999999999999</v>
      </c>
      <c r="BI35" s="107" vm="6231">
        <f ca="1"/>
        <v>6.9885000000000002</v>
      </c>
      <c r="BJ35" s="107" vm="6232">
        <f ca="1"/>
        <v>7.0125000000000002</v>
      </c>
      <c r="BK35" s="107" vm="6233">
        <f ca="1"/>
        <v>7.0205000000000002</v>
      </c>
      <c r="BL35" s="107" vm="6234">
        <f ca="1"/>
        <v>7.05</v>
      </c>
      <c r="BM35" s="107" vm="6235">
        <f ca="1"/>
        <v>7.0564999999999998</v>
      </c>
      <c r="BN35" s="107" vm="6236">
        <f ca="1"/>
        <v>7.1340000000000003</v>
      </c>
      <c r="BO35" s="107" vm="6237">
        <f ca="1"/>
        <v>7.0650000000000004</v>
      </c>
      <c r="BP35" s="107" vm="6238">
        <f ca="1"/>
        <v>6.96</v>
      </c>
      <c r="BQ35" s="107" vm="6239">
        <f ca="1"/>
        <v>6.9130000000000003</v>
      </c>
      <c r="BR35" s="107" vm="6240">
        <f ca="1"/>
        <v>7.0229999999999997</v>
      </c>
      <c r="BS35" s="107" vm="6241">
        <f ca="1"/>
        <v>7.0209999999999999</v>
      </c>
      <c r="BT35" s="107" vm="6242">
        <f ca="1"/>
        <v>6.9215</v>
      </c>
      <c r="BU35" s="107" vm="6243">
        <f ca="1"/>
        <v>7.048</v>
      </c>
      <c r="BV35" s="107" vm="6244">
        <f ca="1"/>
        <v>7.0350000000000001</v>
      </c>
      <c r="BW35" s="107" vm="6245">
        <f ca="1"/>
        <v>6.8789999999999996</v>
      </c>
      <c r="BX35" s="107" vm="6246">
        <f ca="1"/>
        <v>7.0155000000000003</v>
      </c>
      <c r="BY35" s="107" vm="6247">
        <f ca="1"/>
        <v>6.9779999999999998</v>
      </c>
      <c r="BZ35" s="107" vm="6247">
        <f ca="1"/>
        <v>6.9779999999999998</v>
      </c>
      <c r="CA35" s="107" vm="6248">
        <f ca="1"/>
        <v>6.8605</v>
      </c>
      <c r="CB35" s="107" vm="6249">
        <f ca="1"/>
        <v>6.6425000000000001</v>
      </c>
      <c r="CC35" s="107" vm="6250">
        <f ca="1"/>
        <v>6.9210000000000003</v>
      </c>
      <c r="CD35" s="107" vm="6251">
        <f ca="1"/>
        <v>6.9969999999999999</v>
      </c>
      <c r="CE35" s="107" vm="6252">
        <f ca="1"/>
        <v>7.0309999999999997</v>
      </c>
      <c r="CF35" s="107" vm="6253">
        <f ca="1"/>
        <v>7.1539999999999999</v>
      </c>
      <c r="CG35" s="107" vm="6254">
        <f ca="1"/>
        <v>7.1665000000000001</v>
      </c>
      <c r="CH35" s="107" vm="6255">
        <f ca="1"/>
        <v>7.2115</v>
      </c>
      <c r="CI35" s="107" vm="6256">
        <f ca="1"/>
        <v>7.1924999999999999</v>
      </c>
      <c r="CJ35" s="107" vm="6257">
        <f ca="1"/>
        <v>7.1509999999999998</v>
      </c>
      <c r="CK35" s="107" vm="6258">
        <f ca="1"/>
        <v>7.2370000000000001</v>
      </c>
      <c r="CL35" s="107" vm="6259">
        <f ca="1"/>
        <v>7.1485000000000003</v>
      </c>
      <c r="CM35" s="107" vm="6260">
        <f ca="1"/>
        <v>7.1</v>
      </c>
      <c r="CN35" s="107" vm="6261">
        <f ca="1"/>
        <v>6.99</v>
      </c>
      <c r="CO35" s="107" vm="6262">
        <f ca="1"/>
        <v>6.9504999999999999</v>
      </c>
      <c r="CP35" s="107" vm="6263">
        <f ca="1"/>
        <v>6.867</v>
      </c>
      <c r="CQ35" s="107" vm="6264">
        <f ca="1"/>
        <v>7.0179999999999998</v>
      </c>
      <c r="CR35" s="107" vm="6265">
        <f ca="1"/>
        <v>6.9249999999999998</v>
      </c>
      <c r="CS35" s="107" vm="6266">
        <f ca="1"/>
        <v>6.9539999999999997</v>
      </c>
      <c r="CT35" s="107" vm="6267">
        <f ca="1"/>
        <v>7.0010000000000003</v>
      </c>
      <c r="CU35" s="107" vm="6268">
        <f ca="1"/>
        <v>7.069</v>
      </c>
      <c r="CV35" s="107" vm="6269">
        <f ca="1"/>
        <v>7.1760000000000002</v>
      </c>
      <c r="CW35" s="107" vm="6270">
        <f ca="1"/>
        <v>7.1470000000000002</v>
      </c>
      <c r="CX35" s="107" vm="6271">
        <f ca="1"/>
        <v>7.1440000000000001</v>
      </c>
      <c r="CY35" s="107" vm="6272">
        <f ca="1"/>
        <v>7.17</v>
      </c>
      <c r="CZ35" s="107" vm="6273">
        <f ca="1"/>
        <v>7.1529999999999996</v>
      </c>
      <c r="DA35" s="107" vm="6274">
        <f ca="1"/>
        <v>7.1660000000000004</v>
      </c>
      <c r="DB35" s="107" vm="6275">
        <f ca="1"/>
        <v>7.2619999999999996</v>
      </c>
      <c r="DC35" s="107" vm="6276">
        <f ca="1"/>
        <v>7.2344999999999997</v>
      </c>
      <c r="DD35" s="107" vm="6277">
        <f ca="1"/>
        <v>7.2789999999999999</v>
      </c>
      <c r="DE35" s="107" vm="6278">
        <f ca="1"/>
        <v>7.2140000000000004</v>
      </c>
      <c r="DF35" s="107" vm="6279">
        <f ca="1"/>
        <v>7.0934999999999997</v>
      </c>
      <c r="DG35" s="107" vm="6280">
        <f ca="1"/>
        <v>7.1654999999999998</v>
      </c>
      <c r="DH35" s="107" vm="6281">
        <f ca="1"/>
        <v>7.2530000000000001</v>
      </c>
      <c r="DI35" s="107" vm="6282">
        <f ca="1"/>
        <v>7.2744999999999997</v>
      </c>
      <c r="DJ35" s="107" vm="6283">
        <f ca="1"/>
        <v>7.3570000000000002</v>
      </c>
      <c r="DK35" s="107" vm="6284">
        <f ca="1"/>
        <v>7.3689999999999998</v>
      </c>
      <c r="DL35" s="107" vm="6285">
        <f ca="1"/>
        <v>7.3594999999999997</v>
      </c>
      <c r="DM35" s="107" vm="6286">
        <f ca="1"/>
        <v>7.3390000000000004</v>
      </c>
      <c r="DN35" s="107" vm="6287">
        <f ca="1"/>
        <v>7.2945000000000002</v>
      </c>
      <c r="DO35" s="107" t="e" vm="340">
        <f ca="1"/>
        <v>#N/A</v>
      </c>
      <c r="DP35" s="107" vm="6288">
        <f ca="1"/>
        <v>7.1950000000000003</v>
      </c>
      <c r="DQ35" s="107" vm="6289">
        <f ca="1"/>
        <v>7.27</v>
      </c>
      <c r="DR35" s="107" vm="6278">
        <f ca="1"/>
        <v>7.2140000000000004</v>
      </c>
      <c r="DS35" s="107" vm="6290">
        <f ca="1"/>
        <v>7.351</v>
      </c>
      <c r="DT35" s="107" vm="6291">
        <f ca="1"/>
        <v>7.3680000000000003</v>
      </c>
      <c r="DU35" s="107" vm="6292">
        <f ca="1"/>
        <v>7.1965000000000003</v>
      </c>
      <c r="DV35" s="107" vm="6293">
        <f ca="1"/>
        <v>7.1210000000000004</v>
      </c>
      <c r="DW35" s="107" vm="6243">
        <f ca="1"/>
        <v>7.048</v>
      </c>
      <c r="DX35" s="107" vm="6269">
        <f ca="1"/>
        <v>7.1760000000000002</v>
      </c>
      <c r="DY35" s="107" vm="6294">
        <f ca="1"/>
        <v>7.1840000000000002</v>
      </c>
      <c r="DZ35" s="107" vm="6295">
        <f ca="1"/>
        <v>7.2569999999999997</v>
      </c>
      <c r="EA35" s="107" vm="6296">
        <f ca="1"/>
        <v>7.0960000000000001</v>
      </c>
      <c r="EB35" s="107" vm="6297">
        <f ca="1"/>
        <v>7.1790000000000003</v>
      </c>
      <c r="EC35" s="107" vm="6298">
        <f ca="1"/>
        <v>7.22</v>
      </c>
      <c r="ED35" s="107" vm="6299">
        <f ca="1"/>
        <v>7.2510000000000003</v>
      </c>
      <c r="EE35" s="107" vm="6300">
        <f ca="1"/>
        <v>7.23</v>
      </c>
      <c r="EF35" s="107" vm="6301">
        <f ca="1"/>
        <v>7.2450000000000001</v>
      </c>
      <c r="EG35" s="107" vm="6302">
        <f ca="1"/>
        <v>7.3010000000000002</v>
      </c>
      <c r="EH35" s="107" vm="6303">
        <f ca="1"/>
        <v>7.335</v>
      </c>
      <c r="EI35" s="107" vm="6304">
        <f ca="1"/>
        <v>7.3277000000000001</v>
      </c>
      <c r="EJ35" s="107" vm="2872">
        <f ca="1"/>
        <v>7.38</v>
      </c>
      <c r="EK35" s="107" vm="6305">
        <f ca="1"/>
        <v>7.3944999999999999</v>
      </c>
      <c r="EL35" s="107" vm="6306">
        <f ca="1"/>
        <v>7.3455000000000004</v>
      </c>
      <c r="EM35" s="107" vm="6307">
        <f ca="1"/>
        <v>7.3795000000000002</v>
      </c>
      <c r="EN35" s="107" vm="6308">
        <f ca="1"/>
        <v>7.39</v>
      </c>
      <c r="EO35" s="107" vm="2865">
        <f ca="1"/>
        <v>7.4359999999999999</v>
      </c>
      <c r="EP35" s="107" vm="6309">
        <f ca="1"/>
        <v>7.4634999999999998</v>
      </c>
      <c r="EQ35" s="107" vm="6310">
        <f ca="1"/>
        <v>7.4329999999999998</v>
      </c>
      <c r="ER35" s="107" vm="6311">
        <f ca="1"/>
        <v>7.4429999999999996</v>
      </c>
      <c r="ES35" s="107" vm="6312">
        <f ca="1"/>
        <v>7.4654999999999996</v>
      </c>
      <c r="ET35" s="107" vm="6313">
        <f ca="1"/>
        <v>7.4055</v>
      </c>
      <c r="EU35" s="107" vm="6314">
        <f ca="1"/>
        <v>7.4260000000000002</v>
      </c>
      <c r="EV35" s="107" vm="6315">
        <f ca="1"/>
        <v>7.3090000000000002</v>
      </c>
      <c r="EW35" s="107" vm="6316">
        <f ca="1"/>
        <v>7.1989999999999998</v>
      </c>
      <c r="EX35" s="107" vm="6317">
        <f ca="1"/>
        <v>7.2694999999999999</v>
      </c>
      <c r="EY35" s="107" vm="6318">
        <f ca="1"/>
        <v>7.2949999999999999</v>
      </c>
      <c r="EZ35" s="107" vm="6319">
        <f ca="1"/>
        <v>7.3230000000000004</v>
      </c>
      <c r="FA35" s="107" vm="6285">
        <f ca="1"/>
        <v>7.3594999999999997</v>
      </c>
      <c r="FB35" s="107" vm="6320">
        <f ca="1"/>
        <v>7.4249999999999998</v>
      </c>
      <c r="FC35" s="107" vm="6321">
        <f ca="1"/>
        <v>7.3745000000000003</v>
      </c>
      <c r="FD35" s="107" vm="6322">
        <f ca="1"/>
        <v>7.3920000000000003</v>
      </c>
      <c r="FE35" s="107" vm="6323">
        <f ca="1"/>
        <v>7.3384999999999998</v>
      </c>
      <c r="FF35" s="107" vm="6324">
        <f ca="1"/>
        <v>7.3789999999999996</v>
      </c>
      <c r="FG35" s="107" vm="6325">
        <f ca="1"/>
        <v>7.3719999999999999</v>
      </c>
      <c r="FH35" s="107" vm="6313">
        <f ca="1"/>
        <v>7.4055</v>
      </c>
      <c r="FI35" s="107" vm="6326">
        <f ca="1"/>
        <v>7.2915000000000001</v>
      </c>
      <c r="FJ35" s="107" vm="6327">
        <f ca="1"/>
        <v>7.2990000000000004</v>
      </c>
      <c r="FK35" s="107" vm="6328">
        <f ca="1"/>
        <v>7.2134999999999998</v>
      </c>
      <c r="FL35" s="107" vm="6329">
        <f ca="1"/>
        <v>7.3185000000000002</v>
      </c>
      <c r="FM35" s="107" vm="6330">
        <f ca="1"/>
        <v>7.35</v>
      </c>
      <c r="FN35" s="107" vm="6331">
        <f ca="1"/>
        <v>7.3085000000000004</v>
      </c>
      <c r="FO35" s="107" vm="6281">
        <f ca="1"/>
        <v>7.2530000000000001</v>
      </c>
      <c r="FP35" s="107" vm="6332">
        <f ca="1"/>
        <v>7.1829999999999998</v>
      </c>
      <c r="FQ35" s="107" vm="6333">
        <f ca="1"/>
        <v>7.141</v>
      </c>
      <c r="FR35" s="107" vm="6334">
        <f ca="1"/>
        <v>6.9459999999999997</v>
      </c>
      <c r="FS35" s="107" vm="6335">
        <f ca="1"/>
        <v>7.0730000000000004</v>
      </c>
      <c r="FT35" s="107" vm="6336">
        <f ca="1"/>
        <v>7.1879999999999997</v>
      </c>
      <c r="FU35" s="107" vm="6337">
        <f ca="1"/>
        <v>7.1669999999999998</v>
      </c>
      <c r="FV35" s="107" vm="6338">
        <f ca="1"/>
        <v>7.21</v>
      </c>
      <c r="FW35" s="107" vm="6339">
        <f ca="1"/>
        <v>7.2424999999999997</v>
      </c>
      <c r="FX35" s="107" vm="6340">
        <f ca="1"/>
        <v>7.1835000000000004</v>
      </c>
      <c r="FY35" s="107" vm="6341">
        <f ca="1"/>
        <v>7.2350000000000003</v>
      </c>
      <c r="FZ35" s="107" vm="6342">
        <f ca="1"/>
        <v>7.3460000000000001</v>
      </c>
      <c r="GA35" s="107" vm="6343">
        <f ca="1"/>
        <v>7.2965</v>
      </c>
      <c r="GB35" s="107" vm="6344">
        <f ca="1"/>
        <v>7.3380000000000001</v>
      </c>
      <c r="GC35" s="107" vm="6345">
        <f ca="1"/>
        <v>7.2830000000000004</v>
      </c>
      <c r="GD35" s="107" vm="6346">
        <f ca="1"/>
        <v>7.3</v>
      </c>
      <c r="GE35" s="107" vm="6347">
        <f ca="1"/>
        <v>7.3449999999999998</v>
      </c>
      <c r="GF35" s="107" vm="6348">
        <f ca="1"/>
        <v>7.3419999999999996</v>
      </c>
      <c r="GG35" s="107" vm="6349">
        <f ca="1"/>
        <v>7.32</v>
      </c>
      <c r="GH35" s="107" vm="6344">
        <f ca="1"/>
        <v>7.3380000000000001</v>
      </c>
      <c r="GI35" s="107" vm="6350">
        <f ca="1"/>
        <v>7.3310000000000004</v>
      </c>
      <c r="GJ35" s="107" vm="6351">
        <f ca="1"/>
        <v>7.3559999999999999</v>
      </c>
      <c r="GK35" s="107" vm="6352">
        <f ca="1"/>
        <v>7.3685</v>
      </c>
      <c r="GL35" s="107" vm="6353">
        <f ca="1"/>
        <v>7.3239999999999998</v>
      </c>
      <c r="GM35" s="107" vm="6354">
        <f ca="1"/>
        <v>7.1994999999999996</v>
      </c>
      <c r="GN35" s="107" vm="6355">
        <f ca="1"/>
        <v>7.2534999999999998</v>
      </c>
      <c r="GO35" s="107" vm="6356">
        <f ca="1"/>
        <v>7.1029999999999998</v>
      </c>
      <c r="GP35" s="107" vm="6357">
        <f ca="1"/>
        <v>7.1395</v>
      </c>
      <c r="GQ35" s="107" vm="6358">
        <f ca="1"/>
        <v>7.2595000000000001</v>
      </c>
      <c r="GR35" s="107" vm="6359">
        <f ca="1"/>
        <v>7.3289999999999997</v>
      </c>
      <c r="GS35" s="107" vm="6360">
        <f ca="1"/>
        <v>7.391</v>
      </c>
      <c r="GT35" s="107" vm="6361">
        <f ca="1"/>
        <v>7.3520000000000003</v>
      </c>
      <c r="GU35" s="107" vm="6362">
        <f ca="1"/>
        <v>7.4390000000000001</v>
      </c>
      <c r="GV35" s="107" vm="6363">
        <f ca="1"/>
        <v>7.4836999999999998</v>
      </c>
      <c r="GW35" s="107" vm="6364">
        <f ca="1"/>
        <v>7.4560000000000004</v>
      </c>
      <c r="GX35" s="107" vm="6365">
        <f ca="1"/>
        <v>7.4939999999999998</v>
      </c>
      <c r="GY35" s="107" vm="2901">
        <f ca="1"/>
        <v>7.5730000000000004</v>
      </c>
      <c r="GZ35" s="107" vm="6366">
        <f ca="1"/>
        <v>7.5549999999999997</v>
      </c>
      <c r="HA35" s="107" vm="6367">
        <f ca="1"/>
        <v>7.59</v>
      </c>
      <c r="HB35" s="107" vm="6368">
        <f ca="1"/>
        <v>7.5410000000000004</v>
      </c>
      <c r="HC35" s="107" vm="6369">
        <f ca="1"/>
        <v>7.444</v>
      </c>
      <c r="HD35" s="107" vm="2882">
        <f ca="1"/>
        <v>7.4889999999999999</v>
      </c>
      <c r="HE35" s="107" vm="6370">
        <f ca="1"/>
        <v>7.4550000000000001</v>
      </c>
      <c r="HF35" s="107" vm="6364">
        <f ca="1"/>
        <v>7.4560000000000004</v>
      </c>
      <c r="HG35" s="107" vm="2866">
        <f ca="1"/>
        <v>7.43</v>
      </c>
      <c r="HH35" s="107" vm="6371">
        <f ca="1"/>
        <v>7.4180000000000001</v>
      </c>
      <c r="HI35" s="107" vm="6372">
        <f ca="1"/>
        <v>7.4119999999999999</v>
      </c>
      <c r="HJ35" s="107" vm="6373">
        <f ca="1"/>
        <v>7.3849999999999998</v>
      </c>
      <c r="HK35" s="107" vm="6374">
        <f ca="1"/>
        <v>7.2549999999999999</v>
      </c>
      <c r="HL35" s="107" vm="6375">
        <f ca="1"/>
        <v>7.2705000000000002</v>
      </c>
      <c r="HM35" s="107" vm="6376">
        <f ca="1"/>
        <v>7.367</v>
      </c>
      <c r="HN35" s="107" vm="6377">
        <f ca="1"/>
        <v>7.4640000000000004</v>
      </c>
      <c r="HO35" s="107" vm="2866">
        <f ca="1"/>
        <v>7.43</v>
      </c>
      <c r="HP35" s="107" vm="6378">
        <f ca="1"/>
        <v>7.4794999999999998</v>
      </c>
      <c r="HQ35" s="107" vm="6379">
        <f ca="1"/>
        <v>7.3440000000000003</v>
      </c>
      <c r="HR35" s="107" vm="6380">
        <f ca="1"/>
        <v>7.2930000000000001</v>
      </c>
      <c r="HS35" s="107" vm="6381">
        <f ca="1"/>
        <v>7.2880000000000003</v>
      </c>
      <c r="HT35" s="107" vm="6382">
        <f ca="1"/>
        <v>7.2560000000000002</v>
      </c>
      <c r="HU35" s="107" vm="6383">
        <f ca="1"/>
        <v>7.2329999999999997</v>
      </c>
      <c r="HV35" s="107" vm="6384">
        <f ca="1"/>
        <v>7.298</v>
      </c>
      <c r="HW35" s="107" vm="6385">
        <f ca="1"/>
        <v>7.1444999999999999</v>
      </c>
      <c r="HX35" s="107" vm="6386">
        <f ca="1"/>
        <v>7.3339999999999996</v>
      </c>
      <c r="HY35" s="107" vm="6387">
        <f ca="1"/>
        <v>7.3220000000000001</v>
      </c>
      <c r="HZ35" s="107" vm="6388">
        <f ca="1"/>
        <v>7.3164999999999996</v>
      </c>
      <c r="IA35" s="107" vm="6389">
        <f ca="1"/>
        <v>7.2750000000000004</v>
      </c>
      <c r="IB35" s="107" vm="6390">
        <f ca="1"/>
        <v>7.306</v>
      </c>
      <c r="IC35" s="107" vm="2866">
        <f ca="1"/>
        <v>7.43</v>
      </c>
      <c r="ID35" s="107" vm="6391">
        <f ca="1"/>
        <v>7.492</v>
      </c>
      <c r="IE35" s="107" vm="6392">
        <f ca="1"/>
        <v>7.4465000000000003</v>
      </c>
      <c r="IF35" s="107" vm="2882">
        <f ca="1"/>
        <v>7.4889999999999999</v>
      </c>
      <c r="IG35" s="107" vm="6393">
        <f ca="1"/>
        <v>7.5179999999999998</v>
      </c>
      <c r="IH35" s="107" vm="2881">
        <f ca="1"/>
        <v>7.4880000000000004</v>
      </c>
      <c r="II35" s="107" vm="6394">
        <f ca="1"/>
        <v>7.5049999999999999</v>
      </c>
      <c r="IJ35" s="107" vm="6395">
        <f ca="1"/>
        <v>7.5839999999999996</v>
      </c>
      <c r="IK35" s="107" vm="6396">
        <f ca="1"/>
        <v>7.5659999999999998</v>
      </c>
      <c r="IL35" s="107" vm="6397">
        <f ca="1"/>
        <v>7.4865000000000004</v>
      </c>
      <c r="IM35" s="107" vm="6398">
        <f ca="1"/>
        <v>7.52</v>
      </c>
      <c r="IN35" s="107" vm="6399">
        <f ca="1"/>
        <v>7.53</v>
      </c>
      <c r="IO35" s="107" vm="2885">
        <f ca="1"/>
        <v>7.6369999999999996</v>
      </c>
      <c r="IP35" s="107" vm="6400">
        <f ca="1"/>
        <v>7.6230000000000002</v>
      </c>
      <c r="IQ35" s="107" vm="6401">
        <f ca="1"/>
        <v>7.681</v>
      </c>
      <c r="IR35" s="107" vm="6402">
        <f ca="1"/>
        <v>7.7160000000000002</v>
      </c>
      <c r="IS35" s="107" vm="6403">
        <f ca="1"/>
        <v>7.7839999999999998</v>
      </c>
      <c r="IT35" s="107" vm="6404">
        <f ca="1"/>
        <v>7.8159999999999998</v>
      </c>
      <c r="IU35" s="107" vm="6405">
        <f ca="1"/>
        <v>7.7619999999999996</v>
      </c>
      <c r="IV35" s="107" vm="6406">
        <f ca="1"/>
        <v>7.7439999999999998</v>
      </c>
      <c r="IW35" s="107" vm="6407">
        <f ca="1"/>
        <v>7.6989999999999998</v>
      </c>
      <c r="IX35" s="107" vm="6408">
        <f ca="1"/>
        <v>7.7140000000000004</v>
      </c>
      <c r="IY35" s="107" vm="6409">
        <f ca="1"/>
        <v>7.7190000000000003</v>
      </c>
      <c r="IZ35" s="107" vm="6407">
        <f ca="1"/>
        <v>7.6989999999999998</v>
      </c>
      <c r="JA35" s="107" vm="2916">
        <f ca="1"/>
        <v>7.6349999999999998</v>
      </c>
      <c r="JB35" s="107" vm="6410">
        <f ca="1"/>
        <v>7.6159999999999997</v>
      </c>
      <c r="JC35" s="107" vm="6411">
        <f ca="1"/>
        <v>7.5810000000000004</v>
      </c>
      <c r="JD35" s="107" vm="6395">
        <f ca="1"/>
        <v>7.5839999999999996</v>
      </c>
      <c r="JE35" s="107" vm="6412">
        <f ca="1"/>
        <v>7.4669999999999996</v>
      </c>
      <c r="JF35" s="107" vm="6413">
        <f ca="1"/>
        <v>7.4660000000000002</v>
      </c>
      <c r="JG35" s="107" vm="6414">
        <f ca="1"/>
        <v>7.5090000000000003</v>
      </c>
      <c r="JH35" s="107" vm="6415">
        <f ca="1"/>
        <v>7.2210000000000001</v>
      </c>
      <c r="JI35" s="107" vm="6416">
        <f ca="1"/>
        <v>7.2670000000000003</v>
      </c>
      <c r="JJ35" s="107" vm="6417">
        <f ca="1"/>
        <v>7.1719999999999997</v>
      </c>
      <c r="JK35" s="107" vm="6418">
        <f ca="1"/>
        <v>7.2960000000000003</v>
      </c>
      <c r="JL35" s="107" vm="6253">
        <f ca="1"/>
        <v>7.1539999999999999</v>
      </c>
      <c r="JM35" s="107" vm="6419">
        <f ca="1"/>
        <v>7.0984999999999996</v>
      </c>
      <c r="JN35" s="107" vm="6420">
        <f ca="1"/>
        <v>7.1849999999999996</v>
      </c>
      <c r="JO35" s="107" vm="6421">
        <f ca="1"/>
        <v>7.383</v>
      </c>
      <c r="JP35" s="107" vm="6422">
        <f ca="1"/>
        <v>7.3730000000000002</v>
      </c>
      <c r="JQ35" s="107" vm="6387">
        <f ca="1"/>
        <v>7.3220000000000001</v>
      </c>
      <c r="JR35" s="107" vm="6423">
        <f ca="1"/>
        <v>7.2484999999999999</v>
      </c>
      <c r="JS35" s="107" vm="6424">
        <f ca="1"/>
        <v>7.165</v>
      </c>
      <c r="JT35" s="107" vm="6271">
        <f ca="1"/>
        <v>7.1440000000000001</v>
      </c>
      <c r="JU35" s="107" vm="6268">
        <f ca="1"/>
        <v>7.069</v>
      </c>
      <c r="JV35" s="107" vm="6425">
        <f ca="1"/>
        <v>7.2240000000000002</v>
      </c>
      <c r="JW35" s="107" vm="6417">
        <f ca="1"/>
        <v>7.1719999999999997</v>
      </c>
      <c r="JX35" s="107" vm="6426">
        <f ca="1"/>
        <v>6.9814999999999996</v>
      </c>
      <c r="JY35" s="107" vm="6427">
        <f ca="1"/>
        <v>7.1580000000000004</v>
      </c>
      <c r="JZ35" s="107" vm="6428">
        <f ca="1"/>
        <v>7.2679999999999998</v>
      </c>
      <c r="KA35" s="107" vm="6429">
        <f ca="1"/>
        <v>7.3579999999999997</v>
      </c>
      <c r="KB35" s="107" vm="6430">
        <f ca="1"/>
        <v>7.3274999999999997</v>
      </c>
    </row>
    <row r="36" spans="2:288" ht="20.100000000000001" customHeight="1" x14ac:dyDescent="0.6">
      <c r="B36" s="11"/>
      <c r="C36" s="1" t="s">
        <v>36</v>
      </c>
      <c r="D36" s="108" t="str" cm="1">
        <f t="array" ref="D36">_FV(Table15[[#This Row],[ ETF]],"Ticker symbol",TRUE)</f>
        <v>XRSU</v>
      </c>
      <c r="E36" s="1" t="s">
        <v>88</v>
      </c>
      <c r="F36" s="1" t="s">
        <v>89</v>
      </c>
      <c r="G36" s="1" t="e" vm="6431">
        <v>#VALUE!</v>
      </c>
      <c r="H36" s="18" cm="1">
        <f t="array" ref="H36">IFERROR(_FV(Table15[[#This Row],[ ETF]],"beta"),"")</f>
        <v>1.0150999999999999</v>
      </c>
      <c r="I36" s="21" cm="1">
        <f t="array" ref="I36">_FV(Table15[[#This Row],[ ETF]],"Price")</f>
        <v>318.16000000000003</v>
      </c>
      <c r="J36" s="17">
        <f>SUMIF(Table14[Ativo],Table15[[#This Row],[Ticker]],Table14[Qtd])</f>
        <v>0</v>
      </c>
      <c r="K36" s="5">
        <f>Table15[[#This Row],[Preço]]*Table15[[#This Row],[Qtd]]</f>
        <v>0</v>
      </c>
      <c r="L36" s="13">
        <f>_xlfn.FLOOR.MATH((Aporte-2)/Table15[[#This Row],[Preço]])</f>
        <v>1</v>
      </c>
      <c r="M36" s="12">
        <f>Aporte-Table15[[#This Row],[Possível]]*Table15[[#This Row],[Preço]]</f>
        <v>31.839999999999975</v>
      </c>
      <c r="N36" s="26" cm="1">
        <f t="array" ref="N36">_FV(Table15[[#This Row],[ ETF]],"Expense ratio",TRUE)</f>
        <v>3.0000000000000001E-3</v>
      </c>
      <c r="O36" s="29" cm="1">
        <f t="array" ref="O36">_FV(Table15[[#This Row],[ ETF]],"Market cap",TRUE)</f>
        <v>1892680100</v>
      </c>
      <c r="P36" s="27" cm="1">
        <f t="array" ref="P36">_FV(Table15[[#This Row],[ ETF]],"Volume")</f>
        <v>193</v>
      </c>
      <c r="Q36" s="26" cm="1">
        <f t="array" ref="Q36">_FV(Table15[[#This Row],[ ETF]],"Change (%)",TRUE)</f>
        <v>2.8289999999999999E-3</v>
      </c>
      <c r="R36" s="30">
        <f ca="1">IFERROR(
   IFERROR(
      (Table15[[#This Row],[Preço]]-AF36)/AF36,
      (Table15[[#This Row],[Preço]]-AG36)/AG36
   ),
(Table15[[#This Row],[Preço]]-AH36)/AH36
)</f>
        <v>0.14780475486128658</v>
      </c>
      <c r="S36" s="31"/>
      <c r="T36" s="28" cm="1">
        <f t="array" ref="T36">Table15[[#This Row],[Valor de mercado]]/Riqueza_hoje</f>
        <v>0</v>
      </c>
      <c r="AF36" s="107" t="e" cm="1" vm="340">
        <f t="array" aca="1" ref="AF36:JZ36" ca="1">TRANSPOSE(_xlfn.STOCKHISTORY(G36,TODAY()-365,TODAY(),0,0,1))</f>
        <v>#N/A</v>
      </c>
      <c r="AG36" s="107" vm="6432">
        <f ca="1"/>
        <v>277.19</v>
      </c>
      <c r="AH36" s="107" vm="6433">
        <f ca="1"/>
        <v>279.875</v>
      </c>
      <c r="AI36" s="107" vm="6434">
        <f ca="1"/>
        <v>279.14999999999998</v>
      </c>
      <c r="AJ36" s="107" vm="6435">
        <f ca="1"/>
        <v>275.16000000000003</v>
      </c>
      <c r="AK36" s="107" vm="6436">
        <f ca="1"/>
        <v>279.04000000000002</v>
      </c>
      <c r="AL36" s="107" vm="6437">
        <f ca="1"/>
        <v>290.69</v>
      </c>
      <c r="AM36" s="107" vm="6438">
        <f ca="1"/>
        <v>295.57499999999999</v>
      </c>
      <c r="AN36" s="107" vm="6439">
        <f ca="1"/>
        <v>296.45</v>
      </c>
      <c r="AO36" s="107" vm="6440">
        <f ca="1"/>
        <v>295.14999999999998</v>
      </c>
      <c r="AP36" s="107" vm="6441">
        <f ca="1"/>
        <v>299.83999999999997</v>
      </c>
      <c r="AQ36" s="107" vm="6442">
        <f ca="1"/>
        <v>299.60500000000002</v>
      </c>
      <c r="AR36" s="107" vm="6443">
        <f ca="1"/>
        <v>304.04000000000002</v>
      </c>
      <c r="AS36" s="107" vm="6444">
        <f ca="1"/>
        <v>299.45999999999998</v>
      </c>
      <c r="AT36" s="107" vm="6445">
        <f ca="1"/>
        <v>301.60000000000002</v>
      </c>
      <c r="AU36" s="107" vm="6446">
        <f ca="1"/>
        <v>302.83999999999997</v>
      </c>
      <c r="AV36" s="107" vm="6447">
        <f ca="1"/>
        <v>304.95999999999998</v>
      </c>
      <c r="AW36" s="107" vm="6448">
        <f ca="1"/>
        <v>303.48</v>
      </c>
      <c r="AX36" s="107" vm="6449">
        <f ca="1"/>
        <v>301.08499999999998</v>
      </c>
      <c r="AY36" s="107" vm="6450">
        <f ca="1"/>
        <v>302.66000000000003</v>
      </c>
      <c r="AZ36" s="107" vm="6451">
        <f ca="1"/>
        <v>304.53500000000003</v>
      </c>
      <c r="BA36" s="107" vm="6452">
        <f ca="1"/>
        <v>300.91000000000003</v>
      </c>
      <c r="BB36" s="107" vm="6453">
        <f ca="1"/>
        <v>295.72500000000002</v>
      </c>
      <c r="BC36" s="107" vm="6454">
        <f ca="1"/>
        <v>296.27</v>
      </c>
      <c r="BD36" s="107" vm="6455">
        <f ca="1"/>
        <v>295.72000000000003</v>
      </c>
      <c r="BE36" s="107" vm="6456">
        <f ca="1"/>
        <v>303.14</v>
      </c>
      <c r="BF36" s="107" vm="6457">
        <f ca="1"/>
        <v>301.95499999999998</v>
      </c>
      <c r="BG36" s="107" vm="6458">
        <f ca="1"/>
        <v>310.57</v>
      </c>
      <c r="BH36" s="107" vm="6459">
        <f ca="1"/>
        <v>315.14999999999998</v>
      </c>
      <c r="BI36" s="107" vm="6460">
        <f ca="1"/>
        <v>321</v>
      </c>
      <c r="BJ36" s="107" vm="6461">
        <f ca="1"/>
        <v>323.15499999999997</v>
      </c>
      <c r="BK36" s="107" vm="6462">
        <f ca="1"/>
        <v>324.39</v>
      </c>
      <c r="BL36" s="107" vm="6463">
        <f ca="1"/>
        <v>324.54000000000002</v>
      </c>
      <c r="BM36" s="107" vm="6464">
        <f ca="1"/>
        <v>322.95</v>
      </c>
      <c r="BN36" s="107" vm="6465">
        <f ca="1"/>
        <v>326.33</v>
      </c>
      <c r="BO36" s="107" vm="6466">
        <f ca="1"/>
        <v>322.60000000000002</v>
      </c>
      <c r="BP36" s="107" vm="6467">
        <f ca="1"/>
        <v>315.58999999999997</v>
      </c>
      <c r="BQ36" s="107" vm="6468">
        <f ca="1"/>
        <v>313.89</v>
      </c>
      <c r="BR36" s="107" vm="6469">
        <f ca="1"/>
        <v>321.37</v>
      </c>
      <c r="BS36" s="107" vm="6470">
        <f ca="1"/>
        <v>320.005</v>
      </c>
      <c r="BT36" s="107" vm="6471">
        <f ca="1"/>
        <v>311.77</v>
      </c>
      <c r="BU36" s="107" vm="6472">
        <f ca="1"/>
        <v>321.87</v>
      </c>
      <c r="BV36" s="107" vm="6473">
        <f ca="1"/>
        <v>319.15499999999997</v>
      </c>
      <c r="BW36" s="107" vm="6474">
        <f ca="1"/>
        <v>312.91000000000003</v>
      </c>
      <c r="BX36" s="107" vm="6475">
        <f ca="1"/>
        <v>319.73500000000001</v>
      </c>
      <c r="BY36" s="107" vm="6476">
        <f ca="1"/>
        <v>318.04000000000002</v>
      </c>
      <c r="BZ36" s="107" vm="6477">
        <f ca="1"/>
        <v>318.69</v>
      </c>
      <c r="CA36" s="107" vm="6478">
        <f ca="1"/>
        <v>308.86</v>
      </c>
      <c r="CB36" s="107" vm="6479">
        <f ca="1"/>
        <v>295.85000000000002</v>
      </c>
      <c r="CC36" s="107" vm="6480">
        <f ca="1"/>
        <v>315.33499999999998</v>
      </c>
      <c r="CD36" s="107" vm="6481">
        <f ca="1"/>
        <v>318.74</v>
      </c>
      <c r="CE36" s="107" vm="6482">
        <f ca="1"/>
        <v>323.91000000000003</v>
      </c>
      <c r="CF36" s="107" vm="6483">
        <f ca="1"/>
        <v>329.43</v>
      </c>
      <c r="CG36" s="107" vm="6484">
        <f ca="1"/>
        <v>331.565</v>
      </c>
      <c r="CH36" s="107" vm="6485">
        <f ca="1"/>
        <v>332.08</v>
      </c>
      <c r="CI36" s="107" vm="6486">
        <f ca="1"/>
        <v>328.45499999999998</v>
      </c>
      <c r="CJ36" s="107" vm="6487">
        <f ca="1"/>
        <v>325.82</v>
      </c>
      <c r="CK36" s="107" vm="6488">
        <f ca="1"/>
        <v>330.78500000000003</v>
      </c>
      <c r="CL36" s="107" vm="6489">
        <f ca="1"/>
        <v>324.58999999999997</v>
      </c>
      <c r="CM36" s="107" vm="6490">
        <f ca="1"/>
        <v>319.83999999999997</v>
      </c>
      <c r="CN36" s="107" vm="6491">
        <f ca="1"/>
        <v>314.39</v>
      </c>
      <c r="CO36" s="107" vm="6492">
        <f ca="1"/>
        <v>311.43</v>
      </c>
      <c r="CP36" s="107" vm="6493">
        <f ca="1"/>
        <v>305.60000000000002</v>
      </c>
      <c r="CQ36" s="107" vm="6494">
        <f ca="1"/>
        <v>313.23</v>
      </c>
      <c r="CR36" s="107" vm="6495">
        <f ca="1"/>
        <v>307.42</v>
      </c>
      <c r="CS36" s="107" vm="6496">
        <f ca="1"/>
        <v>309.68</v>
      </c>
      <c r="CT36" s="107" vm="6497">
        <f ca="1"/>
        <v>312.70999999999998</v>
      </c>
      <c r="CU36" s="107" vm="6498">
        <f ca="1"/>
        <v>317.44</v>
      </c>
      <c r="CV36" s="107" vm="6499">
        <f ca="1"/>
        <v>321.33999999999997</v>
      </c>
      <c r="CW36" s="107" vm="6500">
        <f ca="1"/>
        <v>315.875</v>
      </c>
      <c r="CX36" s="107" vm="6501">
        <f ca="1"/>
        <v>314.61</v>
      </c>
      <c r="CY36" s="107" vm="6502">
        <f ca="1"/>
        <v>316.48500000000001</v>
      </c>
      <c r="CZ36" s="107" vm="6503">
        <f ca="1"/>
        <v>315.76</v>
      </c>
      <c r="DA36" s="107" vm="6504">
        <f ca="1"/>
        <v>313.315</v>
      </c>
      <c r="DB36" s="107" vm="6505">
        <f ca="1"/>
        <v>320.81</v>
      </c>
      <c r="DC36" s="107" vm="6506">
        <f ca="1"/>
        <v>317.20999999999998</v>
      </c>
      <c r="DD36" s="107" vm="6507">
        <f ca="1"/>
        <v>319.16000000000003</v>
      </c>
      <c r="DE36" s="107" vm="6508">
        <f ca="1"/>
        <v>314.505</v>
      </c>
      <c r="DF36" s="107" vm="6509">
        <f ca="1"/>
        <v>307.74</v>
      </c>
      <c r="DG36" s="107" vm="6510">
        <f ca="1"/>
        <v>312.83</v>
      </c>
      <c r="DH36" s="107" vm="6511">
        <f ca="1"/>
        <v>319.05500000000001</v>
      </c>
      <c r="DI36" s="107" vm="6512">
        <f ca="1"/>
        <v>320.49</v>
      </c>
      <c r="DJ36" s="107" vm="6513">
        <f ca="1"/>
        <v>325.14999999999998</v>
      </c>
      <c r="DK36" s="107" vm="6514">
        <f ca="1"/>
        <v>326.27</v>
      </c>
      <c r="DL36" s="107" vm="6515">
        <f ca="1"/>
        <v>325.33999999999997</v>
      </c>
      <c r="DM36" s="107" vm="6516">
        <f ca="1"/>
        <v>325.02999999999997</v>
      </c>
      <c r="DN36" s="107" vm="6517">
        <f ca="1"/>
        <v>321.89</v>
      </c>
      <c r="DO36" s="107" t="e" vm="340">
        <f ca="1"/>
        <v>#N/A</v>
      </c>
      <c r="DP36" s="107" vm="6518">
        <f ca="1"/>
        <v>316.32</v>
      </c>
      <c r="DQ36" s="107" vm="6519">
        <f ca="1"/>
        <v>318.85000000000002</v>
      </c>
      <c r="DR36" s="107" vm="6520">
        <f ca="1"/>
        <v>313.38</v>
      </c>
      <c r="DS36" s="107" vm="6521">
        <f ca="1"/>
        <v>320.54000000000002</v>
      </c>
      <c r="DT36" s="107" vm="6522">
        <f ca="1"/>
        <v>319.10000000000002</v>
      </c>
      <c r="DU36" s="107" vm="6523">
        <f ca="1"/>
        <v>311.3</v>
      </c>
      <c r="DV36" s="107" vm="6524">
        <f ca="1"/>
        <v>308.41000000000003</v>
      </c>
      <c r="DW36" s="107" vm="6525">
        <f ca="1"/>
        <v>304.95</v>
      </c>
      <c r="DX36" s="107" vm="6526">
        <f ca="1"/>
        <v>311.39</v>
      </c>
      <c r="DY36" s="107" vm="6527">
        <f ca="1"/>
        <v>316.22000000000003</v>
      </c>
      <c r="DZ36" s="107" vm="6528">
        <f ca="1"/>
        <v>311.92</v>
      </c>
      <c r="EA36" s="107" vm="6529">
        <f ca="1"/>
        <v>314.20999999999998</v>
      </c>
      <c r="EB36" s="107" vm="6530">
        <f ca="1"/>
        <v>315.34500000000003</v>
      </c>
      <c r="EC36" s="107" vm="6531">
        <f ca="1"/>
        <v>313.92500000000001</v>
      </c>
      <c r="ED36" s="107" vm="6532">
        <f ca="1"/>
        <v>316.23</v>
      </c>
      <c r="EE36" s="107" vm="6533">
        <f ca="1"/>
        <v>320.68</v>
      </c>
      <c r="EF36" s="107" vm="6534">
        <f ca="1"/>
        <v>321.04000000000002</v>
      </c>
      <c r="EG36" s="107" t="e" vm="340">
        <f ca="1"/>
        <v>#N/A</v>
      </c>
      <c r="EH36" s="107" vm="6535">
        <f ca="1"/>
        <v>323.58</v>
      </c>
      <c r="EI36" s="107" vm="6536">
        <f ca="1"/>
        <v>324.315</v>
      </c>
      <c r="EJ36" s="107" vm="6469">
        <f ca="1"/>
        <v>321.37</v>
      </c>
      <c r="EK36" s="107" vm="6537">
        <f ca="1"/>
        <v>323.315</v>
      </c>
      <c r="EL36" s="107" vm="6538">
        <f ca="1"/>
        <v>326.60500000000002</v>
      </c>
      <c r="EM36" s="107" vm="6539">
        <f ca="1"/>
        <v>328.23</v>
      </c>
      <c r="EN36" s="107" vm="6540">
        <f ca="1"/>
        <v>331.34</v>
      </c>
      <c r="EO36" s="107" vm="6541">
        <f ca="1"/>
        <v>327.33499999999998</v>
      </c>
      <c r="EP36" s="107" vm="6542">
        <f ca="1"/>
        <v>328.49</v>
      </c>
      <c r="EQ36" s="107" vm="6543">
        <f ca="1"/>
        <v>330.08</v>
      </c>
      <c r="ER36" s="107" vm="6544">
        <f ca="1"/>
        <v>326.95499999999998</v>
      </c>
      <c r="ES36" s="107" vm="6545">
        <f ca="1"/>
        <v>328.27</v>
      </c>
      <c r="ET36" s="107" vm="6546">
        <f ca="1"/>
        <v>324.87</v>
      </c>
      <c r="EU36" s="107" vm="6547">
        <f ca="1"/>
        <v>318.12</v>
      </c>
      <c r="EV36" s="107" vm="6548">
        <f ca="1"/>
        <v>322.39499999999998</v>
      </c>
      <c r="EW36" s="107" vm="6549">
        <f ca="1"/>
        <v>323.26499999999999</v>
      </c>
      <c r="EX36" s="107" vm="6550">
        <f ca="1"/>
        <v>325.81</v>
      </c>
      <c r="EY36" s="107" vm="6551">
        <f ca="1"/>
        <v>328.55</v>
      </c>
      <c r="EZ36" s="107" vm="6552">
        <f ca="1"/>
        <v>331.89</v>
      </c>
      <c r="FA36" s="107" vm="6553">
        <f ca="1"/>
        <v>328.1</v>
      </c>
      <c r="FB36" s="107" vm="6554">
        <f ca="1"/>
        <v>329.47500000000002</v>
      </c>
      <c r="FC36" s="107" vm="6555">
        <f ca="1"/>
        <v>327.06</v>
      </c>
      <c r="FD36" s="107" vm="6556">
        <f ca="1"/>
        <v>329.45</v>
      </c>
      <c r="FE36" s="107" vm="6557">
        <f ca="1"/>
        <v>326.80500000000001</v>
      </c>
      <c r="FF36" s="107" vm="6541">
        <f ca="1"/>
        <v>327.33499999999998</v>
      </c>
      <c r="FG36" s="107" vm="6558">
        <f ca="1"/>
        <v>320.95</v>
      </c>
      <c r="FH36" s="107" vm="6559">
        <f ca="1"/>
        <v>319.05</v>
      </c>
      <c r="FI36" s="107" vm="6560">
        <f ca="1"/>
        <v>315.995</v>
      </c>
      <c r="FJ36" s="107" vm="6561">
        <f ca="1"/>
        <v>321.02</v>
      </c>
      <c r="FK36" s="107" vm="6562">
        <f ca="1"/>
        <v>321.65499999999997</v>
      </c>
      <c r="FL36" s="107" vm="6563">
        <f ca="1"/>
        <v>318.77499999999998</v>
      </c>
      <c r="FM36" s="107" vm="6564">
        <f ca="1"/>
        <v>313.83999999999997</v>
      </c>
      <c r="FN36" s="107" vm="6565">
        <f ca="1"/>
        <v>310.66000000000003</v>
      </c>
      <c r="FO36" s="107" vm="6566">
        <f ca="1"/>
        <v>310.20999999999998</v>
      </c>
      <c r="FP36" s="107" vm="6567">
        <f ca="1"/>
        <v>304.07</v>
      </c>
      <c r="FQ36" s="107" vm="6568">
        <f ca="1"/>
        <v>309.76499999999999</v>
      </c>
      <c r="FR36" s="107" vm="6569">
        <f ca="1"/>
        <v>314.69</v>
      </c>
      <c r="FS36" s="107" vm="6570">
        <f ca="1"/>
        <v>311.44</v>
      </c>
      <c r="FT36" s="107" vm="6571">
        <f ca="1"/>
        <v>311.95</v>
      </c>
      <c r="FU36" s="107" vm="6572">
        <f ca="1"/>
        <v>313.42</v>
      </c>
      <c r="FV36" s="107" vm="6573">
        <f ca="1"/>
        <v>308.13</v>
      </c>
      <c r="FW36" s="107" vm="6574">
        <f ca="1"/>
        <v>312.52999999999997</v>
      </c>
      <c r="FX36" s="107" vm="6575">
        <f ca="1"/>
        <v>318.76</v>
      </c>
      <c r="FY36" s="107" vm="6576">
        <f ca="1"/>
        <v>315.63</v>
      </c>
      <c r="FZ36" s="107" vm="6577">
        <f ca="1"/>
        <v>316.67</v>
      </c>
      <c r="GA36" s="107" vm="6578">
        <f ca="1"/>
        <v>312.67500000000001</v>
      </c>
      <c r="GB36" s="107" vm="6579">
        <f ca="1"/>
        <v>313.64499999999998</v>
      </c>
      <c r="GC36" s="107" vm="6580">
        <f ca="1"/>
        <v>316.74</v>
      </c>
      <c r="GD36" s="107" vm="6581">
        <f ca="1"/>
        <v>318.25</v>
      </c>
      <c r="GE36" s="107" vm="6582">
        <f ca="1"/>
        <v>316.995</v>
      </c>
      <c r="GF36" s="107" vm="6583">
        <f ca="1"/>
        <v>317.495</v>
      </c>
      <c r="GG36" s="107" vm="6584">
        <f ca="1"/>
        <v>314.98500000000001</v>
      </c>
      <c r="GH36" s="107" vm="6585">
        <f ca="1"/>
        <v>317.03500000000003</v>
      </c>
      <c r="GI36" s="107" vm="6586">
        <f ca="1"/>
        <v>316.43</v>
      </c>
      <c r="GJ36" s="107" vm="6587">
        <f ca="1"/>
        <v>313.01</v>
      </c>
      <c r="GK36" s="107" vm="6588">
        <f ca="1"/>
        <v>306.68</v>
      </c>
      <c r="GL36" s="107" vm="6589">
        <f ca="1"/>
        <v>309.64</v>
      </c>
      <c r="GM36" s="107" vm="6590">
        <f ca="1"/>
        <v>301.38</v>
      </c>
      <c r="GN36" s="107" vm="6591">
        <f ca="1"/>
        <v>305.07499999999999</v>
      </c>
      <c r="GO36" s="107" vm="6492">
        <f ca="1"/>
        <v>311.43</v>
      </c>
      <c r="GP36" s="107" vm="6592">
        <f ca="1"/>
        <v>314.52499999999998</v>
      </c>
      <c r="GQ36" s="107" vm="6593">
        <f ca="1"/>
        <v>317.71499999999997</v>
      </c>
      <c r="GR36" s="107" vm="6594">
        <f ca="1"/>
        <v>315.51499999999999</v>
      </c>
      <c r="GS36" s="107" vm="6595">
        <f ca="1"/>
        <v>320.815</v>
      </c>
      <c r="GT36" s="107" t="e" vm="340">
        <f ca="1"/>
        <v>#N/A</v>
      </c>
      <c r="GU36" s="107" vm="6596">
        <f ca="1"/>
        <v>321.61</v>
      </c>
      <c r="GV36" s="107" vm="6597">
        <f ca="1"/>
        <v>322.70499999999998</v>
      </c>
      <c r="GW36" s="107" vm="6598">
        <f ca="1"/>
        <v>326.79500000000002</v>
      </c>
      <c r="GX36" s="107" vm="6599">
        <f ca="1"/>
        <v>324.02999999999997</v>
      </c>
      <c r="GY36" s="107" vm="6600">
        <f ca="1"/>
        <v>324.89</v>
      </c>
      <c r="GZ36" s="107" vm="6601">
        <f ca="1"/>
        <v>323.84500000000003</v>
      </c>
      <c r="HA36" s="107" vm="6602">
        <f ca="1"/>
        <v>318.87</v>
      </c>
      <c r="HB36" s="107" vm="6603">
        <f ca="1"/>
        <v>321.10000000000002</v>
      </c>
      <c r="HC36" s="107" vm="6604">
        <f ca="1"/>
        <v>317.69</v>
      </c>
      <c r="HD36" s="107" vm="6605">
        <f ca="1"/>
        <v>316.97000000000003</v>
      </c>
      <c r="HE36" s="107" vm="6606">
        <f ca="1"/>
        <v>315.85500000000002</v>
      </c>
      <c r="HF36" s="107" vm="6607">
        <f ca="1"/>
        <v>315.42500000000001</v>
      </c>
      <c r="HG36" s="107" vm="6608">
        <f ca="1"/>
        <v>314.83</v>
      </c>
      <c r="HH36" s="107" vm="6609">
        <f ca="1"/>
        <v>315.7</v>
      </c>
      <c r="HI36" s="107" vm="6610">
        <f ca="1"/>
        <v>309.25</v>
      </c>
      <c r="HJ36" s="107" vm="6611">
        <f ca="1"/>
        <v>310.11</v>
      </c>
      <c r="HK36" s="107" vm="6612">
        <f ca="1"/>
        <v>314.83499999999998</v>
      </c>
      <c r="HL36" s="107" vm="6613">
        <f ca="1"/>
        <v>319.14</v>
      </c>
      <c r="HM36" s="107" vm="6614">
        <f ca="1"/>
        <v>319.87</v>
      </c>
      <c r="HN36" s="107" vm="6615">
        <f ca="1"/>
        <v>324.42</v>
      </c>
      <c r="HO36" s="107" vm="6616">
        <f ca="1"/>
        <v>318.05</v>
      </c>
      <c r="HP36" s="107" vm="6617">
        <f ca="1"/>
        <v>316.63</v>
      </c>
      <c r="HQ36" s="107" vm="6618">
        <f ca="1"/>
        <v>316.78500000000003</v>
      </c>
      <c r="HR36" s="107" vm="6619">
        <f ca="1"/>
        <v>315.73</v>
      </c>
      <c r="HS36" s="107" vm="6620">
        <f ca="1"/>
        <v>313.67500000000001</v>
      </c>
      <c r="HT36" s="107" vm="6621">
        <f ca="1"/>
        <v>317.19</v>
      </c>
      <c r="HU36" s="107" vm="6622">
        <f ca="1"/>
        <v>310.21499999999997</v>
      </c>
      <c r="HV36" s="107" vm="6623">
        <f ca="1"/>
        <v>320.5</v>
      </c>
      <c r="HW36" s="107" vm="6624">
        <f ca="1"/>
        <v>318.54000000000002</v>
      </c>
      <c r="HX36" s="107" vm="6625">
        <f ca="1"/>
        <v>318.91000000000003</v>
      </c>
      <c r="HY36" s="107" vm="6626">
        <f ca="1"/>
        <v>316.27</v>
      </c>
      <c r="HZ36" s="107" vm="6627">
        <f ca="1"/>
        <v>316.86500000000001</v>
      </c>
      <c r="IA36" s="107" vm="6628">
        <f ca="1"/>
        <v>321.71499999999997</v>
      </c>
      <c r="IB36" s="107" vm="6629">
        <f ca="1"/>
        <v>325.16000000000003</v>
      </c>
      <c r="IC36" s="107" vm="6630">
        <f ca="1"/>
        <v>320.67</v>
      </c>
      <c r="ID36" s="107" vm="6631">
        <f ca="1"/>
        <v>322.78500000000003</v>
      </c>
      <c r="IE36" s="107" vm="6632">
        <f ca="1"/>
        <v>324.86</v>
      </c>
      <c r="IF36" s="107" vm="6633">
        <f ca="1"/>
        <v>324.32</v>
      </c>
      <c r="IG36" s="107" vm="6634">
        <f ca="1"/>
        <v>324.39499999999998</v>
      </c>
      <c r="IH36" s="107" vm="6635">
        <f ca="1"/>
        <v>328.12</v>
      </c>
      <c r="II36" s="107" vm="6636">
        <f ca="1"/>
        <v>329.09500000000003</v>
      </c>
      <c r="IJ36" s="107" vm="6637">
        <f ca="1"/>
        <v>322.39999999999998</v>
      </c>
      <c r="IK36" s="107" vm="6638">
        <f ca="1"/>
        <v>323.92</v>
      </c>
      <c r="IL36" s="107" vm="6639">
        <f ca="1"/>
        <v>326.48</v>
      </c>
      <c r="IM36" s="107" vm="6640">
        <f ca="1"/>
        <v>333.58</v>
      </c>
      <c r="IN36" s="107" vm="6641">
        <f ca="1"/>
        <v>334.11</v>
      </c>
      <c r="IO36" s="107" vm="6642">
        <f ca="1"/>
        <v>338.67500000000001</v>
      </c>
      <c r="IP36" s="107" vm="6643">
        <f ca="1"/>
        <v>340.87</v>
      </c>
      <c r="IQ36" s="107" vm="6644">
        <f ca="1"/>
        <v>346.48</v>
      </c>
      <c r="IR36" s="107" vm="6645">
        <f ca="1"/>
        <v>348.685</v>
      </c>
      <c r="IS36" s="107" vm="6646">
        <f ca="1"/>
        <v>344.47</v>
      </c>
      <c r="IT36" s="107" vm="6647">
        <f ca="1"/>
        <v>343.9</v>
      </c>
      <c r="IU36" s="107" vm="6648">
        <f ca="1"/>
        <v>341.48</v>
      </c>
      <c r="IV36" s="107" vm="6649">
        <f ca="1"/>
        <v>342</v>
      </c>
      <c r="IW36" s="107" vm="6650">
        <f ca="1"/>
        <v>341.26499999999999</v>
      </c>
      <c r="IX36" s="107" vm="6651">
        <f ca="1"/>
        <v>340.15499999999997</v>
      </c>
      <c r="IY36" s="107" vm="6652">
        <f ca="1"/>
        <v>337.505</v>
      </c>
      <c r="IZ36" s="107" vm="6653">
        <f ca="1"/>
        <v>335.66500000000002</v>
      </c>
      <c r="JA36" s="107" vm="6654">
        <f ca="1"/>
        <v>333.84</v>
      </c>
      <c r="JB36" s="107" vm="6655">
        <f ca="1"/>
        <v>335.185</v>
      </c>
      <c r="JC36" s="107" vm="6656">
        <f ca="1"/>
        <v>328.35</v>
      </c>
      <c r="JD36" s="107" vm="6657">
        <f ca="1"/>
        <v>329.9</v>
      </c>
      <c r="JE36" s="107" vm="6658">
        <f ca="1"/>
        <v>331.47</v>
      </c>
      <c r="JF36" s="107" vm="6659">
        <f ca="1"/>
        <v>314.45999999999998</v>
      </c>
      <c r="JG36" s="107" vm="6660">
        <f ca="1"/>
        <v>316.82</v>
      </c>
      <c r="JH36" s="107" vm="6661">
        <f ca="1"/>
        <v>312.09500000000003</v>
      </c>
      <c r="JI36" s="107" vm="6662">
        <f ca="1"/>
        <v>319.31</v>
      </c>
      <c r="JJ36" s="107" vm="6663">
        <f ca="1"/>
        <v>311.05</v>
      </c>
      <c r="JK36" s="107" vm="6664">
        <f ca="1"/>
        <v>307.55500000000001</v>
      </c>
      <c r="JL36" s="107" vm="6665">
        <f ca="1"/>
        <v>311.79000000000002</v>
      </c>
      <c r="JM36" s="107" vm="6666">
        <f ca="1"/>
        <v>321.31</v>
      </c>
      <c r="JN36" s="107" vm="6667">
        <f ca="1"/>
        <v>322.52999999999997</v>
      </c>
      <c r="JO36" s="107" vm="6668">
        <f ca="1"/>
        <v>318.64499999999998</v>
      </c>
      <c r="JP36" s="107" vm="6669">
        <f ca="1"/>
        <v>313.06</v>
      </c>
      <c r="JQ36" s="107" vm="6670">
        <f ca="1"/>
        <v>308.52999999999997</v>
      </c>
      <c r="JR36" s="107" vm="6509">
        <f ca="1"/>
        <v>307.74</v>
      </c>
      <c r="JS36" s="107" vm="6456">
        <f ca="1"/>
        <v>303.14</v>
      </c>
      <c r="JT36" s="107" vm="6523">
        <f ca="1"/>
        <v>311.3</v>
      </c>
      <c r="JU36" s="107" vm="6671">
        <f ca="1"/>
        <v>309</v>
      </c>
      <c r="JV36" s="107" vm="6672">
        <f ca="1"/>
        <v>299.185</v>
      </c>
      <c r="JW36" s="107" vm="6673">
        <f ca="1"/>
        <v>310.10500000000002</v>
      </c>
      <c r="JX36" s="107" vm="6674">
        <f ca="1"/>
        <v>314.14999999999998</v>
      </c>
      <c r="JY36" s="107" vm="6675">
        <f ca="1"/>
        <v>318.16000000000003</v>
      </c>
      <c r="JZ36" s="107" vm="6675">
        <f ca="1"/>
        <v>318.16000000000003</v>
      </c>
      <c r="KA36" s="107"/>
      <c r="KB36" s="107"/>
    </row>
    <row r="37" spans="2:288" ht="20.100000000000001" customHeight="1" x14ac:dyDescent="0.6">
      <c r="B37" s="11"/>
      <c r="C37" s="1" t="s">
        <v>36</v>
      </c>
      <c r="D37" s="108" t="str" cm="1">
        <f t="array" ref="D37">_FV(Table15[[#This Row],[ ETF]],"Ticker symbol",TRUE)</f>
        <v>R2US</v>
      </c>
      <c r="E37" s="1" t="s">
        <v>88</v>
      </c>
      <c r="F37" s="1" t="s">
        <v>89</v>
      </c>
      <c r="G37" s="1" t="e" vm="6676">
        <v>#VALUE!</v>
      </c>
      <c r="H37" s="18" cm="1">
        <f t="array" ref="H37">IFERROR(_FV(Table15[[#This Row],[ ETF]],"beta"),"")</f>
        <v>1.0002</v>
      </c>
      <c r="I37" s="21" cm="1">
        <f t="array" ref="I37">_FV(Table15[[#This Row],[ ETF]],"Price")</f>
        <v>62.515000000000001</v>
      </c>
      <c r="J37" s="17">
        <f>SUMIF(Table14[Ativo],Table15[[#This Row],[Ticker]],Table14[Qtd])</f>
        <v>0</v>
      </c>
      <c r="K37" s="5">
        <f>Table15[[#This Row],[Preço]]*Table15[[#This Row],[Qtd]]</f>
        <v>0</v>
      </c>
      <c r="L37" s="13">
        <f>_xlfn.FLOOR.MATH((Aporte-2)/Table15[[#This Row],[Preço]])</f>
        <v>5</v>
      </c>
      <c r="M37" s="12">
        <f>Aporte-Table15[[#This Row],[Possível]]*Table15[[#This Row],[Preço]]</f>
        <v>37.425000000000011</v>
      </c>
      <c r="N37" s="26" cm="1">
        <f t="array" ref="N37">_FV(Table15[[#This Row],[ ETF]],"Expense ratio",TRUE)</f>
        <v>3.0000000000000001E-3</v>
      </c>
      <c r="O37" s="29" cm="1">
        <f t="array" ref="O37">_FV(Table15[[#This Row],[ ETF]],"Market cap",TRUE)</f>
        <v>1828811332.4400001</v>
      </c>
      <c r="P37" s="27" cm="1">
        <f t="array" ref="P37">_FV(Table15[[#This Row],[ ETF]],"Volume")</f>
        <v>590</v>
      </c>
      <c r="Q37" s="26" cm="1">
        <f t="array" ref="Q37">_FV(Table15[[#This Row],[ ETF]],"Change (%)",TRUE)</f>
        <v>2.3969999999999998E-3</v>
      </c>
      <c r="R37" s="30">
        <f ca="1">IFERROR(
   IFERROR(
      (Table15[[#This Row],[Preço]]-AF37)/AF37,
      (Table15[[#This Row],[Preço]]-AG37)/AG37
   ),
(Table15[[#This Row],[Preço]]-AH37)/AH37
)</f>
        <v>0.15107714969618852</v>
      </c>
      <c r="S37" s="31"/>
      <c r="T37" s="28" cm="1">
        <f t="array" ref="T37">Table15[[#This Row],[Valor de mercado]]/Riqueza_hoje</f>
        <v>0</v>
      </c>
      <c r="AF37" s="107" t="e" cm="1" vm="340">
        <f t="array" aca="1" ref="AF37:JZ37" ca="1">TRANSPOSE(_xlfn.STOCKHISTORY(G37,TODAY()-365,TODAY(),0,0,1))</f>
        <v>#N/A</v>
      </c>
      <c r="AG37" s="107" vm="6677">
        <f ca="1"/>
        <v>54.31</v>
      </c>
      <c r="AH37" s="107" vm="6678">
        <f ca="1"/>
        <v>54.85</v>
      </c>
      <c r="AI37" s="107" vm="6131">
        <f ca="1"/>
        <v>54.72</v>
      </c>
      <c r="AJ37" s="107" vm="6169">
        <f ca="1"/>
        <v>53.91</v>
      </c>
      <c r="AK37" s="107" vm="6679">
        <f ca="1"/>
        <v>54.7</v>
      </c>
      <c r="AL37" s="107" vm="6680">
        <f ca="1"/>
        <v>56.98</v>
      </c>
      <c r="AM37" s="107" vm="6681">
        <f ca="1"/>
        <v>57.99</v>
      </c>
      <c r="AN37" s="107" vm="4307">
        <f ca="1"/>
        <v>58.03</v>
      </c>
      <c r="AO37" s="107" vm="4304">
        <f ca="1"/>
        <v>57.79</v>
      </c>
      <c r="AP37" s="107" vm="4368">
        <f ca="1"/>
        <v>58.78</v>
      </c>
      <c r="AQ37" s="107" vm="6682">
        <f ca="1"/>
        <v>58.73</v>
      </c>
      <c r="AR37" s="107" vm="6683">
        <f ca="1"/>
        <v>59.71</v>
      </c>
      <c r="AS37" s="107" vm="4357">
        <f ca="1"/>
        <v>58.72</v>
      </c>
      <c r="AT37" s="107" vm="6684">
        <f ca="1"/>
        <v>59.094999999999999</v>
      </c>
      <c r="AU37" s="107" vm="4371">
        <f ca="1"/>
        <v>59.21</v>
      </c>
      <c r="AV37" s="107" vm="6685">
        <f ca="1"/>
        <v>59.81</v>
      </c>
      <c r="AW37" s="107" vm="6686">
        <f ca="1"/>
        <v>59.29</v>
      </c>
      <c r="AX37" s="107" vm="5122">
        <f ca="1"/>
        <v>59.18</v>
      </c>
      <c r="AY37" s="107" vm="6687">
        <f ca="1"/>
        <v>59.46</v>
      </c>
      <c r="AZ37" s="107" vm="6688">
        <f ca="1"/>
        <v>59.7</v>
      </c>
      <c r="BA37" s="107" vm="4391">
        <f ca="1"/>
        <v>59.01</v>
      </c>
      <c r="BB37" s="107" vm="5940">
        <f ca="1"/>
        <v>58.36</v>
      </c>
      <c r="BC37" s="107" vm="4291">
        <f ca="1"/>
        <v>58.08</v>
      </c>
      <c r="BD37" s="107" vm="6689">
        <f ca="1"/>
        <v>57.94</v>
      </c>
      <c r="BE37" s="107" vm="4327">
        <f ca="1"/>
        <v>59.51</v>
      </c>
      <c r="BF37" s="107" vm="4371">
        <f ca="1"/>
        <v>59.21</v>
      </c>
      <c r="BG37" s="107" vm="4401">
        <f ca="1"/>
        <v>60.86</v>
      </c>
      <c r="BH37" s="107" vm="2082">
        <f ca="1"/>
        <v>61.79</v>
      </c>
      <c r="BI37" s="107" vm="6690">
        <f ca="1"/>
        <v>62.91</v>
      </c>
      <c r="BJ37" s="107" vm="5108">
        <f ca="1"/>
        <v>63.38</v>
      </c>
      <c r="BK37" s="107" vm="6691">
        <f ca="1"/>
        <v>63.55</v>
      </c>
      <c r="BL37" s="107" vm="5112">
        <f ca="1"/>
        <v>63.73</v>
      </c>
      <c r="BM37" s="107" vm="6692">
        <f ca="1"/>
        <v>63.35</v>
      </c>
      <c r="BN37" s="107" vm="6693">
        <f ca="1"/>
        <v>63.94</v>
      </c>
      <c r="BO37" s="107" vm="5147">
        <f ca="1"/>
        <v>63.2</v>
      </c>
      <c r="BP37" s="107" vm="2070">
        <f ca="1"/>
        <v>61.89</v>
      </c>
      <c r="BQ37" s="107" vm="6694">
        <f ca="1"/>
        <v>61.6</v>
      </c>
      <c r="BR37" s="107" vm="5146">
        <f ca="1"/>
        <v>63.03</v>
      </c>
      <c r="BS37" s="107" vm="6695">
        <f ca="1"/>
        <v>62.76</v>
      </c>
      <c r="BT37" s="107" vm="6696">
        <f ca="1"/>
        <v>61.134999999999998</v>
      </c>
      <c r="BU37" s="107" vm="6697">
        <f ca="1"/>
        <v>63.14</v>
      </c>
      <c r="BV37" s="107" vm="2067">
        <f ca="1"/>
        <v>62.47</v>
      </c>
      <c r="BW37" s="107" vm="2058">
        <f ca="1"/>
        <v>61.43</v>
      </c>
      <c r="BX37" s="107" vm="6698">
        <f ca="1"/>
        <v>62.86</v>
      </c>
      <c r="BY37" s="107" vm="6699">
        <f ca="1"/>
        <v>62.21</v>
      </c>
      <c r="BZ37" s="107" vm="1879">
        <f ca="1"/>
        <v>62.54</v>
      </c>
      <c r="CA37" s="107" vm="6700">
        <f ca="1"/>
        <v>60.69</v>
      </c>
      <c r="CB37" s="107" vm="6187">
        <f ca="1"/>
        <v>58.24</v>
      </c>
      <c r="CC37" s="107" vm="5069">
        <f ca="1"/>
        <v>61.61</v>
      </c>
      <c r="CD37" s="107" vm="2060">
        <f ca="1"/>
        <v>62.6</v>
      </c>
      <c r="CE37" s="107" vm="5976">
        <f ca="1"/>
        <v>63.47</v>
      </c>
      <c r="CF37" s="107" vm="6701">
        <f ca="1"/>
        <v>64.680000000000007</v>
      </c>
      <c r="CG37" s="107" vm="6702">
        <f ca="1"/>
        <v>65.09</v>
      </c>
      <c r="CH37" s="107" vm="1897">
        <f ca="1"/>
        <v>65.260000000000005</v>
      </c>
      <c r="CI37" s="107" vm="6703">
        <f ca="1"/>
        <v>64.52</v>
      </c>
      <c r="CJ37" s="107" vm="6704">
        <f ca="1"/>
        <v>63.89</v>
      </c>
      <c r="CK37" s="107" vm="5236">
        <f ca="1"/>
        <v>64.84</v>
      </c>
      <c r="CL37" s="107" vm="3137">
        <f ca="1"/>
        <v>63.75</v>
      </c>
      <c r="CM37" s="107" vm="5149">
        <f ca="1"/>
        <v>62.84</v>
      </c>
      <c r="CN37" s="107" vm="2022">
        <f ca="1"/>
        <v>61.72</v>
      </c>
      <c r="CO37" s="107" vm="5126">
        <f ca="1"/>
        <v>61.14</v>
      </c>
      <c r="CP37" s="107" vm="4348">
        <f ca="1"/>
        <v>60.02</v>
      </c>
      <c r="CQ37" s="107" vm="6705">
        <f ca="1"/>
        <v>61.7</v>
      </c>
      <c r="CR37" s="107" vm="4337">
        <f ca="1"/>
        <v>60.43</v>
      </c>
      <c r="CS37" s="107" vm="6706">
        <f ca="1"/>
        <v>60.85</v>
      </c>
      <c r="CT37" s="107" vm="6707">
        <f ca="1"/>
        <v>61.42</v>
      </c>
      <c r="CU37" s="107" vm="6708">
        <f ca="1"/>
        <v>62.34</v>
      </c>
      <c r="CV37" s="107" vm="5198">
        <f ca="1"/>
        <v>63.13</v>
      </c>
      <c r="CW37" s="107" vm="5128">
        <f ca="1"/>
        <v>61.95</v>
      </c>
      <c r="CX37" s="107" vm="6709">
        <f ca="1"/>
        <v>61.86</v>
      </c>
      <c r="CY37" s="107" vm="6710">
        <f ca="1"/>
        <v>62.15</v>
      </c>
      <c r="CZ37" s="107" vm="5102">
        <f ca="1"/>
        <v>62.02</v>
      </c>
      <c r="DA37" s="107" vm="6711">
        <f ca="1"/>
        <v>61.56</v>
      </c>
      <c r="DB37" s="107" vm="6712">
        <f ca="1"/>
        <v>62.96</v>
      </c>
      <c r="DC37" s="107" vm="6713">
        <f ca="1"/>
        <v>62.55</v>
      </c>
      <c r="DD37" s="107" vm="2079">
        <f ca="1"/>
        <v>62.85</v>
      </c>
      <c r="DE37" s="107" vm="6714">
        <f ca="1"/>
        <v>61.83</v>
      </c>
      <c r="DF37" s="107" vm="2090">
        <f ca="1"/>
        <v>60.39</v>
      </c>
      <c r="DG37" s="107" vm="6715">
        <f ca="1"/>
        <v>61.46</v>
      </c>
      <c r="DH37" s="107" vm="6716">
        <f ca="1"/>
        <v>62.82</v>
      </c>
      <c r="DI37" s="107" vm="6717">
        <f ca="1"/>
        <v>62.88</v>
      </c>
      <c r="DJ37" s="107" vm="6718">
        <f ca="1"/>
        <v>63.87</v>
      </c>
      <c r="DK37" s="107" vm="6719">
        <f ca="1"/>
        <v>64.08</v>
      </c>
      <c r="DL37" s="107" vm="6720">
        <f ca="1"/>
        <v>63.88</v>
      </c>
      <c r="DM37" s="107" vm="5239">
        <f ca="1"/>
        <v>63.68</v>
      </c>
      <c r="DN37" s="107" vm="1964">
        <f ca="1"/>
        <v>63.26</v>
      </c>
      <c r="DO37" s="107" t="e" vm="340">
        <f ca="1"/>
        <v>#N/A</v>
      </c>
      <c r="DP37" s="107" vm="2031">
        <f ca="1"/>
        <v>62.115000000000002</v>
      </c>
      <c r="DQ37" s="107" vm="2016">
        <f ca="1"/>
        <v>62.615000000000002</v>
      </c>
      <c r="DR37" s="107" vm="2059">
        <f ca="1"/>
        <v>61.71</v>
      </c>
      <c r="DS37" s="107" vm="1921">
        <f ca="1"/>
        <v>63.07</v>
      </c>
      <c r="DT37" s="107" vm="5132">
        <f ca="1"/>
        <v>62.7</v>
      </c>
      <c r="DU37" s="107" vm="6721">
        <f ca="1"/>
        <v>61.09</v>
      </c>
      <c r="DV37" s="107" vm="5124">
        <f ca="1"/>
        <v>60.4</v>
      </c>
      <c r="DW37" s="107" vm="4384">
        <f ca="1"/>
        <v>59.97</v>
      </c>
      <c r="DX37" s="107" vm="6722">
        <f ca="1"/>
        <v>61.32</v>
      </c>
      <c r="DY37" s="107" vm="6723">
        <f ca="1"/>
        <v>62.11</v>
      </c>
      <c r="DZ37" s="107" vm="4343">
        <f ca="1"/>
        <v>61.24</v>
      </c>
      <c r="EA37" s="107" vm="5074">
        <f ca="1"/>
        <v>61.73</v>
      </c>
      <c r="EB37" s="107" vm="2076">
        <f ca="1"/>
        <v>61.93</v>
      </c>
      <c r="EC37" s="107" vm="5141">
        <f ca="1"/>
        <v>61.57</v>
      </c>
      <c r="ED37" s="107" vm="6724">
        <f ca="1"/>
        <v>62.09</v>
      </c>
      <c r="EE37" s="107" vm="2019">
        <f ca="1"/>
        <v>62.98</v>
      </c>
      <c r="EF37" s="107" vm="6725">
        <f ca="1"/>
        <v>63.11</v>
      </c>
      <c r="EG37" s="107" t="e" vm="340">
        <f ca="1"/>
        <v>#N/A</v>
      </c>
      <c r="EH37" s="107" vm="5174">
        <f ca="1"/>
        <v>63.54</v>
      </c>
      <c r="EI37" s="107" vm="5078">
        <f ca="1"/>
        <v>63.63</v>
      </c>
      <c r="EJ37" s="107" vm="2066">
        <f ca="1"/>
        <v>63.104999999999997</v>
      </c>
      <c r="EK37" s="107" vm="6726">
        <f ca="1"/>
        <v>63.49</v>
      </c>
      <c r="EL37" s="107" vm="6727">
        <f ca="1"/>
        <v>64.25</v>
      </c>
      <c r="EM37" s="107" vm="5240">
        <f ca="1"/>
        <v>64.55</v>
      </c>
      <c r="EN37" s="107" vm="2426">
        <f ca="1"/>
        <v>65.03</v>
      </c>
      <c r="EO37" s="107" vm="5192">
        <f ca="1"/>
        <v>64.31</v>
      </c>
      <c r="EP37" s="107" vm="6703">
        <f ca="1"/>
        <v>64.52</v>
      </c>
      <c r="EQ37" s="107" vm="1996">
        <f ca="1"/>
        <v>64.790000000000006</v>
      </c>
      <c r="ER37" s="107" vm="6728">
        <f ca="1"/>
        <v>64.16</v>
      </c>
      <c r="ES37" s="107" vm="1926">
        <f ca="1"/>
        <v>64.47</v>
      </c>
      <c r="ET37" s="107" vm="5175">
        <f ca="1"/>
        <v>63.79</v>
      </c>
      <c r="EU37" s="107" vm="6729">
        <f ca="1"/>
        <v>62.73</v>
      </c>
      <c r="EV37" s="107" vm="6730">
        <f ca="1"/>
        <v>63.37</v>
      </c>
      <c r="EW37" s="107" vm="6726">
        <f ca="1"/>
        <v>63.49</v>
      </c>
      <c r="EX37" s="107" vm="6731">
        <f ca="1"/>
        <v>64.05</v>
      </c>
      <c r="EY37" s="107" vm="5195">
        <f ca="1"/>
        <v>64.61</v>
      </c>
      <c r="EZ37" s="107" vm="6732">
        <f ca="1"/>
        <v>65.28</v>
      </c>
      <c r="FA37" s="107" vm="6733">
        <f ca="1"/>
        <v>64.53</v>
      </c>
      <c r="FB37" s="107" vm="6734">
        <f ca="1"/>
        <v>64.72</v>
      </c>
      <c r="FC37" s="107" vm="6735">
        <f ca="1"/>
        <v>64.319999999999993</v>
      </c>
      <c r="FD37" s="107" vm="6736">
        <f ca="1"/>
        <v>64.709999999999994</v>
      </c>
      <c r="FE37" s="107" vm="5192">
        <f ca="1"/>
        <v>64.31</v>
      </c>
      <c r="FF37" s="107" vm="1997">
        <f ca="1"/>
        <v>64.38</v>
      </c>
      <c r="FG37" s="107" vm="5986">
        <f ca="1"/>
        <v>62.97</v>
      </c>
      <c r="FH37" s="107" vm="6695">
        <f ca="1"/>
        <v>62.76</v>
      </c>
      <c r="FI37" s="107" vm="6724">
        <f ca="1"/>
        <v>62.09</v>
      </c>
      <c r="FJ37" s="107" vm="6697">
        <f ca="1"/>
        <v>63.14</v>
      </c>
      <c r="FK37" s="107" vm="6737">
        <f ca="1"/>
        <v>63.23</v>
      </c>
      <c r="FL37" s="107" vm="6738">
        <f ca="1"/>
        <v>62.64</v>
      </c>
      <c r="FM37" s="107" vm="5971">
        <f ca="1"/>
        <v>61.58</v>
      </c>
      <c r="FN37" s="107" vm="2045">
        <f ca="1"/>
        <v>61.08</v>
      </c>
      <c r="FO37" s="107" vm="6739">
        <f ca="1"/>
        <v>61.07</v>
      </c>
      <c r="FP37" s="107" vm="4378">
        <f ca="1"/>
        <v>59.75</v>
      </c>
      <c r="FQ37" s="107" vm="6740">
        <f ca="1"/>
        <v>60.76</v>
      </c>
      <c r="FR37" s="107" vm="6741">
        <f ca="1"/>
        <v>61.98</v>
      </c>
      <c r="FS37" s="107" vm="6742">
        <f ca="1"/>
        <v>61.12</v>
      </c>
      <c r="FT37" s="107" vm="6743">
        <f ca="1"/>
        <v>61.33</v>
      </c>
      <c r="FU37" s="107" vm="6744">
        <f ca="1"/>
        <v>61.68</v>
      </c>
      <c r="FV37" s="107" vm="4346">
        <f ca="1"/>
        <v>60.55</v>
      </c>
      <c r="FW37" s="107" vm="6745">
        <f ca="1"/>
        <v>61.44</v>
      </c>
      <c r="FX37" s="107" vm="6746">
        <f ca="1"/>
        <v>62.71</v>
      </c>
      <c r="FY37" s="107" vm="2029">
        <f ca="1"/>
        <v>62.05</v>
      </c>
      <c r="FZ37" s="107" vm="5103">
        <f ca="1"/>
        <v>62.2</v>
      </c>
      <c r="GA37" s="107" vm="6747">
        <f ca="1"/>
        <v>61.54</v>
      </c>
      <c r="GB37" s="107" vm="5962">
        <f ca="1"/>
        <v>61.55</v>
      </c>
      <c r="GC37" s="107" vm="6748">
        <f ca="1"/>
        <v>62.23</v>
      </c>
      <c r="GD37" s="107" vm="1935">
        <f ca="1"/>
        <v>62.56</v>
      </c>
      <c r="GE37" s="107" vm="6749">
        <f ca="1"/>
        <v>62.37</v>
      </c>
      <c r="GF37" s="107" vm="6750">
        <f ca="1"/>
        <v>62.41</v>
      </c>
      <c r="GG37" s="107" vm="6751">
        <f ca="1"/>
        <v>62.04</v>
      </c>
      <c r="GH37" s="107" vm="6752">
        <f ca="1"/>
        <v>62.274999999999999</v>
      </c>
      <c r="GI37" s="107" vm="2007">
        <f ca="1"/>
        <v>62.19</v>
      </c>
      <c r="GJ37" s="107" vm="5068">
        <f ca="1"/>
        <v>61.64</v>
      </c>
      <c r="GK37" s="107" vm="4396">
        <f ca="1"/>
        <v>60.49</v>
      </c>
      <c r="GL37" s="107" vm="6753">
        <f ca="1"/>
        <v>60.89</v>
      </c>
      <c r="GM37" s="107" vm="6754">
        <f ca="1"/>
        <v>59.25</v>
      </c>
      <c r="GN37" s="107" vm="5099">
        <f ca="1"/>
        <v>60.04</v>
      </c>
      <c r="GO37" s="107" vm="6755">
        <f ca="1"/>
        <v>61.21</v>
      </c>
      <c r="GP37" s="107" vm="6756">
        <f ca="1"/>
        <v>61.81</v>
      </c>
      <c r="GQ37" s="107" vm="6757">
        <f ca="1"/>
        <v>62.53</v>
      </c>
      <c r="GR37" s="107" vm="2076">
        <f ca="1"/>
        <v>61.93</v>
      </c>
      <c r="GS37" s="107" vm="6758">
        <f ca="1"/>
        <v>63.19</v>
      </c>
      <c r="GT37" s="107" t="e" vm="340">
        <f ca="1"/>
        <v>#N/A</v>
      </c>
      <c r="GU37" s="107" vm="5200">
        <f ca="1"/>
        <v>63.24</v>
      </c>
      <c r="GV37" s="107" vm="6759">
        <f ca="1"/>
        <v>63.43</v>
      </c>
      <c r="GW37" s="107" vm="3116">
        <f ca="1"/>
        <v>64.19</v>
      </c>
      <c r="GX37" s="107" vm="6760">
        <f ca="1"/>
        <v>63.62</v>
      </c>
      <c r="GY37" s="107" vm="6761">
        <f ca="1"/>
        <v>63.865000000000002</v>
      </c>
      <c r="GZ37" s="107" vm="6762">
        <f ca="1"/>
        <v>63.7</v>
      </c>
      <c r="HA37" s="107" vm="2013">
        <f ca="1"/>
        <v>62.63</v>
      </c>
      <c r="HB37" s="107" vm="6763">
        <f ca="1"/>
        <v>63.08</v>
      </c>
      <c r="HC37" s="107" vm="6764">
        <f ca="1"/>
        <v>62.454999999999998</v>
      </c>
      <c r="HD37" s="107" vm="6765">
        <f ca="1"/>
        <v>62.26</v>
      </c>
      <c r="HE37" s="107" vm="6766">
        <f ca="1"/>
        <v>62.07</v>
      </c>
      <c r="HF37" s="107" vm="2076">
        <f ca="1"/>
        <v>61.93</v>
      </c>
      <c r="HG37" s="107" vm="1877">
        <f ca="1"/>
        <v>61.97</v>
      </c>
      <c r="HH37" s="107" vm="5102">
        <f ca="1"/>
        <v>62.02</v>
      </c>
      <c r="HI37" s="107" vm="2047">
        <f ca="1"/>
        <v>60.6</v>
      </c>
      <c r="HJ37" s="107" vm="2045">
        <f ca="1"/>
        <v>61.08</v>
      </c>
      <c r="HK37" s="107" vm="5102">
        <f ca="1"/>
        <v>62.02</v>
      </c>
      <c r="HL37" s="107" vm="6767">
        <f ca="1"/>
        <v>62.744999999999997</v>
      </c>
      <c r="HM37" s="107" vm="2063">
        <f ca="1"/>
        <v>62.79</v>
      </c>
      <c r="HN37" s="107" vm="3137">
        <f ca="1"/>
        <v>63.75</v>
      </c>
      <c r="HO37" s="107" vm="6768">
        <f ca="1"/>
        <v>62.49</v>
      </c>
      <c r="HP37" s="107" vm="6769">
        <f ca="1"/>
        <v>62.22</v>
      </c>
      <c r="HQ37" s="107" vm="2029">
        <f ca="1"/>
        <v>62.05</v>
      </c>
      <c r="HR37" s="107" vm="5102">
        <f ca="1"/>
        <v>62.02</v>
      </c>
      <c r="HS37" s="107" vm="5068">
        <f ca="1"/>
        <v>61.64</v>
      </c>
      <c r="HT37" s="107" vm="6770">
        <f ca="1"/>
        <v>62.445</v>
      </c>
      <c r="HU37" s="107" vm="4395">
        <f ca="1"/>
        <v>60.96</v>
      </c>
      <c r="HV37" s="107" vm="2012">
        <f ca="1"/>
        <v>63</v>
      </c>
      <c r="HW37" s="107" vm="6771">
        <f ca="1"/>
        <v>62.66</v>
      </c>
      <c r="HX37" s="107" vm="6772">
        <f ca="1"/>
        <v>62.715000000000003</v>
      </c>
      <c r="HY37" s="107" vm="5103">
        <f ca="1"/>
        <v>62.2</v>
      </c>
      <c r="HZ37" s="107" vm="6773">
        <f ca="1"/>
        <v>62.29</v>
      </c>
      <c r="IA37" s="107" vm="5081">
        <f ca="1"/>
        <v>63.3</v>
      </c>
      <c r="IB37" s="107" vm="6704">
        <f ca="1"/>
        <v>63.89</v>
      </c>
      <c r="IC37" s="107" vm="5198">
        <f ca="1"/>
        <v>63.13</v>
      </c>
      <c r="ID37" s="107" vm="5976">
        <f ca="1"/>
        <v>63.47</v>
      </c>
      <c r="IE37" s="107" vm="6704">
        <f ca="1"/>
        <v>63.89</v>
      </c>
      <c r="IF37" s="107" vm="5112">
        <f ca="1"/>
        <v>63.73</v>
      </c>
      <c r="IG37" s="107" vm="5112">
        <f ca="1"/>
        <v>63.73</v>
      </c>
      <c r="IH37" s="107" vm="6703">
        <f ca="1"/>
        <v>64.52</v>
      </c>
      <c r="II37" s="107" vm="1925">
        <f ca="1"/>
        <v>64.489999999999995</v>
      </c>
      <c r="IJ37" s="107" vm="1943">
        <f ca="1"/>
        <v>63.42</v>
      </c>
      <c r="IK37" s="107" vm="3137">
        <f ca="1"/>
        <v>63.75</v>
      </c>
      <c r="IL37" s="107" vm="6774">
        <f ca="1"/>
        <v>64.150000000000006</v>
      </c>
      <c r="IM37" s="107" vm="1994">
        <f ca="1"/>
        <v>65.53</v>
      </c>
      <c r="IN37" s="107" vm="5168">
        <f ca="1"/>
        <v>65.63</v>
      </c>
      <c r="IO37" s="107" vm="5243">
        <f ca="1"/>
        <v>66.66</v>
      </c>
      <c r="IP37" s="107" vm="5242">
        <f ca="1"/>
        <v>67.040000000000006</v>
      </c>
      <c r="IQ37" s="107" vm="6775">
        <f ca="1"/>
        <v>68.06</v>
      </c>
      <c r="IR37" s="107" vm="2443">
        <f ca="1"/>
        <v>68.61</v>
      </c>
      <c r="IS37" s="107" vm="6776">
        <f ca="1"/>
        <v>67.739999999999995</v>
      </c>
      <c r="IT37" s="107" vm="6777">
        <f ca="1"/>
        <v>67.62</v>
      </c>
      <c r="IU37" s="107" vm="6778">
        <f ca="1"/>
        <v>67.155000000000001</v>
      </c>
      <c r="IV37" s="107" vm="6779">
        <f ca="1"/>
        <v>67.25</v>
      </c>
      <c r="IW37" s="107" vm="3142">
        <f ca="1"/>
        <v>67.13</v>
      </c>
      <c r="IX37" s="107" vm="6780">
        <f ca="1"/>
        <v>66.864999999999995</v>
      </c>
      <c r="IY37" s="107" vm="6006">
        <f ca="1"/>
        <v>66.38</v>
      </c>
      <c r="IZ37" s="107" vm="5188">
        <f ca="1"/>
        <v>66.13</v>
      </c>
      <c r="JA37" s="107" vm="6781">
        <f ca="1"/>
        <v>65.709999999999994</v>
      </c>
      <c r="JB37" s="107" vm="5170">
        <f ca="1"/>
        <v>65.84</v>
      </c>
      <c r="JC37" s="107" vm="6782">
        <f ca="1"/>
        <v>64.650000000000006</v>
      </c>
      <c r="JD37" s="107" vm="6783">
        <f ca="1"/>
        <v>64.87</v>
      </c>
      <c r="JE37" s="107" vm="6784">
        <f ca="1"/>
        <v>65.209999999999994</v>
      </c>
      <c r="JF37" s="107" vm="6785">
        <f ca="1"/>
        <v>61.91</v>
      </c>
      <c r="JG37" s="107" vm="5130">
        <f ca="1"/>
        <v>62.35</v>
      </c>
      <c r="JH37" s="107" vm="5157">
        <f ca="1"/>
        <v>61.18</v>
      </c>
      <c r="JI37" s="107" vm="6786">
        <f ca="1"/>
        <v>62.74</v>
      </c>
      <c r="JJ37" s="107" vm="6787">
        <f ca="1"/>
        <v>60.84</v>
      </c>
      <c r="JK37" s="107" vm="4336">
        <f ca="1"/>
        <v>60.68</v>
      </c>
      <c r="JL37" s="107" vm="6788">
        <f ca="1"/>
        <v>61.31</v>
      </c>
      <c r="JM37" s="107" vm="5108">
        <f ca="1"/>
        <v>63.38</v>
      </c>
      <c r="JN37" s="107" vm="5979">
        <f ca="1"/>
        <v>63.46</v>
      </c>
      <c r="JO37" s="107" vm="6729">
        <f ca="1"/>
        <v>62.73</v>
      </c>
      <c r="JP37" s="107" vm="5069">
        <f ca="1"/>
        <v>61.61</v>
      </c>
      <c r="JQ37" s="107" vm="6789">
        <f ca="1"/>
        <v>60.725000000000001</v>
      </c>
      <c r="JR37" s="107" vm="6790">
        <f ca="1"/>
        <v>60.65</v>
      </c>
      <c r="JS37" s="107" vm="4397">
        <f ca="1"/>
        <v>59.6</v>
      </c>
      <c r="JT37" s="107" vm="6791">
        <f ca="1"/>
        <v>61.29</v>
      </c>
      <c r="JU37" s="107" vm="4400">
        <f ca="1"/>
        <v>60.83</v>
      </c>
      <c r="JV37" s="107" vm="5091">
        <f ca="1"/>
        <v>58.9</v>
      </c>
      <c r="JW37" s="107" vm="6792">
        <f ca="1"/>
        <v>60.99</v>
      </c>
      <c r="JX37" s="107" vm="6714">
        <f ca="1"/>
        <v>61.83</v>
      </c>
      <c r="JY37" s="107" vm="6793">
        <f ca="1"/>
        <v>62.59</v>
      </c>
      <c r="JZ37" s="107" vm="6794">
        <f ca="1"/>
        <v>62.515000000000001</v>
      </c>
      <c r="KA37" s="107"/>
      <c r="KB37" s="107"/>
    </row>
    <row r="38" spans="2:288" ht="20.100000000000001" customHeight="1" x14ac:dyDescent="0.6">
      <c r="B38" s="11" t="s">
        <v>35</v>
      </c>
      <c r="C38" s="1" t="s">
        <v>42</v>
      </c>
      <c r="D38" s="108" t="str" cm="1">
        <f t="array" ref="D38">_FV(Table15[[#This Row],[ ETF]],"Ticker symbol",TRUE)</f>
        <v>SAEM</v>
      </c>
      <c r="E38" s="1" t="s">
        <v>90</v>
      </c>
      <c r="F38" s="1" t="s">
        <v>91</v>
      </c>
      <c r="G38" s="1" t="e" vm="6795">
        <v>#VALUE!</v>
      </c>
      <c r="H38" s="18" cm="1">
        <f t="array" ref="H38">IFERROR(_FV(Table15[[#This Row],[ ETF]],"beta"),"")</f>
        <v>0.999</v>
      </c>
      <c r="I38" s="21" cm="1">
        <f t="array" ref="I38">_FV(Table15[[#This Row],[ ETF]],"Price")</f>
        <v>6.8085000000000004</v>
      </c>
      <c r="J38" s="17">
        <f>SUMIF(Table14[Ativo],Table15[[#This Row],[Ticker]],Table14[Qtd])</f>
        <v>0</v>
      </c>
      <c r="K38" s="5">
        <f>Table15[[#This Row],[Preço]]*Table15[[#This Row],[Qtd]]</f>
        <v>0</v>
      </c>
      <c r="L38" s="13">
        <f>_xlfn.FLOOR.MATH((Aporte-2)/Table15[[#This Row],[Preço]])</f>
        <v>51</v>
      </c>
      <c r="M38" s="12">
        <f>Aporte-Table15[[#This Row],[Possível]]*Table15[[#This Row],[Preço]]</f>
        <v>2.7664999999999509</v>
      </c>
      <c r="N38" s="26" cm="1">
        <f t="array" ref="N38">_FV(Table15[[#This Row],[ ETF]],"Expense ratio",TRUE)</f>
        <v>1.8E-3</v>
      </c>
      <c r="O38" s="29" cm="1">
        <f t="array" ref="O38">_FV(Table15[[#This Row],[ ETF]],"Market cap",TRUE)</f>
        <v>1817405136.49</v>
      </c>
      <c r="P38" s="27" cm="1">
        <f t="array" ref="P38">_FV(Table15[[#This Row],[ ETF]],"Volume")</f>
        <v>19069</v>
      </c>
      <c r="Q38" s="26" cm="1">
        <f t="array" ref="Q38">_FV(Table15[[#This Row],[ ETF]],"Change (%)",TRUE)</f>
        <v>2.3519999999999999E-3</v>
      </c>
      <c r="R38" s="30">
        <f ca="1">IFERROR(
   IFERROR(
      (Table15[[#This Row],[Preço]]-AF38)/AF38,
      (Table15[[#This Row],[Preço]]-AG38)/AG38
   ),
(Table15[[#This Row],[Preço]]-AH38)/AH38
)</f>
        <v>-1.4831428158008848E-2</v>
      </c>
      <c r="S38" s="31"/>
      <c r="T38" s="28" cm="1">
        <f t="array" ref="T38">Table15[[#This Row],[Valor de mercado]]/Riqueza_hoje</f>
        <v>0</v>
      </c>
      <c r="AF38" s="107" t="e" cm="1" vm="340">
        <f t="array" aca="1" ref="AF38:KB38" ca="1">TRANSPOSE(_xlfn.STOCKHISTORY(G38,TODAY()-365,TODAY(),0,0,1))</f>
        <v>#N/A</v>
      </c>
      <c r="AG38" s="107" vm="6796">
        <f ca="1"/>
        <v>6.9109999999999996</v>
      </c>
      <c r="AH38" s="107" vm="6797">
        <f ca="1"/>
        <v>7.0110000000000001</v>
      </c>
      <c r="AI38" s="107" vm="6798">
        <f ca="1"/>
        <v>7.0084999999999997</v>
      </c>
      <c r="AJ38" s="107" vm="6799">
        <f ca="1"/>
        <v>7.0510000000000002</v>
      </c>
      <c r="AK38" s="107" vm="6800">
        <f ca="1"/>
        <v>7.1219999999999999</v>
      </c>
      <c r="AL38" s="107" vm="6801">
        <f ca="1"/>
        <v>7.1619999999999999</v>
      </c>
      <c r="AM38" s="107" vm="6802">
        <f ca="1"/>
        <v>7.1420000000000003</v>
      </c>
      <c r="AN38" s="107" vm="6286">
        <f ca="1"/>
        <v>7.3390000000000004</v>
      </c>
      <c r="AO38" s="107" vm="6803">
        <f ca="1"/>
        <v>7.274</v>
      </c>
      <c r="AP38" s="107" vm="6804">
        <f ca="1"/>
        <v>7.3334999999999999</v>
      </c>
      <c r="AQ38" s="107" vm="6350">
        <f ca="1"/>
        <v>7.3310000000000004</v>
      </c>
      <c r="AR38" s="107" vm="6805">
        <f ca="1"/>
        <v>7.423</v>
      </c>
      <c r="AS38" s="107" vm="6806">
        <f ca="1"/>
        <v>7.3550000000000004</v>
      </c>
      <c r="AT38" s="107" vm="6807">
        <f ca="1"/>
        <v>7.37</v>
      </c>
      <c r="AU38" s="107" vm="6808">
        <f ca="1"/>
        <v>7.4489999999999998</v>
      </c>
      <c r="AV38" s="107" vm="6809">
        <f ca="1"/>
        <v>7.5640000000000001</v>
      </c>
      <c r="AW38" s="107" vm="6810">
        <f ca="1"/>
        <v>7.5880000000000001</v>
      </c>
      <c r="AX38" s="107" vm="6811">
        <f ca="1"/>
        <v>7.4989999999999997</v>
      </c>
      <c r="AY38" s="107" vm="6812">
        <f ca="1"/>
        <v>7.54</v>
      </c>
      <c r="AZ38" s="107" vm="6813">
        <f ca="1"/>
        <v>7.5060000000000002</v>
      </c>
      <c r="BA38" s="107" vm="6342">
        <f ca="1"/>
        <v>7.3460000000000001</v>
      </c>
      <c r="BB38" s="107" vm="6319">
        <f ca="1"/>
        <v>7.3230000000000004</v>
      </c>
      <c r="BC38" s="107" vm="6814">
        <f ca="1"/>
        <v>7.2050000000000001</v>
      </c>
      <c r="BD38" s="107" vm="6815">
        <f ca="1"/>
        <v>7.31</v>
      </c>
      <c r="BE38" s="107" vm="2869">
        <f ca="1"/>
        <v>7.452</v>
      </c>
      <c r="BF38" s="107" vm="2899">
        <f ca="1"/>
        <v>7.4909999999999997</v>
      </c>
      <c r="BG38" s="107" vm="6816">
        <f ca="1"/>
        <v>7.4649999999999999</v>
      </c>
      <c r="BH38" s="107" vm="6817">
        <f ca="1"/>
        <v>7.5460000000000003</v>
      </c>
      <c r="BI38" s="107" vm="6818">
        <f ca="1"/>
        <v>7.5590000000000002</v>
      </c>
      <c r="BJ38" s="107" vm="6819">
        <f ca="1"/>
        <v>7.6280000000000001</v>
      </c>
      <c r="BK38" s="107" vm="2913">
        <f ca="1"/>
        <v>7.6890000000000001</v>
      </c>
      <c r="BL38" s="107" vm="6820">
        <f ca="1"/>
        <v>7.79</v>
      </c>
      <c r="BM38" s="107" vm="6821">
        <f ca="1"/>
        <v>7.7869999999999999</v>
      </c>
      <c r="BN38" s="107" vm="6822">
        <f ca="1"/>
        <v>7.8579999999999997</v>
      </c>
      <c r="BO38" s="107" vm="6820">
        <f ca="1"/>
        <v>7.79</v>
      </c>
      <c r="BP38" s="107" vm="6823">
        <f ca="1"/>
        <v>7.758</v>
      </c>
      <c r="BQ38" s="107" vm="2916">
        <f ca="1"/>
        <v>7.6349999999999998</v>
      </c>
      <c r="BR38" s="107" vm="6824">
        <f ca="1"/>
        <v>7.7670000000000003</v>
      </c>
      <c r="BS38" s="107" vm="6825">
        <f ca="1"/>
        <v>7.556</v>
      </c>
      <c r="BT38" s="107" vm="6826">
        <f ca="1"/>
        <v>7.5010000000000003</v>
      </c>
      <c r="BU38" s="107" vm="6827">
        <f ca="1"/>
        <v>7.4740000000000002</v>
      </c>
      <c r="BV38" s="107" vm="6828">
        <f ca="1"/>
        <v>7.4749999999999996</v>
      </c>
      <c r="BW38" s="107" vm="6829">
        <f ca="1"/>
        <v>7.2610000000000001</v>
      </c>
      <c r="BX38" s="107" vm="6808">
        <f ca="1"/>
        <v>7.4489999999999998</v>
      </c>
      <c r="BY38" s="107" vm="6830">
        <f ca="1"/>
        <v>7.343</v>
      </c>
      <c r="BZ38" s="107" vm="6831">
        <f ca="1"/>
        <v>7.3979999999999997</v>
      </c>
      <c r="CA38" s="107" vm="6283">
        <f ca="1"/>
        <v>7.3570000000000002</v>
      </c>
      <c r="CB38" s="107" vm="6832">
        <f ca="1"/>
        <v>7.1524999999999999</v>
      </c>
      <c r="CC38" s="107" vm="6833">
        <f ca="1"/>
        <v>7.1070000000000002</v>
      </c>
      <c r="CD38" s="107" vm="6316">
        <f ca="1"/>
        <v>7.1989999999999998</v>
      </c>
      <c r="CE38" s="107" vm="6834">
        <f ca="1"/>
        <v>7.1870000000000003</v>
      </c>
      <c r="CF38" s="107" vm="2864">
        <f ca="1"/>
        <v>7.4059999999999997</v>
      </c>
      <c r="CG38" s="107" vm="2857">
        <f ca="1"/>
        <v>7.2755000000000001</v>
      </c>
      <c r="CH38" s="107" vm="6345">
        <f ca="1"/>
        <v>7.2830000000000004</v>
      </c>
      <c r="CI38" s="107" vm="6835">
        <f ca="1"/>
        <v>7.3464999999999998</v>
      </c>
      <c r="CJ38" s="107" vm="6836">
        <f ca="1"/>
        <v>7.2539999999999996</v>
      </c>
      <c r="CK38" s="107" vm="5486">
        <f ca="1"/>
        <v>7.29</v>
      </c>
      <c r="CL38" s="107" vm="6837">
        <f ca="1"/>
        <v>7.2969999999999997</v>
      </c>
      <c r="CM38" s="107" vm="6837">
        <f ca="1"/>
        <v>7.2969999999999997</v>
      </c>
      <c r="CN38" s="107" vm="6838">
        <f ca="1"/>
        <v>7.2110000000000003</v>
      </c>
      <c r="CO38" s="107" vm="6839">
        <f ca="1"/>
        <v>7.09</v>
      </c>
      <c r="CP38" s="107" vm="6840">
        <f ca="1"/>
        <v>7.0460000000000003</v>
      </c>
      <c r="CQ38" s="107" vm="6841">
        <f ca="1"/>
        <v>7.1020000000000003</v>
      </c>
      <c r="CR38" s="107" vm="6842">
        <f ca="1"/>
        <v>7.1289999999999996</v>
      </c>
      <c r="CS38" s="107" vm="6843">
        <f ca="1"/>
        <v>7.18</v>
      </c>
      <c r="CT38" s="107" vm="6844">
        <f ca="1"/>
        <v>7.2119999999999997</v>
      </c>
      <c r="CU38" s="107" vm="6418">
        <f ca="1"/>
        <v>7.2960000000000003</v>
      </c>
      <c r="CV38" s="107" vm="6845">
        <f ca="1"/>
        <v>7.3490000000000002</v>
      </c>
      <c r="CW38" s="107" vm="6846">
        <f ca="1"/>
        <v>7.2634999999999996</v>
      </c>
      <c r="CX38" s="107" vm="6348">
        <f ca="1"/>
        <v>7.3419999999999996</v>
      </c>
      <c r="CY38" s="107" vm="6299">
        <f ca="1"/>
        <v>7.2510000000000003</v>
      </c>
      <c r="CZ38" s="107" vm="6847">
        <f ca="1"/>
        <v>7.2080000000000002</v>
      </c>
      <c r="DA38" s="107" vm="6848">
        <f ca="1"/>
        <v>7.2519999999999998</v>
      </c>
      <c r="DB38" s="107" vm="6315">
        <f ca="1"/>
        <v>7.3090000000000002</v>
      </c>
      <c r="DC38" s="107" vm="6319">
        <f ca="1"/>
        <v>7.3230000000000004</v>
      </c>
      <c r="DD38" s="107" vm="6849">
        <f ca="1"/>
        <v>7.3659999999999997</v>
      </c>
      <c r="DE38" s="107" vm="6348">
        <f ca="1"/>
        <v>7.3419999999999996</v>
      </c>
      <c r="DF38" s="107" vm="6287">
        <f ca="1"/>
        <v>7.2945000000000002</v>
      </c>
      <c r="DG38" s="107" vm="6850">
        <f ca="1"/>
        <v>7.319</v>
      </c>
      <c r="DH38" s="107" vm="6342">
        <f ca="1"/>
        <v>7.3460000000000001</v>
      </c>
      <c r="DI38" s="107" vm="6851">
        <f ca="1"/>
        <v>7.4095000000000004</v>
      </c>
      <c r="DJ38" s="107" vm="6852">
        <f ca="1"/>
        <v>7.4175000000000004</v>
      </c>
      <c r="DK38" s="107" vm="6853">
        <f ca="1"/>
        <v>7.4470000000000001</v>
      </c>
      <c r="DL38" s="107" vm="6854">
        <f ca="1"/>
        <v>7.4829999999999997</v>
      </c>
      <c r="DM38" s="107" vm="6855">
        <f ca="1"/>
        <v>7.4530000000000003</v>
      </c>
      <c r="DN38" s="107" vm="6856">
        <f ca="1"/>
        <v>7.3620000000000001</v>
      </c>
      <c r="DO38" s="107" t="e" vm="340">
        <f ca="1"/>
        <v>#N/A</v>
      </c>
      <c r="DP38" s="107" vm="6857">
        <f ca="1"/>
        <v>7.2320000000000002</v>
      </c>
      <c r="DQ38" s="107" vm="6815">
        <f ca="1"/>
        <v>7.31</v>
      </c>
      <c r="DR38" s="107" vm="6830">
        <f ca="1"/>
        <v>7.343</v>
      </c>
      <c r="DS38" s="107" vm="6858">
        <f ca="1"/>
        <v>7.4539999999999997</v>
      </c>
      <c r="DT38" s="107" vm="6350">
        <f ca="1"/>
        <v>7.3310000000000004</v>
      </c>
      <c r="DU38" s="107" vm="6859">
        <f ca="1"/>
        <v>7.2279999999999998</v>
      </c>
      <c r="DV38" s="107" vm="6839">
        <f ca="1"/>
        <v>7.09</v>
      </c>
      <c r="DW38" s="107" vm="6860">
        <f ca="1"/>
        <v>7.0640000000000001</v>
      </c>
      <c r="DX38" s="107" vm="6297">
        <f ca="1"/>
        <v>7.1790000000000003</v>
      </c>
      <c r="DY38" s="107" vm="6861">
        <f ca="1"/>
        <v>7.1639999999999997</v>
      </c>
      <c r="DZ38" s="107" vm="6418">
        <f ca="1"/>
        <v>7.2960000000000003</v>
      </c>
      <c r="EA38" s="107" vm="6341">
        <f ca="1"/>
        <v>7.2350000000000003</v>
      </c>
      <c r="EB38" s="107" vm="6862">
        <f ca="1"/>
        <v>7.3120000000000003</v>
      </c>
      <c r="EC38" s="107" vm="6863">
        <f ca="1"/>
        <v>7.242</v>
      </c>
      <c r="ED38" s="107" vm="6864">
        <f ca="1"/>
        <v>7.2925000000000004</v>
      </c>
      <c r="EE38" s="107" vm="6429">
        <f ca="1"/>
        <v>7.3579999999999997</v>
      </c>
      <c r="EF38" s="107" vm="6372">
        <f ca="1"/>
        <v>7.4119999999999999</v>
      </c>
      <c r="EG38" s="107" vm="6865">
        <f ca="1"/>
        <v>7.4340000000000002</v>
      </c>
      <c r="EH38" s="107" vm="2882">
        <f ca="1"/>
        <v>7.4889999999999999</v>
      </c>
      <c r="EI38" s="107" t="e" vm="340">
        <f ca="1"/>
        <v>#N/A</v>
      </c>
      <c r="EJ38" s="107" vm="6866">
        <f ca="1"/>
        <v>7.6180000000000003</v>
      </c>
      <c r="EK38" s="107" vm="2916">
        <f ca="1"/>
        <v>7.6349999999999998</v>
      </c>
      <c r="EL38" s="107" vm="6867">
        <f ca="1"/>
        <v>7.57</v>
      </c>
      <c r="EM38" s="107" vm="6868">
        <f ca="1"/>
        <v>7.6050000000000004</v>
      </c>
      <c r="EN38" s="107" vm="6869">
        <f ca="1"/>
        <v>7.5780000000000003</v>
      </c>
      <c r="EO38" s="107" vm="6825">
        <f ca="1"/>
        <v>7.556</v>
      </c>
      <c r="EP38" s="107" vm="6870">
        <f ca="1"/>
        <v>7.532</v>
      </c>
      <c r="EQ38" s="107" vm="6810">
        <f ca="1"/>
        <v>7.5880000000000001</v>
      </c>
      <c r="ER38" s="107" vm="6871">
        <f ca="1"/>
        <v>7.5570000000000004</v>
      </c>
      <c r="ES38" s="107" vm="6872">
        <f ca="1"/>
        <v>7.5895000000000001</v>
      </c>
      <c r="ET38" s="107" vm="6873">
        <f ca="1"/>
        <v>7.5359999999999996</v>
      </c>
      <c r="EU38" s="107" vm="6874">
        <f ca="1"/>
        <v>7.5294999999999996</v>
      </c>
      <c r="EV38" s="107" vm="6391">
        <f ca="1"/>
        <v>7.492</v>
      </c>
      <c r="EW38" s="107" vm="6875">
        <f ca="1"/>
        <v>7.4269999999999996</v>
      </c>
      <c r="EX38" s="107" vm="6876">
        <f ca="1"/>
        <v>7.4130000000000003</v>
      </c>
      <c r="EY38" s="107" vm="6877">
        <f ca="1"/>
        <v>7.3860000000000001</v>
      </c>
      <c r="EZ38" s="107" vm="6827">
        <f ca="1"/>
        <v>7.4740000000000002</v>
      </c>
      <c r="FA38" s="107" vm="6878">
        <f ca="1"/>
        <v>7.5129999999999999</v>
      </c>
      <c r="FB38" s="107" vm="6879">
        <f ca="1"/>
        <v>7.58</v>
      </c>
      <c r="FC38" s="107" vm="6880">
        <f ca="1"/>
        <v>7.5819999999999999</v>
      </c>
      <c r="FD38" s="107" vm="6881">
        <f ca="1"/>
        <v>7.5490000000000004</v>
      </c>
      <c r="FE38" s="107" vm="6882">
        <f ca="1"/>
        <v>7.5259999999999998</v>
      </c>
      <c r="FF38" s="107" vm="6883">
        <f ca="1"/>
        <v>7.4720000000000004</v>
      </c>
      <c r="FG38" s="107" vm="6883">
        <f ca="1"/>
        <v>7.4720000000000004</v>
      </c>
      <c r="FH38" s="107" vm="6884">
        <f ca="1"/>
        <v>7.4580000000000002</v>
      </c>
      <c r="FI38" s="107" vm="6885">
        <f ca="1"/>
        <v>7.3959999999999999</v>
      </c>
      <c r="FJ38" s="107" vm="6886">
        <f ca="1"/>
        <v>7.3739999999999997</v>
      </c>
      <c r="FK38" s="107" vm="6887">
        <f ca="1"/>
        <v>7.2220000000000004</v>
      </c>
      <c r="FL38" s="107" vm="6353">
        <f ca="1"/>
        <v>7.3239999999999998</v>
      </c>
      <c r="FM38" s="107" vm="6888">
        <f ca="1"/>
        <v>7.33</v>
      </c>
      <c r="FN38" s="107" vm="6889">
        <f ca="1"/>
        <v>7.4109999999999996</v>
      </c>
      <c r="FO38" s="107" vm="6890">
        <f ca="1"/>
        <v>7.4</v>
      </c>
      <c r="FP38" s="107" vm="6875">
        <f ca="1"/>
        <v>7.4269999999999996</v>
      </c>
      <c r="FQ38" s="107" vm="6373">
        <f ca="1"/>
        <v>7.3849999999999998</v>
      </c>
      <c r="FR38" s="107" vm="2862">
        <f ca="1"/>
        <v>7.2290000000000001</v>
      </c>
      <c r="FS38" s="107" vm="6341">
        <f ca="1"/>
        <v>7.2350000000000003</v>
      </c>
      <c r="FT38" s="107" vm="6891">
        <f ca="1"/>
        <v>7.282</v>
      </c>
      <c r="FU38" s="107" vm="6850">
        <f ca="1"/>
        <v>7.319</v>
      </c>
      <c r="FV38" s="107" vm="6415">
        <f ca="1"/>
        <v>7.2210000000000001</v>
      </c>
      <c r="FW38" s="107" vm="6841">
        <f ca="1"/>
        <v>7.1020000000000003</v>
      </c>
      <c r="FX38" s="107" vm="6892">
        <f ca="1"/>
        <v>6.9009999999999998</v>
      </c>
      <c r="FY38" s="107" vm="6893">
        <f ca="1"/>
        <v>7.0890000000000004</v>
      </c>
      <c r="FZ38" s="107" vm="6336">
        <f ca="1"/>
        <v>7.1879999999999997</v>
      </c>
      <c r="GA38" s="107" vm="6894">
        <f ca="1"/>
        <v>7.1239999999999997</v>
      </c>
      <c r="GB38" s="107" vm="6895">
        <f ca="1"/>
        <v>7.1974999999999998</v>
      </c>
      <c r="GC38" s="107" vm="6896">
        <f ca="1"/>
        <v>7.1609999999999996</v>
      </c>
      <c r="GD38" s="107" vm="6863">
        <f ca="1"/>
        <v>7.242</v>
      </c>
      <c r="GE38" s="107" vm="6382">
        <f ca="1"/>
        <v>7.2560000000000002</v>
      </c>
      <c r="GF38" s="107" vm="6861">
        <f ca="1"/>
        <v>7.1639999999999997</v>
      </c>
      <c r="GG38" s="107" vm="6897">
        <f ca="1"/>
        <v>7.2054999999999998</v>
      </c>
      <c r="GH38" s="107" vm="6898">
        <f ca="1"/>
        <v>7.19</v>
      </c>
      <c r="GI38" s="107" vm="6899">
        <f ca="1"/>
        <v>7.1820000000000004</v>
      </c>
      <c r="GJ38" s="107" vm="6900">
        <f ca="1"/>
        <v>7.14</v>
      </c>
      <c r="GK38" s="107" vm="6901">
        <f ca="1"/>
        <v>7.1055000000000001</v>
      </c>
      <c r="GL38" s="107" vm="6902">
        <f ca="1"/>
        <v>7.0529999999999999</v>
      </c>
      <c r="GM38" s="107" vm="6903">
        <f ca="1"/>
        <v>6.976</v>
      </c>
      <c r="GN38" s="107" vm="6251">
        <f ca="1"/>
        <v>6.9969999999999999</v>
      </c>
      <c r="GO38" s="107" vm="6904">
        <f ca="1"/>
        <v>6.8250000000000002</v>
      </c>
      <c r="GP38" s="107" vm="6905">
        <f ca="1"/>
        <v>6.8259999999999996</v>
      </c>
      <c r="GQ38" s="107" vm="6906">
        <f ca="1"/>
        <v>6.907</v>
      </c>
      <c r="GR38" s="107" vm="6907">
        <f ca="1"/>
        <v>7.0759999999999996</v>
      </c>
      <c r="GS38" s="107" vm="6908">
        <f ca="1"/>
        <v>7.0970000000000004</v>
      </c>
      <c r="GT38" s="107" vm="6909">
        <f ca="1"/>
        <v>7.0439999999999996</v>
      </c>
      <c r="GU38" s="107" vm="6356">
        <f ca="1"/>
        <v>7.1029999999999998</v>
      </c>
      <c r="GV38" s="107" t="e" vm="340">
        <f ca="1"/>
        <v>#N/A</v>
      </c>
      <c r="GW38" s="107" vm="6341">
        <f ca="1"/>
        <v>7.2350000000000003</v>
      </c>
      <c r="GX38" s="107" vm="6910">
        <f ca="1"/>
        <v>7.3360000000000003</v>
      </c>
      <c r="GY38" s="107" vm="6911">
        <f ca="1"/>
        <v>7.3259999999999996</v>
      </c>
      <c r="GZ38" s="107" vm="6315">
        <f ca="1"/>
        <v>7.3090000000000002</v>
      </c>
      <c r="HA38" s="107" vm="6307">
        <f ca="1"/>
        <v>7.3795000000000002</v>
      </c>
      <c r="HB38" s="107" vm="6351">
        <f ca="1"/>
        <v>7.3559999999999999</v>
      </c>
      <c r="HC38" s="107" vm="6912">
        <f ca="1"/>
        <v>7.2409999999999997</v>
      </c>
      <c r="HD38" s="107" vm="6913">
        <f ca="1"/>
        <v>7.2389999999999999</v>
      </c>
      <c r="HE38" s="107" vm="6289">
        <f ca="1"/>
        <v>7.27</v>
      </c>
      <c r="HF38" s="107" vm="6301">
        <f ca="1"/>
        <v>7.2450000000000001</v>
      </c>
      <c r="HG38" s="107" vm="6914">
        <f ca="1"/>
        <v>7.2089999999999996</v>
      </c>
      <c r="HH38" s="107" vm="6915">
        <f ca="1"/>
        <v>7.1459999999999999</v>
      </c>
      <c r="HI38" s="107" vm="6916">
        <f ca="1"/>
        <v>7.1139999999999999</v>
      </c>
      <c r="HJ38" s="107" vm="6917">
        <f ca="1"/>
        <v>7.1050000000000004</v>
      </c>
      <c r="HK38" s="107" vm="6918">
        <f ca="1"/>
        <v>6.9329999999999998</v>
      </c>
      <c r="HL38" s="107" vm="6919">
        <f ca="1"/>
        <v>6.95</v>
      </c>
      <c r="HM38" s="107" vm="6920">
        <f ca="1"/>
        <v>7.07</v>
      </c>
      <c r="HN38" s="107" vm="6921">
        <f ca="1"/>
        <v>7.0895000000000001</v>
      </c>
      <c r="HO38" s="107" vm="6909">
        <f ca="1"/>
        <v>7.0439999999999996</v>
      </c>
      <c r="HP38" s="107" vm="6922">
        <f ca="1"/>
        <v>7.0709999999999997</v>
      </c>
      <c r="HQ38" s="107" vm="6923">
        <f ca="1"/>
        <v>6.9630000000000001</v>
      </c>
      <c r="HR38" s="107" vm="6924">
        <f ca="1"/>
        <v>6.9480000000000004</v>
      </c>
      <c r="HS38" s="107" vm="6925">
        <f ca="1"/>
        <v>7.01</v>
      </c>
      <c r="HT38" s="107" vm="6334">
        <f ca="1"/>
        <v>6.9459999999999997</v>
      </c>
      <c r="HU38" s="107" vm="6905">
        <f ca="1"/>
        <v>6.8259999999999996</v>
      </c>
      <c r="HV38" s="107" vm="6926">
        <f ca="1"/>
        <v>6.9180000000000001</v>
      </c>
      <c r="HW38" s="107" vm="6927">
        <f ca="1"/>
        <v>6.8129999999999997</v>
      </c>
      <c r="HX38" s="107" vm="6928">
        <f ca="1"/>
        <v>7.032</v>
      </c>
      <c r="HY38" s="107" vm="6929">
        <f ca="1"/>
        <v>7.008</v>
      </c>
      <c r="HZ38" s="107" vm="6930">
        <f ca="1"/>
        <v>7.0549999999999997</v>
      </c>
      <c r="IA38" s="107" vm="6931">
        <f ca="1"/>
        <v>7</v>
      </c>
      <c r="IB38" s="107" vm="6932">
        <f ca="1"/>
        <v>7.056</v>
      </c>
      <c r="IC38" s="107" vm="6933">
        <f ca="1"/>
        <v>7.0839999999999996</v>
      </c>
      <c r="ID38" s="107" vm="6934">
        <f ca="1"/>
        <v>7.1784999999999997</v>
      </c>
      <c r="IE38" s="107" vm="6935">
        <f ca="1"/>
        <v>7.1680000000000001</v>
      </c>
      <c r="IF38" s="107" vm="6936">
        <f ca="1"/>
        <v>7.2430000000000003</v>
      </c>
      <c r="IG38" s="107" vm="6295">
        <f ca="1"/>
        <v>7.2569999999999997</v>
      </c>
      <c r="IH38" s="107" vm="6898">
        <f ca="1"/>
        <v>7.19</v>
      </c>
      <c r="II38" s="107" vm="6424">
        <f ca="1"/>
        <v>7.165</v>
      </c>
      <c r="IJ38" s="107" vm="6298">
        <f ca="1"/>
        <v>7.22</v>
      </c>
      <c r="IK38" s="107" vm="6338">
        <f ca="1"/>
        <v>7.21</v>
      </c>
      <c r="IL38" s="107" vm="6937">
        <f ca="1"/>
        <v>7.133</v>
      </c>
      <c r="IM38" s="107" vm="6293">
        <f ca="1"/>
        <v>7.1210000000000004</v>
      </c>
      <c r="IN38" s="107" vm="6244">
        <f ca="1"/>
        <v>7.0350000000000001</v>
      </c>
      <c r="IO38" s="107" vm="6938">
        <f ca="1"/>
        <v>7.085</v>
      </c>
      <c r="IP38" s="107" vm="6939">
        <f ca="1"/>
        <v>7.0449999999999999</v>
      </c>
      <c r="IQ38" s="107" vm="6940">
        <f ca="1"/>
        <v>7.0419999999999998</v>
      </c>
      <c r="IR38" s="107" vm="6941">
        <f ca="1"/>
        <v>7.0540000000000003</v>
      </c>
      <c r="IS38" s="107" vm="6942">
        <f ca="1"/>
        <v>7.0739999999999998</v>
      </c>
      <c r="IT38" s="107" vm="6943">
        <f ca="1"/>
        <v>7.1159999999999997</v>
      </c>
      <c r="IU38" s="107" vm="6944">
        <f ca="1"/>
        <v>7.1120000000000001</v>
      </c>
      <c r="IV38" s="107" vm="6945">
        <f ca="1"/>
        <v>7.1349999999999998</v>
      </c>
      <c r="IW38" s="107" vm="6946">
        <f ca="1"/>
        <v>7.202</v>
      </c>
      <c r="IX38" s="107" vm="6947">
        <f ca="1"/>
        <v>7.2190000000000003</v>
      </c>
      <c r="IY38" s="107" vm="6948">
        <f ca="1"/>
        <v>7.2039999999999997</v>
      </c>
      <c r="IZ38" s="107" vm="6949">
        <f ca="1"/>
        <v>7.2069999999999999</v>
      </c>
      <c r="JA38" s="107" vm="6950">
        <f ca="1"/>
        <v>7.1630000000000003</v>
      </c>
      <c r="JB38" s="107" vm="6296">
        <f ca="1"/>
        <v>7.0960000000000001</v>
      </c>
      <c r="JC38" s="107" vm="6951">
        <f ca="1"/>
        <v>7.093</v>
      </c>
      <c r="JD38" s="107" vm="6930">
        <f ca="1"/>
        <v>7.0549999999999997</v>
      </c>
      <c r="JE38" s="107" vm="6952">
        <f ca="1"/>
        <v>6.97</v>
      </c>
      <c r="JF38" s="107" vm="6953">
        <f ca="1"/>
        <v>7.0170000000000003</v>
      </c>
      <c r="JG38" s="107" vm="6241">
        <f ca="1"/>
        <v>7.0209999999999999</v>
      </c>
      <c r="JH38" s="107" vm="6954">
        <f ca="1"/>
        <v>6.7249999999999996</v>
      </c>
      <c r="JI38" s="107" vm="6218">
        <f ca="1"/>
        <v>6.7770000000000001</v>
      </c>
      <c r="JJ38" s="107" vm="6955">
        <f ca="1"/>
        <v>6.7450000000000001</v>
      </c>
      <c r="JK38" s="107" vm="6956">
        <f ca="1"/>
        <v>6.9284999999999997</v>
      </c>
      <c r="JL38" s="107" vm="6957">
        <f ca="1"/>
        <v>6.8840000000000003</v>
      </c>
      <c r="JM38" s="107" vm="6958">
        <f ca="1"/>
        <v>6.7910000000000004</v>
      </c>
      <c r="JN38" s="107" vm="6959">
        <f ca="1"/>
        <v>6.8019999999999996</v>
      </c>
      <c r="JO38" s="107" vm="6960">
        <f ca="1"/>
        <v>6.9390000000000001</v>
      </c>
      <c r="JP38" s="107" vm="6961">
        <f ca="1"/>
        <v>6.9560000000000004</v>
      </c>
      <c r="JQ38" s="107" vm="6962">
        <f ca="1"/>
        <v>6.9489999999999998</v>
      </c>
      <c r="JR38" s="107" vm="6924">
        <f ca="1"/>
        <v>6.9480000000000004</v>
      </c>
      <c r="JS38" s="107" vm="6963">
        <f ca="1"/>
        <v>6.8155000000000001</v>
      </c>
      <c r="JT38" s="107" vm="6964">
        <f ca="1"/>
        <v>6.7869999999999999</v>
      </c>
      <c r="JU38" s="107" vm="6965">
        <f ca="1"/>
        <v>6.7089999999999996</v>
      </c>
      <c r="JV38" s="107" vm="6966">
        <f ca="1"/>
        <v>6.819</v>
      </c>
      <c r="JW38" s="107" vm="6967">
        <f ca="1"/>
        <v>6.7480000000000002</v>
      </c>
      <c r="JX38" s="107" vm="6968">
        <f ca="1"/>
        <v>6.6050000000000004</v>
      </c>
      <c r="JY38" s="107" vm="6969">
        <f ca="1"/>
        <v>6.7190000000000003</v>
      </c>
      <c r="JZ38" s="107" vm="6959">
        <f ca="1"/>
        <v>6.8019999999999996</v>
      </c>
      <c r="KA38" s="107" vm="6970">
        <f ca="1"/>
        <v>6.8179999999999996</v>
      </c>
      <c r="KB38" s="107" vm="6971">
        <f ca="1"/>
        <v>6.8085000000000004</v>
      </c>
    </row>
    <row r="39" spans="2:288" ht="20.100000000000001" customHeight="1" x14ac:dyDescent="0.6">
      <c r="B39" s="11"/>
      <c r="C39" s="1" t="s">
        <v>36</v>
      </c>
      <c r="D39" s="108" t="str" cm="1">
        <f t="array" ref="D39">_FV(Table15[[#This Row],[ ETF]],"Ticker symbol",TRUE)</f>
        <v>RIUS</v>
      </c>
      <c r="E39" s="1" t="s">
        <v>92</v>
      </c>
      <c r="F39" s="1" t="s">
        <v>93</v>
      </c>
      <c r="G39" s="1" t="e" vm="6972">
        <v>#VALUE!</v>
      </c>
      <c r="H39" s="18" t="str" cm="1">
        <f t="array" ref="H39">IFERROR(_FV(Table15[[#This Row],[ ETF]],"beta"),"")</f>
        <v/>
      </c>
      <c r="I39" s="21" cm="1">
        <f t="array" ref="I39">_FV(Table15[[#This Row],[ ETF]],"Price")</f>
        <v>16.456</v>
      </c>
      <c r="J39" s="17">
        <f>SUMIF(Table14[Ativo],Table15[[#This Row],[Ticker]],Table14[Qtd])</f>
        <v>0</v>
      </c>
      <c r="K39" s="5">
        <f>Table15[[#This Row],[Preço]]*Table15[[#This Row],[Qtd]]</f>
        <v>0</v>
      </c>
      <c r="L39" s="13">
        <f>_xlfn.FLOOR.MATH((Aporte-2)/Table15[[#This Row],[Preço]])</f>
        <v>21</v>
      </c>
      <c r="M39" s="12">
        <f>Aporte-Table15[[#This Row],[Possível]]*Table15[[#This Row],[Preço]]</f>
        <v>4.424000000000035</v>
      </c>
      <c r="N39" s="26" cm="1">
        <f t="array" ref="N39">_FV(Table15[[#This Row],[ ETF]],"Expense ratio",TRUE)</f>
        <v>1.1999999999999999E-3</v>
      </c>
      <c r="O39" s="29" cm="1">
        <f t="array" ref="O39">_FV(Table15[[#This Row],[ ETF]],"Market cap",TRUE)</f>
        <v>1741846699.96</v>
      </c>
      <c r="P39" s="27" cm="1">
        <f t="array" ref="P39">_FV(Table15[[#This Row],[ ETF]],"Volume")</f>
        <v>648</v>
      </c>
      <c r="Q39" s="26" cm="1">
        <f t="array" ref="Q39">_FV(Table15[[#This Row],[ ETF]],"Change (%)",TRUE)</f>
        <v>6.1460000000000004E-3</v>
      </c>
      <c r="R39" s="30">
        <f ca="1">IFERROR(
   IFERROR(
      (Table15[[#This Row],[Preço]]-AF39)/AF39,
      (Table15[[#This Row],[Preço]]-AG39)/AG39
   ),
(Table15[[#This Row],[Preço]]-AH39)/AH39
)</f>
        <v>0.26273787599754445</v>
      </c>
      <c r="S39" s="31"/>
      <c r="T39" s="28" cm="1">
        <f t="array" ref="T39">Table15[[#This Row],[Valor de mercado]]/Riqueza_hoje</f>
        <v>0</v>
      </c>
      <c r="AF39" s="107" t="e" cm="1" vm="340">
        <f t="array" aca="1" ref="AF39:JZ39" ca="1">TRANSPOSE(_xlfn.STOCKHISTORY(G39,TODAY()-365,TODAY(),0,0,1))</f>
        <v>#N/A</v>
      </c>
      <c r="AG39" s="107" vm="6973">
        <f ca="1"/>
        <v>13.032</v>
      </c>
      <c r="AH39" s="107" vm="6974">
        <f ca="1"/>
        <v>13.021000000000001</v>
      </c>
      <c r="AI39" s="107" vm="6975">
        <f ca="1"/>
        <v>13.007</v>
      </c>
      <c r="AJ39" s="107" vm="6976">
        <f ca="1"/>
        <v>12.898999999999999</v>
      </c>
      <c r="AK39" s="107" vm="6977">
        <f ca="1"/>
        <v>12.904999999999999</v>
      </c>
      <c r="AL39" s="107" vm="6978">
        <f ca="1"/>
        <v>13.093999999999999</v>
      </c>
      <c r="AM39" s="107" vm="6979">
        <f ca="1"/>
        <v>13.222</v>
      </c>
      <c r="AN39" s="107" vm="6980">
        <f ca="1"/>
        <v>13.278</v>
      </c>
      <c r="AO39" s="107" vm="6981">
        <f ca="1"/>
        <v>13.273999999999999</v>
      </c>
      <c r="AP39" s="107" vm="6982">
        <f ca="1"/>
        <v>13.237</v>
      </c>
      <c r="AQ39" s="107" vm="6983">
        <f ca="1"/>
        <v>13.273</v>
      </c>
      <c r="AR39" s="107" vm="6984">
        <f ca="1"/>
        <v>13.288</v>
      </c>
      <c r="AS39" s="107" vm="6985">
        <f ca="1"/>
        <v>13.141</v>
      </c>
      <c r="AT39" s="107" vm="6986">
        <f ca="1"/>
        <v>13.128</v>
      </c>
      <c r="AU39" s="107" vm="6987">
        <f ca="1"/>
        <v>13.17</v>
      </c>
      <c r="AV39" s="107" vm="1620">
        <f ca="1"/>
        <v>13.37</v>
      </c>
      <c r="AW39" s="107" vm="6988">
        <f ca="1"/>
        <v>13.457000000000001</v>
      </c>
      <c r="AX39" s="107" vm="6989">
        <f ca="1"/>
        <v>13.401999999999999</v>
      </c>
      <c r="AY39" s="107" vm="6990">
        <f ca="1"/>
        <v>13.323</v>
      </c>
      <c r="AZ39" s="107" vm="6991">
        <f ca="1"/>
        <v>13.445</v>
      </c>
      <c r="BA39" s="107" vm="6992">
        <f ca="1"/>
        <v>13.212</v>
      </c>
      <c r="BB39" s="107" vm="6993">
        <f ca="1"/>
        <v>13.266999999999999</v>
      </c>
      <c r="BC39" s="107" vm="6994">
        <f ca="1"/>
        <v>13.028</v>
      </c>
      <c r="BD39" s="107" vm="6995">
        <f ca="1"/>
        <v>13.122</v>
      </c>
      <c r="BE39" s="107" vm="6996">
        <f ca="1"/>
        <v>13.412000000000001</v>
      </c>
      <c r="BF39" s="107" vm="6997">
        <f ca="1"/>
        <v>13.397</v>
      </c>
      <c r="BG39" s="107" vm="6998">
        <f ca="1"/>
        <v>13.468999999999999</v>
      </c>
      <c r="BH39" s="107" vm="1600">
        <f ca="1"/>
        <v>13.565</v>
      </c>
      <c r="BI39" s="107" vm="6999">
        <f ca="1"/>
        <v>13.644</v>
      </c>
      <c r="BJ39" s="107" vm="7000">
        <f ca="1"/>
        <v>13.667</v>
      </c>
      <c r="BK39" s="107" vm="1628">
        <f ca="1"/>
        <v>13.65</v>
      </c>
      <c r="BL39" s="107" vm="7001">
        <f ca="1"/>
        <v>13.721</v>
      </c>
      <c r="BM39" s="107" vm="1608">
        <f ca="1"/>
        <v>13.744999999999999</v>
      </c>
      <c r="BN39" s="107" vm="1630">
        <f ca="1"/>
        <v>13.87</v>
      </c>
      <c r="BO39" s="107" vm="7002">
        <f ca="1"/>
        <v>13.779</v>
      </c>
      <c r="BP39" s="107" vm="7003">
        <f ca="1"/>
        <v>13.648999999999999</v>
      </c>
      <c r="BQ39" s="107" vm="7004">
        <f ca="1"/>
        <v>13.627000000000001</v>
      </c>
      <c r="BR39" s="107" vm="7005">
        <f ca="1"/>
        <v>13.749000000000001</v>
      </c>
      <c r="BS39" s="107" vm="7006">
        <f ca="1"/>
        <v>13.544</v>
      </c>
      <c r="BT39" s="107" vm="1619">
        <f ca="1"/>
        <v>13.395</v>
      </c>
      <c r="BU39" s="107" vm="7007">
        <f ca="1"/>
        <v>13.537000000000001</v>
      </c>
      <c r="BV39" s="107" vm="7008">
        <f ca="1"/>
        <v>13.489000000000001</v>
      </c>
      <c r="BW39" s="107" vm="6981">
        <f ca="1"/>
        <v>13.273999999999999</v>
      </c>
      <c r="BX39" s="107" vm="7009">
        <f ca="1"/>
        <v>13.519</v>
      </c>
      <c r="BY39" s="107" vm="7010">
        <f ca="1"/>
        <v>13.5</v>
      </c>
      <c r="BZ39" s="107" vm="7011">
        <f ca="1"/>
        <v>13.401</v>
      </c>
      <c r="CA39" s="107" vm="7012">
        <f ca="1"/>
        <v>13.202999999999999</v>
      </c>
      <c r="CB39" s="107" vm="7013">
        <f ca="1"/>
        <v>12.826000000000001</v>
      </c>
      <c r="CC39" s="107" vm="7014">
        <f ca="1"/>
        <v>13.33</v>
      </c>
      <c r="CD39" s="107" vm="1619">
        <f ca="1"/>
        <v>13.395</v>
      </c>
      <c r="CE39" s="107" vm="6991">
        <f ca="1"/>
        <v>13.445</v>
      </c>
      <c r="CF39" s="107" vm="7015">
        <f ca="1"/>
        <v>13.624000000000001</v>
      </c>
      <c r="CG39" s="107" vm="7016">
        <f ca="1"/>
        <v>13.509</v>
      </c>
      <c r="CH39" s="107" vm="1599">
        <f ca="1"/>
        <v>13.58</v>
      </c>
      <c r="CI39" s="107" vm="7017">
        <f ca="1"/>
        <v>13.693</v>
      </c>
      <c r="CJ39" s="107" vm="7018">
        <f ca="1"/>
        <v>13.602</v>
      </c>
      <c r="CK39" s="107" vm="7003">
        <f ca="1"/>
        <v>13.648999999999999</v>
      </c>
      <c r="CL39" s="107" vm="7019">
        <f ca="1"/>
        <v>13.491</v>
      </c>
      <c r="CM39" s="107" vm="7020">
        <f ca="1"/>
        <v>13.616</v>
      </c>
      <c r="CN39" s="107" vm="7021">
        <f ca="1"/>
        <v>13.592000000000001</v>
      </c>
      <c r="CO39" s="107" vm="7022">
        <f ca="1"/>
        <v>13.539</v>
      </c>
      <c r="CP39" s="107" vm="7023">
        <f ca="1"/>
        <v>13.302</v>
      </c>
      <c r="CQ39" s="107" vm="7024">
        <f ca="1"/>
        <v>13.507</v>
      </c>
      <c r="CR39" s="107" vm="7025">
        <f ca="1"/>
        <v>13.554</v>
      </c>
      <c r="CS39" s="107" vm="7009">
        <f ca="1"/>
        <v>13.519</v>
      </c>
      <c r="CT39" s="107" vm="7004">
        <f ca="1"/>
        <v>13.627000000000001</v>
      </c>
      <c r="CU39" s="107" vm="7026">
        <f ca="1"/>
        <v>13.805999999999999</v>
      </c>
      <c r="CV39" s="107" vm="7027">
        <f ca="1"/>
        <v>14.085000000000001</v>
      </c>
      <c r="CW39" s="107" vm="7028">
        <f ca="1"/>
        <v>14.077</v>
      </c>
      <c r="CX39" s="107" vm="7029">
        <f ca="1"/>
        <v>14.135999999999999</v>
      </c>
      <c r="CY39" s="107" vm="7030">
        <f ca="1"/>
        <v>14.156000000000001</v>
      </c>
      <c r="CZ39" s="107" vm="7031">
        <f ca="1"/>
        <v>14.237</v>
      </c>
      <c r="DA39" s="107" vm="7032">
        <f ca="1"/>
        <v>14.301</v>
      </c>
      <c r="DB39" s="107" vm="7033">
        <f ca="1"/>
        <v>14.32</v>
      </c>
      <c r="DC39" s="107" vm="7034">
        <f ca="1"/>
        <v>14.388999999999999</v>
      </c>
      <c r="DD39" s="107" vm="7035">
        <f ca="1"/>
        <v>14.445</v>
      </c>
      <c r="DE39" s="107" vm="7036">
        <f ca="1"/>
        <v>14.396000000000001</v>
      </c>
      <c r="DF39" s="107" vm="7037">
        <f ca="1"/>
        <v>14.243</v>
      </c>
      <c r="DG39" s="107" vm="7038">
        <f ca="1"/>
        <v>14.313000000000001</v>
      </c>
      <c r="DH39" s="107" vm="7039">
        <f ca="1"/>
        <v>14.414999999999999</v>
      </c>
      <c r="DI39" s="107" vm="7040">
        <f ca="1"/>
        <v>14.433</v>
      </c>
      <c r="DJ39" s="107" vm="7041">
        <f ca="1"/>
        <v>14.438000000000001</v>
      </c>
      <c r="DK39" s="107" vm="7042">
        <f ca="1"/>
        <v>14.488</v>
      </c>
      <c r="DL39" s="107" vm="7043">
        <f ca="1"/>
        <v>14.494</v>
      </c>
      <c r="DM39" s="107" vm="7044">
        <f ca="1"/>
        <v>14.555999999999999</v>
      </c>
      <c r="DN39" s="107" vm="7045">
        <f ca="1"/>
        <v>14.51</v>
      </c>
      <c r="DO39" s="107" t="e" vm="340">
        <f ca="1"/>
        <v>#N/A</v>
      </c>
      <c r="DP39" s="107" vm="7046">
        <f ca="1"/>
        <v>14.223000000000001</v>
      </c>
      <c r="DQ39" s="107" vm="7047">
        <f ca="1"/>
        <v>14.334</v>
      </c>
      <c r="DR39" s="107" vm="7048">
        <f ca="1"/>
        <v>14.286</v>
      </c>
      <c r="DS39" s="107" vm="7049">
        <f ca="1"/>
        <v>14.518000000000001</v>
      </c>
      <c r="DT39" s="107" vm="7050">
        <f ca="1"/>
        <v>14.425000000000001</v>
      </c>
      <c r="DU39" s="107" vm="7051">
        <f ca="1"/>
        <v>14.19</v>
      </c>
      <c r="DV39" s="107" vm="7052">
        <f ca="1"/>
        <v>14.013</v>
      </c>
      <c r="DW39" s="107" vm="7053">
        <f ca="1"/>
        <v>14.051</v>
      </c>
      <c r="DX39" s="107" vm="7054">
        <f ca="1"/>
        <v>14.228</v>
      </c>
      <c r="DY39" s="107" vm="7055">
        <f ca="1"/>
        <v>14.247</v>
      </c>
      <c r="DZ39" s="107" vm="7056">
        <f ca="1"/>
        <v>14.255000000000001</v>
      </c>
      <c r="EA39" s="107" vm="7057">
        <f ca="1"/>
        <v>14.298999999999999</v>
      </c>
      <c r="EB39" s="107" vm="7058">
        <f ca="1"/>
        <v>14.42</v>
      </c>
      <c r="EC39" s="107" vm="7036">
        <f ca="1"/>
        <v>14.396000000000001</v>
      </c>
      <c r="ED39" s="107" vm="7059">
        <f ca="1"/>
        <v>14.414</v>
      </c>
      <c r="EE39" s="107" vm="7060">
        <f ca="1"/>
        <v>14.385</v>
      </c>
      <c r="EF39" s="107" vm="7061">
        <f ca="1"/>
        <v>14.471</v>
      </c>
      <c r="EG39" s="107" t="e" vm="340">
        <f ca="1"/>
        <v>#N/A</v>
      </c>
      <c r="EH39" s="107" vm="7041">
        <f ca="1"/>
        <v>14.438000000000001</v>
      </c>
      <c r="EI39" s="107" vm="7062">
        <f ca="1"/>
        <v>14.394</v>
      </c>
      <c r="EJ39" s="107" vm="7063">
        <f ca="1"/>
        <v>14.337</v>
      </c>
      <c r="EK39" s="107" vm="7064">
        <f ca="1"/>
        <v>14.428000000000001</v>
      </c>
      <c r="EL39" s="107" vm="7065">
        <f ca="1"/>
        <v>14.49</v>
      </c>
      <c r="EM39" s="107" vm="7066">
        <f ca="1"/>
        <v>14.476000000000001</v>
      </c>
      <c r="EN39" s="107" vm="7067">
        <f ca="1"/>
        <v>14.487</v>
      </c>
      <c r="EO39" s="107" vm="7068">
        <f ca="1"/>
        <v>14.565</v>
      </c>
      <c r="EP39" s="107" vm="7069">
        <f ca="1"/>
        <v>14.59</v>
      </c>
      <c r="EQ39" s="107" vm="7070">
        <f ca="1"/>
        <v>14.611000000000001</v>
      </c>
      <c r="ER39" s="107" vm="7071">
        <f ca="1"/>
        <v>14.615</v>
      </c>
      <c r="ES39" s="107" vm="7072">
        <f ca="1"/>
        <v>14.634</v>
      </c>
      <c r="ET39" s="107" vm="7073">
        <f ca="1"/>
        <v>14.596</v>
      </c>
      <c r="EU39" s="107" vm="7074">
        <f ca="1"/>
        <v>14.436</v>
      </c>
      <c r="EV39" s="107" vm="7075">
        <f ca="1"/>
        <v>14.505000000000001</v>
      </c>
      <c r="EW39" s="107" vm="7076">
        <f ca="1"/>
        <v>14.672000000000001</v>
      </c>
      <c r="EX39" s="107" vm="7077">
        <f ca="1"/>
        <v>14.635</v>
      </c>
      <c r="EY39" s="107" vm="7078">
        <f ca="1"/>
        <v>14.782999999999999</v>
      </c>
      <c r="EZ39" s="107" vm="7079">
        <f ca="1"/>
        <v>14.805999999999999</v>
      </c>
      <c r="FA39" s="107" vm="7080">
        <f ca="1"/>
        <v>14.833</v>
      </c>
      <c r="FB39" s="107" vm="7081">
        <f ca="1"/>
        <v>14.904</v>
      </c>
      <c r="FC39" s="107" vm="7082">
        <f ca="1"/>
        <v>14.898</v>
      </c>
      <c r="FD39" s="107" vm="7083">
        <f ca="1"/>
        <v>14.916</v>
      </c>
      <c r="FE39" s="107" vm="7084">
        <f ca="1"/>
        <v>15.023</v>
      </c>
      <c r="FF39" s="107" vm="7085">
        <f ca="1"/>
        <v>15.082000000000001</v>
      </c>
      <c r="FG39" s="107" vm="7086">
        <f ca="1"/>
        <v>15.03</v>
      </c>
      <c r="FH39" s="107" vm="7087">
        <f ca="1"/>
        <v>15.103</v>
      </c>
      <c r="FI39" s="107" vm="7088">
        <f ca="1"/>
        <v>14.935</v>
      </c>
      <c r="FJ39" s="107" vm="7089">
        <f ca="1"/>
        <v>15.141</v>
      </c>
      <c r="FK39" s="107" vm="7090">
        <f ca="1"/>
        <v>15.193</v>
      </c>
      <c r="FL39" s="107" vm="7091">
        <f ca="1"/>
        <v>15.253</v>
      </c>
      <c r="FM39" s="107" vm="7092">
        <f ca="1"/>
        <v>15.182</v>
      </c>
      <c r="FN39" s="107" vm="7093">
        <f ca="1"/>
        <v>15.132999999999999</v>
      </c>
      <c r="FO39" s="107" vm="7094">
        <f ca="1"/>
        <v>15.073</v>
      </c>
      <c r="FP39" s="107" vm="7095">
        <f ca="1"/>
        <v>14.808999999999999</v>
      </c>
      <c r="FQ39" s="107" vm="7096">
        <f ca="1"/>
        <v>15.000999999999999</v>
      </c>
      <c r="FR39" s="107" vm="7097">
        <f ca="1"/>
        <v>15.11</v>
      </c>
      <c r="FS39" s="107" vm="7098">
        <f ca="1"/>
        <v>15.177</v>
      </c>
      <c r="FT39" s="107" vm="7099">
        <f ca="1"/>
        <v>15.351000000000001</v>
      </c>
      <c r="FU39" s="107" vm="7100">
        <f ca="1"/>
        <v>15.378</v>
      </c>
      <c r="FV39" s="107" vm="7101">
        <f ca="1"/>
        <v>15.19</v>
      </c>
      <c r="FW39" s="107" vm="7102">
        <f ca="1"/>
        <v>15.326000000000001</v>
      </c>
      <c r="FX39" s="107" vm="7103">
        <f ca="1"/>
        <v>15.395</v>
      </c>
      <c r="FY39" s="107" vm="7104">
        <f ca="1"/>
        <v>15.295999999999999</v>
      </c>
      <c r="FZ39" s="107" vm="7105">
        <f ca="1"/>
        <v>15.349</v>
      </c>
      <c r="GA39" s="107" vm="7106">
        <f ca="1"/>
        <v>15.246</v>
      </c>
      <c r="GB39" s="107" vm="7107">
        <f ca="1"/>
        <v>15.324</v>
      </c>
      <c r="GC39" s="107" vm="7108">
        <f ca="1"/>
        <v>15.406000000000001</v>
      </c>
      <c r="GD39" s="107" vm="7109">
        <f ca="1"/>
        <v>15.43</v>
      </c>
      <c r="GE39" s="107" vm="7110">
        <f ca="1"/>
        <v>15.428000000000001</v>
      </c>
      <c r="GF39" s="107" vm="7111">
        <f ca="1"/>
        <v>15.432</v>
      </c>
      <c r="GG39" s="107" vm="7112">
        <f ca="1"/>
        <v>15.425000000000001</v>
      </c>
      <c r="GH39" s="107" vm="7113">
        <f ca="1"/>
        <v>15.465</v>
      </c>
      <c r="GI39" s="107" vm="7114">
        <f ca="1"/>
        <v>15.529</v>
      </c>
      <c r="GJ39" s="107" vm="7115">
        <f ca="1"/>
        <v>15.446</v>
      </c>
      <c r="GK39" s="107" vm="7116">
        <f ca="1"/>
        <v>15.462</v>
      </c>
      <c r="GL39" s="107" vm="7113">
        <f ca="1"/>
        <v>15.465</v>
      </c>
      <c r="GM39" s="107" vm="7117">
        <f ca="1"/>
        <v>15.32</v>
      </c>
      <c r="GN39" s="107" vm="7110">
        <f ca="1"/>
        <v>15.428000000000001</v>
      </c>
      <c r="GO39" s="107" vm="7118">
        <f ca="1"/>
        <v>15.605</v>
      </c>
      <c r="GP39" s="107" vm="7119">
        <f ca="1"/>
        <v>15.644</v>
      </c>
      <c r="GQ39" s="107" vm="7120">
        <f ca="1"/>
        <v>15.676</v>
      </c>
      <c r="GR39" s="107" vm="7121">
        <f ca="1"/>
        <v>15.627000000000001</v>
      </c>
      <c r="GS39" s="107" vm="7122">
        <f ca="1"/>
        <v>15.701000000000001</v>
      </c>
      <c r="GT39" s="107" t="e" vm="340">
        <f ca="1"/>
        <v>#N/A</v>
      </c>
      <c r="GU39" s="107" vm="7123">
        <f ca="1"/>
        <v>15.85</v>
      </c>
      <c r="GV39" s="107" vm="7124">
        <f ca="1"/>
        <v>15.824999999999999</v>
      </c>
      <c r="GW39" s="107" vm="7125">
        <f ca="1"/>
        <v>15.852</v>
      </c>
      <c r="GX39" s="107" vm="7126">
        <f ca="1"/>
        <v>15.82</v>
      </c>
      <c r="GY39" s="107" vm="7127">
        <f ca="1"/>
        <v>15.949</v>
      </c>
      <c r="GZ39" s="107" vm="7128">
        <f ca="1"/>
        <v>15.858000000000001</v>
      </c>
      <c r="HA39" s="107" vm="7129">
        <f ca="1"/>
        <v>15.744</v>
      </c>
      <c r="HB39" s="107" vm="7130">
        <f ca="1"/>
        <v>15.771000000000001</v>
      </c>
      <c r="HC39" s="107" vm="7131">
        <f ca="1"/>
        <v>15.653</v>
      </c>
      <c r="HD39" s="107" vm="7132">
        <f ca="1"/>
        <v>15.567</v>
      </c>
      <c r="HE39" s="107" vm="7133">
        <f ca="1"/>
        <v>15.577999999999999</v>
      </c>
      <c r="HF39" s="107" vm="7134">
        <f ca="1"/>
        <v>15.551</v>
      </c>
      <c r="HG39" s="107" vm="7135">
        <f ca="1"/>
        <v>15.553000000000001</v>
      </c>
      <c r="HH39" s="107" vm="7136">
        <f ca="1"/>
        <v>15.526</v>
      </c>
      <c r="HI39" s="107" vm="7137">
        <f ca="1"/>
        <v>15.262</v>
      </c>
      <c r="HJ39" s="107" vm="7138">
        <f ca="1"/>
        <v>15.26</v>
      </c>
      <c r="HK39" s="107" vm="7139">
        <f ca="1"/>
        <v>15.301</v>
      </c>
      <c r="HL39" s="107" vm="7140">
        <f ca="1"/>
        <v>15.548999999999999</v>
      </c>
      <c r="HM39" s="107" vm="7141">
        <f ca="1"/>
        <v>15.497</v>
      </c>
      <c r="HN39" s="107" vm="7141">
        <f ca="1"/>
        <v>15.497</v>
      </c>
      <c r="HO39" s="107" vm="7142">
        <f ca="1"/>
        <v>15.183999999999999</v>
      </c>
      <c r="HP39" s="107" vm="7143">
        <f ca="1"/>
        <v>15.382999999999999</v>
      </c>
      <c r="HQ39" s="107" vm="7144">
        <f ca="1"/>
        <v>15.175000000000001</v>
      </c>
      <c r="HR39" s="107" vm="7145">
        <f ca="1"/>
        <v>15.037000000000001</v>
      </c>
      <c r="HS39" s="107" vm="7146">
        <f ca="1"/>
        <v>14.895</v>
      </c>
      <c r="HT39" s="107" vm="7147">
        <f ca="1"/>
        <v>15.137</v>
      </c>
      <c r="HU39" s="107" vm="7148">
        <f ca="1"/>
        <v>14.978999999999999</v>
      </c>
      <c r="HV39" s="107" vm="7149">
        <f ca="1"/>
        <v>15.388999999999999</v>
      </c>
      <c r="HW39" s="107" vm="7150">
        <f ca="1"/>
        <v>15.308999999999999</v>
      </c>
      <c r="HX39" s="107" vm="7151">
        <f ca="1"/>
        <v>15.319000000000001</v>
      </c>
      <c r="HY39" s="107" vm="7152">
        <f ca="1"/>
        <v>15.167999999999999</v>
      </c>
      <c r="HZ39" s="107" vm="7153">
        <f ca="1"/>
        <v>15.12</v>
      </c>
      <c r="IA39" s="107" vm="7154">
        <f ca="1"/>
        <v>15.423999999999999</v>
      </c>
      <c r="IB39" s="107" vm="7155">
        <f ca="1"/>
        <v>15.561999999999999</v>
      </c>
      <c r="IC39" s="107" vm="7156">
        <f ca="1"/>
        <v>15.59</v>
      </c>
      <c r="ID39" s="107" vm="7157">
        <f ca="1"/>
        <v>15.752000000000001</v>
      </c>
      <c r="IE39" s="107" vm="7158">
        <f ca="1"/>
        <v>15.804</v>
      </c>
      <c r="IF39" s="107" vm="7159">
        <f ca="1"/>
        <v>15.8</v>
      </c>
      <c r="IG39" s="107" vm="7160">
        <f ca="1"/>
        <v>15.819000000000001</v>
      </c>
      <c r="IH39" s="107" vm="7161">
        <f ca="1"/>
        <v>15.9</v>
      </c>
      <c r="II39" s="107" vm="7162">
        <f ca="1"/>
        <v>16.042000000000002</v>
      </c>
      <c r="IJ39" s="107" vm="7163">
        <f ca="1"/>
        <v>15.96</v>
      </c>
      <c r="IK39" s="107" vm="7164">
        <f ca="1"/>
        <v>16.023</v>
      </c>
      <c r="IL39" s="107" vm="7165">
        <f ca="1"/>
        <v>16.039000000000001</v>
      </c>
      <c r="IM39" s="107" vm="7166">
        <f ca="1"/>
        <v>16.093</v>
      </c>
      <c r="IN39" s="107" vm="7167">
        <f ca="1"/>
        <v>16.170999999999999</v>
      </c>
      <c r="IO39" s="107" vm="7168">
        <f ca="1"/>
        <v>16.155999999999999</v>
      </c>
      <c r="IP39" s="107" vm="3775">
        <f ca="1"/>
        <v>16.335000000000001</v>
      </c>
      <c r="IQ39" s="107" vm="3778">
        <f ca="1"/>
        <v>16.445</v>
      </c>
      <c r="IR39" s="107" vm="7169">
        <f ca="1"/>
        <v>16.439</v>
      </c>
      <c r="IS39" s="107" vm="7170">
        <f ca="1"/>
        <v>16.356000000000002</v>
      </c>
      <c r="IT39" s="107" vm="7171">
        <f ca="1"/>
        <v>16.346</v>
      </c>
      <c r="IU39" s="107" vm="7172">
        <f ca="1"/>
        <v>16.251999999999999</v>
      </c>
      <c r="IV39" s="107" vm="7173">
        <f ca="1"/>
        <v>16.350999999999999</v>
      </c>
      <c r="IW39" s="107" vm="7174">
        <f ca="1"/>
        <v>16.379000000000001</v>
      </c>
      <c r="IX39" s="107" vm="7175">
        <f ca="1"/>
        <v>16.457000000000001</v>
      </c>
      <c r="IY39" s="107" vm="7176">
        <f ca="1"/>
        <v>16.411999999999999</v>
      </c>
      <c r="IZ39" s="107" vm="7177">
        <f ca="1"/>
        <v>16.399000000000001</v>
      </c>
      <c r="JA39" s="107" vm="7178">
        <f ca="1"/>
        <v>16.492999999999999</v>
      </c>
      <c r="JB39" s="107" vm="7179">
        <f ca="1"/>
        <v>16.503</v>
      </c>
      <c r="JC39" s="107" vm="7180">
        <f ca="1"/>
        <v>16.276</v>
      </c>
      <c r="JD39" s="107" vm="7181">
        <f ca="1"/>
        <v>16.344999999999999</v>
      </c>
      <c r="JE39" s="107" vm="7182">
        <f ca="1"/>
        <v>16.41</v>
      </c>
      <c r="JF39" s="107" vm="7183">
        <f ca="1"/>
        <v>16.050999999999998</v>
      </c>
      <c r="JG39" s="107" vm="3779">
        <f ca="1"/>
        <v>16.190000000000001</v>
      </c>
      <c r="JH39" s="107" vm="7184">
        <f ca="1"/>
        <v>16.053000000000001</v>
      </c>
      <c r="JI39" s="107" vm="7185">
        <f ca="1"/>
        <v>16.202000000000002</v>
      </c>
      <c r="JJ39" s="107" vm="7186">
        <f ca="1"/>
        <v>15.898999999999999</v>
      </c>
      <c r="JK39" s="107" vm="7187">
        <f ca="1"/>
        <v>15.75</v>
      </c>
      <c r="JL39" s="107" vm="7188">
        <f ca="1"/>
        <v>15.875</v>
      </c>
      <c r="JM39" s="107" vm="7189">
        <f ca="1"/>
        <v>16.297999999999998</v>
      </c>
      <c r="JN39" s="107" vm="7190">
        <f ca="1"/>
        <v>16.305</v>
      </c>
      <c r="JO39" s="107" vm="7191">
        <f ca="1"/>
        <v>16.331</v>
      </c>
      <c r="JP39" s="107" vm="7192">
        <f ca="1"/>
        <v>16.254999999999999</v>
      </c>
      <c r="JQ39" s="107" vm="7193">
        <f ca="1"/>
        <v>16.225000000000001</v>
      </c>
      <c r="JR39" s="107" vm="3737">
        <f ca="1"/>
        <v>16.024999999999999</v>
      </c>
      <c r="JS39" s="107" vm="7194">
        <f ca="1"/>
        <v>16.010999999999999</v>
      </c>
      <c r="JT39" s="107" vm="7195">
        <f ca="1"/>
        <v>16.312999999999999</v>
      </c>
      <c r="JU39" s="107" vm="7196">
        <f ca="1"/>
        <v>16.164999999999999</v>
      </c>
      <c r="JV39" s="107" vm="7197">
        <f ca="1"/>
        <v>15.753</v>
      </c>
      <c r="JW39" s="107" vm="7198">
        <f ca="1"/>
        <v>15.976000000000001</v>
      </c>
      <c r="JX39" s="107" vm="7199">
        <f ca="1"/>
        <v>16.271999999999998</v>
      </c>
      <c r="JY39" s="107" vm="3725">
        <f ca="1"/>
        <v>16.425000000000001</v>
      </c>
      <c r="JZ39" s="107" vm="7200">
        <f ca="1"/>
        <v>16.456</v>
      </c>
      <c r="KA39" s="107"/>
      <c r="KB39" s="107"/>
    </row>
    <row r="40" spans="2:288" ht="20.100000000000001" customHeight="1" x14ac:dyDescent="0.6">
      <c r="B40" s="11"/>
      <c r="C40" s="1" t="s">
        <v>42</v>
      </c>
      <c r="D40" s="108" t="str" cm="1">
        <f t="array" ref="D40">_FV(Table15[[#This Row],[ ETF]],"Ticker symbol",TRUE)</f>
        <v>CEMA</v>
      </c>
      <c r="E40" s="1" t="s">
        <v>94</v>
      </c>
      <c r="F40" s="1" t="s">
        <v>95</v>
      </c>
      <c r="G40" s="1" t="e" vm="7201">
        <v>#VALUE!</v>
      </c>
      <c r="H40" s="18" cm="1">
        <f t="array" ref="H40">IFERROR(_FV(Table15[[#This Row],[ ETF]],"beta"),"")</f>
        <v>0.96340000000000003</v>
      </c>
      <c r="I40" s="21" cm="1">
        <f t="array" ref="I40">_FV(Table15[[#This Row],[ ETF]],"Price")</f>
        <v>186.655</v>
      </c>
      <c r="J40" s="17">
        <f>SUMIF(Table14[Ativo],Table15[[#This Row],[Ticker]],Table14[Qtd])</f>
        <v>0</v>
      </c>
      <c r="K40" s="5">
        <f>Table15[[#This Row],[Preço]]*Table15[[#This Row],[Qtd]]</f>
        <v>0</v>
      </c>
      <c r="L40" s="13">
        <f>_xlfn.FLOOR.MATH((Aporte-2)/Table15[[#This Row],[Preço]])</f>
        <v>1</v>
      </c>
      <c r="M40" s="12">
        <f>Aporte-Table15[[#This Row],[Possível]]*Table15[[#This Row],[Preço]]</f>
        <v>163.345</v>
      </c>
      <c r="N40" s="26" cm="1">
        <f t="array" ref="N40">_FV(Table15[[#This Row],[ ETF]],"Expense ratio",TRUE)</f>
        <v>2E-3</v>
      </c>
      <c r="O40" s="29" cm="1">
        <f t="array" ref="O40">_FV(Table15[[#This Row],[ ETF]],"Market cap",TRUE)</f>
        <v>1709221614.6199999</v>
      </c>
      <c r="P40" s="27" cm="1">
        <f t="array" ref="P40">_FV(Table15[[#This Row],[ ETF]],"Volume")</f>
        <v>6005</v>
      </c>
      <c r="Q40" s="26" cm="1">
        <f t="array" ref="Q40">_FV(Table15[[#This Row],[ ETF]],"Change (%)",TRUE)</f>
        <v>-1.0123E-2</v>
      </c>
      <c r="R40" s="30">
        <f ca="1">IFERROR(
   IFERROR(
      (Table15[[#This Row],[Preço]]-AF40)/AF40,
      (Table15[[#This Row],[Preço]]-AG40)/AG40
   ),
(Table15[[#This Row],[Preço]]-AH40)/AH40
)</f>
        <v>-4.3873578526790274E-2</v>
      </c>
      <c r="S40" s="31"/>
      <c r="T40" s="28" cm="1">
        <f t="array" ref="T40">Table15[[#This Row],[Valor de mercado]]/Riqueza_hoje</f>
        <v>0</v>
      </c>
      <c r="AF40" s="107" t="e" cm="1" vm="340">
        <f t="array" aca="1" ref="AF40:KB40" ca="1">TRANSPOSE(_xlfn.STOCKHISTORY(G40,TODAY()-365,TODAY(),0,0,1))</f>
        <v>#N/A</v>
      </c>
      <c r="AG40" s="107" vm="7202">
        <f ca="1"/>
        <v>195.22</v>
      </c>
      <c r="AH40" s="107" vm="7203">
        <f ca="1"/>
        <v>198.89500000000001</v>
      </c>
      <c r="AI40" s="107" vm="7204">
        <f ca="1"/>
        <v>200.2</v>
      </c>
      <c r="AJ40" s="107" vm="7205">
        <f ca="1"/>
        <v>201.5</v>
      </c>
      <c r="AK40" s="107" vm="7206">
        <f ca="1"/>
        <v>204.77500000000001</v>
      </c>
      <c r="AL40" s="107" vm="7207">
        <f ca="1"/>
        <v>205.26</v>
      </c>
      <c r="AM40" s="107" vm="7208">
        <f ca="1"/>
        <v>205.05</v>
      </c>
      <c r="AN40" s="107" vm="7209">
        <f ca="1"/>
        <v>210.80500000000001</v>
      </c>
      <c r="AO40" s="107" vm="7210">
        <f ca="1"/>
        <v>210.32</v>
      </c>
      <c r="AP40" s="107" vm="7211">
        <f ca="1"/>
        <v>211.45</v>
      </c>
      <c r="AQ40" s="107" vm="7212">
        <f ca="1"/>
        <v>211.05</v>
      </c>
      <c r="AR40" s="107" vm="7213">
        <f ca="1"/>
        <v>215.15</v>
      </c>
      <c r="AS40" s="107" vm="7214">
        <f ca="1"/>
        <v>211.3</v>
      </c>
      <c r="AT40" s="107" vm="7215">
        <f ca="1"/>
        <v>211.95500000000001</v>
      </c>
      <c r="AU40" s="107" vm="7216">
        <f ca="1"/>
        <v>215.035</v>
      </c>
      <c r="AV40" s="107" vm="7217">
        <f ca="1"/>
        <v>219.1</v>
      </c>
      <c r="AW40" s="107" vm="7218">
        <f ca="1"/>
        <v>220.965</v>
      </c>
      <c r="AX40" s="107" vm="7219">
        <f ca="1"/>
        <v>218.6</v>
      </c>
      <c r="AY40" s="107" vm="7220">
        <f ca="1"/>
        <v>220.81</v>
      </c>
      <c r="AZ40" s="107" vm="7221">
        <f ca="1"/>
        <v>218.55</v>
      </c>
      <c r="BA40" s="107" vm="7222">
        <f ca="1"/>
        <v>214.46</v>
      </c>
      <c r="BB40" s="107" vm="7223">
        <f ca="1"/>
        <v>213.36</v>
      </c>
      <c r="BC40" s="107" vm="7224">
        <f ca="1"/>
        <v>209.61500000000001</v>
      </c>
      <c r="BD40" s="107" vm="7225">
        <f ca="1"/>
        <v>213.52</v>
      </c>
      <c r="BE40" s="107" vm="7226">
        <f ca="1"/>
        <v>217.85</v>
      </c>
      <c r="BF40" s="107" vm="7227">
        <f ca="1"/>
        <v>219.29</v>
      </c>
      <c r="BG40" s="107" vm="7228">
        <f ca="1"/>
        <v>217.61</v>
      </c>
      <c r="BH40" s="107" vm="7229">
        <f ca="1"/>
        <v>219.81</v>
      </c>
      <c r="BI40" s="107" vm="7230">
        <f ca="1"/>
        <v>219.95</v>
      </c>
      <c r="BJ40" s="107" vm="7231">
        <f ca="1"/>
        <v>221.97499999999999</v>
      </c>
      <c r="BK40" s="107" vm="7232">
        <f ca="1"/>
        <v>223.89</v>
      </c>
      <c r="BL40" s="107" vm="7233">
        <f ca="1"/>
        <v>227.45</v>
      </c>
      <c r="BM40" s="107" vm="7234">
        <f ca="1"/>
        <v>227.155</v>
      </c>
      <c r="BN40" s="107" vm="7235">
        <f ca="1"/>
        <v>229.22499999999999</v>
      </c>
      <c r="BO40" s="107" vm="7236">
        <f ca="1"/>
        <v>227.77</v>
      </c>
      <c r="BP40" s="107" vm="7237">
        <f ca="1"/>
        <v>226.68</v>
      </c>
      <c r="BQ40" s="107" vm="7238">
        <f ca="1"/>
        <v>222.82499999999999</v>
      </c>
      <c r="BR40" s="107" vm="7239">
        <f ca="1"/>
        <v>226.55</v>
      </c>
      <c r="BS40" s="107" vm="7240">
        <f ca="1"/>
        <v>220.34</v>
      </c>
      <c r="BT40" s="107" vm="7241">
        <f ca="1"/>
        <v>217.85499999999999</v>
      </c>
      <c r="BU40" s="107" vm="7242">
        <f ca="1"/>
        <v>216.38</v>
      </c>
      <c r="BV40" s="107" vm="7243">
        <f ca="1"/>
        <v>217.01</v>
      </c>
      <c r="BW40" s="107" vm="7244">
        <f ca="1"/>
        <v>210.13499999999999</v>
      </c>
      <c r="BX40" s="107" vm="7245">
        <f ca="1"/>
        <v>216.06</v>
      </c>
      <c r="BY40" s="107" vm="7246">
        <f ca="1"/>
        <v>213.55</v>
      </c>
      <c r="BZ40" s="107" vm="7247">
        <f ca="1"/>
        <v>215.51</v>
      </c>
      <c r="CA40" s="107" vm="7248">
        <f ca="1"/>
        <v>211.87</v>
      </c>
      <c r="CB40" s="107" vm="7249">
        <f ca="1"/>
        <v>205.68</v>
      </c>
      <c r="CC40" s="107" vm="7250">
        <f ca="1"/>
        <v>204.64</v>
      </c>
      <c r="CD40" s="107" vm="7251">
        <f ca="1"/>
        <v>207.66</v>
      </c>
      <c r="CE40" s="107" vm="7252">
        <f ca="1"/>
        <v>205.80500000000001</v>
      </c>
      <c r="CF40" s="107" vm="7253">
        <f ca="1"/>
        <v>212.52</v>
      </c>
      <c r="CG40" s="107" vm="7254">
        <f ca="1"/>
        <v>208.3</v>
      </c>
      <c r="CH40" s="107" vm="7255">
        <f ca="1"/>
        <v>208.2</v>
      </c>
      <c r="CI40" s="107" vm="7256">
        <f ca="1"/>
        <v>210.185</v>
      </c>
      <c r="CJ40" s="107" vm="7257">
        <f ca="1"/>
        <v>207.785</v>
      </c>
      <c r="CK40" s="107" vm="7258">
        <f ca="1"/>
        <v>208.505</v>
      </c>
      <c r="CL40" s="107" vm="7259">
        <f ca="1"/>
        <v>208.23</v>
      </c>
      <c r="CM40" s="107" vm="7260">
        <f ca="1"/>
        <v>209.02</v>
      </c>
      <c r="CN40" s="107" vm="7261">
        <f ca="1"/>
        <v>206.095</v>
      </c>
      <c r="CO40" s="107" vm="7262">
        <f ca="1"/>
        <v>201.67</v>
      </c>
      <c r="CP40" s="107" vm="7263">
        <f ca="1"/>
        <v>200.65</v>
      </c>
      <c r="CQ40" s="107" vm="7264">
        <f ca="1"/>
        <v>202.34</v>
      </c>
      <c r="CR40" s="107" vm="7265">
        <f ca="1"/>
        <v>203.61</v>
      </c>
      <c r="CS40" s="107" vm="7266">
        <f ca="1"/>
        <v>204.7</v>
      </c>
      <c r="CT40" s="107" vm="7267">
        <f ca="1"/>
        <v>205.04</v>
      </c>
      <c r="CU40" s="107" vm="7268">
        <f ca="1"/>
        <v>208.55</v>
      </c>
      <c r="CV40" s="107" vm="7269">
        <f ca="1"/>
        <v>209.77</v>
      </c>
      <c r="CW40" s="107" vm="7270">
        <f ca="1"/>
        <v>206.38499999999999</v>
      </c>
      <c r="CX40" s="107" vm="7271">
        <f ca="1"/>
        <v>208.07</v>
      </c>
      <c r="CY40" s="107" vm="7272">
        <f ca="1"/>
        <v>205.595</v>
      </c>
      <c r="CZ40" s="107" vm="7273">
        <f ca="1"/>
        <v>204.48500000000001</v>
      </c>
      <c r="DA40" s="107" vm="7274">
        <f ca="1"/>
        <v>205.745</v>
      </c>
      <c r="DB40" s="107" vm="7275">
        <f ca="1"/>
        <v>207.14500000000001</v>
      </c>
      <c r="DC40" s="107" vm="7276">
        <f ca="1"/>
        <v>207.19</v>
      </c>
      <c r="DD40" s="107" vm="7277">
        <f ca="1"/>
        <v>208.05</v>
      </c>
      <c r="DE40" s="107" vm="7278">
        <f ca="1"/>
        <v>207.10499999999999</v>
      </c>
      <c r="DF40" s="107" vm="7279">
        <f ca="1"/>
        <v>205.76499999999999</v>
      </c>
      <c r="DG40" s="107" vm="7280">
        <f ca="1"/>
        <v>206.13</v>
      </c>
      <c r="DH40" s="107" vm="7281">
        <f ca="1"/>
        <v>207.315</v>
      </c>
      <c r="DI40" s="107" vm="7282">
        <f ca="1"/>
        <v>209.54499999999999</v>
      </c>
      <c r="DJ40" s="107" vm="7283">
        <f ca="1"/>
        <v>209.55</v>
      </c>
      <c r="DK40" s="107" vm="7284">
        <f ca="1"/>
        <v>210.10499999999999</v>
      </c>
      <c r="DL40" s="107" vm="7285">
        <f ca="1"/>
        <v>210.75</v>
      </c>
      <c r="DM40" s="107" vm="7286">
        <f ca="1"/>
        <v>209.91</v>
      </c>
      <c r="DN40" s="107" vm="7287">
        <f ca="1"/>
        <v>207.31</v>
      </c>
      <c r="DO40" s="107" t="e" vm="340">
        <f ca="1"/>
        <v>#N/A</v>
      </c>
      <c r="DP40" s="107" vm="7288">
        <f ca="1"/>
        <v>203.505</v>
      </c>
      <c r="DQ40" s="107" vm="7289">
        <f ca="1"/>
        <v>205.45500000000001</v>
      </c>
      <c r="DR40" s="107" vm="7290">
        <f ca="1"/>
        <v>206.15</v>
      </c>
      <c r="DS40" s="107" vm="7291">
        <f ca="1"/>
        <v>209.22</v>
      </c>
      <c r="DT40" s="107" vm="7292">
        <f ca="1"/>
        <v>204.92</v>
      </c>
      <c r="DU40" s="107" vm="7293">
        <f ca="1"/>
        <v>202.13499999999999</v>
      </c>
      <c r="DV40" s="107" vm="5476">
        <f ca="1"/>
        <v>198.4</v>
      </c>
      <c r="DW40" s="107" vm="7294">
        <f ca="1"/>
        <v>197.31</v>
      </c>
      <c r="DX40" s="107" vm="7295">
        <f ca="1"/>
        <v>200.405</v>
      </c>
      <c r="DY40" s="107" vm="7296">
        <f ca="1"/>
        <v>199.83</v>
      </c>
      <c r="DZ40" s="107" vm="7297">
        <f ca="1"/>
        <v>204.05500000000001</v>
      </c>
      <c r="EA40" s="107" vm="7298">
        <f ca="1"/>
        <v>202.48500000000001</v>
      </c>
      <c r="EB40" s="107" vm="7299">
        <f ca="1"/>
        <v>204.33</v>
      </c>
      <c r="EC40" s="107" vm="7300">
        <f ca="1"/>
        <v>202.55500000000001</v>
      </c>
      <c r="ED40" s="107" vm="7301">
        <f ca="1"/>
        <v>203.84</v>
      </c>
      <c r="EE40" s="107" vm="7302">
        <f ca="1"/>
        <v>206.04499999999999</v>
      </c>
      <c r="EF40" s="107" vm="7303">
        <f ca="1"/>
        <v>207.43</v>
      </c>
      <c r="EG40" s="107" vm="7304">
        <f ca="1"/>
        <v>207.74</v>
      </c>
      <c r="EH40" s="107" vm="7305">
        <f ca="1"/>
        <v>209.01</v>
      </c>
      <c r="EI40" s="107" t="e" vm="340">
        <f ca="1"/>
        <v>#N/A</v>
      </c>
      <c r="EJ40" s="107" vm="7306">
        <f ca="1"/>
        <v>212.85</v>
      </c>
      <c r="EK40" s="107" vm="7307">
        <f ca="1"/>
        <v>212.82499999999999</v>
      </c>
      <c r="EL40" s="107" vm="7308">
        <f ca="1"/>
        <v>211.02500000000001</v>
      </c>
      <c r="EM40" s="107" vm="7309">
        <f ca="1"/>
        <v>212.06</v>
      </c>
      <c r="EN40" s="107" vm="7310">
        <f ca="1"/>
        <v>210.255</v>
      </c>
      <c r="EO40" s="107" vm="7311">
        <f ca="1"/>
        <v>209.345</v>
      </c>
      <c r="EP40" s="107" vm="7312">
        <f ca="1"/>
        <v>209.28</v>
      </c>
      <c r="EQ40" s="107" vm="7313">
        <f ca="1"/>
        <v>210.595</v>
      </c>
      <c r="ER40" s="107" vm="7314">
        <f ca="1"/>
        <v>210.27</v>
      </c>
      <c r="ES40" s="107" vm="7315">
        <f ca="1"/>
        <v>210.98</v>
      </c>
      <c r="ET40" s="107" vm="7316">
        <f ca="1"/>
        <v>209.85</v>
      </c>
      <c r="EU40" s="107" vm="7317">
        <f ca="1"/>
        <v>209.42</v>
      </c>
      <c r="EV40" s="107" vm="7318">
        <f ca="1"/>
        <v>208.83500000000001</v>
      </c>
      <c r="EW40" s="107" vm="7319">
        <f ca="1"/>
        <v>207.29</v>
      </c>
      <c r="EX40" s="107" vm="7320">
        <f ca="1"/>
        <v>206.85</v>
      </c>
      <c r="EY40" s="107" vm="7321">
        <f ca="1"/>
        <v>205.88</v>
      </c>
      <c r="EZ40" s="107" vm="7322">
        <f ca="1"/>
        <v>208.345</v>
      </c>
      <c r="FA40" s="107" vm="7323">
        <f ca="1"/>
        <v>209.72499999999999</v>
      </c>
      <c r="FB40" s="107" vm="7211">
        <f ca="1"/>
        <v>211.45</v>
      </c>
      <c r="FC40" s="107" vm="7324">
        <f ca="1"/>
        <v>212.215</v>
      </c>
      <c r="FD40" s="107" vm="7325">
        <f ca="1"/>
        <v>211.065</v>
      </c>
      <c r="FE40" s="107" vm="7326">
        <f ca="1"/>
        <v>210.82499999999999</v>
      </c>
      <c r="FF40" s="107" vm="7327">
        <f ca="1"/>
        <v>208.94</v>
      </c>
      <c r="FG40" s="107" vm="7271">
        <f ca="1"/>
        <v>208.07</v>
      </c>
      <c r="FH40" s="107" vm="7328">
        <f ca="1"/>
        <v>207.3</v>
      </c>
      <c r="FI40" s="107" vm="7329">
        <f ca="1"/>
        <v>205.99</v>
      </c>
      <c r="FJ40" s="107" vm="7330">
        <f ca="1"/>
        <v>205.185</v>
      </c>
      <c r="FK40" s="107" vm="7331">
        <f ca="1"/>
        <v>200.47499999999999</v>
      </c>
      <c r="FL40" s="107" vm="7332">
        <f ca="1"/>
        <v>203.7</v>
      </c>
      <c r="FM40" s="107" vm="7333">
        <f ca="1"/>
        <v>203.685</v>
      </c>
      <c r="FN40" s="107" vm="7334">
        <f ca="1"/>
        <v>205.97499999999999</v>
      </c>
      <c r="FO40" s="107" vm="7335">
        <f ca="1"/>
        <v>205.41</v>
      </c>
      <c r="FP40" s="107" vm="7336">
        <f ca="1"/>
        <v>206.53</v>
      </c>
      <c r="FQ40" s="107" vm="7337">
        <f ca="1"/>
        <v>204.595</v>
      </c>
      <c r="FR40" s="107" vm="7338">
        <f ca="1"/>
        <v>201.1</v>
      </c>
      <c r="FS40" s="107" vm="7339">
        <f ca="1"/>
        <v>201.155</v>
      </c>
      <c r="FT40" s="107" vm="7340">
        <f ca="1"/>
        <v>201.69</v>
      </c>
      <c r="FU40" s="107" vm="7341">
        <f ca="1"/>
        <v>203.10499999999999</v>
      </c>
      <c r="FV40" s="107" vm="7342">
        <f ca="1"/>
        <v>199.34</v>
      </c>
      <c r="FW40" s="107" vm="7202">
        <f ca="1"/>
        <v>195.22</v>
      </c>
      <c r="FX40" s="107" vm="7343">
        <f ca="1"/>
        <v>188.465</v>
      </c>
      <c r="FY40" s="107" vm="7344">
        <f ca="1"/>
        <v>194.435</v>
      </c>
      <c r="FZ40" s="107" vm="7345">
        <f ca="1"/>
        <v>196.69</v>
      </c>
      <c r="GA40" s="107" vm="7346">
        <f ca="1"/>
        <v>194.74</v>
      </c>
      <c r="GB40" s="107" vm="7347">
        <f ca="1"/>
        <v>196.83</v>
      </c>
      <c r="GC40" s="107" vm="7348">
        <f ca="1"/>
        <v>196.08500000000001</v>
      </c>
      <c r="GD40" s="107" vm="7203">
        <f ca="1"/>
        <v>198.89500000000001</v>
      </c>
      <c r="GE40" s="107" vm="7349">
        <f ca="1"/>
        <v>198.64500000000001</v>
      </c>
      <c r="GF40" s="107" vm="7350">
        <f ca="1"/>
        <v>196.15</v>
      </c>
      <c r="GG40" s="107" vm="7351">
        <f ca="1"/>
        <v>197.82</v>
      </c>
      <c r="GH40" s="107" vm="7352">
        <f ca="1"/>
        <v>197.05</v>
      </c>
      <c r="GI40" s="107" vm="7353">
        <f ca="1"/>
        <v>197.26</v>
      </c>
      <c r="GJ40" s="107" vm="7354">
        <f ca="1"/>
        <v>195.47499999999999</v>
      </c>
      <c r="GK40" s="107" vm="7355">
        <f ca="1"/>
        <v>194.45500000000001</v>
      </c>
      <c r="GL40" s="107" vm="5416">
        <f ca="1"/>
        <v>192.16499999999999</v>
      </c>
      <c r="GM40" s="107" vm="7356">
        <f ca="1"/>
        <v>189.52</v>
      </c>
      <c r="GN40" s="107" vm="7357">
        <f ca="1"/>
        <v>190.715</v>
      </c>
      <c r="GO40" s="107" vm="7358">
        <f ca="1"/>
        <v>186.10499999999999</v>
      </c>
      <c r="GP40" s="107" vm="7359">
        <f ca="1"/>
        <v>185.42</v>
      </c>
      <c r="GQ40" s="107" vm="7360">
        <f ca="1"/>
        <v>187.72</v>
      </c>
      <c r="GR40" s="107" vm="5419">
        <f ca="1"/>
        <v>193.28</v>
      </c>
      <c r="GS40" s="107" vm="7361">
        <f ca="1"/>
        <v>193.94</v>
      </c>
      <c r="GT40" s="107" vm="7362">
        <f ca="1"/>
        <v>192.26</v>
      </c>
      <c r="GU40" s="107" vm="7363">
        <f ca="1"/>
        <v>193.43</v>
      </c>
      <c r="GV40" s="107" t="e" vm="340">
        <f ca="1"/>
        <v>#N/A</v>
      </c>
      <c r="GW40" s="107" vm="7364">
        <f ca="1"/>
        <v>197.61</v>
      </c>
      <c r="GX40" s="107" vm="7365">
        <f ca="1"/>
        <v>200.61</v>
      </c>
      <c r="GY40" s="107" vm="7366">
        <f ca="1"/>
        <v>200.76</v>
      </c>
      <c r="GZ40" s="107" vm="7367">
        <f ca="1"/>
        <v>200.69</v>
      </c>
      <c r="HA40" s="107" vm="7368">
        <f ca="1"/>
        <v>202.6</v>
      </c>
      <c r="HB40" s="107" vm="7369">
        <f ca="1"/>
        <v>202.24</v>
      </c>
      <c r="HC40" s="107" vm="7370">
        <f ca="1"/>
        <v>199.54</v>
      </c>
      <c r="HD40" s="107" vm="7371">
        <f ca="1"/>
        <v>199.30500000000001</v>
      </c>
      <c r="HE40" s="107" vm="7372">
        <f ca="1"/>
        <v>199.69</v>
      </c>
      <c r="HF40" s="107" vm="7373">
        <f ca="1"/>
        <v>198.86500000000001</v>
      </c>
      <c r="HG40" s="107" vm="7374">
        <f ca="1"/>
        <v>197.25</v>
      </c>
      <c r="HH40" s="107" vm="7375">
        <f ca="1"/>
        <v>195.32</v>
      </c>
      <c r="HI40" s="107" vm="7376">
        <f ca="1"/>
        <v>194.02500000000001</v>
      </c>
      <c r="HJ40" s="107" vm="7377">
        <f ca="1"/>
        <v>193.95</v>
      </c>
      <c r="HK40" s="107" vm="7378">
        <f ca="1"/>
        <v>189.19</v>
      </c>
      <c r="HL40" s="107" vm="7379">
        <f ca="1"/>
        <v>189.285</v>
      </c>
      <c r="HM40" s="107" vm="7380">
        <f ca="1"/>
        <v>192.57</v>
      </c>
      <c r="HN40" s="107" vm="7381">
        <f ca="1"/>
        <v>193.02</v>
      </c>
      <c r="HO40" s="107" vm="7382">
        <f ca="1"/>
        <v>191.17500000000001</v>
      </c>
      <c r="HP40" s="107" vm="7383">
        <f ca="1"/>
        <v>192.08500000000001</v>
      </c>
      <c r="HQ40" s="107" vm="7384">
        <f ca="1"/>
        <v>189.655</v>
      </c>
      <c r="HR40" s="107" vm="5430">
        <f ca="1"/>
        <v>189.64</v>
      </c>
      <c r="HS40" s="107" vm="7385">
        <f ca="1"/>
        <v>191.56</v>
      </c>
      <c r="HT40" s="107" vm="7386">
        <f ca="1"/>
        <v>188.91499999999999</v>
      </c>
      <c r="HU40" s="107" vm="5333">
        <f ca="1"/>
        <v>185.72</v>
      </c>
      <c r="HV40" s="107" vm="5351">
        <f ca="1"/>
        <v>188.18</v>
      </c>
      <c r="HW40" s="107" vm="7387">
        <f ca="1"/>
        <v>185.62</v>
      </c>
      <c r="HX40" s="107" vm="7388">
        <f ca="1"/>
        <v>191.83500000000001</v>
      </c>
      <c r="HY40" s="107" vm="7389">
        <f ca="1"/>
        <v>191.535</v>
      </c>
      <c r="HZ40" s="107" vm="7390">
        <f ca="1"/>
        <v>192.69</v>
      </c>
      <c r="IA40" s="107" vm="7357">
        <f ca="1"/>
        <v>190.715</v>
      </c>
      <c r="IB40" s="107" vm="7391">
        <f ca="1"/>
        <v>192.87</v>
      </c>
      <c r="IC40" s="107" vm="7392">
        <f ca="1"/>
        <v>193.31</v>
      </c>
      <c r="ID40" s="107" vm="7393">
        <f ca="1"/>
        <v>196.095</v>
      </c>
      <c r="IE40" s="107" vm="7394">
        <f ca="1"/>
        <v>195.78</v>
      </c>
      <c r="IF40" s="107" vm="7395">
        <f ca="1"/>
        <v>198.76</v>
      </c>
      <c r="IG40" s="107" vm="7396">
        <f ca="1"/>
        <v>198.61</v>
      </c>
      <c r="IH40" s="107" vm="7397">
        <f ca="1"/>
        <v>197.51</v>
      </c>
      <c r="II40" s="107" vm="7398">
        <f ca="1"/>
        <v>197.48500000000001</v>
      </c>
      <c r="IJ40" s="107" vm="7399">
        <f ca="1"/>
        <v>198.23500000000001</v>
      </c>
      <c r="IK40" s="107" vm="7400">
        <f ca="1"/>
        <v>198.21</v>
      </c>
      <c r="IL40" s="107" vm="7401">
        <f ca="1"/>
        <v>196.05500000000001</v>
      </c>
      <c r="IM40" s="107" vm="7402">
        <f ca="1"/>
        <v>195.48</v>
      </c>
      <c r="IN40" s="107" vm="7403">
        <f ca="1"/>
        <v>192.995</v>
      </c>
      <c r="IO40" s="107" vm="7404">
        <f ca="1"/>
        <v>194.57499999999999</v>
      </c>
      <c r="IP40" s="107" vm="5431">
        <f ca="1"/>
        <v>192.67500000000001</v>
      </c>
      <c r="IQ40" s="107" vm="7405">
        <f ca="1"/>
        <v>192.22</v>
      </c>
      <c r="IR40" s="107" vm="7406">
        <f ca="1"/>
        <v>192.285</v>
      </c>
      <c r="IS40" s="107" vm="7407">
        <f ca="1"/>
        <v>192.5</v>
      </c>
      <c r="IT40" s="107" vm="7408">
        <f ca="1"/>
        <v>193.83</v>
      </c>
      <c r="IU40" s="107" vm="7409">
        <f ca="1"/>
        <v>193.45500000000001</v>
      </c>
      <c r="IV40" s="107" vm="7410">
        <f ca="1"/>
        <v>194.39</v>
      </c>
      <c r="IW40" s="107" vm="7411">
        <f ca="1"/>
        <v>196.69499999999999</v>
      </c>
      <c r="IX40" s="107" vm="7412">
        <f ca="1"/>
        <v>197.68</v>
      </c>
      <c r="IY40" s="107" vm="7413">
        <f ca="1"/>
        <v>197.33</v>
      </c>
      <c r="IZ40" s="107" vm="7412">
        <f ca="1"/>
        <v>197.68</v>
      </c>
      <c r="JA40" s="107" vm="7414">
        <f ca="1"/>
        <v>196.59</v>
      </c>
      <c r="JB40" s="107" vm="7415">
        <f ca="1"/>
        <v>194.13499999999999</v>
      </c>
      <c r="JC40" s="107" vm="7416">
        <f ca="1"/>
        <v>194.81</v>
      </c>
      <c r="JD40" s="107" vm="5398">
        <f ca="1"/>
        <v>194.21</v>
      </c>
      <c r="JE40" s="107" vm="7417">
        <f ca="1"/>
        <v>192.73500000000001</v>
      </c>
      <c r="JF40" s="107" vm="7418">
        <f ca="1"/>
        <v>192.35</v>
      </c>
      <c r="JG40" s="107" vm="7419">
        <f ca="1"/>
        <v>193.065</v>
      </c>
      <c r="JH40" s="107" vm="7420">
        <f ca="1"/>
        <v>185.77500000000001</v>
      </c>
      <c r="JI40" s="107" vm="7421">
        <f ca="1"/>
        <v>186.79499999999999</v>
      </c>
      <c r="JJ40" s="107" vm="7422">
        <f ca="1"/>
        <v>185.99</v>
      </c>
      <c r="JK40" s="107" vm="7423">
        <f ca="1"/>
        <v>190.48500000000001</v>
      </c>
      <c r="JL40" s="107" vm="7424">
        <f ca="1"/>
        <v>189.8</v>
      </c>
      <c r="JM40" s="107" vm="7425">
        <f ca="1"/>
        <v>186.11</v>
      </c>
      <c r="JN40" s="107" vm="7426">
        <f ca="1"/>
        <v>186.71</v>
      </c>
      <c r="JO40" s="107" vm="7427">
        <f ca="1"/>
        <v>190.54</v>
      </c>
      <c r="JP40" s="107" vm="7428">
        <f ca="1"/>
        <v>191.67</v>
      </c>
      <c r="JQ40" s="107" vm="7429">
        <f ca="1"/>
        <v>191.55500000000001</v>
      </c>
      <c r="JR40" s="107" vm="5355">
        <f ca="1"/>
        <v>190.85499999999999</v>
      </c>
      <c r="JS40" s="107" vm="7430">
        <f ca="1"/>
        <v>187.95500000000001</v>
      </c>
      <c r="JT40" s="107" vm="7431">
        <f ca="1"/>
        <v>187.02500000000001</v>
      </c>
      <c r="JU40" s="107" vm="7432">
        <f ca="1"/>
        <v>184.60499999999999</v>
      </c>
      <c r="JV40" s="107" vm="7433">
        <f ca="1"/>
        <v>187.245</v>
      </c>
      <c r="JW40" s="107" vm="7434">
        <f ca="1"/>
        <v>185.78</v>
      </c>
      <c r="JX40" s="107" vm="5779">
        <f ca="1"/>
        <v>181.65</v>
      </c>
      <c r="JY40" s="107" vm="5324">
        <f ca="1"/>
        <v>185.22</v>
      </c>
      <c r="JZ40" s="107" vm="7435">
        <f ca="1"/>
        <v>186.52</v>
      </c>
      <c r="KA40" s="107" vm="5714">
        <f ca="1"/>
        <v>187.7</v>
      </c>
      <c r="KB40" s="107" vm="7436">
        <f ca="1"/>
        <v>186.655</v>
      </c>
    </row>
    <row r="41" spans="2:288" ht="20.100000000000001" customHeight="1" x14ac:dyDescent="0.6">
      <c r="B41" s="11"/>
      <c r="C41" s="1" t="s">
        <v>42</v>
      </c>
      <c r="D41" s="108" t="str" cm="1">
        <f t="array" ref="D41">_FV(Table15[[#This Row],[ ETF]],"Ticker symbol",TRUE)</f>
        <v>XZEM</v>
      </c>
      <c r="E41" s="1" t="s">
        <v>96</v>
      </c>
      <c r="F41" s="1" t="s">
        <v>97</v>
      </c>
      <c r="G41" s="1" t="e" vm="7437">
        <v>#VALUE!</v>
      </c>
      <c r="H41" s="18" t="str" cm="1">
        <f t="array" ref="H41">IFERROR(_FV(Table15[[#This Row],[ ETF]],"beta"),"")</f>
        <v/>
      </c>
      <c r="I41" s="21" cm="1">
        <f t="array" ref="I41">_FV(Table15[[#This Row],[ ETF]],"Price")</f>
        <v>52.08</v>
      </c>
      <c r="J41" s="17">
        <f>SUMIF(Table14[Ativo],Table15[[#This Row],[Ticker]],Table14[Qtd])</f>
        <v>0</v>
      </c>
      <c r="K41" s="5">
        <f>Table15[[#This Row],[Preço]]*Table15[[#This Row],[Qtd]]</f>
        <v>0</v>
      </c>
      <c r="L41" s="13">
        <f>_xlfn.FLOOR.MATH((Aporte-2)/Table15[[#This Row],[Preço]])</f>
        <v>6</v>
      </c>
      <c r="M41" s="12">
        <f>Aporte-Table15[[#This Row],[Possível]]*Table15[[#This Row],[Preço]]</f>
        <v>37.519999999999982</v>
      </c>
      <c r="N41" s="26" cm="1">
        <f t="array" ref="N41">_FV(Table15[[#This Row],[ ETF]],"Expense ratio",TRUE)</f>
        <v>2.5000000000000001E-3</v>
      </c>
      <c r="O41" s="29" cm="1">
        <f t="array" ref="O41">_FV(Table15[[#This Row],[ ETF]],"Market cap",TRUE)</f>
        <v>1423468400</v>
      </c>
      <c r="P41" s="27" cm="1">
        <f t="array" ref="P41">_FV(Table15[[#This Row],[ ETF]],"Volume")</f>
        <v>114</v>
      </c>
      <c r="Q41" s="26" cm="1">
        <f t="array" ref="Q41">_FV(Table15[[#This Row],[ ETF]],"Change (%)",TRUE)</f>
        <v>-3.9269999999999999E-3</v>
      </c>
      <c r="R41" s="30">
        <f ca="1">IFERROR(
   IFERROR(
      (Table15[[#This Row],[Preço]]-AF41)/AF41,
      (Table15[[#This Row],[Preço]]-AG41)/AG41
   ),
(Table15[[#This Row],[Preço]]-AH41)/AH41
)</f>
        <v>-9.2840968472391538E-2</v>
      </c>
      <c r="S41" s="31"/>
      <c r="T41" s="28" cm="1">
        <f t="array" ref="T41">Table15[[#This Row],[Valor de mercado]]/Riqueza_hoje</f>
        <v>0</v>
      </c>
      <c r="AF41" s="107" t="e" cm="1" vm="340">
        <f t="array" aca="1" ref="AF41:JZ41" ca="1">TRANSPOSE(_xlfn.STOCKHISTORY(G41,TODAY()-365,TODAY(),0,0,1))</f>
        <v>#N/A</v>
      </c>
      <c r="AG41" s="107" vm="7438">
        <f ca="1"/>
        <v>57.41</v>
      </c>
      <c r="AH41" s="107" vm="7439">
        <f ca="1"/>
        <v>58.49</v>
      </c>
      <c r="AI41" s="107" vm="6682">
        <f ca="1"/>
        <v>58.73</v>
      </c>
      <c r="AJ41" s="107" vm="4311">
        <f ca="1"/>
        <v>58.67</v>
      </c>
      <c r="AK41" s="107" vm="4324">
        <f ca="1"/>
        <v>59.53</v>
      </c>
      <c r="AL41" s="107" vm="7440">
        <f ca="1"/>
        <v>59.84</v>
      </c>
      <c r="AM41" s="107" vm="7441">
        <f ca="1"/>
        <v>59.05</v>
      </c>
      <c r="AN41" s="107" vm="7442">
        <f ca="1"/>
        <v>61.2</v>
      </c>
      <c r="AO41" s="107" vm="6790">
        <f ca="1"/>
        <v>60.65</v>
      </c>
      <c r="AP41" s="107" vm="7443">
        <f ca="1"/>
        <v>60.94</v>
      </c>
      <c r="AQ41" s="107" vm="7444">
        <f ca="1"/>
        <v>61.04</v>
      </c>
      <c r="AR41" s="107" vm="5136">
        <f ca="1"/>
        <v>62.62</v>
      </c>
      <c r="AS41" s="107" vm="6766">
        <f ca="1"/>
        <v>62.07</v>
      </c>
      <c r="AT41" s="107" vm="7445">
        <f ca="1"/>
        <v>62.594999999999999</v>
      </c>
      <c r="AU41" s="107" vm="2012">
        <f ca="1"/>
        <v>63</v>
      </c>
      <c r="AV41" s="107" vm="7446">
        <f ca="1"/>
        <v>64.495000000000005</v>
      </c>
      <c r="AW41" s="107" vm="1947">
        <f ca="1"/>
        <v>64.62</v>
      </c>
      <c r="AX41" s="107" vm="7447">
        <f ca="1"/>
        <v>64.37</v>
      </c>
      <c r="AY41" s="107" vm="7448">
        <f ca="1"/>
        <v>65.265000000000001</v>
      </c>
      <c r="AZ41" s="107" vm="7449">
        <f ca="1"/>
        <v>64.849999999999994</v>
      </c>
      <c r="BA41" s="107" vm="7450">
        <f ca="1"/>
        <v>63.51</v>
      </c>
      <c r="BB41" s="107" vm="5999">
        <f ca="1"/>
        <v>63.6</v>
      </c>
      <c r="BC41" s="107" vm="7451">
        <f ca="1"/>
        <v>62.44</v>
      </c>
      <c r="BD41" s="107" vm="2004">
        <f ca="1"/>
        <v>63.81</v>
      </c>
      <c r="BE41" s="107" vm="1950">
        <f ca="1"/>
        <v>64.569999999999993</v>
      </c>
      <c r="BF41" s="107" vm="1889">
        <f ca="1"/>
        <v>65.430000000000007</v>
      </c>
      <c r="BG41" s="107" vm="7452">
        <f ca="1"/>
        <v>65.045000000000002</v>
      </c>
      <c r="BH41" s="107" vm="7453">
        <f ca="1"/>
        <v>65.474999999999994</v>
      </c>
      <c r="BI41" s="107" vm="1924">
        <f ca="1"/>
        <v>65.594999999999999</v>
      </c>
      <c r="BJ41" s="107" vm="7454">
        <f ca="1"/>
        <v>66.27</v>
      </c>
      <c r="BK41" s="107" vm="1913">
        <f ca="1"/>
        <v>66.694999999999993</v>
      </c>
      <c r="BL41" s="107" vm="7455">
        <f ca="1"/>
        <v>67.650000000000006</v>
      </c>
      <c r="BM41" s="107" vm="7456">
        <f ca="1"/>
        <v>67.534999999999997</v>
      </c>
      <c r="BN41" s="107" vm="7457">
        <f ca="1"/>
        <v>68.150000000000006</v>
      </c>
      <c r="BO41" s="107" vm="7458">
        <f ca="1"/>
        <v>67.185000000000002</v>
      </c>
      <c r="BP41" s="107" vm="7459">
        <f ca="1"/>
        <v>67</v>
      </c>
      <c r="BQ41" s="107" vm="1986">
        <f ca="1"/>
        <v>65.88</v>
      </c>
      <c r="BR41" s="107" vm="1975">
        <f ca="1"/>
        <v>66.69</v>
      </c>
      <c r="BS41" s="107" vm="7460">
        <f ca="1"/>
        <v>64.33</v>
      </c>
      <c r="BT41" s="107" vm="7461">
        <f ca="1"/>
        <v>63.8</v>
      </c>
      <c r="BU41" s="107" vm="5143">
        <f ca="1"/>
        <v>63.27</v>
      </c>
      <c r="BV41" s="107" vm="5104">
        <f ca="1"/>
        <v>63.1</v>
      </c>
      <c r="BW41" s="107" vm="5960">
        <f ca="1"/>
        <v>61.35</v>
      </c>
      <c r="BX41" s="107" vm="2079">
        <f ca="1"/>
        <v>62.85</v>
      </c>
      <c r="BY41" s="107" vm="2009">
        <f ca="1"/>
        <v>62.16</v>
      </c>
      <c r="BZ41" s="107" vm="6695">
        <f ca="1"/>
        <v>62.76</v>
      </c>
      <c r="CA41" s="107" vm="7462">
        <f ca="1"/>
        <v>62.024999999999999</v>
      </c>
      <c r="CB41" s="107" vm="7463">
        <f ca="1"/>
        <v>60.16</v>
      </c>
      <c r="CC41" s="107" vm="4377">
        <f ca="1"/>
        <v>59.98</v>
      </c>
      <c r="CD41" s="107" vm="7464">
        <f ca="1"/>
        <v>61.03</v>
      </c>
      <c r="CE41" s="107" vm="2095">
        <f ca="1"/>
        <v>60.75</v>
      </c>
      <c r="CF41" s="107" vm="6695">
        <f ca="1"/>
        <v>62.76</v>
      </c>
      <c r="CG41" s="107" vm="7465">
        <f ca="1"/>
        <v>61.164999999999999</v>
      </c>
      <c r="CH41" s="107" vm="2054">
        <f ca="1"/>
        <v>61.06</v>
      </c>
      <c r="CI41" s="107" vm="6707">
        <f ca="1"/>
        <v>61.42</v>
      </c>
      <c r="CJ41" s="107" vm="7466">
        <f ca="1"/>
        <v>60.844999999999999</v>
      </c>
      <c r="CK41" s="107" vm="7467">
        <f ca="1"/>
        <v>61.615000000000002</v>
      </c>
      <c r="CL41" s="107" vm="2074">
        <f ca="1"/>
        <v>61.594999999999999</v>
      </c>
      <c r="CM41" s="107" vm="7468">
        <f ca="1"/>
        <v>61.695</v>
      </c>
      <c r="CN41" s="107" vm="7469">
        <f ca="1"/>
        <v>61.034999999999997</v>
      </c>
      <c r="CO41" s="107" vm="2099">
        <f ca="1"/>
        <v>59.725000000000001</v>
      </c>
      <c r="CP41" s="107" vm="7470">
        <f ca="1"/>
        <v>59.234999999999999</v>
      </c>
      <c r="CQ41" s="107" vm="7471">
        <f ca="1"/>
        <v>59.744999999999997</v>
      </c>
      <c r="CR41" s="107" vm="4377">
        <f ca="1"/>
        <v>59.98</v>
      </c>
      <c r="CS41" s="107" vm="7472">
        <f ca="1"/>
        <v>60.295000000000002</v>
      </c>
      <c r="CT41" s="107" vm="7473">
        <f ca="1"/>
        <v>60.66</v>
      </c>
      <c r="CU41" s="107" vm="5119">
        <f ca="1"/>
        <v>61.48</v>
      </c>
      <c r="CV41" s="107" vm="7474">
        <f ca="1"/>
        <v>61.895000000000003</v>
      </c>
      <c r="CW41" s="107" vm="7475">
        <f ca="1"/>
        <v>60.645000000000003</v>
      </c>
      <c r="CX41" s="107" vm="7476">
        <f ca="1"/>
        <v>61.16</v>
      </c>
      <c r="CY41" s="107" vm="5062">
        <f ca="1"/>
        <v>60.51</v>
      </c>
      <c r="CZ41" s="107" vm="5991">
        <f ca="1"/>
        <v>60.604999999999997</v>
      </c>
      <c r="DA41" s="107" vm="5963">
        <f ca="1"/>
        <v>60.87</v>
      </c>
      <c r="DB41" s="107" vm="6755">
        <f ca="1"/>
        <v>61.21</v>
      </c>
      <c r="DC41" s="107" vm="7477">
        <f ca="1"/>
        <v>61.49</v>
      </c>
      <c r="DD41" s="107" vm="7478">
        <f ca="1"/>
        <v>61.77</v>
      </c>
      <c r="DE41" s="107" vm="7442">
        <f ca="1"/>
        <v>61.2</v>
      </c>
      <c r="DF41" s="107" vm="7473">
        <f ca="1"/>
        <v>60.66</v>
      </c>
      <c r="DG41" s="107" vm="5951">
        <f ca="1"/>
        <v>60.795000000000002</v>
      </c>
      <c r="DH41" s="107" vm="2071">
        <f ca="1"/>
        <v>61.39</v>
      </c>
      <c r="DI41" s="107" vm="7479">
        <f ca="1"/>
        <v>61.75</v>
      </c>
      <c r="DJ41" s="107" vm="7480">
        <f ca="1"/>
        <v>61.524999999999999</v>
      </c>
      <c r="DK41" s="107" vm="7481">
        <f ca="1"/>
        <v>61.984999999999999</v>
      </c>
      <c r="DL41" s="107" vm="7482">
        <f ca="1"/>
        <v>62.255000000000003</v>
      </c>
      <c r="DM41" s="107" vm="7483">
        <f ca="1"/>
        <v>62</v>
      </c>
      <c r="DN41" s="107" vm="7484">
        <f ca="1"/>
        <v>61.25</v>
      </c>
      <c r="DO41" s="107" t="e" vm="340">
        <f ca="1"/>
        <v>#N/A</v>
      </c>
      <c r="DP41" s="107" vm="7485">
        <f ca="1"/>
        <v>60.064999999999998</v>
      </c>
      <c r="DQ41" s="107" vm="7486">
        <f ca="1"/>
        <v>60.72</v>
      </c>
      <c r="DR41" s="107" vm="7487">
        <f ca="1"/>
        <v>60.97</v>
      </c>
      <c r="DS41" s="107" vm="7488">
        <f ca="1"/>
        <v>61.88</v>
      </c>
      <c r="DT41" s="107" vm="2096">
        <f ca="1"/>
        <v>60.45</v>
      </c>
      <c r="DU41" s="107" vm="4334">
        <f ca="1"/>
        <v>59.94</v>
      </c>
      <c r="DV41" s="107" vm="7489">
        <f ca="1"/>
        <v>58.884999999999998</v>
      </c>
      <c r="DW41" s="107" vm="7490">
        <f ca="1"/>
        <v>58.33</v>
      </c>
      <c r="DX41" s="107" vm="7491">
        <f ca="1"/>
        <v>59.1</v>
      </c>
      <c r="DY41" s="107" vm="4339">
        <f ca="1"/>
        <v>60.29</v>
      </c>
      <c r="DZ41" s="107" vm="7492">
        <f ca="1"/>
        <v>60.325000000000003</v>
      </c>
      <c r="EA41" s="107" vm="2097">
        <f ca="1"/>
        <v>59.61</v>
      </c>
      <c r="EB41" s="107" vm="7493">
        <f ca="1"/>
        <v>60.005000000000003</v>
      </c>
      <c r="EC41" s="107" vm="4344">
        <f ca="1"/>
        <v>60.59</v>
      </c>
      <c r="ED41" s="107" vm="7494">
        <f ca="1"/>
        <v>61.045000000000002</v>
      </c>
      <c r="EE41" s="107" vm="7495">
        <f ca="1"/>
        <v>61.01</v>
      </c>
      <c r="EF41" s="107" vm="7496">
        <f ca="1"/>
        <v>61.185000000000002</v>
      </c>
      <c r="EG41" s="107" t="e" vm="340">
        <f ca="1"/>
        <v>#N/A</v>
      </c>
      <c r="EH41" s="107" vm="7497">
        <f ca="1"/>
        <v>62.534999999999997</v>
      </c>
      <c r="EI41" s="107" vm="5981">
        <f ca="1"/>
        <v>62.704999999999998</v>
      </c>
      <c r="EJ41" s="107" vm="7498">
        <f ca="1"/>
        <v>62.005000000000003</v>
      </c>
      <c r="EK41" s="107" vm="2021">
        <f ca="1"/>
        <v>62.32</v>
      </c>
      <c r="EL41" s="107" vm="7499">
        <f ca="1"/>
        <v>61.965000000000003</v>
      </c>
      <c r="EM41" s="107" vm="7500">
        <f ca="1"/>
        <v>61.784999999999997</v>
      </c>
      <c r="EN41" s="107" vm="7501">
        <f ca="1"/>
        <v>61.744999999999997</v>
      </c>
      <c r="EO41" s="107" vm="1877">
        <f ca="1"/>
        <v>61.97</v>
      </c>
      <c r="EP41" s="107" vm="7502">
        <f ca="1"/>
        <v>61.725000000000001</v>
      </c>
      <c r="EQ41" s="107" vm="7503">
        <f ca="1"/>
        <v>62.13</v>
      </c>
      <c r="ER41" s="107" vm="6694">
        <f ca="1"/>
        <v>61.6</v>
      </c>
      <c r="ES41" s="107" vm="2059">
        <f ca="1"/>
        <v>61.71</v>
      </c>
      <c r="ET41" s="107" vm="6747">
        <f ca="1"/>
        <v>61.54</v>
      </c>
      <c r="EU41" s="107" vm="7504">
        <f ca="1"/>
        <v>61.005000000000003</v>
      </c>
      <c r="EV41" s="107" vm="6739">
        <f ca="1"/>
        <v>61.07</v>
      </c>
      <c r="EW41" s="107" vm="7505">
        <f ca="1"/>
        <v>60.585000000000001</v>
      </c>
      <c r="EX41" s="107" vm="6745">
        <f ca="1"/>
        <v>61.44</v>
      </c>
      <c r="EY41" s="107" vm="7506">
        <f ca="1"/>
        <v>61.765000000000001</v>
      </c>
      <c r="EZ41" s="107" vm="5142">
        <f ca="1"/>
        <v>62.39</v>
      </c>
      <c r="FA41" s="107" vm="7507">
        <f ca="1"/>
        <v>62.524999999999999</v>
      </c>
      <c r="FB41" s="107" vm="7508">
        <f ca="1"/>
        <v>62.25</v>
      </c>
      <c r="FC41" s="107" vm="7509">
        <f ca="1"/>
        <v>62.155000000000001</v>
      </c>
      <c r="FD41" s="107" vm="5069">
        <f ca="1"/>
        <v>61.61</v>
      </c>
      <c r="FE41" s="107" vm="6722">
        <f ca="1"/>
        <v>61.32</v>
      </c>
      <c r="FF41" s="107" vm="7510">
        <f ca="1"/>
        <v>60.515000000000001</v>
      </c>
      <c r="FG41" s="107" vm="7511">
        <f ca="1"/>
        <v>60.28</v>
      </c>
      <c r="FH41" s="107" vm="7512">
        <f ca="1"/>
        <v>60.08</v>
      </c>
      <c r="FI41" s="107" vm="7513">
        <f ca="1"/>
        <v>58.66</v>
      </c>
      <c r="FJ41" s="107" vm="7514">
        <f ca="1"/>
        <v>59.674999999999997</v>
      </c>
      <c r="FK41" s="107" vm="7515">
        <f ca="1"/>
        <v>59.555</v>
      </c>
      <c r="FL41" s="107" vm="7516">
        <f ca="1"/>
        <v>60.284999999999997</v>
      </c>
      <c r="FM41" s="107" vm="2027">
        <f ca="1"/>
        <v>60.335000000000001</v>
      </c>
      <c r="FN41" s="107" vm="7517">
        <f ca="1"/>
        <v>60.774999999999999</v>
      </c>
      <c r="FO41" s="107" vm="7492">
        <f ca="1"/>
        <v>60.325000000000003</v>
      </c>
      <c r="FP41" s="107" vm="7518">
        <f ca="1"/>
        <v>58.975000000000001</v>
      </c>
      <c r="FQ41" s="107" vm="7519">
        <f ca="1"/>
        <v>59.075000000000003</v>
      </c>
      <c r="FR41" s="107" vm="7520">
        <f ca="1"/>
        <v>59.335000000000001</v>
      </c>
      <c r="FS41" s="107" vm="7521">
        <f ca="1"/>
        <v>59.805</v>
      </c>
      <c r="FT41" s="107" vm="7522">
        <f ca="1"/>
        <v>58.65</v>
      </c>
      <c r="FU41" s="107" vm="7523">
        <f ca="1"/>
        <v>57.22</v>
      </c>
      <c r="FV41" s="107" vm="7524">
        <f ca="1"/>
        <v>55.02</v>
      </c>
      <c r="FW41" s="107" vm="4363">
        <f ca="1"/>
        <v>56.94</v>
      </c>
      <c r="FX41" s="107" vm="7525">
        <f ca="1"/>
        <v>57.825000000000003</v>
      </c>
      <c r="FY41" s="107" vm="6199">
        <f ca="1"/>
        <v>57.26</v>
      </c>
      <c r="FZ41" s="107" vm="7525">
        <f ca="1"/>
        <v>57.825000000000003</v>
      </c>
      <c r="GA41" s="107" vm="6155">
        <f ca="1"/>
        <v>56.99</v>
      </c>
      <c r="GB41" s="107" vm="4272">
        <f ca="1"/>
        <v>57.73</v>
      </c>
      <c r="GC41" s="107" vm="4304">
        <f ca="1"/>
        <v>57.79</v>
      </c>
      <c r="GD41" s="107" vm="7526">
        <f ca="1"/>
        <v>56.984999999999999</v>
      </c>
      <c r="GE41" s="107" vm="7527">
        <f ca="1"/>
        <v>57.555</v>
      </c>
      <c r="GF41" s="107" vm="7528">
        <f ca="1"/>
        <v>57.835000000000001</v>
      </c>
      <c r="GG41" s="107" vm="5098">
        <f ca="1"/>
        <v>58.01</v>
      </c>
      <c r="GH41" s="107" vm="7529">
        <f ca="1"/>
        <v>57.52</v>
      </c>
      <c r="GI41" s="107" vm="7530">
        <f ca="1"/>
        <v>57.354999999999997</v>
      </c>
      <c r="GJ41" s="107" vm="5901">
        <f ca="1"/>
        <v>56.424999999999997</v>
      </c>
      <c r="GK41" s="107" vm="6138">
        <f ca="1"/>
        <v>55.67</v>
      </c>
      <c r="GL41" s="107" vm="7531">
        <f ca="1"/>
        <v>56.06</v>
      </c>
      <c r="GM41" s="107" vm="7532">
        <f ca="1"/>
        <v>54.46</v>
      </c>
      <c r="GN41" s="107" vm="7533">
        <f ca="1"/>
        <v>54.5</v>
      </c>
      <c r="GO41" s="107" vm="7534">
        <f ca="1"/>
        <v>54.695</v>
      </c>
      <c r="GP41" s="107" vm="5906">
        <f ca="1"/>
        <v>56.685000000000002</v>
      </c>
      <c r="GQ41" s="107" vm="4261">
        <f ca="1"/>
        <v>56.47</v>
      </c>
      <c r="GR41" s="107" vm="7535">
        <f ca="1"/>
        <v>56.104999999999997</v>
      </c>
      <c r="GS41" s="107" vm="7536">
        <f ca="1"/>
        <v>56.27</v>
      </c>
      <c r="GT41" s="107" t="e" vm="340">
        <f ca="1"/>
        <v>#N/A</v>
      </c>
      <c r="GU41" s="107" vm="4287">
        <f ca="1"/>
        <v>57.53</v>
      </c>
      <c r="GV41" s="107" vm="6190">
        <f ca="1"/>
        <v>58.38</v>
      </c>
      <c r="GW41" s="107" vm="7537">
        <f ca="1"/>
        <v>58.314999999999998</v>
      </c>
      <c r="GX41" s="107" vm="7538">
        <f ca="1"/>
        <v>58.015000000000001</v>
      </c>
      <c r="GY41" s="107" vm="7539">
        <f ca="1"/>
        <v>58.505000000000003</v>
      </c>
      <c r="GZ41" s="107" vm="6682">
        <f ca="1"/>
        <v>58.73</v>
      </c>
      <c r="HA41" s="107" vm="7540">
        <f ca="1"/>
        <v>57.704999999999998</v>
      </c>
      <c r="HB41" s="107" vm="7541">
        <f ca="1"/>
        <v>57.274999999999999</v>
      </c>
      <c r="HC41" s="107" vm="7542">
        <f ca="1"/>
        <v>57.375</v>
      </c>
      <c r="HD41" s="107" vm="7543">
        <f ca="1"/>
        <v>57.145000000000003</v>
      </c>
      <c r="HE41" s="107" vm="7544">
        <f ca="1"/>
        <v>56.695</v>
      </c>
      <c r="HF41" s="107" vm="7545">
        <f ca="1"/>
        <v>55.88</v>
      </c>
      <c r="HG41" s="107" vm="7546">
        <f ca="1"/>
        <v>55.564999999999998</v>
      </c>
      <c r="HH41" s="107" vm="4255">
        <f ca="1"/>
        <v>55.52</v>
      </c>
      <c r="HI41" s="107" vm="7547">
        <f ca="1"/>
        <v>54.145000000000003</v>
      </c>
      <c r="HJ41" s="107" vm="7548">
        <f ca="1"/>
        <v>54</v>
      </c>
      <c r="HK41" s="107" vm="7549">
        <f ca="1"/>
        <v>55.1</v>
      </c>
      <c r="HL41" s="107" vm="5921">
        <f ca="1"/>
        <v>55.12</v>
      </c>
      <c r="HM41" s="107" vm="7550">
        <f ca="1"/>
        <v>54.555</v>
      </c>
      <c r="HN41" s="107" vm="7551">
        <f ca="1"/>
        <v>54.825000000000003</v>
      </c>
      <c r="HO41" s="107" vm="7552">
        <f ca="1"/>
        <v>54.23</v>
      </c>
      <c r="HP41" s="107" vm="7553">
        <f ca="1"/>
        <v>54.234999999999999</v>
      </c>
      <c r="HQ41" s="107" vm="7554">
        <f ca="1"/>
        <v>54.645000000000003</v>
      </c>
      <c r="HR41" s="107" vm="7555">
        <f ca="1"/>
        <v>53.92</v>
      </c>
      <c r="HS41" s="107" vm="7556">
        <f ca="1"/>
        <v>53.015000000000001</v>
      </c>
      <c r="HT41" s="107" vm="7557">
        <f ca="1"/>
        <v>53.67</v>
      </c>
      <c r="HU41" s="107" vm="4215">
        <f ca="1"/>
        <v>53</v>
      </c>
      <c r="HV41" s="107" vm="7549">
        <f ca="1"/>
        <v>55.1</v>
      </c>
      <c r="HW41" s="107" vm="7558">
        <f ca="1"/>
        <v>55.26</v>
      </c>
      <c r="HX41" s="107" vm="7559">
        <f ca="1"/>
        <v>55.634999999999998</v>
      </c>
      <c r="HY41" s="107" vm="5863">
        <f ca="1"/>
        <v>55.164999999999999</v>
      </c>
      <c r="HZ41" s="107" vm="5898">
        <f ca="1"/>
        <v>55.914999999999999</v>
      </c>
      <c r="IA41" s="107" vm="7560">
        <f ca="1"/>
        <v>55.96</v>
      </c>
      <c r="IB41" s="107" vm="7561">
        <f ca="1"/>
        <v>56.92</v>
      </c>
      <c r="IC41" s="107" vm="7562">
        <f ca="1"/>
        <v>56.84</v>
      </c>
      <c r="ID41" s="107" vm="7563">
        <f ca="1"/>
        <v>57.594999999999999</v>
      </c>
      <c r="IE41" s="107" vm="7564">
        <f ca="1"/>
        <v>57.905000000000001</v>
      </c>
      <c r="IF41" s="107" vm="7565">
        <f ca="1"/>
        <v>57.48</v>
      </c>
      <c r="IG41" s="107" vm="4271">
        <f ca="1"/>
        <v>57.32</v>
      </c>
      <c r="IH41" s="107" vm="7566">
        <f ca="1"/>
        <v>57.505000000000003</v>
      </c>
      <c r="II41" s="107" vm="7567">
        <f ca="1"/>
        <v>57.255000000000003</v>
      </c>
      <c r="IJ41" s="107" vm="7568">
        <f ca="1"/>
        <v>56.64</v>
      </c>
      <c r="IK41" s="107" vm="7569">
        <f ca="1"/>
        <v>56.42</v>
      </c>
      <c r="IL41" s="107" vm="7559">
        <f ca="1"/>
        <v>55.634999999999998</v>
      </c>
      <c r="IM41" s="107" vm="7570">
        <f ca="1"/>
        <v>56.21</v>
      </c>
      <c r="IN41" s="107" vm="4253">
        <f ca="1"/>
        <v>55.28</v>
      </c>
      <c r="IO41" s="107" vm="6134">
        <f ca="1"/>
        <v>55.6</v>
      </c>
      <c r="IP41" s="107" vm="7571">
        <f ca="1"/>
        <v>55.83</v>
      </c>
      <c r="IQ41" s="107" vm="7572">
        <f ca="1"/>
        <v>55.615000000000002</v>
      </c>
      <c r="IR41" s="107" vm="7573">
        <f ca="1"/>
        <v>56.055</v>
      </c>
      <c r="IS41" s="107" vm="7574">
        <f ca="1"/>
        <v>55.825000000000003</v>
      </c>
      <c r="IT41" s="107" vm="7575">
        <f ca="1"/>
        <v>56.26</v>
      </c>
      <c r="IU41" s="107" vm="4362">
        <f ca="1"/>
        <v>56.96</v>
      </c>
      <c r="IV41" s="107" vm="5935">
        <f ca="1"/>
        <v>57.06</v>
      </c>
      <c r="IW41" s="107" vm="4283">
        <f ca="1"/>
        <v>57.13</v>
      </c>
      <c r="IX41" s="107" vm="7576">
        <f ca="1"/>
        <v>57.195</v>
      </c>
      <c r="IY41" s="107" vm="7562">
        <f ca="1"/>
        <v>56.84</v>
      </c>
      <c r="IZ41" s="107" vm="5865">
        <f ca="1"/>
        <v>55.7</v>
      </c>
      <c r="JA41" s="107" vm="7577">
        <f ca="1"/>
        <v>55.625</v>
      </c>
      <c r="JB41" s="107" vm="5897">
        <f ca="1"/>
        <v>55.03</v>
      </c>
      <c r="JC41" s="107" vm="7578">
        <f ca="1"/>
        <v>54.435000000000002</v>
      </c>
      <c r="JD41" s="107" vm="7579">
        <f ca="1"/>
        <v>54.365000000000002</v>
      </c>
      <c r="JE41" s="107" vm="7580">
        <f ca="1"/>
        <v>54.615000000000002</v>
      </c>
      <c r="JF41" s="107" vm="7581">
        <f ca="1"/>
        <v>52.384999999999998</v>
      </c>
      <c r="JG41" s="107" vm="7582">
        <f ca="1"/>
        <v>52.52</v>
      </c>
      <c r="JH41" s="107" vm="4233">
        <f ca="1"/>
        <v>52.25</v>
      </c>
      <c r="JI41" s="107" vm="7583">
        <f ca="1"/>
        <v>53.524999999999999</v>
      </c>
      <c r="JJ41" s="107" vm="7584">
        <f ca="1"/>
        <v>53.215000000000003</v>
      </c>
      <c r="JK41" s="107" vm="7585">
        <f ca="1"/>
        <v>51.88</v>
      </c>
      <c r="JL41" s="107" vm="7586">
        <f ca="1"/>
        <v>52.4</v>
      </c>
      <c r="JM41" s="107" vm="7587">
        <f ca="1"/>
        <v>53.37</v>
      </c>
      <c r="JN41" s="107" vm="7555">
        <f ca="1"/>
        <v>53.92</v>
      </c>
      <c r="JO41" s="107" vm="5875">
        <f ca="1"/>
        <v>53.555</v>
      </c>
      <c r="JP41" s="107" vm="7588">
        <f ca="1"/>
        <v>53.36</v>
      </c>
      <c r="JQ41" s="107" vm="7589">
        <f ca="1"/>
        <v>52.585000000000001</v>
      </c>
      <c r="JR41" s="107" vm="7586">
        <f ca="1"/>
        <v>52.4</v>
      </c>
      <c r="JS41" s="107" vm="5840">
        <f ca="1"/>
        <v>51.65</v>
      </c>
      <c r="JT41" s="107" vm="7590">
        <f ca="1"/>
        <v>52.284999999999997</v>
      </c>
      <c r="JU41" s="107" vm="7591">
        <f ca="1"/>
        <v>51.984999999999999</v>
      </c>
      <c r="JV41" s="107" vm="7592">
        <f ca="1"/>
        <v>50.64</v>
      </c>
      <c r="JW41" s="107" vm="7593">
        <f ca="1"/>
        <v>51.655000000000001</v>
      </c>
      <c r="JX41" s="107" vm="7594">
        <f ca="1"/>
        <v>51.734999999999999</v>
      </c>
      <c r="JY41" s="107" vm="7595">
        <f ca="1"/>
        <v>52.204999999999998</v>
      </c>
      <c r="JZ41" s="107" vm="7596">
        <f ca="1"/>
        <v>52.08</v>
      </c>
      <c r="KA41" s="107"/>
      <c r="KB41" s="107"/>
    </row>
    <row r="42" spans="2:288" ht="20.100000000000001" customHeight="1" x14ac:dyDescent="0.6">
      <c r="B42" s="11"/>
      <c r="C42" s="1" t="s">
        <v>36</v>
      </c>
      <c r="D42" s="108" t="str" cm="1">
        <f t="array" ref="D42">_FV(Table15[[#This Row],[ ETF]],"Ticker symbol",TRUE)</f>
        <v>IUQA</v>
      </c>
      <c r="E42" s="1" t="s">
        <v>98</v>
      </c>
      <c r="F42" s="1" t="s">
        <v>99</v>
      </c>
      <c r="G42" s="1" t="e" vm="7597">
        <v>#VALUE!</v>
      </c>
      <c r="H42" s="18" cm="1">
        <f t="array" ref="H42">IFERROR(_FV(Table15[[#This Row],[ ETF]],"beta"),"")</f>
        <v>1.0118</v>
      </c>
      <c r="I42" s="21" cm="1">
        <f t="array" ref="I42">_FV(Table15[[#This Row],[ ETF]],"Price")</f>
        <v>11.6275</v>
      </c>
      <c r="J42" s="17">
        <f>SUMIF(Table14[Ativo],Table15[[#This Row],[Ticker]],Table14[Qtd])</f>
        <v>0</v>
      </c>
      <c r="K42" s="5">
        <f>Table15[[#This Row],[Preço]]*Table15[[#This Row],[Qtd]]</f>
        <v>0</v>
      </c>
      <c r="L42" s="13">
        <f>_xlfn.FLOOR.MATH((Aporte-2)/Table15[[#This Row],[Preço]])</f>
        <v>29</v>
      </c>
      <c r="M42" s="12">
        <f>Aporte-Table15[[#This Row],[Possível]]*Table15[[#This Row],[Preço]]</f>
        <v>12.802500000000009</v>
      </c>
      <c r="N42" s="26" cm="1">
        <f t="array" ref="N42">_FV(Table15[[#This Row],[ ETF]],"Expense ratio",TRUE)</f>
        <v>2E-3</v>
      </c>
      <c r="O42" s="29" cm="1">
        <f t="array" ref="O42">_FV(Table15[[#This Row],[ ETF]],"Market cap",TRUE)</f>
        <v>1401011615.3199999</v>
      </c>
      <c r="P42" s="27" cm="1">
        <f t="array" ref="P42">_FV(Table15[[#This Row],[ ETF]],"Volume")</f>
        <v>4300</v>
      </c>
      <c r="Q42" s="26" cm="1">
        <f t="array" ref="Q42">_FV(Table15[[#This Row],[ ETF]],"Change (%)",TRUE)</f>
        <v>3.0149999999999999E-3</v>
      </c>
      <c r="R42" s="30">
        <f ca="1">IFERROR(
   IFERROR(
      (Table15[[#This Row],[Preço]]-AF42)/AF42,
      (Table15[[#This Row],[Preço]]-AG42)/AG42
   ),
(Table15[[#This Row],[Preço]]-AH42)/AH42
)</f>
        <v>0.26265094257666571</v>
      </c>
      <c r="S42" s="31"/>
      <c r="T42" s="28" cm="1">
        <f t="array" ref="T42">Table15[[#This Row],[Valor de mercado]]/Riqueza_hoje</f>
        <v>0</v>
      </c>
      <c r="AF42" s="107" t="e" cm="1" vm="340">
        <f t="array" aca="1" ref="AF42:KB42" ca="1">TRANSPOSE(_xlfn.STOCKHISTORY(G42,TODAY()-365,TODAY(),0,0,1))</f>
        <v>#N/A</v>
      </c>
      <c r="AG42" s="107" vm="7598">
        <f ca="1"/>
        <v>9.2088000000000001</v>
      </c>
      <c r="AH42" s="107" vm="7599">
        <f ca="1"/>
        <v>9.2263000000000002</v>
      </c>
      <c r="AI42" s="107" vm="5605">
        <f ca="1"/>
        <v>9.2074999999999996</v>
      </c>
      <c r="AJ42" s="107" vm="5556">
        <f ca="1"/>
        <v>9.1199999999999992</v>
      </c>
      <c r="AK42" s="107" vm="7600">
        <f ca="1"/>
        <v>9.1163000000000007</v>
      </c>
      <c r="AL42" s="107" vm="7601">
        <f ca="1"/>
        <v>9.2375000000000007</v>
      </c>
      <c r="AM42" s="107" vm="7602">
        <f ca="1"/>
        <v>9.2949999999999999</v>
      </c>
      <c r="AN42" s="107" vm="7603">
        <f ca="1"/>
        <v>9.3149999999999995</v>
      </c>
      <c r="AO42" s="107" vm="7604">
        <f ca="1"/>
        <v>9.3287999999999993</v>
      </c>
      <c r="AP42" s="107" vm="7605">
        <f ca="1"/>
        <v>9.2925000000000004</v>
      </c>
      <c r="AQ42" s="107" vm="7606">
        <f ca="1"/>
        <v>9.3025000000000002</v>
      </c>
      <c r="AR42" s="107" vm="7606">
        <f ca="1"/>
        <v>9.3025000000000002</v>
      </c>
      <c r="AS42" s="107" vm="4678">
        <f ca="1"/>
        <v>9.1925000000000008</v>
      </c>
      <c r="AT42" s="107" vm="4748">
        <f ca="1"/>
        <v>9.2025000000000006</v>
      </c>
      <c r="AU42" s="107" vm="3068">
        <f ca="1"/>
        <v>9.2200000000000006</v>
      </c>
      <c r="AV42" s="107" vm="4676">
        <f ca="1"/>
        <v>9.3375000000000004</v>
      </c>
      <c r="AW42" s="107" vm="7607">
        <f ca="1"/>
        <v>9.3475000000000001</v>
      </c>
      <c r="AX42" s="107" vm="7608">
        <f ca="1"/>
        <v>9.3175000000000008</v>
      </c>
      <c r="AY42" s="107" vm="7609">
        <f ca="1"/>
        <v>9.2513000000000005</v>
      </c>
      <c r="AZ42" s="107" vm="7610">
        <f ca="1"/>
        <v>9.3350000000000009</v>
      </c>
      <c r="BA42" s="107" vm="7611">
        <f ca="1"/>
        <v>9.1762999999999995</v>
      </c>
      <c r="BB42" s="107" vm="7612">
        <f ca="1"/>
        <v>9.26</v>
      </c>
      <c r="BC42" s="107" vm="7613">
        <f ca="1"/>
        <v>9.0638000000000005</v>
      </c>
      <c r="BD42" s="107" vm="4742">
        <f ca="1"/>
        <v>9.0975000000000001</v>
      </c>
      <c r="BE42" s="107" vm="7614">
        <f ca="1"/>
        <v>9.2837999999999994</v>
      </c>
      <c r="BF42" s="107" vm="7615">
        <f ca="1"/>
        <v>9.2475000000000005</v>
      </c>
      <c r="BG42" s="107" vm="7603">
        <f ca="1"/>
        <v>9.3149999999999995</v>
      </c>
      <c r="BH42" s="107" vm="7616">
        <f ca="1"/>
        <v>9.4024999999999999</v>
      </c>
      <c r="BI42" s="107" vm="7617">
        <f ca="1"/>
        <v>9.4275000000000002</v>
      </c>
      <c r="BJ42" s="107" vm="7618">
        <f ca="1"/>
        <v>9.4600000000000009</v>
      </c>
      <c r="BK42" s="107" vm="7619">
        <f ca="1"/>
        <v>9.4625000000000004</v>
      </c>
      <c r="BL42" s="107" vm="7620">
        <f ca="1"/>
        <v>9.5175000000000001</v>
      </c>
      <c r="BM42" s="107" vm="7621">
        <f ca="1"/>
        <v>9.5299999999999994</v>
      </c>
      <c r="BN42" s="107" vm="7622">
        <f ca="1"/>
        <v>9.6074999999999999</v>
      </c>
      <c r="BO42" s="107" vm="7623">
        <f ca="1"/>
        <v>9.5399999999999991</v>
      </c>
      <c r="BP42" s="107" vm="7624">
        <f ca="1"/>
        <v>9.4875000000000007</v>
      </c>
      <c r="BQ42" s="107" vm="7625">
        <f ca="1"/>
        <v>9.4725000000000001</v>
      </c>
      <c r="BR42" s="107" vm="7626">
        <f ca="1"/>
        <v>9.5488</v>
      </c>
      <c r="BS42" s="107" vm="7627">
        <f ca="1"/>
        <v>9.4337999999999997</v>
      </c>
      <c r="BT42" s="107" vm="7628">
        <f ca="1"/>
        <v>9.4149999999999991</v>
      </c>
      <c r="BU42" s="107" vm="7629">
        <f ca="1"/>
        <v>9.5124999999999993</v>
      </c>
      <c r="BV42" s="107" vm="7630">
        <f ca="1"/>
        <v>9.4525000000000006</v>
      </c>
      <c r="BW42" s="107" vm="7603">
        <f ca="1"/>
        <v>9.3149999999999995</v>
      </c>
      <c r="BX42" s="107" vm="7631">
        <f ca="1"/>
        <v>9.4924999999999997</v>
      </c>
      <c r="BY42" s="107" vm="7632">
        <f ca="1"/>
        <v>9.4537999999999993</v>
      </c>
      <c r="BZ42" s="107" vm="7628">
        <f ca="1"/>
        <v>9.4149999999999991</v>
      </c>
      <c r="CA42" s="107" vm="7633">
        <f ca="1"/>
        <v>9.3112999999999992</v>
      </c>
      <c r="CB42" s="107" vm="5548">
        <f ca="1"/>
        <v>9.1300000000000008</v>
      </c>
      <c r="CC42" s="107" vm="7634">
        <f ca="1"/>
        <v>9.4849999999999994</v>
      </c>
      <c r="CD42" s="107" vm="7635">
        <f ca="1"/>
        <v>9.5337999999999994</v>
      </c>
      <c r="CE42" s="107" vm="7636">
        <f ca="1"/>
        <v>9.5512999999999995</v>
      </c>
      <c r="CF42" s="107" vm="7637">
        <f ca="1"/>
        <v>9.6662999999999997</v>
      </c>
      <c r="CG42" s="107" vm="7638">
        <f ca="1"/>
        <v>9.5875000000000004</v>
      </c>
      <c r="CH42" s="107" vm="7639">
        <f ca="1"/>
        <v>9.6449999999999996</v>
      </c>
      <c r="CI42" s="107" vm="7640">
        <f ca="1"/>
        <v>9.7174999999999994</v>
      </c>
      <c r="CJ42" s="107" vm="7641">
        <f ca="1"/>
        <v>9.6724999999999994</v>
      </c>
      <c r="CK42" s="107" vm="7642">
        <f ca="1"/>
        <v>9.6862999999999992</v>
      </c>
      <c r="CL42" s="107" vm="7643">
        <f ca="1"/>
        <v>9.5749999999999993</v>
      </c>
      <c r="CM42" s="107" vm="7644">
        <f ca="1"/>
        <v>9.6174999999999997</v>
      </c>
      <c r="CN42" s="107" vm="7645">
        <f ca="1"/>
        <v>9.6300000000000008</v>
      </c>
      <c r="CO42" s="107" vm="7646">
        <f ca="1"/>
        <v>9.6387999999999998</v>
      </c>
      <c r="CP42" s="107" vm="7647">
        <f ca="1"/>
        <v>9.5137999999999998</v>
      </c>
      <c r="CQ42" s="107" vm="7648">
        <f ca="1"/>
        <v>9.6549999999999994</v>
      </c>
      <c r="CR42" s="107" vm="7649">
        <f ca="1"/>
        <v>9.74</v>
      </c>
      <c r="CS42" s="107" vm="7650">
        <f ca="1"/>
        <v>9.7225000000000001</v>
      </c>
      <c r="CT42" s="107" vm="7651">
        <f ca="1"/>
        <v>9.7550000000000008</v>
      </c>
      <c r="CU42" s="107" vm="7652">
        <f ca="1"/>
        <v>9.8249999999999993</v>
      </c>
      <c r="CV42" s="107" vm="7653">
        <f ca="1"/>
        <v>9.9938000000000002</v>
      </c>
      <c r="CW42" s="107" vm="7654">
        <f ca="1"/>
        <v>9.9663000000000004</v>
      </c>
      <c r="CX42" s="107" vm="7655">
        <f ca="1"/>
        <v>10.0038</v>
      </c>
      <c r="CY42" s="107" vm="7656">
        <f ca="1"/>
        <v>10.025</v>
      </c>
      <c r="CZ42" s="107" vm="7657">
        <f ca="1"/>
        <v>10.077500000000001</v>
      </c>
      <c r="DA42" s="107" vm="7658">
        <f ca="1"/>
        <v>10.065</v>
      </c>
      <c r="DB42" s="107" vm="7659">
        <f ca="1"/>
        <v>10.085000000000001</v>
      </c>
      <c r="DC42" s="107" vm="7660">
        <f ca="1"/>
        <v>10.17</v>
      </c>
      <c r="DD42" s="107" vm="7661">
        <f ca="1"/>
        <v>10.199999999999999</v>
      </c>
      <c r="DE42" s="107" vm="7662">
        <f ca="1"/>
        <v>10.18</v>
      </c>
      <c r="DF42" s="107" vm="7663">
        <f ca="1"/>
        <v>10.095000000000001</v>
      </c>
      <c r="DG42" s="107" vm="7664">
        <f ca="1"/>
        <v>10.175000000000001</v>
      </c>
      <c r="DH42" s="107" vm="7665">
        <f ca="1"/>
        <v>10.205</v>
      </c>
      <c r="DI42" s="107" vm="7666">
        <f ca="1"/>
        <v>10.202500000000001</v>
      </c>
      <c r="DJ42" s="107" vm="7667">
        <f ca="1"/>
        <v>10.227499999999999</v>
      </c>
      <c r="DK42" s="107" vm="7661">
        <f ca="1"/>
        <v>10.199999999999999</v>
      </c>
      <c r="DL42" s="107" vm="7668">
        <f ca="1"/>
        <v>10.2125</v>
      </c>
      <c r="DM42" s="107" vm="7669">
        <f ca="1"/>
        <v>10.25</v>
      </c>
      <c r="DN42" s="107" vm="7670">
        <f ca="1"/>
        <v>10.215</v>
      </c>
      <c r="DO42" s="107" t="e" vm="340">
        <f ca="1"/>
        <v>#N/A</v>
      </c>
      <c r="DP42" s="107" vm="7671">
        <f ca="1"/>
        <v>10.1625</v>
      </c>
      <c r="DQ42" s="107" vm="7672">
        <f ca="1"/>
        <v>10.237500000000001</v>
      </c>
      <c r="DR42" s="107" vm="7673">
        <f ca="1"/>
        <v>10.234999999999999</v>
      </c>
      <c r="DS42" s="107" vm="7674">
        <f ca="1"/>
        <v>10.375</v>
      </c>
      <c r="DT42" s="107" vm="7675">
        <f ca="1"/>
        <v>10.3825</v>
      </c>
      <c r="DU42" s="107" vm="7664">
        <f ca="1"/>
        <v>10.175000000000001</v>
      </c>
      <c r="DV42" s="107" vm="7676">
        <f ca="1"/>
        <v>10.067500000000001</v>
      </c>
      <c r="DW42" s="107" vm="7677">
        <f ca="1"/>
        <v>10.08</v>
      </c>
      <c r="DX42" s="107" vm="7673">
        <f ca="1"/>
        <v>10.234999999999999</v>
      </c>
      <c r="DY42" s="107" vm="7678">
        <f ca="1"/>
        <v>10.172499999999999</v>
      </c>
      <c r="DZ42" s="107" vm="7679">
        <f ca="1"/>
        <v>10.19</v>
      </c>
      <c r="EA42" s="107" vm="7656">
        <f ca="1"/>
        <v>10.025</v>
      </c>
      <c r="EB42" s="107" vm="7680">
        <f ca="1"/>
        <v>10.210000000000001</v>
      </c>
      <c r="EC42" s="107" vm="7681">
        <f ca="1"/>
        <v>10.2325</v>
      </c>
      <c r="ED42" s="107" vm="7682">
        <f ca="1"/>
        <v>10.31</v>
      </c>
      <c r="EE42" s="107" vm="7683">
        <f ca="1"/>
        <v>10.29</v>
      </c>
      <c r="EF42" s="107" vm="7684">
        <f ca="1"/>
        <v>10.305</v>
      </c>
      <c r="EG42" s="107" vm="7685">
        <f ca="1"/>
        <v>10.315</v>
      </c>
      <c r="EH42" s="107" vm="7686">
        <f ca="1"/>
        <v>10.342499999999999</v>
      </c>
      <c r="EI42" s="107" t="e" vm="340">
        <f ca="1"/>
        <v>#N/A</v>
      </c>
      <c r="EJ42" s="107" vm="7687">
        <f ca="1"/>
        <v>10.307499999999999</v>
      </c>
      <c r="EK42" s="107" vm="7688">
        <f ca="1"/>
        <v>10.352499999999999</v>
      </c>
      <c r="EL42" s="107" vm="7689">
        <f ca="1"/>
        <v>10.33</v>
      </c>
      <c r="EM42" s="107" vm="7690">
        <f ca="1"/>
        <v>10.41</v>
      </c>
      <c r="EN42" s="107" vm="7691">
        <f ca="1"/>
        <v>10.404999999999999</v>
      </c>
      <c r="EO42" s="107" vm="7692">
        <f ca="1"/>
        <v>10.395</v>
      </c>
      <c r="EP42" s="107" vm="7693">
        <f ca="1"/>
        <v>10.435</v>
      </c>
      <c r="EQ42" s="107" vm="7694">
        <f ca="1"/>
        <v>10.44</v>
      </c>
      <c r="ER42" s="107" vm="7695">
        <f ca="1"/>
        <v>10.45</v>
      </c>
      <c r="ES42" s="107" vm="7696">
        <f ca="1"/>
        <v>10.452500000000001</v>
      </c>
      <c r="ET42" s="107" vm="7697">
        <f ca="1"/>
        <v>10.465</v>
      </c>
      <c r="EU42" s="107" vm="7698">
        <f ca="1"/>
        <v>10.47</v>
      </c>
      <c r="EV42" s="107" vm="7692">
        <f ca="1"/>
        <v>10.395</v>
      </c>
      <c r="EW42" s="107" vm="7699">
        <f ca="1"/>
        <v>10.295</v>
      </c>
      <c r="EX42" s="107" vm="7690">
        <f ca="1"/>
        <v>10.41</v>
      </c>
      <c r="EY42" s="107" vm="7700">
        <f ca="1"/>
        <v>10.46</v>
      </c>
      <c r="EZ42" s="107" vm="7697">
        <f ca="1"/>
        <v>10.465</v>
      </c>
      <c r="FA42" s="107" vm="1468">
        <f ca="1"/>
        <v>10.494999999999999</v>
      </c>
      <c r="FB42" s="107" vm="7701">
        <f ca="1"/>
        <v>10.595000000000001</v>
      </c>
      <c r="FC42" s="107" vm="7702">
        <f ca="1"/>
        <v>10.6225</v>
      </c>
      <c r="FD42" s="107" vm="7703">
        <f ca="1"/>
        <v>10.6775</v>
      </c>
      <c r="FE42" s="107" vm="7704">
        <f ca="1"/>
        <v>10.664999999999999</v>
      </c>
      <c r="FF42" s="107" vm="1432">
        <f ca="1"/>
        <v>10.715</v>
      </c>
      <c r="FG42" s="107" vm="7705">
        <f ca="1"/>
        <v>10.772500000000001</v>
      </c>
      <c r="FH42" s="107" vm="7706">
        <f ca="1"/>
        <v>10.824999999999999</v>
      </c>
      <c r="FI42" s="107" vm="7707">
        <f ca="1"/>
        <v>10.74</v>
      </c>
      <c r="FJ42" s="107" vm="7706">
        <f ca="1"/>
        <v>10.824999999999999</v>
      </c>
      <c r="FK42" s="107" vm="7707">
        <f ca="1"/>
        <v>10.74</v>
      </c>
      <c r="FL42" s="107" vm="1464">
        <f ca="1"/>
        <v>10.835000000000001</v>
      </c>
      <c r="FM42" s="107" vm="7708">
        <f ca="1"/>
        <v>10.8775</v>
      </c>
      <c r="FN42" s="107" vm="7709">
        <f ca="1"/>
        <v>10.904999999999999</v>
      </c>
      <c r="FO42" s="107" vm="1451">
        <f ca="1"/>
        <v>10.865</v>
      </c>
      <c r="FP42" s="107" vm="1464">
        <f ca="1"/>
        <v>10.835000000000001</v>
      </c>
      <c r="FQ42" s="107" vm="7710">
        <f ca="1"/>
        <v>10.805</v>
      </c>
      <c r="FR42" s="107" vm="7711">
        <f ca="1"/>
        <v>10.6325</v>
      </c>
      <c r="FS42" s="107" vm="7712">
        <f ca="1"/>
        <v>10.7475</v>
      </c>
      <c r="FT42" s="107" vm="1450">
        <f ca="1"/>
        <v>10.83</v>
      </c>
      <c r="FU42" s="107" vm="7713">
        <f ca="1"/>
        <v>10.86</v>
      </c>
      <c r="FV42" s="107" vm="1443">
        <f ca="1"/>
        <v>11.015000000000001</v>
      </c>
      <c r="FW42" s="107" vm="1452">
        <f ca="1"/>
        <v>11.035</v>
      </c>
      <c r="FX42" s="107" vm="7714">
        <f ca="1"/>
        <v>10.952500000000001</v>
      </c>
      <c r="FY42" s="107" vm="1470">
        <f ca="1"/>
        <v>11</v>
      </c>
      <c r="FZ42" s="107" vm="1463">
        <f ca="1"/>
        <v>11.045</v>
      </c>
      <c r="GA42" s="107" vm="7715">
        <f ca="1"/>
        <v>11.01</v>
      </c>
      <c r="GB42" s="107" vm="7716">
        <f ca="1"/>
        <v>11.06</v>
      </c>
      <c r="GC42" s="107" vm="1443">
        <f ca="1"/>
        <v>11.015000000000001</v>
      </c>
      <c r="GD42" s="107" vm="7717">
        <f ca="1"/>
        <v>11.0625</v>
      </c>
      <c r="GE42" s="107" vm="1439">
        <f ca="1"/>
        <v>11.115</v>
      </c>
      <c r="GF42" s="107" vm="1445">
        <f ca="1"/>
        <v>11.135</v>
      </c>
      <c r="GG42" s="107" vm="1448">
        <f ca="1"/>
        <v>11.125</v>
      </c>
      <c r="GH42" s="107" vm="1445">
        <f ca="1"/>
        <v>11.135</v>
      </c>
      <c r="GI42" s="107" vm="1445">
        <f ca="1"/>
        <v>11.135</v>
      </c>
      <c r="GJ42" s="107" vm="1445">
        <f ca="1"/>
        <v>11.135</v>
      </c>
      <c r="GK42" s="107" vm="7718">
        <f ca="1"/>
        <v>11.185</v>
      </c>
      <c r="GL42" s="107" vm="7719">
        <f ca="1"/>
        <v>11.2</v>
      </c>
      <c r="GM42" s="107" vm="1454">
        <f ca="1"/>
        <v>11.18</v>
      </c>
      <c r="GN42" s="107" vm="7720">
        <f ca="1"/>
        <v>11.145</v>
      </c>
      <c r="GO42" s="107" vm="7721">
        <f ca="1"/>
        <v>11.085000000000001</v>
      </c>
      <c r="GP42" s="107" vm="7722">
        <f ca="1"/>
        <v>11.1675</v>
      </c>
      <c r="GQ42" s="107" vm="7723">
        <f ca="1"/>
        <v>11.295</v>
      </c>
      <c r="GR42" s="107" vm="7724">
        <f ca="1"/>
        <v>11.275</v>
      </c>
      <c r="GS42" s="107" vm="7725">
        <f ca="1"/>
        <v>11.297499999999999</v>
      </c>
      <c r="GT42" s="107" vm="1475">
        <f ca="1"/>
        <v>11.234999999999999</v>
      </c>
      <c r="GU42" s="107" vm="7726">
        <f ca="1"/>
        <v>11.2925</v>
      </c>
      <c r="GV42" s="107" t="e" vm="340">
        <f ca="1"/>
        <v>#N/A</v>
      </c>
      <c r="GW42" s="107" vm="7727">
        <f ca="1"/>
        <v>11.3475</v>
      </c>
      <c r="GX42" s="107" vm="1480">
        <f ca="1"/>
        <v>11.335000000000001</v>
      </c>
      <c r="GY42" s="107" vm="7728">
        <f ca="1"/>
        <v>11.34</v>
      </c>
      <c r="GZ42" s="107" vm="7729">
        <f ca="1"/>
        <v>11.35</v>
      </c>
      <c r="HA42" s="107" vm="7730">
        <f ca="1"/>
        <v>11.3725</v>
      </c>
      <c r="HB42" s="107" vm="7731">
        <f ca="1"/>
        <v>11.255000000000001</v>
      </c>
      <c r="HC42" s="107" vm="7732">
        <f ca="1"/>
        <v>11.2225</v>
      </c>
      <c r="HD42" s="107" vm="1475">
        <f ca="1"/>
        <v>11.234999999999999</v>
      </c>
      <c r="HE42" s="107" vm="7733">
        <f ca="1"/>
        <v>11.172499999999999</v>
      </c>
      <c r="HF42" s="107" vm="1439">
        <f ca="1"/>
        <v>11.115</v>
      </c>
      <c r="HG42" s="107" vm="7734">
        <f ca="1"/>
        <v>11.1075</v>
      </c>
      <c r="HH42" s="107" vm="1453">
        <f ca="1"/>
        <v>11.095000000000001</v>
      </c>
      <c r="HI42" s="107" vm="1447">
        <f ca="1"/>
        <v>11.08</v>
      </c>
      <c r="HJ42" s="107" vm="1449">
        <f ca="1"/>
        <v>11.02</v>
      </c>
      <c r="HK42" s="107" vm="7735">
        <f ca="1"/>
        <v>10.85</v>
      </c>
      <c r="HL42" s="107" vm="7736">
        <f ca="1"/>
        <v>10.842499999999999</v>
      </c>
      <c r="HM42" s="107" vm="7709">
        <f ca="1"/>
        <v>10.904999999999999</v>
      </c>
      <c r="HN42" s="107" vm="7737">
        <f ca="1"/>
        <v>11.0175</v>
      </c>
      <c r="HO42" s="107" vm="7738">
        <f ca="1"/>
        <v>10.965</v>
      </c>
      <c r="HP42" s="107" vm="7739">
        <f ca="1"/>
        <v>10.9475</v>
      </c>
      <c r="HQ42" s="107" vm="7740">
        <f ca="1"/>
        <v>10.72</v>
      </c>
      <c r="HR42" s="107" vm="7741">
        <f ca="1"/>
        <v>10.755000000000001</v>
      </c>
      <c r="HS42" s="107" vm="7742">
        <f ca="1"/>
        <v>10.734999999999999</v>
      </c>
      <c r="HT42" s="107" vm="7743">
        <f ca="1"/>
        <v>10.62</v>
      </c>
      <c r="HU42" s="107" vm="7744">
        <f ca="1"/>
        <v>10.52</v>
      </c>
      <c r="HV42" s="107" vm="7745">
        <f ca="1"/>
        <v>10.692500000000001</v>
      </c>
      <c r="HW42" s="107" vm="7746">
        <f ca="1"/>
        <v>10.57</v>
      </c>
      <c r="HX42" s="107" vm="7747">
        <f ca="1"/>
        <v>10.855</v>
      </c>
      <c r="HY42" s="107" vm="7748">
        <f ca="1"/>
        <v>10.795</v>
      </c>
      <c r="HZ42" s="107" vm="7706">
        <f ca="1"/>
        <v>10.824999999999999</v>
      </c>
      <c r="IA42" s="107" vm="1433">
        <f ca="1"/>
        <v>10.71</v>
      </c>
      <c r="IB42" s="107" vm="7749">
        <f ca="1"/>
        <v>10.702500000000001</v>
      </c>
      <c r="IC42" s="107" vm="1465">
        <f ca="1"/>
        <v>10.93</v>
      </c>
      <c r="ID42" s="107" vm="7750">
        <f ca="1"/>
        <v>11.025</v>
      </c>
      <c r="IE42" s="107" vm="7751">
        <f ca="1"/>
        <v>11.065</v>
      </c>
      <c r="IF42" s="107" vm="7752">
        <f ca="1"/>
        <v>11.17</v>
      </c>
      <c r="IG42" s="107" vm="1457">
        <f ca="1"/>
        <v>11.217499999999999</v>
      </c>
      <c r="IH42" s="107" vm="1473">
        <f ca="1"/>
        <v>11.21</v>
      </c>
      <c r="II42" s="107" vm="1461">
        <f ca="1"/>
        <v>11.244999999999999</v>
      </c>
      <c r="IJ42" s="107" vm="7753">
        <f ca="1"/>
        <v>11.327500000000001</v>
      </c>
      <c r="IK42" s="107" vm="7754">
        <f ca="1"/>
        <v>11.362500000000001</v>
      </c>
      <c r="IL42" s="107" vm="7724">
        <f ca="1"/>
        <v>11.275</v>
      </c>
      <c r="IM42" s="107" vm="1460">
        <f ca="1"/>
        <v>11.31</v>
      </c>
      <c r="IN42" s="107" vm="7755">
        <f ca="1"/>
        <v>11.39</v>
      </c>
      <c r="IO42" s="107" vm="7756">
        <f ca="1"/>
        <v>11.395</v>
      </c>
      <c r="IP42" s="107" vm="7757">
        <f ca="1"/>
        <v>11.455</v>
      </c>
      <c r="IQ42" s="107" vm="7758">
        <f ca="1"/>
        <v>11.445</v>
      </c>
      <c r="IR42" s="107" vm="7759">
        <f ca="1"/>
        <v>11.605</v>
      </c>
      <c r="IS42" s="107" vm="7760">
        <f ca="1"/>
        <v>11.685</v>
      </c>
      <c r="IT42" s="107" vm="7761">
        <f ca="1"/>
        <v>11.65</v>
      </c>
      <c r="IU42" s="107" vm="7762">
        <f ca="1"/>
        <v>11.647500000000001</v>
      </c>
      <c r="IV42" s="107" vm="1483">
        <f ca="1"/>
        <v>11.625</v>
      </c>
      <c r="IW42" s="107" vm="7763">
        <f ca="1"/>
        <v>11.58</v>
      </c>
      <c r="IX42" s="107" vm="7764">
        <f ca="1"/>
        <v>11.692500000000001</v>
      </c>
      <c r="IY42" s="107" vm="7765">
        <f ca="1"/>
        <v>11.71</v>
      </c>
      <c r="IZ42" s="107" vm="7766">
        <f ca="1"/>
        <v>11.77</v>
      </c>
      <c r="JA42" s="107" vm="7767">
        <f ca="1"/>
        <v>11.675000000000001</v>
      </c>
      <c r="JB42" s="107" vm="7768">
        <f ca="1"/>
        <v>11.64</v>
      </c>
      <c r="JC42" s="107" vm="7769">
        <f ca="1"/>
        <v>11.734999999999999</v>
      </c>
      <c r="JD42" s="107" vm="7770">
        <f ca="1"/>
        <v>11.725</v>
      </c>
      <c r="JE42" s="107" vm="1484">
        <f ca="1"/>
        <v>11.57</v>
      </c>
      <c r="JF42" s="107" vm="1486">
        <f ca="1"/>
        <v>11.61</v>
      </c>
      <c r="JG42" s="107" vm="7771">
        <f ca="1"/>
        <v>11.6875</v>
      </c>
      <c r="JH42" s="107" vm="7772">
        <f ca="1"/>
        <v>11.4375</v>
      </c>
      <c r="JI42" s="107" vm="7773">
        <f ca="1"/>
        <v>11.535</v>
      </c>
      <c r="JJ42" s="107" vm="7774">
        <f ca="1"/>
        <v>11.41</v>
      </c>
      <c r="JK42" s="107" vm="7775">
        <f ca="1"/>
        <v>11.5075</v>
      </c>
      <c r="JL42" s="107" vm="7776">
        <f ca="1"/>
        <v>11.3125</v>
      </c>
      <c r="JM42" s="107" vm="1459">
        <f ca="1"/>
        <v>11.23</v>
      </c>
      <c r="JN42" s="107" vm="7777">
        <f ca="1"/>
        <v>11.272500000000001</v>
      </c>
      <c r="JO42" s="107" vm="7778">
        <f ca="1"/>
        <v>11.5975</v>
      </c>
      <c r="JP42" s="107" vm="1484">
        <f ca="1"/>
        <v>11.57</v>
      </c>
      <c r="JQ42" s="107" vm="7779">
        <f ca="1"/>
        <v>11.59</v>
      </c>
      <c r="JR42" s="107" vm="7780">
        <f ca="1"/>
        <v>11.5375</v>
      </c>
      <c r="JS42" s="107" vm="7781">
        <f ca="1"/>
        <v>11.525</v>
      </c>
      <c r="JT42" s="107" vm="7782">
        <f ca="1"/>
        <v>11.37</v>
      </c>
      <c r="JU42" s="107" vm="7774">
        <f ca="1"/>
        <v>11.41</v>
      </c>
      <c r="JV42" s="107" vm="1483">
        <f ca="1"/>
        <v>11.625</v>
      </c>
      <c r="JW42" s="107" vm="7783">
        <f ca="1"/>
        <v>11.4725</v>
      </c>
      <c r="JX42" s="107" vm="7784">
        <f ca="1"/>
        <v>11.157500000000001</v>
      </c>
      <c r="JY42" s="107" vm="1460">
        <f ca="1"/>
        <v>11.31</v>
      </c>
      <c r="JZ42" s="107" vm="7785">
        <f ca="1"/>
        <v>11.484999999999999</v>
      </c>
      <c r="KA42" s="107" vm="1486">
        <f ca="1"/>
        <v>11.61</v>
      </c>
      <c r="KB42" s="107" vm="7786">
        <f ca="1"/>
        <v>11.6275</v>
      </c>
    </row>
    <row r="43" spans="2:288" ht="20.100000000000001" customHeight="1" x14ac:dyDescent="0.6">
      <c r="B43" s="11"/>
      <c r="C43" s="1" t="s">
        <v>36</v>
      </c>
      <c r="D43" s="108" t="str" cm="1">
        <f t="array" ref="D43">_FV(Table15[[#This Row],[ ETF]],"Ticker symbol",TRUE)</f>
        <v>CUSS</v>
      </c>
      <c r="E43" s="1" t="s">
        <v>100</v>
      </c>
      <c r="F43" s="1" t="s">
        <v>89</v>
      </c>
      <c r="G43" s="1" t="e" vm="7787">
        <v>#VALUE!</v>
      </c>
      <c r="H43" s="18" cm="1">
        <f t="array" ref="H43">IFERROR(_FV(Table15[[#This Row],[ ETF]],"beta"),"")</f>
        <v>0.99380000000000002</v>
      </c>
      <c r="I43" s="21" cm="1">
        <f t="array" ref="I43">_FV(Table15[[#This Row],[ ETF]],"Price")</f>
        <v>500.28</v>
      </c>
      <c r="J43" s="17">
        <f>SUMIF(Table14[Ativo],Table15[[#This Row],[Ticker]],Table14[Qtd])</f>
        <v>0</v>
      </c>
      <c r="K43" s="5">
        <f>Table15[[#This Row],[Preço]]*Table15[[#This Row],[Qtd]]</f>
        <v>0</v>
      </c>
      <c r="L43" s="13">
        <f>_xlfn.FLOOR.MATH((Aporte-2)/Table15[[#This Row],[Preço]])</f>
        <v>0</v>
      </c>
      <c r="M43" s="12">
        <f>Aporte-Table15[[#This Row],[Possível]]*Table15[[#This Row],[Preço]]</f>
        <v>350</v>
      </c>
      <c r="N43" s="26" cm="1">
        <f t="array" ref="N43">_FV(Table15[[#This Row],[ ETF]],"Expense ratio",TRUE)</f>
        <v>4.3E-3</v>
      </c>
      <c r="O43" s="29" cm="1">
        <f t="array" ref="O43">_FV(Table15[[#This Row],[ ETF]],"Market cap",TRUE)</f>
        <v>1391373219.8199999</v>
      </c>
      <c r="P43" s="27" cm="1">
        <f t="array" ref="P43">_FV(Table15[[#This Row],[ ETF]],"Volume")</f>
        <v>1294</v>
      </c>
      <c r="Q43" s="26" cm="1">
        <f t="array" ref="Q43">_FV(Table15[[#This Row],[ ETF]],"Change (%)",TRUE)</f>
        <v>5.5529999999999998E-3</v>
      </c>
      <c r="R43" s="30">
        <f ca="1">IFERROR(
   IFERROR(
      (Table15[[#This Row],[Preço]]-AF43)/AF43,
      (Table15[[#This Row],[Preço]]-AG43)/AG43
   ),
(Table15[[#This Row],[Preço]]-AH43)/AH43
)</f>
        <v>0.18662239089184049</v>
      </c>
      <c r="S43" s="31"/>
      <c r="T43" s="28" cm="1">
        <f t="array" ref="T43">Table15[[#This Row],[Valor de mercado]]/Riqueza_hoje</f>
        <v>0</v>
      </c>
      <c r="AF43" s="107" t="e" cm="1" vm="340">
        <f t="array" aca="1" ref="AF43:KB43" ca="1">TRANSPOSE(_xlfn.STOCKHISTORY(G43,TODAY()-365,TODAY(),0,0,1))</f>
        <v>#N/A</v>
      </c>
      <c r="AG43" s="107" vm="7788">
        <f ca="1"/>
        <v>421.6</v>
      </c>
      <c r="AH43" s="107" vm="7789">
        <f ca="1"/>
        <v>425.51499999999999</v>
      </c>
      <c r="AI43" s="107" vm="7790">
        <f ca="1"/>
        <v>424.73</v>
      </c>
      <c r="AJ43" s="107" vm="7791">
        <f ca="1"/>
        <v>419.07499999999999</v>
      </c>
      <c r="AK43" s="107" vm="7792">
        <f ca="1"/>
        <v>424.08</v>
      </c>
      <c r="AL43" s="107" vm="7793">
        <f ca="1"/>
        <v>439.60500000000002</v>
      </c>
      <c r="AM43" s="107" vm="7794">
        <f ca="1"/>
        <v>446.77499999999998</v>
      </c>
      <c r="AN43" s="107" vm="7795">
        <f ca="1"/>
        <v>448.14499999999998</v>
      </c>
      <c r="AO43" s="107" vm="7796">
        <f ca="1"/>
        <v>446.93</v>
      </c>
      <c r="AP43" s="107" vm="7797">
        <f ca="1"/>
        <v>453.95</v>
      </c>
      <c r="AQ43" s="107" vm="7798">
        <f ca="1"/>
        <v>453.03500000000003</v>
      </c>
      <c r="AR43" s="107" vm="7799">
        <f ca="1"/>
        <v>458.7</v>
      </c>
      <c r="AS43" s="107" vm="7800">
        <f ca="1"/>
        <v>452.16</v>
      </c>
      <c r="AT43" s="107" vm="7801">
        <f ca="1"/>
        <v>454.45</v>
      </c>
      <c r="AU43" s="107" vm="7802">
        <f ca="1"/>
        <v>457.41</v>
      </c>
      <c r="AV43" s="107" vm="7803">
        <f ca="1"/>
        <v>459.97</v>
      </c>
      <c r="AW43" s="107" vm="7804">
        <f ca="1"/>
        <v>458.89499999999998</v>
      </c>
      <c r="AX43" s="107" vm="7805">
        <f ca="1"/>
        <v>455.27</v>
      </c>
      <c r="AY43" s="107" vm="7806">
        <f ca="1"/>
        <v>455.58499999999998</v>
      </c>
      <c r="AZ43" s="107" vm="7807">
        <f ca="1"/>
        <v>457.61</v>
      </c>
      <c r="BA43" s="107" vm="7808">
        <f ca="1"/>
        <v>451.82</v>
      </c>
      <c r="BB43" s="107" vm="7809">
        <f ca="1"/>
        <v>445.74</v>
      </c>
      <c r="BC43" s="107" vm="7810">
        <f ca="1"/>
        <v>446.01</v>
      </c>
      <c r="BD43" s="107" vm="7811">
        <f ca="1"/>
        <v>444.29500000000002</v>
      </c>
      <c r="BE43" s="107" vm="7812">
        <f ca="1"/>
        <v>454.28500000000003</v>
      </c>
      <c r="BF43" s="107" vm="7813">
        <f ca="1"/>
        <v>453.56</v>
      </c>
      <c r="BG43" s="107" vm="7814">
        <f ca="1"/>
        <v>463.6</v>
      </c>
      <c r="BH43" s="107" vm="7815">
        <f ca="1"/>
        <v>469.63</v>
      </c>
      <c r="BI43" s="107" vm="7816">
        <f ca="1"/>
        <v>477.44</v>
      </c>
      <c r="BJ43" s="107" vm="7817">
        <f ca="1"/>
        <v>479.75</v>
      </c>
      <c r="BK43" s="107" vm="7818">
        <f ca="1"/>
        <v>480.56</v>
      </c>
      <c r="BL43" s="107" vm="7819">
        <f ca="1"/>
        <v>482.995</v>
      </c>
      <c r="BM43" s="107" vm="7820">
        <f ca="1"/>
        <v>481.84</v>
      </c>
      <c r="BN43" s="107" vm="7821">
        <f ca="1"/>
        <v>487.91500000000002</v>
      </c>
      <c r="BO43" s="107" vm="7822">
        <f ca="1"/>
        <v>482.08</v>
      </c>
      <c r="BP43" s="107" vm="7823">
        <f ca="1"/>
        <v>474.35500000000002</v>
      </c>
      <c r="BQ43" s="107" vm="7824">
        <f ca="1"/>
        <v>469.39</v>
      </c>
      <c r="BR43" s="107" vm="7825">
        <f ca="1"/>
        <v>479.59</v>
      </c>
      <c r="BS43" s="107" vm="7826">
        <f ca="1"/>
        <v>478.89</v>
      </c>
      <c r="BT43" s="107" vm="7827">
        <f ca="1"/>
        <v>469.75</v>
      </c>
      <c r="BU43" s="107" vm="7828">
        <f ca="1"/>
        <v>484.12</v>
      </c>
      <c r="BV43" s="107" vm="7829">
        <f ca="1"/>
        <v>480.39</v>
      </c>
      <c r="BW43" s="107" vm="7830">
        <f ca="1"/>
        <v>469.02</v>
      </c>
      <c r="BX43" s="107" vm="7831">
        <f ca="1"/>
        <v>481.02499999999998</v>
      </c>
      <c r="BY43" s="107" vm="7832">
        <f ca="1"/>
        <v>478.08</v>
      </c>
      <c r="BZ43" s="107" vm="7833">
        <f ca="1"/>
        <v>478.79500000000002</v>
      </c>
      <c r="CA43" s="107" vm="7834">
        <f ca="1"/>
        <v>466.005</v>
      </c>
      <c r="CB43" s="107" vm="7835">
        <f ca="1"/>
        <v>448.51499999999999</v>
      </c>
      <c r="CC43" s="107" vm="7836">
        <f ca="1"/>
        <v>477.13499999999999</v>
      </c>
      <c r="CD43" s="107" vm="233">
        <f ca="1"/>
        <v>480.1</v>
      </c>
      <c r="CE43" s="107" vm="7837">
        <f ca="1"/>
        <v>484.34500000000003</v>
      </c>
      <c r="CF43" s="107" vm="7838">
        <f ca="1"/>
        <v>492.815</v>
      </c>
      <c r="CG43" s="107" vm="7839">
        <f ca="1"/>
        <v>495.55500000000001</v>
      </c>
      <c r="CH43" s="107" vm="7840">
        <f ca="1"/>
        <v>498.44499999999999</v>
      </c>
      <c r="CI43" s="107" vm="7841">
        <f ca="1"/>
        <v>494.10500000000002</v>
      </c>
      <c r="CJ43" s="107" vm="7842">
        <f ca="1"/>
        <v>491.16500000000002</v>
      </c>
      <c r="CK43" s="107" vm="7843">
        <f ca="1"/>
        <v>498.23500000000001</v>
      </c>
      <c r="CL43" s="107" vm="7844">
        <f ca="1"/>
        <v>489.255</v>
      </c>
      <c r="CM43" s="107" vm="7845">
        <f ca="1"/>
        <v>483.59500000000003</v>
      </c>
      <c r="CN43" s="107" vm="7846">
        <f ca="1"/>
        <v>475.59</v>
      </c>
      <c r="CO43" s="107" vm="7847">
        <f ca="1"/>
        <v>473</v>
      </c>
      <c r="CP43" s="107" vm="7848">
        <f ca="1"/>
        <v>467.03</v>
      </c>
      <c r="CQ43" s="107" vm="7849">
        <f ca="1"/>
        <v>479.24</v>
      </c>
      <c r="CR43" s="107" vm="7850">
        <f ca="1"/>
        <v>468.99</v>
      </c>
      <c r="CS43" s="107" vm="7851">
        <f ca="1"/>
        <v>473.78</v>
      </c>
      <c r="CT43" s="107" vm="7852">
        <f ca="1"/>
        <v>478.80500000000001</v>
      </c>
      <c r="CU43" s="107" vm="7853">
        <f ca="1"/>
        <v>482.69499999999999</v>
      </c>
      <c r="CV43" s="107" vm="7854">
        <f ca="1"/>
        <v>489.79</v>
      </c>
      <c r="CW43" s="107" vm="7855">
        <f ca="1"/>
        <v>484.87</v>
      </c>
      <c r="CX43" s="107" vm="7856">
        <f ca="1"/>
        <v>483.88</v>
      </c>
      <c r="CY43" s="107" vm="7857">
        <f ca="1"/>
        <v>485.81</v>
      </c>
      <c r="CZ43" s="107" vm="7858">
        <f ca="1"/>
        <v>486.495</v>
      </c>
      <c r="DA43" s="107" vm="7859">
        <f ca="1"/>
        <v>484.27</v>
      </c>
      <c r="DB43" s="107" vm="7860">
        <f ca="1"/>
        <v>493.505</v>
      </c>
      <c r="DC43" s="107" vm="7861">
        <f ca="1"/>
        <v>490.02499999999998</v>
      </c>
      <c r="DD43" s="107" vm="7862">
        <f ca="1"/>
        <v>493.42</v>
      </c>
      <c r="DE43" s="107" vm="7863">
        <f ca="1"/>
        <v>488.255</v>
      </c>
      <c r="DF43" s="107" vm="7864">
        <f ca="1"/>
        <v>478.53</v>
      </c>
      <c r="DG43" s="107" vm="7865">
        <f ca="1"/>
        <v>485.17500000000001</v>
      </c>
      <c r="DH43" s="107" vm="7866">
        <f ca="1"/>
        <v>493.625</v>
      </c>
      <c r="DI43" s="107" vm="7867">
        <f ca="1"/>
        <v>494.755</v>
      </c>
      <c r="DJ43" s="107" vm="7868">
        <f ca="1"/>
        <v>501.89</v>
      </c>
      <c r="DK43" s="107" vm="7869">
        <f ca="1"/>
        <v>503.46499999999997</v>
      </c>
      <c r="DL43" s="107" vm="7870">
        <f ca="1"/>
        <v>503.75</v>
      </c>
      <c r="DM43" s="107" vm="7871">
        <f ca="1"/>
        <v>502.67500000000001</v>
      </c>
      <c r="DN43" s="107" vm="7872">
        <f ca="1"/>
        <v>498.10500000000002</v>
      </c>
      <c r="DO43" s="107" t="e" vm="340">
        <f ca="1"/>
        <v>#N/A</v>
      </c>
      <c r="DP43" s="107" vm="7873">
        <f ca="1"/>
        <v>490.96</v>
      </c>
      <c r="DQ43" s="107" vm="7874">
        <f ca="1"/>
        <v>495.15</v>
      </c>
      <c r="DR43" s="107" vm="7875">
        <f ca="1"/>
        <v>488.66</v>
      </c>
      <c r="DS43" s="107" vm="7876">
        <f ca="1"/>
        <v>497.98500000000001</v>
      </c>
      <c r="DT43" s="107" vm="7877">
        <f ca="1"/>
        <v>498.61</v>
      </c>
      <c r="DU43" s="107" vm="7878">
        <f ca="1"/>
        <v>486.46</v>
      </c>
      <c r="DV43" s="107" vm="7879">
        <f ca="1"/>
        <v>481.71499999999997</v>
      </c>
      <c r="DW43" s="107" vm="7880">
        <f ca="1"/>
        <v>476.65</v>
      </c>
      <c r="DX43" s="107" vm="7881">
        <f ca="1"/>
        <v>486.005</v>
      </c>
      <c r="DY43" s="107" vm="7882">
        <f ca="1"/>
        <v>487.435</v>
      </c>
      <c r="DZ43" s="107" vm="7883">
        <f ca="1"/>
        <v>489.44</v>
      </c>
      <c r="EA43" s="107" vm="7884">
        <f ca="1"/>
        <v>478.67500000000001</v>
      </c>
      <c r="EB43" s="107" vm="7885">
        <f ca="1"/>
        <v>482.75</v>
      </c>
      <c r="EC43" s="107" vm="7886">
        <f ca="1"/>
        <v>487.47500000000002</v>
      </c>
      <c r="ED43" s="107" vm="7887">
        <f ca="1"/>
        <v>490.5</v>
      </c>
      <c r="EE43" s="107" vm="7888">
        <f ca="1"/>
        <v>487.4</v>
      </c>
      <c r="EF43" s="107" vm="7889">
        <f ca="1"/>
        <v>489.7</v>
      </c>
      <c r="EG43" s="107" vm="7890">
        <f ca="1"/>
        <v>495.2</v>
      </c>
      <c r="EH43" s="107" vm="7891">
        <f ca="1"/>
        <v>495.55</v>
      </c>
      <c r="EI43" s="107" t="e" vm="340">
        <f ca="1"/>
        <v>#N/A</v>
      </c>
      <c r="EJ43" s="107" vm="7892">
        <f ca="1"/>
        <v>498.58499999999998</v>
      </c>
      <c r="EK43" s="107" vm="7893">
        <f ca="1"/>
        <v>500.22500000000002</v>
      </c>
      <c r="EL43" s="107" vm="7894">
        <f ca="1"/>
        <v>497.11</v>
      </c>
      <c r="EM43" s="107" vm="7895">
        <f ca="1"/>
        <v>497.54</v>
      </c>
      <c r="EN43" s="107" vm="7896">
        <f ca="1"/>
        <v>505.26</v>
      </c>
      <c r="EO43" s="107" vm="7897">
        <f ca="1"/>
        <v>504.18</v>
      </c>
      <c r="EP43" s="107" vm="7898">
        <f ca="1"/>
        <v>508.54</v>
      </c>
      <c r="EQ43" s="107" vm="7899">
        <f ca="1"/>
        <v>504.01</v>
      </c>
      <c r="ER43" s="107" vm="7900">
        <f ca="1"/>
        <v>504.90499999999997</v>
      </c>
      <c r="ES43" s="107" vm="7901">
        <f ca="1"/>
        <v>506.63</v>
      </c>
      <c r="ET43" s="107" vm="7902">
        <f ca="1"/>
        <v>501.82499999999999</v>
      </c>
      <c r="EU43" s="107" vm="7903">
        <f ca="1"/>
        <v>503.10500000000002</v>
      </c>
      <c r="EV43" s="107" vm="7904">
        <f ca="1"/>
        <v>497</v>
      </c>
      <c r="EW43" s="107" vm="7905">
        <f ca="1"/>
        <v>490.11</v>
      </c>
      <c r="EX43" s="107" vm="7906">
        <f ca="1"/>
        <v>494.33</v>
      </c>
      <c r="EY43" s="107" vm="7907">
        <f ca="1"/>
        <v>495.69</v>
      </c>
      <c r="EZ43" s="107" vm="7908">
        <f ca="1"/>
        <v>501.16</v>
      </c>
      <c r="FA43" s="107" vm="7909">
        <f ca="1"/>
        <v>503.07</v>
      </c>
      <c r="FB43" s="107" vm="7910">
        <f ca="1"/>
        <v>507.64</v>
      </c>
      <c r="FC43" s="107" vm="7911">
        <f ca="1"/>
        <v>503.79500000000002</v>
      </c>
      <c r="FD43" s="107" vm="7912">
        <f ca="1"/>
        <v>505.57</v>
      </c>
      <c r="FE43" s="107" vm="7913">
        <f ca="1"/>
        <v>502.10500000000002</v>
      </c>
      <c r="FF43" s="107" vm="7914">
        <f ca="1"/>
        <v>504.97500000000002</v>
      </c>
      <c r="FG43" s="107" vm="7915">
        <f ca="1"/>
        <v>503.02499999999998</v>
      </c>
      <c r="FH43" s="107" vm="7916">
        <f ca="1"/>
        <v>503.91500000000002</v>
      </c>
      <c r="FI43" s="107" vm="7917">
        <f ca="1"/>
        <v>494.64</v>
      </c>
      <c r="FJ43" s="107" vm="7918">
        <f ca="1"/>
        <v>493.755</v>
      </c>
      <c r="FK43" s="107" vm="7919">
        <f ca="1"/>
        <v>489.185</v>
      </c>
      <c r="FL43" s="107" vm="7920">
        <f ca="1"/>
        <v>496.39</v>
      </c>
      <c r="FM43" s="107" vm="7921">
        <f ca="1"/>
        <v>498.245</v>
      </c>
      <c r="FN43" s="107" vm="7922">
        <f ca="1"/>
        <v>493.96</v>
      </c>
      <c r="FO43" s="107" vm="7923">
        <f ca="1"/>
        <v>486.85500000000002</v>
      </c>
      <c r="FP43" s="107" vm="7924">
        <f ca="1"/>
        <v>483.1</v>
      </c>
      <c r="FQ43" s="107" vm="7925">
        <f ca="1"/>
        <v>481.83499999999998</v>
      </c>
      <c r="FR43" s="107" vm="7926">
        <f ca="1"/>
        <v>469.8</v>
      </c>
      <c r="FS43" s="107" vm="7927">
        <f ca="1"/>
        <v>480.60500000000002</v>
      </c>
      <c r="FT43" s="107" vm="7928">
        <f ca="1"/>
        <v>487.99</v>
      </c>
      <c r="FU43" s="107" vm="7929">
        <f ca="1"/>
        <v>483.40499999999997</v>
      </c>
      <c r="FV43" s="107" vm="7930">
        <f ca="1"/>
        <v>487.23</v>
      </c>
      <c r="FW43" s="107" vm="7931">
        <f ca="1"/>
        <v>488.34500000000003</v>
      </c>
      <c r="FX43" s="107" vm="7932">
        <f ca="1"/>
        <v>482.36</v>
      </c>
      <c r="FY43" s="107" vm="7933">
        <f ca="1"/>
        <v>487.76</v>
      </c>
      <c r="FZ43" s="107" vm="7934">
        <f ca="1"/>
        <v>495.995</v>
      </c>
      <c r="GA43" s="107" vm="7935">
        <f ca="1"/>
        <v>492.73500000000001</v>
      </c>
      <c r="GB43" s="107" vm="7936">
        <f ca="1"/>
        <v>494.31</v>
      </c>
      <c r="GC43" s="107" vm="7937">
        <f ca="1"/>
        <v>490.06</v>
      </c>
      <c r="GD43" s="107" vm="7938">
        <f ca="1"/>
        <v>491.48</v>
      </c>
      <c r="GE43" s="107" vm="7939">
        <f ca="1"/>
        <v>493.88</v>
      </c>
      <c r="GF43" s="107" vm="7940">
        <f ca="1"/>
        <v>496.57499999999999</v>
      </c>
      <c r="GG43" s="107" vm="7941">
        <f ca="1"/>
        <v>493.85500000000002</v>
      </c>
      <c r="GH43" s="107" vm="7942">
        <f ca="1"/>
        <v>495.88499999999999</v>
      </c>
      <c r="GI43" s="107" vm="7943">
        <f ca="1"/>
        <v>493.185</v>
      </c>
      <c r="GJ43" s="107" vm="7944">
        <f ca="1"/>
        <v>495.56</v>
      </c>
      <c r="GK43" s="107" vm="7945">
        <f ca="1"/>
        <v>495.14</v>
      </c>
      <c r="GL43" s="107" vm="7946">
        <f ca="1"/>
        <v>491.02</v>
      </c>
      <c r="GM43" s="107" vm="7947">
        <f ca="1"/>
        <v>482.4</v>
      </c>
      <c r="GN43" s="107" vm="7948">
        <f ca="1"/>
        <v>486</v>
      </c>
      <c r="GO43" s="107" vm="7949">
        <f ca="1"/>
        <v>473.68</v>
      </c>
      <c r="GP43" s="107" vm="7950">
        <f ca="1"/>
        <v>479.48</v>
      </c>
      <c r="GQ43" s="107" vm="7951">
        <f ca="1"/>
        <v>487.24</v>
      </c>
      <c r="GR43" s="107" vm="7952">
        <f ca="1"/>
        <v>493.23</v>
      </c>
      <c r="GS43" s="107" vm="7953">
        <f ca="1"/>
        <v>497.74</v>
      </c>
      <c r="GT43" s="107" vm="7954">
        <f ca="1"/>
        <v>494.90499999999997</v>
      </c>
      <c r="GU43" s="107" vm="7955">
        <f ca="1"/>
        <v>502.59500000000003</v>
      </c>
      <c r="GV43" s="107" t="e" vm="340">
        <f ca="1"/>
        <v>#N/A</v>
      </c>
      <c r="GW43" s="107" vm="7956">
        <f ca="1"/>
        <v>502.45499999999998</v>
      </c>
      <c r="GX43" s="107" vm="7957">
        <f ca="1"/>
        <v>502.69499999999999</v>
      </c>
      <c r="GY43" s="107" vm="7958">
        <f ca="1"/>
        <v>509.6</v>
      </c>
      <c r="GZ43" s="107" vm="7959">
        <f ca="1"/>
        <v>505.745</v>
      </c>
      <c r="HA43" s="107" vm="7960">
        <f ca="1"/>
        <v>506.86500000000001</v>
      </c>
      <c r="HB43" s="107" vm="7961">
        <f ca="1"/>
        <v>503.78</v>
      </c>
      <c r="HC43" s="107" vm="7962">
        <f ca="1"/>
        <v>497.755</v>
      </c>
      <c r="HD43" s="107" vm="7963">
        <f ca="1"/>
        <v>500.82</v>
      </c>
      <c r="HE43" s="107" vm="7964">
        <f ca="1"/>
        <v>496.20499999999998</v>
      </c>
      <c r="HF43" s="107" vm="7965">
        <f ca="1"/>
        <v>495.59</v>
      </c>
      <c r="HG43" s="107" vm="7966">
        <f ca="1"/>
        <v>493.65</v>
      </c>
      <c r="HH43" s="107" vm="7967">
        <f ca="1"/>
        <v>493.55</v>
      </c>
      <c r="HI43" s="107" vm="7968">
        <f ca="1"/>
        <v>493.75</v>
      </c>
      <c r="HJ43" s="107" vm="7918">
        <f ca="1"/>
        <v>493.755</v>
      </c>
      <c r="HK43" s="107" vm="7969">
        <f ca="1"/>
        <v>484.06</v>
      </c>
      <c r="HL43" s="107" vm="7970">
        <f ca="1"/>
        <v>484.35</v>
      </c>
      <c r="HM43" s="107" vm="7971">
        <f ca="1"/>
        <v>492.745</v>
      </c>
      <c r="HN43" s="107" vm="7972">
        <f ca="1"/>
        <v>499.35500000000002</v>
      </c>
      <c r="HO43" s="107" vm="7973">
        <f ca="1"/>
        <v>498.52499999999998</v>
      </c>
      <c r="HP43" s="107" vm="7974">
        <f ca="1"/>
        <v>505.52</v>
      </c>
      <c r="HQ43" s="107" vm="7975">
        <f ca="1"/>
        <v>497.13</v>
      </c>
      <c r="HR43" s="107" vm="7976">
        <f ca="1"/>
        <v>495.565</v>
      </c>
      <c r="HS43" s="107" vm="7977">
        <f ca="1"/>
        <v>492.69</v>
      </c>
      <c r="HT43" s="107" vm="7978">
        <f ca="1"/>
        <v>490.71</v>
      </c>
      <c r="HU43" s="107" vm="7979">
        <f ca="1"/>
        <v>491.005</v>
      </c>
      <c r="HV43" s="107" vm="7980">
        <f ca="1"/>
        <v>495.9</v>
      </c>
      <c r="HW43" s="107" vm="7981">
        <f ca="1"/>
        <v>485.29500000000002</v>
      </c>
      <c r="HX43" s="107" vm="7982">
        <f ca="1"/>
        <v>501.12</v>
      </c>
      <c r="HY43" s="107" vm="7983">
        <f ca="1"/>
        <v>498.34</v>
      </c>
      <c r="HZ43" s="107" vm="7984">
        <f ca="1"/>
        <v>498.75</v>
      </c>
      <c r="IA43" s="107" vm="7985">
        <f ca="1"/>
        <v>495.05500000000001</v>
      </c>
      <c r="IB43" s="107" vm="7986">
        <f ca="1"/>
        <v>496.34</v>
      </c>
      <c r="IC43" s="107" vm="7987">
        <f ca="1"/>
        <v>503.44499999999999</v>
      </c>
      <c r="ID43" s="107" vm="7988">
        <f ca="1"/>
        <v>508.53</v>
      </c>
      <c r="IE43" s="107" vm="7989">
        <f ca="1"/>
        <v>503.31</v>
      </c>
      <c r="IF43" s="107" vm="7990">
        <f ca="1"/>
        <v>507.02</v>
      </c>
      <c r="IG43" s="107" vm="7991">
        <f ca="1"/>
        <v>509.71</v>
      </c>
      <c r="IH43" s="107" vm="7992">
        <f ca="1"/>
        <v>508.02</v>
      </c>
      <c r="II43" s="107" vm="7993">
        <f ca="1"/>
        <v>510.70499999999998</v>
      </c>
      <c r="IJ43" s="107" vm="7994">
        <f ca="1"/>
        <v>515.505</v>
      </c>
      <c r="IK43" s="107" vm="7995">
        <f ca="1"/>
        <v>516.26</v>
      </c>
      <c r="IL43" s="107" vm="7996">
        <f ca="1"/>
        <v>506.935</v>
      </c>
      <c r="IM43" s="107" vm="7997">
        <f ca="1"/>
        <v>508.05500000000001</v>
      </c>
      <c r="IN43" s="107" vm="7998">
        <f ca="1"/>
        <v>511.29500000000002</v>
      </c>
      <c r="IO43" s="107" vm="7999">
        <f ca="1"/>
        <v>520.84500000000003</v>
      </c>
      <c r="IP43" s="107" vm="8000">
        <f ca="1"/>
        <v>521.16</v>
      </c>
      <c r="IQ43" s="107" vm="8001">
        <f ca="1"/>
        <v>527.04</v>
      </c>
      <c r="IR43" s="107" vm="8002">
        <f ca="1"/>
        <v>529.12</v>
      </c>
      <c r="IS43" s="107" vm="8003">
        <f ca="1"/>
        <v>534.87</v>
      </c>
      <c r="IT43" s="107" vm="8004">
        <f ca="1"/>
        <v>537.67999999999995</v>
      </c>
      <c r="IU43" s="107" vm="8005">
        <f ca="1"/>
        <v>532.79499999999996</v>
      </c>
      <c r="IV43" s="107" vm="8006">
        <f ca="1"/>
        <v>532.17999999999995</v>
      </c>
      <c r="IW43" s="107" vm="8007">
        <f ca="1"/>
        <v>528.55499999999995</v>
      </c>
      <c r="IX43" s="107" vm="8008">
        <f ca="1"/>
        <v>529.92999999999995</v>
      </c>
      <c r="IY43" s="107" vm="8009">
        <f ca="1"/>
        <v>529.89</v>
      </c>
      <c r="IZ43" s="107" vm="8010">
        <f ca="1"/>
        <v>529.26499999999999</v>
      </c>
      <c r="JA43" s="107" vm="8011">
        <f ca="1"/>
        <v>524.21500000000003</v>
      </c>
      <c r="JB43" s="107" vm="8012">
        <f ca="1"/>
        <v>522.23500000000001</v>
      </c>
      <c r="JC43" s="107" vm="8013">
        <f ca="1"/>
        <v>519.82500000000005</v>
      </c>
      <c r="JD43" s="107" vm="8014">
        <f ca="1"/>
        <v>522.09</v>
      </c>
      <c r="JE43" s="107" vm="8015">
        <f ca="1"/>
        <v>513.44000000000005</v>
      </c>
      <c r="JF43" s="107" vm="8016">
        <f ca="1"/>
        <v>515.15</v>
      </c>
      <c r="JG43" s="107" vm="8017">
        <f ca="1"/>
        <v>517.60500000000002</v>
      </c>
      <c r="JH43" s="107" vm="8018">
        <f ca="1"/>
        <v>493.58499999999998</v>
      </c>
      <c r="JI43" s="107" vm="8019">
        <f ca="1"/>
        <v>496.97500000000002</v>
      </c>
      <c r="JJ43" s="107" vm="8020">
        <f ca="1"/>
        <v>490.17</v>
      </c>
      <c r="JK43" s="107" vm="8021">
        <f ca="1"/>
        <v>499.51499999999999</v>
      </c>
      <c r="JL43" s="107" vm="8022">
        <f ca="1"/>
        <v>487.34</v>
      </c>
      <c r="JM43" s="107" vm="8023">
        <f ca="1"/>
        <v>483.65</v>
      </c>
      <c r="JN43" s="107" vm="8024">
        <f ca="1"/>
        <v>491.1</v>
      </c>
      <c r="JO43" s="107" vm="8025">
        <f ca="1"/>
        <v>504.47</v>
      </c>
      <c r="JP43" s="107" vm="8026">
        <f ca="1"/>
        <v>505.09</v>
      </c>
      <c r="JQ43" s="107" vm="8027">
        <f ca="1"/>
        <v>500.86500000000001</v>
      </c>
      <c r="JR43" s="107" vm="8028">
        <f ca="1"/>
        <v>493.36500000000001</v>
      </c>
      <c r="JS43" s="107" vm="8029">
        <f ca="1"/>
        <v>487.38</v>
      </c>
      <c r="JT43" s="107" vm="8030">
        <f ca="1"/>
        <v>487.245</v>
      </c>
      <c r="JU43" s="107" vm="8031">
        <f ca="1"/>
        <v>479.74</v>
      </c>
      <c r="JV43" s="107" vm="7977">
        <f ca="1"/>
        <v>492.69</v>
      </c>
      <c r="JW43" s="107" vm="8032">
        <f ca="1"/>
        <v>487.35</v>
      </c>
      <c r="JX43" s="107" vm="8033">
        <f ca="1"/>
        <v>473.21</v>
      </c>
      <c r="JY43" s="107" vm="8034">
        <f ca="1"/>
        <v>488.24</v>
      </c>
      <c r="JZ43" s="107" vm="8035">
        <f ca="1"/>
        <v>495.01499999999999</v>
      </c>
      <c r="KA43" s="107" vm="8036">
        <f ca="1"/>
        <v>501.88</v>
      </c>
      <c r="KB43" s="107" vm="8037">
        <f ca="1"/>
        <v>500.28</v>
      </c>
    </row>
    <row r="44" spans="2:288" ht="20.100000000000001" customHeight="1" x14ac:dyDescent="0.6">
      <c r="B44" s="11"/>
      <c r="C44" s="1" t="s">
        <v>39</v>
      </c>
      <c r="D44" s="108" t="str" cm="1">
        <f t="array" ref="D44">_FV(Table15[[#This Row],[ ETF]],"Ticker symbol",TRUE)</f>
        <v>SAWD</v>
      </c>
      <c r="E44" s="1" t="s">
        <v>73</v>
      </c>
      <c r="F44" s="1" t="s">
        <v>74</v>
      </c>
      <c r="G44" s="1" t="e" vm="8038">
        <v>#VALUE!</v>
      </c>
      <c r="H44" s="18" cm="1">
        <f t="array" ref="H44">IFERROR(_FV(Table15[[#This Row],[ ETF]],"beta"),"")</f>
        <v>1.0025999999999999</v>
      </c>
      <c r="I44" s="21" cm="1">
        <f t="array" ref="I44">_FV(Table15[[#This Row],[ ETF]],"Price")</f>
        <v>8.2910000000000004</v>
      </c>
      <c r="J44" s="17">
        <f>SUMIF(Table14[Ativo],Table15[[#This Row],[Ticker]],Table14[Qtd])</f>
        <v>0</v>
      </c>
      <c r="K44" s="5">
        <f>Table15[[#This Row],[Preço]]*Table15[[#This Row],[Qtd]]</f>
        <v>0</v>
      </c>
      <c r="L44" s="13">
        <f>_xlfn.FLOOR.MATH((Aporte-2)/Table15[[#This Row],[Preço]])</f>
        <v>41</v>
      </c>
      <c r="M44" s="12">
        <f>Aporte-Table15[[#This Row],[Possível]]*Table15[[#This Row],[Preço]]</f>
        <v>10.06899999999996</v>
      </c>
      <c r="N44" s="26" cm="1">
        <f t="array" ref="N44">_FV(Table15[[#This Row],[ ETF]],"Expense ratio",TRUE)</f>
        <v>2E-3</v>
      </c>
      <c r="O44" s="29" cm="1">
        <f t="array" ref="O44">_FV(Table15[[#This Row],[ ETF]],"Market cap",TRUE)</f>
        <v>1378712413.3</v>
      </c>
      <c r="P44" s="27" cm="1">
        <f t="array" ref="P44">_FV(Table15[[#This Row],[ ETF]],"Volume")</f>
        <v>1070</v>
      </c>
      <c r="Q44" s="26" cm="1">
        <f t="array" ref="Q44">_FV(Table15[[#This Row],[ ETF]],"Change (%)",TRUE)</f>
        <v>3.1459999999999999E-3</v>
      </c>
      <c r="R44" s="30">
        <f ca="1">IFERROR(
   IFERROR(
      (Table15[[#This Row],[Preço]]-AF44)/AF44,
      (Table15[[#This Row],[Preço]]-AG44)/AG44
   ),
(Table15[[#This Row],[Preço]]-AH44)/AH44
)</f>
        <v>0.21729555131405087</v>
      </c>
      <c r="S44" s="31"/>
      <c r="T44" s="28" cm="1">
        <f t="array" ref="T44">Table15[[#This Row],[Valor de mercado]]/Riqueza_hoje</f>
        <v>0</v>
      </c>
      <c r="AF44" s="107" t="e" cm="1" vm="340">
        <f t="array" aca="1" ref="AF44:KB44" ca="1">TRANSPOSE(_xlfn.STOCKHISTORY(G44,TODAY()-365,TODAY(),0,0,1))</f>
        <v>#N/A</v>
      </c>
      <c r="AG44" s="107" vm="8039">
        <f ca="1"/>
        <v>6.8109999999999999</v>
      </c>
      <c r="AH44" s="107" vm="8040">
        <f ca="1"/>
        <v>6.8170000000000002</v>
      </c>
      <c r="AI44" s="107" vm="8041">
        <f ca="1"/>
        <v>6.7969999999999997</v>
      </c>
      <c r="AJ44" s="107" vm="8042">
        <f ca="1"/>
        <v>6.7530000000000001</v>
      </c>
      <c r="AK44" s="107" vm="6958">
        <f ca="1"/>
        <v>6.7910000000000004</v>
      </c>
      <c r="AL44" s="107" vm="8043">
        <f ca="1"/>
        <v>6.9119999999999999</v>
      </c>
      <c r="AM44" s="107" vm="8044">
        <f ca="1"/>
        <v>6.9160000000000004</v>
      </c>
      <c r="AN44" s="107" vm="8045">
        <f ca="1"/>
        <v>6.9690000000000003</v>
      </c>
      <c r="AO44" s="107" vm="8046">
        <f ca="1"/>
        <v>6.9424999999999999</v>
      </c>
      <c r="AP44" s="107" vm="8047">
        <f ca="1"/>
        <v>6.9234999999999998</v>
      </c>
      <c r="AQ44" s="107" vm="8048">
        <f ca="1"/>
        <v>6.952</v>
      </c>
      <c r="AR44" s="107" vm="8049">
        <f ca="1"/>
        <v>6.9615</v>
      </c>
      <c r="AS44" s="107" vm="8050">
        <f ca="1"/>
        <v>6.8765000000000001</v>
      </c>
      <c r="AT44" s="107" vm="8051">
        <f ca="1"/>
        <v>6.88</v>
      </c>
      <c r="AU44" s="107" vm="8052">
        <f ca="1"/>
        <v>6.89</v>
      </c>
      <c r="AV44" s="107" vm="8053">
        <f ca="1"/>
        <v>6.9820000000000002</v>
      </c>
      <c r="AW44" s="107" vm="8054">
        <f ca="1"/>
        <v>7.0019999999999998</v>
      </c>
      <c r="AX44" s="107" vm="8055">
        <f ca="1"/>
        <v>6.9740000000000002</v>
      </c>
      <c r="AY44" s="107" vm="8056">
        <f ca="1"/>
        <v>6.9059999999999997</v>
      </c>
      <c r="AZ44" s="107" vm="6797">
        <f ca="1"/>
        <v>7.0110000000000001</v>
      </c>
      <c r="BA44" s="107" vm="8057">
        <f ca="1"/>
        <v>6.8689999999999998</v>
      </c>
      <c r="BB44" s="107" vm="8058">
        <f ca="1"/>
        <v>6.8929999999999998</v>
      </c>
      <c r="BC44" s="107" vm="8059">
        <f ca="1"/>
        <v>6.78</v>
      </c>
      <c r="BD44" s="107" vm="8060">
        <f ca="1"/>
        <v>6.8159999999999998</v>
      </c>
      <c r="BE44" s="107" vm="6918">
        <f ca="1"/>
        <v>6.9329999999999998</v>
      </c>
      <c r="BF44" s="107" vm="8061">
        <f ca="1"/>
        <v>6.9349999999999996</v>
      </c>
      <c r="BG44" s="107" vm="6261">
        <f ca="1"/>
        <v>6.99</v>
      </c>
      <c r="BH44" s="107" vm="8062">
        <f ca="1"/>
        <v>7.04</v>
      </c>
      <c r="BI44" s="107" vm="8063">
        <f ca="1"/>
        <v>7.0750000000000002</v>
      </c>
      <c r="BJ44" s="107" vm="8064">
        <f ca="1"/>
        <v>7.101</v>
      </c>
      <c r="BK44" s="107" vm="6917">
        <f ca="1"/>
        <v>7.1050000000000004</v>
      </c>
      <c r="BL44" s="107" vm="8065">
        <f ca="1"/>
        <v>7.13</v>
      </c>
      <c r="BM44" s="107" vm="6253">
        <f ca="1"/>
        <v>7.1539999999999999</v>
      </c>
      <c r="BN44" s="107" vm="8066">
        <f ca="1"/>
        <v>7.2169999999999996</v>
      </c>
      <c r="BO44" s="107" vm="6294">
        <f ca="1"/>
        <v>7.1840000000000002</v>
      </c>
      <c r="BP44" s="107" vm="8067">
        <f ca="1"/>
        <v>7.1150000000000002</v>
      </c>
      <c r="BQ44" s="107" vm="8068">
        <f ca="1"/>
        <v>7.0869999999999997</v>
      </c>
      <c r="BR44" s="107" vm="6896">
        <f ca="1"/>
        <v>7.1609999999999996</v>
      </c>
      <c r="BS44" s="107" vm="8063">
        <f ca="1"/>
        <v>7.0750000000000002</v>
      </c>
      <c r="BT44" s="107" vm="8069">
        <f ca="1"/>
        <v>7.0279999999999996</v>
      </c>
      <c r="BU44" s="107" vm="8070">
        <f ca="1"/>
        <v>7.0865</v>
      </c>
      <c r="BV44" s="107" vm="8071">
        <f ca="1"/>
        <v>7.0780000000000003</v>
      </c>
      <c r="BW44" s="107" vm="6334">
        <f ca="1"/>
        <v>6.9459999999999997</v>
      </c>
      <c r="BX44" s="107" vm="6922">
        <f ca="1"/>
        <v>7.0709999999999997</v>
      </c>
      <c r="BY44" s="107" vm="6243">
        <f ca="1"/>
        <v>7.048</v>
      </c>
      <c r="BZ44" s="107" vm="8072">
        <f ca="1"/>
        <v>7.024</v>
      </c>
      <c r="CA44" s="107" vm="8073">
        <f ca="1"/>
        <v>6.9610000000000003</v>
      </c>
      <c r="CB44" s="107" vm="8074">
        <f ca="1"/>
        <v>6.7930000000000001</v>
      </c>
      <c r="CC44" s="107" vm="6247">
        <f ca="1"/>
        <v>6.9779999999999998</v>
      </c>
      <c r="CD44" s="107" vm="8075">
        <f ca="1"/>
        <v>7.0140000000000002</v>
      </c>
      <c r="CE44" s="107" vm="8076">
        <f ca="1"/>
        <v>7.0579999999999998</v>
      </c>
      <c r="CF44" s="107" vm="6257">
        <f ca="1"/>
        <v>7.1509999999999998</v>
      </c>
      <c r="CG44" s="107" vm="8077">
        <f ca="1"/>
        <v>7.0990000000000002</v>
      </c>
      <c r="CH44" s="107" vm="6842">
        <f ca="1"/>
        <v>7.1289999999999996</v>
      </c>
      <c r="CI44" s="107" vm="8078">
        <f ca="1"/>
        <v>7.1749999999999998</v>
      </c>
      <c r="CJ44" s="107" vm="6842">
        <f ca="1"/>
        <v>7.1289999999999996</v>
      </c>
      <c r="CK44" s="107" vm="8079">
        <f ca="1"/>
        <v>7.1779999999999999</v>
      </c>
      <c r="CL44" s="107" vm="6236">
        <f ca="1"/>
        <v>7.1340000000000003</v>
      </c>
      <c r="CM44" s="107" vm="8080">
        <f ca="1"/>
        <v>7.15</v>
      </c>
      <c r="CN44" s="107" vm="8081">
        <f ca="1"/>
        <v>7.1180000000000003</v>
      </c>
      <c r="CO44" s="107" vm="8082">
        <f ca="1"/>
        <v>7.0949999999999998</v>
      </c>
      <c r="CP44" s="107" vm="8083">
        <f ca="1"/>
        <v>7.0330000000000004</v>
      </c>
      <c r="CQ44" s="107" vm="8084">
        <f ca="1"/>
        <v>7.1109999999999998</v>
      </c>
      <c r="CR44" s="107" vm="6894">
        <f ca="1"/>
        <v>7.1239999999999997</v>
      </c>
      <c r="CS44" s="107" vm="8085">
        <f ca="1"/>
        <v>7.1189999999999998</v>
      </c>
      <c r="CT44" s="107" vm="6420">
        <f ca="1"/>
        <v>7.1849999999999996</v>
      </c>
      <c r="CU44" s="107" vm="6914">
        <f ca="1"/>
        <v>7.2089999999999996</v>
      </c>
      <c r="CV44" s="107" vm="8086">
        <f ca="1"/>
        <v>7.3330000000000002</v>
      </c>
      <c r="CW44" s="107" vm="8087">
        <f ca="1"/>
        <v>7.3179999999999996</v>
      </c>
      <c r="CX44" s="107" vm="6845">
        <f ca="1"/>
        <v>7.3490000000000002</v>
      </c>
      <c r="CY44" s="107" vm="6886">
        <f ca="1"/>
        <v>7.3739999999999997</v>
      </c>
      <c r="CZ44" s="107" vm="8088">
        <f ca="1"/>
        <v>7.3940000000000001</v>
      </c>
      <c r="DA44" s="107" vm="8089">
        <f ca="1"/>
        <v>7.415</v>
      </c>
      <c r="DB44" s="107" vm="8090">
        <f ca="1"/>
        <v>7.4409999999999998</v>
      </c>
      <c r="DC44" s="107" vm="6377">
        <f ca="1"/>
        <v>7.4640000000000004</v>
      </c>
      <c r="DD44" s="107" vm="6394">
        <f ca="1"/>
        <v>7.5049999999999999</v>
      </c>
      <c r="DE44" s="107" vm="8091">
        <f ca="1"/>
        <v>7.484</v>
      </c>
      <c r="DF44" s="107" vm="8092">
        <f ca="1"/>
        <v>7.3869999999999996</v>
      </c>
      <c r="DG44" s="107" vm="2869">
        <f ca="1"/>
        <v>7.452</v>
      </c>
      <c r="DH44" s="107" vm="8093">
        <f ca="1"/>
        <v>7.4779999999999998</v>
      </c>
      <c r="DI44" s="107" vm="8094">
        <f ca="1"/>
        <v>7.4950000000000001</v>
      </c>
      <c r="DJ44" s="107" vm="8095">
        <f ca="1"/>
        <v>7.5229999999999997</v>
      </c>
      <c r="DK44" s="107" vm="8096">
        <f ca="1"/>
        <v>7.5140000000000002</v>
      </c>
      <c r="DL44" s="107" vm="8097">
        <f ca="1"/>
        <v>7.5270000000000001</v>
      </c>
      <c r="DM44" s="107" vm="2883">
        <f ca="1"/>
        <v>7.5250000000000004</v>
      </c>
      <c r="DN44" s="107" vm="8098">
        <f ca="1"/>
        <v>7.4805000000000001</v>
      </c>
      <c r="DO44" s="107" t="e" vm="340">
        <f ca="1"/>
        <v>#N/A</v>
      </c>
      <c r="DP44" s="107" vm="6890">
        <f ca="1"/>
        <v>7.4</v>
      </c>
      <c r="DQ44" s="107" vm="8099">
        <f ca="1"/>
        <v>7.4835000000000003</v>
      </c>
      <c r="DR44" s="107" vm="8100">
        <f ca="1"/>
        <v>7.468</v>
      </c>
      <c r="DS44" s="107" vm="8101">
        <f ca="1"/>
        <v>7.5940000000000003</v>
      </c>
      <c r="DT44" s="107" vm="6395">
        <f ca="1"/>
        <v>7.5839999999999996</v>
      </c>
      <c r="DU44" s="107" vm="6310">
        <f ca="1"/>
        <v>7.4329999999999998</v>
      </c>
      <c r="DV44" s="107" vm="6330">
        <f ca="1"/>
        <v>7.35</v>
      </c>
      <c r="DW44" s="107" vm="6361">
        <f ca="1"/>
        <v>7.3520000000000003</v>
      </c>
      <c r="DX44" s="107" vm="8102">
        <f ca="1"/>
        <v>7.4710000000000001</v>
      </c>
      <c r="DY44" s="107" vm="6392">
        <f ca="1"/>
        <v>7.4465000000000003</v>
      </c>
      <c r="DZ44" s="107" vm="8103">
        <f ca="1"/>
        <v>7.4820000000000002</v>
      </c>
      <c r="EA44" s="107" vm="6283">
        <f ca="1"/>
        <v>7.3570000000000002</v>
      </c>
      <c r="EB44" s="107" vm="8104">
        <f ca="1"/>
        <v>7.5</v>
      </c>
      <c r="EC44" s="107" vm="6878">
        <f ca="1"/>
        <v>7.5129999999999999</v>
      </c>
      <c r="ED44" s="107" vm="8105">
        <f ca="1"/>
        <v>7.5750000000000002</v>
      </c>
      <c r="EE44" s="107" vm="6871">
        <f ca="1"/>
        <v>7.5570000000000004</v>
      </c>
      <c r="EF44" s="107" vm="8106">
        <f ca="1"/>
        <v>7.5625</v>
      </c>
      <c r="EG44" s="107" vm="6869">
        <f ca="1"/>
        <v>7.5780000000000003</v>
      </c>
      <c r="EH44" s="107" vm="8107">
        <f ca="1"/>
        <v>7.6109999999999998</v>
      </c>
      <c r="EI44" s="107" t="e" vm="340">
        <f ca="1"/>
        <v>#N/A</v>
      </c>
      <c r="EJ44" s="107" vm="8108">
        <f ca="1"/>
        <v>7.6040000000000001</v>
      </c>
      <c r="EK44" s="107" vm="8109">
        <f ca="1"/>
        <v>7.6239999999999997</v>
      </c>
      <c r="EL44" s="107" vm="6879">
        <f ca="1"/>
        <v>7.58</v>
      </c>
      <c r="EM44" s="107" vm="6400">
        <f ca="1"/>
        <v>7.6230000000000002</v>
      </c>
      <c r="EN44" s="107" vm="8110">
        <f ca="1"/>
        <v>7.6420000000000003</v>
      </c>
      <c r="EO44" s="107" vm="8111">
        <f ca="1"/>
        <v>7.64</v>
      </c>
      <c r="EP44" s="107" vm="2886">
        <f ca="1"/>
        <v>7.6520000000000001</v>
      </c>
      <c r="EQ44" s="107" vm="2915">
        <f ca="1"/>
        <v>7.6680000000000001</v>
      </c>
      <c r="ER44" s="107" vm="8112">
        <f ca="1"/>
        <v>7.673</v>
      </c>
      <c r="ES44" s="107" vm="8113">
        <f ca="1"/>
        <v>7.68</v>
      </c>
      <c r="ET44" s="107" vm="8114">
        <f ca="1"/>
        <v>7.69</v>
      </c>
      <c r="EU44" s="107" vm="8115">
        <f ca="1"/>
        <v>7.702</v>
      </c>
      <c r="EV44" s="107" vm="8116">
        <f ca="1"/>
        <v>7.649</v>
      </c>
      <c r="EW44" s="107" vm="8117">
        <f ca="1"/>
        <v>7.5529999999999999</v>
      </c>
      <c r="EX44" s="107" vm="8118">
        <f ca="1"/>
        <v>7.609</v>
      </c>
      <c r="EY44" s="107" vm="8119">
        <f ca="1"/>
        <v>7.6559999999999997</v>
      </c>
      <c r="EZ44" s="107" vm="8120">
        <f ca="1"/>
        <v>7.6580000000000004</v>
      </c>
      <c r="FA44" s="107" vm="8121">
        <f ca="1"/>
        <v>7.7030000000000003</v>
      </c>
      <c r="FB44" s="107" vm="8122">
        <f ca="1"/>
        <v>7.7290000000000001</v>
      </c>
      <c r="FC44" s="107" vm="6402">
        <f ca="1"/>
        <v>7.7160000000000002</v>
      </c>
      <c r="FD44" s="107" vm="8123">
        <f ca="1"/>
        <v>7.7389999999999999</v>
      </c>
      <c r="FE44" s="107" vm="8124">
        <f ca="1"/>
        <v>7.7080000000000002</v>
      </c>
      <c r="FF44" s="107" vm="8122">
        <f ca="1"/>
        <v>7.7290000000000001</v>
      </c>
      <c r="FG44" s="107" vm="8125">
        <f ca="1"/>
        <v>7.766</v>
      </c>
      <c r="FH44" s="107" vm="8126">
        <f ca="1"/>
        <v>7.8029999999999999</v>
      </c>
      <c r="FI44" s="107" vm="8127">
        <f ca="1"/>
        <v>7.7569999999999997</v>
      </c>
      <c r="FJ44" s="107" vm="6820">
        <f ca="1"/>
        <v>7.79</v>
      </c>
      <c r="FK44" s="107" vm="8128">
        <f ca="1"/>
        <v>7.6959999999999997</v>
      </c>
      <c r="FL44" s="107" vm="8129">
        <f ca="1"/>
        <v>7.7960000000000003</v>
      </c>
      <c r="FM44" s="107" vm="8130">
        <f ca="1"/>
        <v>7.8220000000000001</v>
      </c>
      <c r="FN44" s="107" vm="8131">
        <f ca="1"/>
        <v>7.8520000000000003</v>
      </c>
      <c r="FO44" s="107" vm="8132">
        <f ca="1"/>
        <v>7.8224999999999998</v>
      </c>
      <c r="FP44" s="107" vm="8133">
        <f ca="1"/>
        <v>7.7859999999999996</v>
      </c>
      <c r="FQ44" s="107" vm="6823">
        <f ca="1"/>
        <v>7.758</v>
      </c>
      <c r="FR44" s="107" vm="8134">
        <f ca="1"/>
        <v>7.5960000000000001</v>
      </c>
      <c r="FS44" s="107" vm="8135">
        <f ca="1"/>
        <v>7.6740000000000004</v>
      </c>
      <c r="FT44" s="107" vm="8136">
        <f ca="1"/>
        <v>7.7610000000000001</v>
      </c>
      <c r="FU44" s="107" vm="8137">
        <f ca="1"/>
        <v>7.7830000000000004</v>
      </c>
      <c r="FV44" s="107" vm="5497">
        <f ca="1"/>
        <v>7.8650000000000002</v>
      </c>
      <c r="FW44" s="107" vm="8138">
        <f ca="1"/>
        <v>7.8789999999999996</v>
      </c>
      <c r="FX44" s="107" vm="8139">
        <f ca="1"/>
        <v>7.8090000000000002</v>
      </c>
      <c r="FY44" s="107" vm="8140">
        <f ca="1"/>
        <v>7.8460000000000001</v>
      </c>
      <c r="FZ44" s="107" vm="8141">
        <f ca="1"/>
        <v>7.9130000000000003</v>
      </c>
      <c r="GA44" s="107" vm="8131">
        <f ca="1"/>
        <v>7.8520000000000003</v>
      </c>
      <c r="GB44" s="107" vm="8142">
        <f ca="1"/>
        <v>7.8970000000000002</v>
      </c>
      <c r="GC44" s="107" vm="8143">
        <f ca="1"/>
        <v>7.867</v>
      </c>
      <c r="GD44" s="107" vm="8144">
        <f ca="1"/>
        <v>7.8920000000000003</v>
      </c>
      <c r="GE44" s="107" vm="8145">
        <f ca="1"/>
        <v>7.931</v>
      </c>
      <c r="GF44" s="107" vm="8146">
        <f ca="1"/>
        <v>7.9240000000000004</v>
      </c>
      <c r="GG44" s="107" vm="8146">
        <f ca="1"/>
        <v>7.9240000000000004</v>
      </c>
      <c r="GH44" s="107" vm="8147">
        <f ca="1"/>
        <v>7.9290000000000003</v>
      </c>
      <c r="GI44" s="107" vm="8148">
        <f ca="1"/>
        <v>7.9409999999999998</v>
      </c>
      <c r="GJ44" s="107" vm="8149">
        <f ca="1"/>
        <v>7.9610000000000003</v>
      </c>
      <c r="GK44" s="107" vm="8150">
        <f ca="1"/>
        <v>7.9935</v>
      </c>
      <c r="GL44" s="107" vm="8151">
        <f ca="1"/>
        <v>7.9560000000000004</v>
      </c>
      <c r="GM44" s="107" vm="8152">
        <f ca="1"/>
        <v>7.9314999999999998</v>
      </c>
      <c r="GN44" s="107" vm="8152">
        <f ca="1"/>
        <v>7.9314999999999998</v>
      </c>
      <c r="GO44" s="107" vm="8153">
        <f ca="1"/>
        <v>7.8390000000000004</v>
      </c>
      <c r="GP44" s="107" vm="8154">
        <f ca="1"/>
        <v>7.8890000000000002</v>
      </c>
      <c r="GQ44" s="107" vm="8155">
        <f ca="1"/>
        <v>7.9770000000000003</v>
      </c>
      <c r="GR44" s="107" vm="8156">
        <f ca="1"/>
        <v>8</v>
      </c>
      <c r="GS44" s="107" vm="8157">
        <f ca="1"/>
        <v>8.0139999999999993</v>
      </c>
      <c r="GT44" s="107" vm="8158">
        <f ca="1"/>
        <v>7.9885000000000002</v>
      </c>
      <c r="GU44" s="107" vm="8159">
        <f ca="1"/>
        <v>8.032</v>
      </c>
      <c r="GV44" s="107" t="e" vm="340">
        <f ca="1"/>
        <v>#N/A</v>
      </c>
      <c r="GW44" s="107" vm="2926">
        <f ca="1"/>
        <v>8.0630000000000006</v>
      </c>
      <c r="GX44" s="107" vm="8160">
        <f ca="1"/>
        <v>8.0920000000000005</v>
      </c>
      <c r="GY44" s="107" vm="8161">
        <f ca="1"/>
        <v>8.1189999999999998</v>
      </c>
      <c r="GZ44" s="107" vm="8162">
        <f ca="1"/>
        <v>8.1120000000000001</v>
      </c>
      <c r="HA44" s="107" vm="8163">
        <f ca="1"/>
        <v>8.1539999999999999</v>
      </c>
      <c r="HB44" s="107" vm="8164">
        <f ca="1"/>
        <v>8.1</v>
      </c>
      <c r="HC44" s="107" vm="8165">
        <f ca="1"/>
        <v>8.0530000000000008</v>
      </c>
      <c r="HD44" s="107" vm="8166">
        <f ca="1"/>
        <v>8.077</v>
      </c>
      <c r="HE44" s="107" vm="8167">
        <f ca="1"/>
        <v>8.0419999999999998</v>
      </c>
      <c r="HF44" s="107" vm="8168">
        <f ca="1"/>
        <v>8.0129999999999999</v>
      </c>
      <c r="HG44" s="107" vm="8169">
        <f ca="1"/>
        <v>8.01</v>
      </c>
      <c r="HH44" s="107" vm="8170">
        <f ca="1"/>
        <v>7.992</v>
      </c>
      <c r="HI44" s="107" vm="8171">
        <f ca="1"/>
        <v>7.99</v>
      </c>
      <c r="HJ44" s="107" vm="8172">
        <f ca="1"/>
        <v>7.9545000000000003</v>
      </c>
      <c r="HK44" s="107" vm="5507">
        <f ca="1"/>
        <v>7.8</v>
      </c>
      <c r="HL44" s="107" vm="8173">
        <f ca="1"/>
        <v>7.8540000000000001</v>
      </c>
      <c r="HM44" s="107" vm="8174">
        <f ca="1"/>
        <v>7.9059999999999997</v>
      </c>
      <c r="HN44" s="107" vm="8175">
        <f ca="1"/>
        <v>7.9889999999999999</v>
      </c>
      <c r="HO44" s="107" vm="8176">
        <f ca="1"/>
        <v>7.9489999999999998</v>
      </c>
      <c r="HP44" s="107" vm="8177">
        <f ca="1"/>
        <v>7.9509999999999996</v>
      </c>
      <c r="HQ44" s="107" vm="8178">
        <f ca="1"/>
        <v>7.782</v>
      </c>
      <c r="HR44" s="107" vm="8179">
        <f ca="1"/>
        <v>7.7910000000000004</v>
      </c>
      <c r="HS44" s="107" vm="8180">
        <f ca="1"/>
        <v>7.7889999999999997</v>
      </c>
      <c r="HT44" s="107" vm="8181">
        <f ca="1"/>
        <v>7.7270000000000003</v>
      </c>
      <c r="HU44" s="107" vm="8182">
        <f ca="1"/>
        <v>7.6529999999999996</v>
      </c>
      <c r="HV44" s="107" vm="8183">
        <f ca="1"/>
        <v>7.7679999999999998</v>
      </c>
      <c r="HW44" s="107" vm="2910">
        <f ca="1"/>
        <v>7.6619999999999999</v>
      </c>
      <c r="HX44" s="107" vm="6822">
        <f ca="1"/>
        <v>7.8579999999999997</v>
      </c>
      <c r="HY44" s="107" vm="8184">
        <f ca="1"/>
        <v>7.8140000000000001</v>
      </c>
      <c r="HZ44" s="107" vm="8185">
        <f ca="1"/>
        <v>7.8360000000000003</v>
      </c>
      <c r="IA44" s="107" vm="8125">
        <f ca="1"/>
        <v>7.766</v>
      </c>
      <c r="IB44" s="107" vm="8186">
        <f ca="1"/>
        <v>7.7640000000000002</v>
      </c>
      <c r="IC44" s="107" vm="8187">
        <f ca="1"/>
        <v>7.9</v>
      </c>
      <c r="ID44" s="107" vm="8188">
        <f ca="1"/>
        <v>7.9729999999999999</v>
      </c>
      <c r="IE44" s="107" vm="8155">
        <f ca="1"/>
        <v>7.9770000000000003</v>
      </c>
      <c r="IF44" s="107" vm="8189">
        <f ca="1"/>
        <v>8.0459999999999994</v>
      </c>
      <c r="IG44" s="107" vm="8190">
        <f ca="1"/>
        <v>8.0730000000000004</v>
      </c>
      <c r="IH44" s="107" vm="2947">
        <f ca="1"/>
        <v>8.06</v>
      </c>
      <c r="II44" s="107" vm="8191">
        <f ca="1"/>
        <v>8.0739999999999998</v>
      </c>
      <c r="IJ44" s="107" vm="8192">
        <f ca="1"/>
        <v>8.1080000000000005</v>
      </c>
      <c r="IK44" s="107" vm="8163">
        <f ca="1"/>
        <v>8.1539999999999999</v>
      </c>
      <c r="IL44" s="107" vm="8193">
        <f ca="1"/>
        <v>8.1140000000000008</v>
      </c>
      <c r="IM44" s="107" vm="8194">
        <f ca="1"/>
        <v>8.1679999999999993</v>
      </c>
      <c r="IN44" s="107" vm="8195">
        <f ca="1"/>
        <v>8.1470000000000002</v>
      </c>
      <c r="IO44" s="107" vm="8196">
        <f ca="1"/>
        <v>8.1910000000000007</v>
      </c>
      <c r="IP44" s="107" vm="8197">
        <f ca="1"/>
        <v>8.2219999999999995</v>
      </c>
      <c r="IQ44" s="107" vm="2968">
        <f ca="1"/>
        <v>8.2240000000000002</v>
      </c>
      <c r="IR44" s="107" vm="8198">
        <f ca="1"/>
        <v>8.2880000000000003</v>
      </c>
      <c r="IS44" s="107" vm="8199">
        <f ca="1"/>
        <v>8.3339999999999996</v>
      </c>
      <c r="IT44" s="107" vm="8200">
        <f ca="1"/>
        <v>8.3335000000000008</v>
      </c>
      <c r="IU44" s="107" vm="8201">
        <f ca="1"/>
        <v>8.3040000000000003</v>
      </c>
      <c r="IV44" s="107" vm="8198">
        <f ca="1"/>
        <v>8.2880000000000003</v>
      </c>
      <c r="IW44" s="107" vm="4697">
        <f ca="1"/>
        <v>8.2449999999999992</v>
      </c>
      <c r="IX44" s="107" vm="8202">
        <f ca="1"/>
        <v>8.2910000000000004</v>
      </c>
      <c r="IY44" s="107" vm="8203">
        <f ca="1"/>
        <v>8.3119999999999994</v>
      </c>
      <c r="IZ44" s="107" vm="8204">
        <f ca="1"/>
        <v>8.327</v>
      </c>
      <c r="JA44" s="107" vm="8205">
        <f ca="1"/>
        <v>8.2959999999999994</v>
      </c>
      <c r="JB44" s="107" vm="8206">
        <f ca="1"/>
        <v>8.3030000000000008</v>
      </c>
      <c r="JC44" s="107" vm="8203">
        <f ca="1"/>
        <v>8.3119999999999994</v>
      </c>
      <c r="JD44" s="107" vm="8207">
        <f ca="1"/>
        <v>8.3149999999999995</v>
      </c>
      <c r="JE44" s="107" vm="8208">
        <f ca="1"/>
        <v>8.2059999999999995</v>
      </c>
      <c r="JF44" s="107" vm="2961">
        <f ca="1"/>
        <v>8.218</v>
      </c>
      <c r="JG44" s="107" vm="8209">
        <f ca="1"/>
        <v>8.2584999999999997</v>
      </c>
      <c r="JH44" s="107" vm="8210">
        <f ca="1"/>
        <v>8.0470000000000006</v>
      </c>
      <c r="JI44" s="107" vm="8211">
        <f ca="1"/>
        <v>8.109</v>
      </c>
      <c r="JJ44" s="107" vm="8212">
        <f ca="1"/>
        <v>8.0079999999999991</v>
      </c>
      <c r="JK44" s="107" vm="8213">
        <f ca="1"/>
        <v>8.1404999999999994</v>
      </c>
      <c r="JL44" s="107" vm="8214">
        <f ca="1"/>
        <v>7.98</v>
      </c>
      <c r="JM44" s="107" vm="8215">
        <f ca="1"/>
        <v>7.944</v>
      </c>
      <c r="JN44" s="107" vm="2937">
        <f ca="1"/>
        <v>8.0220000000000002</v>
      </c>
      <c r="JO44" s="107" vm="8216">
        <f ca="1"/>
        <v>8.2170000000000005</v>
      </c>
      <c r="JP44" s="107" vm="8217">
        <f ca="1"/>
        <v>8.2029999999999994</v>
      </c>
      <c r="JQ44" s="107" vm="8218">
        <f ca="1"/>
        <v>8.2025000000000006</v>
      </c>
      <c r="JR44" s="107" vm="8219">
        <f ca="1"/>
        <v>8.1850000000000005</v>
      </c>
      <c r="JS44" s="107" vm="2934">
        <f ca="1"/>
        <v>8.1509999999999998</v>
      </c>
      <c r="JT44" s="107" vm="2947">
        <f ca="1"/>
        <v>8.06</v>
      </c>
      <c r="JU44" s="107" vm="8220">
        <f ca="1"/>
        <v>8.0589999999999993</v>
      </c>
      <c r="JV44" s="107" vm="8208">
        <f ca="1"/>
        <v>8.2059999999999995</v>
      </c>
      <c r="JW44" s="107" vm="5527">
        <f ca="1"/>
        <v>8.11</v>
      </c>
      <c r="JX44" s="107" vm="2922">
        <f ca="1"/>
        <v>7.95</v>
      </c>
      <c r="JY44" s="107" vm="8221">
        <f ca="1"/>
        <v>8.0649999999999995</v>
      </c>
      <c r="JZ44" s="107" vm="8222">
        <f ca="1"/>
        <v>8.1950000000000003</v>
      </c>
      <c r="KA44" s="107" vm="8223">
        <f ca="1"/>
        <v>8.2650000000000006</v>
      </c>
      <c r="KB44" s="107" vm="8202">
        <f ca="1"/>
        <v>8.2910000000000004</v>
      </c>
    </row>
    <row r="45" spans="2:288" ht="20.100000000000001" customHeight="1" x14ac:dyDescent="0.6">
      <c r="B45" s="11" t="s">
        <v>35</v>
      </c>
      <c r="C45" s="1" t="s">
        <v>39</v>
      </c>
      <c r="D45" s="108" t="str" cm="1">
        <f t="array" ref="D45">_FV(Table15[[#This Row],[ ETF]],"Ticker symbol",TRUE)</f>
        <v>SWRD</v>
      </c>
      <c r="E45" s="1" t="s">
        <v>40</v>
      </c>
      <c r="F45" s="1" t="s">
        <v>41</v>
      </c>
      <c r="G45" s="1" t="e" vm="8224">
        <v>#VALUE!</v>
      </c>
      <c r="H45" s="18" t="str" cm="1">
        <f t="array" ref="H45">IFERROR(_FV(Table15[[#This Row],[ ETF]],"beta"),"")</f>
        <v/>
      </c>
      <c r="I45" s="21" cm="1">
        <f t="array" ref="I45">_FV(Table15[[#This Row],[ ETF]],"Price")</f>
        <v>32.244999999999997</v>
      </c>
      <c r="J45" s="17">
        <f>SUMIF(Table14[Ativo],Table15[[#This Row],[Ticker]],Table14[Qtd])</f>
        <v>11</v>
      </c>
      <c r="K45" s="5">
        <f>Table15[[#This Row],[Preço]]*Table15[[#This Row],[Qtd]]</f>
        <v>354.69499999999999</v>
      </c>
      <c r="L45" s="13">
        <f>_xlfn.FLOOR.MATH((Aporte-2)/Table15[[#This Row],[Preço]])</f>
        <v>10</v>
      </c>
      <c r="M45" s="12">
        <f>Aporte-Table15[[#This Row],[Possível]]*Table15[[#This Row],[Preço]]</f>
        <v>27.550000000000011</v>
      </c>
      <c r="N45" s="26" cm="1">
        <f t="array" ref="N45">_FV(Table15[[#This Row],[ ETF]],"Expense ratio",TRUE)</f>
        <v>1.1999999999999999E-3</v>
      </c>
      <c r="O45" s="29" cm="1">
        <f t="array" ref="O45">_FV(Table15[[#This Row],[ ETF]],"Market cap",TRUE)</f>
        <v>1306721900</v>
      </c>
      <c r="P45" s="27" cm="1">
        <f t="array" ref="P45">_FV(Table15[[#This Row],[ ETF]],"Volume")</f>
        <v>158</v>
      </c>
      <c r="Q45" s="26" cm="1">
        <f t="array" ref="Q45">_FV(Table15[[#This Row],[ ETF]],"Change (%)",TRUE)</f>
        <v>2.4069999999999999E-3</v>
      </c>
      <c r="R45" s="30">
        <f ca="1">IFERROR(
   IFERROR(
      (Table15[[#This Row],[Preço]]-AF45)/AF45,
      (Table15[[#This Row],[Preço]]-AG45)/AG45
   ),
(Table15[[#This Row],[Preço]]-AH45)/AH45
)</f>
        <v>0.21130728775356861</v>
      </c>
      <c r="S45" s="31"/>
      <c r="T45" s="28" cm="1">
        <f t="array" ref="T45">Table15[[#This Row],[Valor de mercado]]/Riqueza_hoje</f>
        <v>3.7574279635184303E-2</v>
      </c>
      <c r="AF45" s="107" t="e" cm="1" vm="340">
        <f t="array" aca="1" ref="AF45:JZ45" ca="1">TRANSPOSE(_xlfn.STOCKHISTORY(G45,TODAY()-365,TODAY(),0,0,1))</f>
        <v>#N/A</v>
      </c>
      <c r="AG45" s="107" vm="8225">
        <f ca="1"/>
        <v>26.62</v>
      </c>
      <c r="AH45" s="107" vm="8226">
        <f ca="1"/>
        <v>26.612500000000001</v>
      </c>
      <c r="AI45" s="107" vm="8227">
        <f ca="1"/>
        <v>26.567499999999999</v>
      </c>
      <c r="AJ45" s="107" vm="8228">
        <f ca="1"/>
        <v>26.442499999999999</v>
      </c>
      <c r="AK45" s="107" vm="8229">
        <f ca="1"/>
        <v>26.49</v>
      </c>
      <c r="AL45" s="107" vm="8230">
        <f ca="1"/>
        <v>26.914999999999999</v>
      </c>
      <c r="AM45" s="107" vm="8231">
        <f ca="1"/>
        <v>27.092500000000001</v>
      </c>
      <c r="AN45" s="107" vm="8232">
        <f ca="1"/>
        <v>27.202500000000001</v>
      </c>
      <c r="AO45" s="107" vm="8233">
        <f ca="1"/>
        <v>27.1175</v>
      </c>
      <c r="AP45" s="107" vm="8234">
        <f ca="1"/>
        <v>27.09</v>
      </c>
      <c r="AQ45" s="107" vm="8235">
        <f ca="1"/>
        <v>27.137499999999999</v>
      </c>
      <c r="AR45" s="107" vm="8236">
        <f ca="1"/>
        <v>27.27</v>
      </c>
      <c r="AS45" s="107" vm="8237">
        <f ca="1"/>
        <v>26.912500000000001</v>
      </c>
      <c r="AT45" s="107" vm="8238">
        <f ca="1"/>
        <v>26.922499999999999</v>
      </c>
      <c r="AU45" s="107" vm="8239">
        <f ca="1"/>
        <v>27.012499999999999</v>
      </c>
      <c r="AV45" s="107" vm="8240">
        <f ca="1"/>
        <v>27.317499999999999</v>
      </c>
      <c r="AW45" s="107" vm="8241">
        <f ca="1"/>
        <v>27.395</v>
      </c>
      <c r="AX45" s="107" vm="8242">
        <f ca="1"/>
        <v>27.2775</v>
      </c>
      <c r="AY45" s="107" vm="8243">
        <f ca="1"/>
        <v>27.122499999999999</v>
      </c>
      <c r="AZ45" s="107" vm="8244">
        <f ca="1"/>
        <v>27.37</v>
      </c>
      <c r="BA45" s="107" vm="8245">
        <f ca="1"/>
        <v>26.925000000000001</v>
      </c>
      <c r="BB45" s="107" vm="8246">
        <f ca="1"/>
        <v>26.984999999999999</v>
      </c>
      <c r="BC45" s="107" vm="8247">
        <f ca="1"/>
        <v>26.5</v>
      </c>
      <c r="BD45" s="107" vm="8248">
        <f ca="1"/>
        <v>26.672499999999999</v>
      </c>
      <c r="BE45" s="107" vm="8249">
        <f ca="1"/>
        <v>27.1525</v>
      </c>
      <c r="BF45" s="107" vm="8235">
        <f ca="1"/>
        <v>27.137499999999999</v>
      </c>
      <c r="BG45" s="107" vm="8242">
        <f ca="1"/>
        <v>27.2775</v>
      </c>
      <c r="BH45" s="107" vm="8250">
        <f ca="1"/>
        <v>27.475000000000001</v>
      </c>
      <c r="BI45" s="107" vm="8251">
        <f ca="1"/>
        <v>27.6525</v>
      </c>
      <c r="BJ45" s="107" vm="8252">
        <f ca="1"/>
        <v>27.712499999999999</v>
      </c>
      <c r="BK45" s="107" vm="8253">
        <f ca="1"/>
        <v>27.717500000000001</v>
      </c>
      <c r="BL45" s="107" vm="8254">
        <f ca="1"/>
        <v>27.835000000000001</v>
      </c>
      <c r="BM45" s="107" vm="8255">
        <f ca="1"/>
        <v>27.927499999999998</v>
      </c>
      <c r="BN45" s="107" vm="8256">
        <f ca="1"/>
        <v>28.202500000000001</v>
      </c>
      <c r="BO45" s="107" vm="8257">
        <f ca="1"/>
        <v>28.06</v>
      </c>
      <c r="BP45" s="107" vm="8258">
        <f ca="1"/>
        <v>27.81</v>
      </c>
      <c r="BQ45" s="107" vm="8259">
        <f ca="1"/>
        <v>27.732500000000002</v>
      </c>
      <c r="BR45" s="107" vm="8260">
        <f ca="1"/>
        <v>27.987500000000001</v>
      </c>
      <c r="BS45" s="107" vm="8261">
        <f ca="1"/>
        <v>27.734999999999999</v>
      </c>
      <c r="BT45" s="107" vm="8262">
        <f ca="1"/>
        <v>27.522500000000001</v>
      </c>
      <c r="BU45" s="107" vm="8263">
        <f ca="1"/>
        <v>27.727499999999999</v>
      </c>
      <c r="BV45" s="107" vm="8264">
        <f ca="1"/>
        <v>27.7075</v>
      </c>
      <c r="BW45" s="107" vm="8265">
        <f ca="1"/>
        <v>27.22</v>
      </c>
      <c r="BX45" s="107" vm="8266">
        <f ca="1"/>
        <v>27.607500000000002</v>
      </c>
      <c r="BY45" s="107" vm="8267">
        <f ca="1"/>
        <v>27.572500000000002</v>
      </c>
      <c r="BZ45" s="107" vm="8268">
        <f ca="1"/>
        <v>27.4725</v>
      </c>
      <c r="CA45" s="107" vm="8269">
        <f ca="1"/>
        <v>27.184999999999999</v>
      </c>
      <c r="CB45" s="107" vm="8270">
        <f ca="1"/>
        <v>26.54</v>
      </c>
      <c r="CC45" s="107" vm="8271">
        <f ca="1"/>
        <v>27.38</v>
      </c>
      <c r="CD45" s="107" vm="8272">
        <f ca="1"/>
        <v>27.532499999999999</v>
      </c>
      <c r="CE45" s="107" vm="8273">
        <f ca="1"/>
        <v>27.63</v>
      </c>
      <c r="CF45" s="107" vm="8274">
        <f ca="1"/>
        <v>27.942499999999999</v>
      </c>
      <c r="CG45" s="107" vm="8275">
        <f ca="1"/>
        <v>27.795000000000002</v>
      </c>
      <c r="CH45" s="107" vm="8276">
        <f ca="1"/>
        <v>27.905000000000001</v>
      </c>
      <c r="CI45" s="107" vm="8277">
        <f ca="1"/>
        <v>28.0825</v>
      </c>
      <c r="CJ45" s="107" vm="8278">
        <f ca="1"/>
        <v>27.934999999999999</v>
      </c>
      <c r="CK45" s="107" vm="8279">
        <f ca="1"/>
        <v>28.11</v>
      </c>
      <c r="CL45" s="107" vm="8280">
        <f ca="1"/>
        <v>27.8325</v>
      </c>
      <c r="CM45" s="107" vm="8281">
        <f ca="1"/>
        <v>27.9575</v>
      </c>
      <c r="CN45" s="107" vm="8282">
        <f ca="1"/>
        <v>27.864999999999998</v>
      </c>
      <c r="CO45" s="107" vm="8283">
        <f ca="1"/>
        <v>27.78</v>
      </c>
      <c r="CP45" s="107" vm="8284">
        <f ca="1"/>
        <v>27.517499999999998</v>
      </c>
      <c r="CQ45" s="107" vm="8285">
        <f ca="1"/>
        <v>27.8125</v>
      </c>
      <c r="CR45" s="107" vm="8286">
        <f ca="1"/>
        <v>27.892499999999998</v>
      </c>
      <c r="CS45" s="107" vm="8287">
        <f ca="1"/>
        <v>27.94</v>
      </c>
      <c r="CT45" s="107" vm="8288">
        <f ca="1"/>
        <v>28.037500000000001</v>
      </c>
      <c r="CU45" s="107" vm="8289">
        <f ca="1"/>
        <v>28.227499999999999</v>
      </c>
      <c r="CV45" s="107" vm="8290">
        <f ca="1"/>
        <v>28.677499999999998</v>
      </c>
      <c r="CW45" s="107" vm="8291">
        <f ca="1"/>
        <v>28.65</v>
      </c>
      <c r="CX45" s="107" vm="8292">
        <f ca="1"/>
        <v>28.8</v>
      </c>
      <c r="CY45" s="107" vm="8293">
        <f ca="1"/>
        <v>28.855</v>
      </c>
      <c r="CZ45" s="107" vm="8294">
        <f ca="1"/>
        <v>28.927499999999998</v>
      </c>
      <c r="DA45" s="107" vm="8295">
        <f ca="1"/>
        <v>29.024999999999999</v>
      </c>
      <c r="DB45" s="107" vm="8296">
        <f ca="1"/>
        <v>29.125</v>
      </c>
      <c r="DC45" s="107" vm="4836">
        <f ca="1"/>
        <v>29.232500000000002</v>
      </c>
      <c r="DD45" s="107" vm="8297">
        <f ca="1"/>
        <v>29.37</v>
      </c>
      <c r="DE45" s="107" vm="8298">
        <f ca="1"/>
        <v>29.342500000000001</v>
      </c>
      <c r="DF45" s="107" vm="8299">
        <f ca="1"/>
        <v>28.947500000000002</v>
      </c>
      <c r="DG45" s="107" vm="8300">
        <f ca="1"/>
        <v>29.122499999999999</v>
      </c>
      <c r="DH45" s="107" vm="8301">
        <f ca="1"/>
        <v>29.262499999999999</v>
      </c>
      <c r="DI45" s="107" vm="8302">
        <f ca="1"/>
        <v>29.31</v>
      </c>
      <c r="DJ45" s="107" vm="8303">
        <f ca="1"/>
        <v>29.434999999999999</v>
      </c>
      <c r="DK45" s="107" vm="8304">
        <f ca="1"/>
        <v>29.395</v>
      </c>
      <c r="DL45" s="107" vm="8303">
        <f ca="1"/>
        <v>29.434999999999999</v>
      </c>
      <c r="DM45" s="107" vm="8305">
        <f ca="1"/>
        <v>29.44</v>
      </c>
      <c r="DN45" s="107" vm="4867">
        <f ca="1"/>
        <v>29.272500000000001</v>
      </c>
      <c r="DO45" s="107" t="e" vm="340">
        <f ca="1"/>
        <v>#N/A</v>
      </c>
      <c r="DP45" s="107" vm="8306">
        <f ca="1"/>
        <v>28.97</v>
      </c>
      <c r="DQ45" s="107" vm="8307">
        <f ca="1"/>
        <v>29.335000000000001</v>
      </c>
      <c r="DR45" s="107" vm="8308">
        <f ca="1"/>
        <v>29.26</v>
      </c>
      <c r="DS45" s="107" vm="8309">
        <f ca="1"/>
        <v>29.712499999999999</v>
      </c>
      <c r="DT45" s="107" vm="8310">
        <f ca="1"/>
        <v>29.7225</v>
      </c>
      <c r="DU45" s="107" vm="8311">
        <f ca="1"/>
        <v>29.1675</v>
      </c>
      <c r="DV45" s="107" vm="8312">
        <f ca="1"/>
        <v>28.875</v>
      </c>
      <c r="DW45" s="107" vm="8313">
        <f ca="1"/>
        <v>28.842500000000001</v>
      </c>
      <c r="DX45" s="107" vm="8314">
        <f ca="1"/>
        <v>29.2775</v>
      </c>
      <c r="DY45" s="107" vm="8315">
        <f ca="1"/>
        <v>29.38</v>
      </c>
      <c r="DZ45" s="107" vm="8316">
        <f ca="1"/>
        <v>29.3475</v>
      </c>
      <c r="EA45" s="107" vm="8317">
        <f ca="1"/>
        <v>29.484999999999999</v>
      </c>
      <c r="EB45" s="107" vm="8318">
        <f ca="1"/>
        <v>29.657499999999999</v>
      </c>
      <c r="EC45" s="107" vm="8319">
        <f ca="1"/>
        <v>29.614999999999998</v>
      </c>
      <c r="ED45" s="107" vm="8320">
        <f ca="1"/>
        <v>29.6325</v>
      </c>
      <c r="EE45" s="107" vm="8321">
        <f ca="1"/>
        <v>29.672499999999999</v>
      </c>
      <c r="EF45" s="107" vm="8322">
        <f ca="1"/>
        <v>29.795000000000002</v>
      </c>
      <c r="EG45" s="107" t="e" vm="340">
        <f ca="1"/>
        <v>#N/A</v>
      </c>
      <c r="EH45" s="107" vm="8322">
        <f ca="1"/>
        <v>29.795000000000002</v>
      </c>
      <c r="EI45" s="107" vm="8323">
        <f ca="1"/>
        <v>29.8475</v>
      </c>
      <c r="EJ45" s="107" vm="8310">
        <f ca="1"/>
        <v>29.7225</v>
      </c>
      <c r="EK45" s="107" vm="8324">
        <f ca="1"/>
        <v>29.9025</v>
      </c>
      <c r="EL45" s="107" vm="8325">
        <f ca="1"/>
        <v>29.932500000000001</v>
      </c>
      <c r="EM45" s="107" vm="8326">
        <f ca="1"/>
        <v>29.94</v>
      </c>
      <c r="EN45" s="107" vm="8327">
        <f ca="1"/>
        <v>29.99</v>
      </c>
      <c r="EO45" s="107" vm="8328">
        <f ca="1"/>
        <v>29.995000000000001</v>
      </c>
      <c r="EP45" s="107" vm="4884">
        <f ca="1"/>
        <v>30.0425</v>
      </c>
      <c r="EQ45" s="107" vm="8329">
        <f ca="1"/>
        <v>30.08</v>
      </c>
      <c r="ER45" s="107" vm="8330">
        <f ca="1"/>
        <v>30.12</v>
      </c>
      <c r="ES45" s="107" vm="8331">
        <f ca="1"/>
        <v>30.157499999999999</v>
      </c>
      <c r="ET45" s="107" vm="8332">
        <f ca="1"/>
        <v>29.912500000000001</v>
      </c>
      <c r="EU45" s="107" vm="8333">
        <f ca="1"/>
        <v>29.54</v>
      </c>
      <c r="EV45" s="107" vm="8334">
        <f ca="1"/>
        <v>29.772500000000001</v>
      </c>
      <c r="EW45" s="107" vm="4866">
        <f ca="1"/>
        <v>29.9375</v>
      </c>
      <c r="EX45" s="107" vm="8335">
        <f ca="1"/>
        <v>29.962499999999999</v>
      </c>
      <c r="EY45" s="107" vm="8336">
        <f ca="1"/>
        <v>30.1</v>
      </c>
      <c r="EZ45" s="107" vm="8337">
        <f ca="1"/>
        <v>30.2</v>
      </c>
      <c r="FA45" s="107" vm="8338">
        <f ca="1"/>
        <v>30.147500000000001</v>
      </c>
      <c r="FB45" s="107" vm="8339">
        <f ca="1"/>
        <v>30.25</v>
      </c>
      <c r="FC45" s="107" vm="8340">
        <f ca="1"/>
        <v>30.135000000000002</v>
      </c>
      <c r="FD45" s="107" vm="8341">
        <f ca="1"/>
        <v>30.197500000000002</v>
      </c>
      <c r="FE45" s="107" vm="8342">
        <f ca="1"/>
        <v>30.36</v>
      </c>
      <c r="FF45" s="107" vm="8343">
        <f ca="1"/>
        <v>30.4925</v>
      </c>
      <c r="FG45" s="107" vm="8344">
        <f ca="1"/>
        <v>30.26</v>
      </c>
      <c r="FH45" s="107" vm="8345">
        <f ca="1"/>
        <v>30.4375</v>
      </c>
      <c r="FI45" s="107" vm="8330">
        <f ca="1"/>
        <v>30.12</v>
      </c>
      <c r="FJ45" s="107" vm="8346">
        <f ca="1"/>
        <v>30.49</v>
      </c>
      <c r="FK45" s="107" vm="8347">
        <f ca="1"/>
        <v>30.635000000000002</v>
      </c>
      <c r="FL45" s="107" vm="8348">
        <f ca="1"/>
        <v>30.657499999999999</v>
      </c>
      <c r="FM45" s="107" vm="8349">
        <f ca="1"/>
        <v>30.58</v>
      </c>
      <c r="FN45" s="107" vm="8350">
        <f ca="1"/>
        <v>30.432500000000001</v>
      </c>
      <c r="FO45" s="107" vm="8351">
        <f ca="1"/>
        <v>30.287500000000001</v>
      </c>
      <c r="FP45" s="107" vm="8352">
        <f ca="1"/>
        <v>29.72</v>
      </c>
      <c r="FQ45" s="107" vm="8353">
        <f ca="1"/>
        <v>30.0075</v>
      </c>
      <c r="FR45" s="107" vm="8354">
        <f ca="1"/>
        <v>30.33</v>
      </c>
      <c r="FS45" s="107" vm="8355">
        <f ca="1"/>
        <v>30.42</v>
      </c>
      <c r="FT45" s="107" vm="8356">
        <f ca="1"/>
        <v>30.712499999999999</v>
      </c>
      <c r="FU45" s="107" vm="8357">
        <f ca="1"/>
        <v>30.774999999999999</v>
      </c>
      <c r="FV45" s="107" vm="8358">
        <f ca="1"/>
        <v>30.574999999999999</v>
      </c>
      <c r="FW45" s="107" vm="8359">
        <f ca="1"/>
        <v>30.697500000000002</v>
      </c>
      <c r="FX45" s="107" vm="8360">
        <f ca="1"/>
        <v>30.912500000000001</v>
      </c>
      <c r="FY45" s="107" vm="8361">
        <f ca="1"/>
        <v>30.715</v>
      </c>
      <c r="FZ45" s="107" vm="8362">
        <f ca="1"/>
        <v>30.85</v>
      </c>
      <c r="GA45" s="107" vm="8363">
        <f ca="1"/>
        <v>30.72</v>
      </c>
      <c r="GB45" s="107" vm="8364">
        <f ca="1"/>
        <v>30.824999999999999</v>
      </c>
      <c r="GC45" s="107" vm="8365">
        <f ca="1"/>
        <v>30.97</v>
      </c>
      <c r="GD45" s="107" vm="8365">
        <f ca="1"/>
        <v>30.97</v>
      </c>
      <c r="GE45" s="107" vm="8366">
        <f ca="1"/>
        <v>30.962499999999999</v>
      </c>
      <c r="GF45" s="107" vm="8367">
        <f ca="1"/>
        <v>31</v>
      </c>
      <c r="GG45" s="107" vm="8368">
        <f ca="1"/>
        <v>31.07</v>
      </c>
      <c r="GH45" s="107" vm="8369">
        <f ca="1"/>
        <v>31.09</v>
      </c>
      <c r="GI45" s="107" vm="8370">
        <f ca="1"/>
        <v>31.24</v>
      </c>
      <c r="GJ45" s="107" vm="8369">
        <f ca="1"/>
        <v>31.09</v>
      </c>
      <c r="GK45" s="107" vm="8371">
        <f ca="1"/>
        <v>31.03</v>
      </c>
      <c r="GL45" s="107" vm="8372">
        <f ca="1"/>
        <v>30.984999999999999</v>
      </c>
      <c r="GM45" s="107" vm="8347">
        <f ca="1"/>
        <v>30.635000000000002</v>
      </c>
      <c r="GN45" s="107" vm="8373">
        <f ca="1"/>
        <v>30.762499999999999</v>
      </c>
      <c r="GO45" s="107" vm="8374">
        <f ca="1"/>
        <v>31.164999999999999</v>
      </c>
      <c r="GP45" s="107" vm="8375">
        <f ca="1"/>
        <v>31.234999999999999</v>
      </c>
      <c r="GQ45" s="107" vm="8376">
        <f ca="1"/>
        <v>31.265000000000001</v>
      </c>
      <c r="GR45" s="107" vm="8377">
        <f ca="1"/>
        <v>31.195</v>
      </c>
      <c r="GS45" s="107" vm="8378">
        <f ca="1"/>
        <v>31.2925</v>
      </c>
      <c r="GT45" s="107" t="e" vm="340">
        <f ca="1"/>
        <v>#N/A</v>
      </c>
      <c r="GU45" s="107" vm="8379">
        <f ca="1"/>
        <v>31.46</v>
      </c>
      <c r="GV45" s="107" vm="8380">
        <f ca="1"/>
        <v>31.574999999999999</v>
      </c>
      <c r="GW45" s="107" vm="2111">
        <f ca="1"/>
        <v>31.695</v>
      </c>
      <c r="GX45" s="107" vm="8381">
        <f ca="1"/>
        <v>31.692499999999999</v>
      </c>
      <c r="GY45" s="107" vm="8382">
        <f ca="1"/>
        <v>31.8475</v>
      </c>
      <c r="GZ45" s="107" vm="8383">
        <f ca="1"/>
        <v>31.63</v>
      </c>
      <c r="HA45" s="107" vm="8384">
        <f ca="1"/>
        <v>31.454999999999998</v>
      </c>
      <c r="HB45" s="107" vm="8385">
        <f ca="1"/>
        <v>31.5075</v>
      </c>
      <c r="HC45" s="107" vm="4893">
        <f ca="1"/>
        <v>31.38</v>
      </c>
      <c r="HD45" s="107" vm="8386">
        <f ca="1"/>
        <v>31.285</v>
      </c>
      <c r="HE45" s="107" vm="8387">
        <f ca="1"/>
        <v>31.27</v>
      </c>
      <c r="HF45" s="107" vm="8388">
        <f ca="1"/>
        <v>31.17</v>
      </c>
      <c r="HG45" s="107" vm="8389">
        <f ca="1"/>
        <v>31.16</v>
      </c>
      <c r="HH45" s="107" vm="8390">
        <f ca="1"/>
        <v>31.035</v>
      </c>
      <c r="HI45" s="107" vm="8391">
        <f ca="1"/>
        <v>30.465</v>
      </c>
      <c r="HJ45" s="107" vm="8392">
        <f ca="1"/>
        <v>30.547499999999999</v>
      </c>
      <c r="HK45" s="107" vm="8393">
        <f ca="1"/>
        <v>30.83</v>
      </c>
      <c r="HL45" s="107" vm="8394">
        <f ca="1"/>
        <v>31.155000000000001</v>
      </c>
      <c r="HM45" s="107" vm="8395">
        <f ca="1"/>
        <v>31.01</v>
      </c>
      <c r="HN45" s="107" vm="8396">
        <f ca="1"/>
        <v>31.017499999999998</v>
      </c>
      <c r="HO45" s="107" vm="8355">
        <f ca="1"/>
        <v>30.42</v>
      </c>
      <c r="HP45" s="107" vm="8391">
        <f ca="1"/>
        <v>30.465</v>
      </c>
      <c r="HQ45" s="107" vm="8354">
        <f ca="1"/>
        <v>30.33</v>
      </c>
      <c r="HR45" s="107" vm="8397">
        <f ca="1"/>
        <v>30.16</v>
      </c>
      <c r="HS45" s="107" vm="8398">
        <f ca="1"/>
        <v>29.92</v>
      </c>
      <c r="HT45" s="107" vm="8399">
        <f ca="1"/>
        <v>30.352499999999999</v>
      </c>
      <c r="HU45" s="107" vm="8400">
        <f ca="1"/>
        <v>29.965</v>
      </c>
      <c r="HV45" s="107" vm="8401">
        <f ca="1"/>
        <v>30.7075</v>
      </c>
      <c r="HW45" s="107" vm="8402">
        <f ca="1"/>
        <v>30.602499999999999</v>
      </c>
      <c r="HX45" s="107" vm="8403">
        <f ca="1"/>
        <v>30.65</v>
      </c>
      <c r="HY45" s="107" vm="8404">
        <f ca="1"/>
        <v>30.39</v>
      </c>
      <c r="HZ45" s="107" vm="8405">
        <f ca="1"/>
        <v>30.38</v>
      </c>
      <c r="IA45" s="107" vm="8406">
        <f ca="1"/>
        <v>30.897500000000001</v>
      </c>
      <c r="IB45" s="107" vm="8407">
        <f ca="1"/>
        <v>31.184999999999999</v>
      </c>
      <c r="IC45" s="107" vm="8374">
        <f ca="1"/>
        <v>31.164999999999999</v>
      </c>
      <c r="ID45" s="107" vm="8408">
        <f ca="1"/>
        <v>31.447500000000002</v>
      </c>
      <c r="IE45" s="107" vm="8409">
        <f ca="1"/>
        <v>31.587499999999999</v>
      </c>
      <c r="IF45" s="107" vm="8410">
        <f ca="1"/>
        <v>31.504999999999999</v>
      </c>
      <c r="IG45" s="107" vm="8411">
        <f ca="1"/>
        <v>31.577500000000001</v>
      </c>
      <c r="IH45" s="107" vm="8412">
        <f ca="1"/>
        <v>31.704999999999998</v>
      </c>
      <c r="II45" s="107" vm="8413">
        <f ca="1"/>
        <v>31.86</v>
      </c>
      <c r="IJ45" s="107" vm="8414">
        <f ca="1"/>
        <v>31.725000000000001</v>
      </c>
      <c r="IK45" s="107" vm="8415">
        <f ca="1"/>
        <v>31.875</v>
      </c>
      <c r="IL45" s="107" vm="8416">
        <f ca="1"/>
        <v>31.815000000000001</v>
      </c>
      <c r="IM45" s="107" vm="8417">
        <f ca="1"/>
        <v>31.982500000000002</v>
      </c>
      <c r="IN45" s="107" vm="8418">
        <f ca="1"/>
        <v>32.055</v>
      </c>
      <c r="IO45" s="107" vm="8419">
        <f ca="1"/>
        <v>32.0625</v>
      </c>
      <c r="IP45" s="107" vm="8420">
        <f ca="1"/>
        <v>32.314999999999998</v>
      </c>
      <c r="IQ45" s="107" vm="8421">
        <f ca="1"/>
        <v>32.484999999999999</v>
      </c>
      <c r="IR45" s="107" vm="8422">
        <f ca="1"/>
        <v>32.545000000000002</v>
      </c>
      <c r="IS45" s="107" vm="8423">
        <f ca="1"/>
        <v>32.365000000000002</v>
      </c>
      <c r="IT45" s="107" vm="8424">
        <f ca="1"/>
        <v>32.337499999999999</v>
      </c>
      <c r="IU45" s="107" vm="8425">
        <f ca="1"/>
        <v>32.202500000000001</v>
      </c>
      <c r="IV45" s="107" vm="8426">
        <f ca="1"/>
        <v>32.35</v>
      </c>
      <c r="IW45" s="107" vm="8427">
        <f ca="1"/>
        <v>32.417499999999997</v>
      </c>
      <c r="IX45" s="107" vm="8421">
        <f ca="1"/>
        <v>32.484999999999999</v>
      </c>
      <c r="IY45" s="107" vm="8428">
        <f ca="1"/>
        <v>32.392499999999998</v>
      </c>
      <c r="IZ45" s="107" vm="8429">
        <f ca="1"/>
        <v>32.302500000000002</v>
      </c>
      <c r="JA45" s="107" vm="8430">
        <f ca="1"/>
        <v>32.352499999999999</v>
      </c>
      <c r="JB45" s="107" vm="8423">
        <f ca="1"/>
        <v>32.365000000000002</v>
      </c>
      <c r="JC45" s="107" vm="8431">
        <f ca="1"/>
        <v>32</v>
      </c>
      <c r="JD45" s="107" vm="4916">
        <f ca="1"/>
        <v>32.085000000000001</v>
      </c>
      <c r="JE45" s="107" vm="4918">
        <f ca="1"/>
        <v>32.177500000000002</v>
      </c>
      <c r="JF45" s="107" vm="8432">
        <f ca="1"/>
        <v>31.37</v>
      </c>
      <c r="JG45" s="107" vm="8433">
        <f ca="1"/>
        <v>31.592500000000001</v>
      </c>
      <c r="JH45" s="107" vm="8434">
        <f ca="1"/>
        <v>31.25</v>
      </c>
      <c r="JI45" s="107" vm="8435">
        <f ca="1"/>
        <v>31.72</v>
      </c>
      <c r="JJ45" s="107" vm="8436">
        <f ca="1"/>
        <v>31.19</v>
      </c>
      <c r="JK45" s="107" vm="8437">
        <f ca="1"/>
        <v>30.925000000000001</v>
      </c>
      <c r="JL45" s="107" vm="8438">
        <f ca="1"/>
        <v>31.2575</v>
      </c>
      <c r="JM45" s="107" vm="8439">
        <f ca="1"/>
        <v>32.01</v>
      </c>
      <c r="JN45" s="107" vm="8440">
        <f ca="1"/>
        <v>32.024999999999999</v>
      </c>
      <c r="JO45" s="107" vm="8441">
        <f ca="1"/>
        <v>31.984999999999999</v>
      </c>
      <c r="JP45" s="107" vm="8442">
        <f ca="1"/>
        <v>31.927499999999998</v>
      </c>
      <c r="JQ45" s="107" vm="8416">
        <f ca="1"/>
        <v>31.815000000000001</v>
      </c>
      <c r="JR45" s="107" vm="8443">
        <f ca="1"/>
        <v>31.477499999999999</v>
      </c>
      <c r="JS45" s="107" vm="8444">
        <f ca="1"/>
        <v>31.425000000000001</v>
      </c>
      <c r="JT45" s="107" vm="8445">
        <f ca="1"/>
        <v>31.99</v>
      </c>
      <c r="JU45" s="107" vm="4907">
        <f ca="1"/>
        <v>31.712499999999999</v>
      </c>
      <c r="JV45" s="107" vm="8446">
        <f ca="1"/>
        <v>30.98</v>
      </c>
      <c r="JW45" s="107" vm="8447">
        <f ca="1"/>
        <v>31.412500000000001</v>
      </c>
      <c r="JX45" s="107" vm="8448">
        <f ca="1"/>
        <v>31.895</v>
      </c>
      <c r="JY45" s="107" vm="8425">
        <f ca="1"/>
        <v>32.202500000000001</v>
      </c>
      <c r="JZ45" s="107" vm="8449">
        <f ca="1"/>
        <v>32.244999999999997</v>
      </c>
      <c r="KA45" s="107"/>
      <c r="KB45" s="107"/>
    </row>
    <row r="46" spans="2:288" ht="20.100000000000001" customHeight="1" x14ac:dyDescent="0.6">
      <c r="B46" s="11" t="s">
        <v>35</v>
      </c>
      <c r="C46" s="1" t="s">
        <v>42</v>
      </c>
      <c r="D46" s="108" t="str" cm="1">
        <f t="array" ref="D46">_FV(Table15[[#This Row],[ ETF]],"Ticker symbol",TRUE)</f>
        <v>IEMA</v>
      </c>
      <c r="E46" s="1" t="s">
        <v>52</v>
      </c>
      <c r="F46" s="1" t="s">
        <v>53</v>
      </c>
      <c r="G46" s="1" t="e" vm="8450">
        <v>#VALUE!</v>
      </c>
      <c r="H46" s="18" cm="1">
        <f t="array" ref="H46">IFERROR(_FV(Table15[[#This Row],[ ETF]],"beta"),"")</f>
        <v>1.0036</v>
      </c>
      <c r="I46" s="21" cm="1">
        <f t="array" ref="I46">_FV(Table15[[#This Row],[ ETF]],"Price")</f>
        <v>41.005000000000003</v>
      </c>
      <c r="J46" s="17">
        <f>SUMIF(Table14[Ativo],Table15[[#This Row],[Ticker]],Table14[Qtd])</f>
        <v>0</v>
      </c>
      <c r="K46" s="5">
        <f>Table15[[#This Row],[Preço]]*Table15[[#This Row],[Qtd]]</f>
        <v>0</v>
      </c>
      <c r="L46" s="13">
        <f>_xlfn.FLOOR.MATH((Aporte-2)/Table15[[#This Row],[Preço]])</f>
        <v>8</v>
      </c>
      <c r="M46" s="12">
        <f>Aporte-Table15[[#This Row],[Possível]]*Table15[[#This Row],[Preço]]</f>
        <v>21.95999999999998</v>
      </c>
      <c r="N46" s="26" cm="1">
        <f t="array" ref="N46">_FV(Table15[[#This Row],[ ETF]],"Expense ratio",TRUE)</f>
        <v>1.8E-3</v>
      </c>
      <c r="O46" s="29" cm="1">
        <f t="array" ref="O46">_FV(Table15[[#This Row],[ ETF]],"Market cap",TRUE)</f>
        <v>1219453065.4100001</v>
      </c>
      <c r="P46" s="27" cm="1">
        <f t="array" ref="P46">_FV(Table15[[#This Row],[ ETF]],"Volume")</f>
        <v>1290</v>
      </c>
      <c r="Q46" s="26" cm="1">
        <f t="array" ref="Q46">_FV(Table15[[#This Row],[ ETF]],"Change (%)",TRUE)</f>
        <v>-6.0809999999999998E-4</v>
      </c>
      <c r="R46" s="30">
        <f ca="1">IFERROR(
   IFERROR(
      (Table15[[#This Row],[Preço]]-AF46)/AF46,
      (Table15[[#This Row],[Preço]]-AG46)/AG46
   ),
(Table15[[#This Row],[Preço]]-AH46)/AH46
)</f>
        <v>-2.415516420752024E-2</v>
      </c>
      <c r="S46" s="31"/>
      <c r="T46" s="28" cm="1">
        <f t="array" ref="T46">Table15[[#This Row],[Valor de mercado]]/Riqueza_hoje</f>
        <v>0</v>
      </c>
      <c r="AF46" s="107" t="e" cm="1" vm="340">
        <f t="array" aca="1" ref="AF46:KB46" ca="1">TRANSPOSE(_xlfn.STOCKHISTORY(G46,TODAY()-365,TODAY(),0,0,1))</f>
        <v>#N/A</v>
      </c>
      <c r="AG46" s="107" vm="8451">
        <f ca="1"/>
        <v>42.02</v>
      </c>
      <c r="AH46" s="107" vm="8452">
        <f ca="1"/>
        <v>42.61</v>
      </c>
      <c r="AI46" s="107" vm="8453">
        <f ca="1"/>
        <v>42.76</v>
      </c>
      <c r="AJ46" s="107" vm="8454">
        <f ca="1"/>
        <v>42.97</v>
      </c>
      <c r="AK46" s="107" vm="8455">
        <f ca="1"/>
        <v>43.454999999999998</v>
      </c>
      <c r="AL46" s="107" vm="8456">
        <f ca="1"/>
        <v>43.655000000000001</v>
      </c>
      <c r="AM46" s="107" vm="8457">
        <f ca="1"/>
        <v>43.62</v>
      </c>
      <c r="AN46" s="107" vm="8458">
        <f ca="1"/>
        <v>44.795000000000002</v>
      </c>
      <c r="AO46" s="107" vm="8459">
        <f ca="1"/>
        <v>44.52</v>
      </c>
      <c r="AP46" s="107" vm="8460">
        <f ca="1"/>
        <v>44.88</v>
      </c>
      <c r="AQ46" s="107" vm="2736">
        <f ca="1"/>
        <v>44.76</v>
      </c>
      <c r="AR46" s="107" vm="8461">
        <f ca="1"/>
        <v>45.515000000000001</v>
      </c>
      <c r="AS46" s="107" vm="8462">
        <f ca="1"/>
        <v>44.844999999999999</v>
      </c>
      <c r="AT46" s="107" vm="8463">
        <f ca="1"/>
        <v>44.96</v>
      </c>
      <c r="AU46" s="107" vm="8464">
        <f ca="1"/>
        <v>45.37</v>
      </c>
      <c r="AV46" s="107" vm="8465">
        <f ca="1"/>
        <v>46.1</v>
      </c>
      <c r="AW46" s="107" vm="8466">
        <f ca="1"/>
        <v>46.36</v>
      </c>
      <c r="AX46" s="107" vm="8467">
        <f ca="1"/>
        <v>45.835000000000001</v>
      </c>
      <c r="AY46" s="107" vm="8468">
        <f ca="1"/>
        <v>46.08</v>
      </c>
      <c r="AZ46" s="107" vm="8469">
        <f ca="1"/>
        <v>45.81</v>
      </c>
      <c r="BA46" s="107" vm="8470">
        <f ca="1"/>
        <v>45</v>
      </c>
      <c r="BB46" s="107" vm="8471">
        <f ca="1"/>
        <v>44.86</v>
      </c>
      <c r="BC46" s="107" vm="8472">
        <f ca="1"/>
        <v>44.06</v>
      </c>
      <c r="BD46" s="107" vm="8473">
        <f ca="1"/>
        <v>44.825000000000003</v>
      </c>
      <c r="BE46" s="107" vm="8474">
        <f ca="1"/>
        <v>45.704999999999998</v>
      </c>
      <c r="BF46" s="107" vm="8475">
        <f ca="1"/>
        <v>45.94</v>
      </c>
      <c r="BG46" s="107" vm="8476">
        <f ca="1"/>
        <v>45.71</v>
      </c>
      <c r="BH46" s="107" vm="8477">
        <f ca="1"/>
        <v>46.21</v>
      </c>
      <c r="BI46" s="107" vm="8478">
        <f ca="1"/>
        <v>46.35</v>
      </c>
      <c r="BJ46" s="107" vm="8479">
        <f ca="1"/>
        <v>46.73</v>
      </c>
      <c r="BK46" s="107" vm="8480">
        <f ca="1"/>
        <v>47.05</v>
      </c>
      <c r="BL46" s="107" vm="8481">
        <f ca="1"/>
        <v>47.695</v>
      </c>
      <c r="BM46" s="107" vm="8482">
        <f ca="1"/>
        <v>47.685000000000002</v>
      </c>
      <c r="BN46" s="107" vm="6037">
        <f ca="1"/>
        <v>48.18</v>
      </c>
      <c r="BO46" s="107" vm="8483">
        <f ca="1"/>
        <v>47.76</v>
      </c>
      <c r="BP46" s="107" vm="8484">
        <f ca="1"/>
        <v>47.54</v>
      </c>
      <c r="BQ46" s="107" vm="8485">
        <f ca="1"/>
        <v>46.81</v>
      </c>
      <c r="BR46" s="107" vm="6045">
        <f ca="1"/>
        <v>47.58</v>
      </c>
      <c r="BS46" s="107" vm="8486">
        <f ca="1"/>
        <v>46.24</v>
      </c>
      <c r="BT46" s="107" vm="8475">
        <f ca="1"/>
        <v>45.94</v>
      </c>
      <c r="BU46" s="107" vm="8487">
        <f ca="1"/>
        <v>45.645000000000003</v>
      </c>
      <c r="BV46" s="107" vm="8488">
        <f ca="1"/>
        <v>45.69</v>
      </c>
      <c r="BW46" s="107" vm="8489">
        <f ca="1"/>
        <v>44.38</v>
      </c>
      <c r="BX46" s="107" vm="8490">
        <f ca="1"/>
        <v>45.44</v>
      </c>
      <c r="BY46" s="107" vm="8491">
        <f ca="1"/>
        <v>44.91</v>
      </c>
      <c r="BZ46" s="107" vm="8492">
        <f ca="1"/>
        <v>45.25</v>
      </c>
      <c r="CA46" s="107" vm="8493">
        <f ca="1"/>
        <v>44.73</v>
      </c>
      <c r="CB46" s="107" vm="8494">
        <f ca="1"/>
        <v>43.47</v>
      </c>
      <c r="CC46" s="107" vm="8495">
        <f ca="1"/>
        <v>43.31</v>
      </c>
      <c r="CD46" s="107" vm="8496">
        <f ca="1"/>
        <v>43.975000000000001</v>
      </c>
      <c r="CE46" s="107" vm="8497">
        <f ca="1"/>
        <v>43.73</v>
      </c>
      <c r="CF46" s="107" vm="8498">
        <f ca="1"/>
        <v>45.04</v>
      </c>
      <c r="CG46" s="107" vm="8499">
        <f ca="1"/>
        <v>44.26</v>
      </c>
      <c r="CH46" s="107" vm="8500">
        <f ca="1"/>
        <v>44.32</v>
      </c>
      <c r="CI46" s="107" vm="8501">
        <f ca="1"/>
        <v>44.68</v>
      </c>
      <c r="CJ46" s="107" vm="8502">
        <f ca="1"/>
        <v>44.215000000000003</v>
      </c>
      <c r="CK46" s="107" vm="8503">
        <f ca="1"/>
        <v>44.43</v>
      </c>
      <c r="CL46" s="107" vm="8504">
        <f ca="1"/>
        <v>44.284999999999997</v>
      </c>
      <c r="CM46" s="107" vm="8505">
        <f ca="1"/>
        <v>44.36</v>
      </c>
      <c r="CN46" s="107" vm="8506">
        <f ca="1"/>
        <v>43.78</v>
      </c>
      <c r="CO46" s="107" vm="8507">
        <f ca="1"/>
        <v>42.994999999999997</v>
      </c>
      <c r="CP46" s="107" vm="2699">
        <f ca="1"/>
        <v>42.734999999999999</v>
      </c>
      <c r="CQ46" s="107" vm="8508">
        <f ca="1"/>
        <v>43.085000000000001</v>
      </c>
      <c r="CR46" s="107" vm="8509">
        <f ca="1"/>
        <v>43.43</v>
      </c>
      <c r="CS46" s="107" vm="8510">
        <f ca="1"/>
        <v>43.66</v>
      </c>
      <c r="CT46" s="107" vm="8511">
        <f ca="1"/>
        <v>43.86</v>
      </c>
      <c r="CU46" s="107" vm="8512">
        <f ca="1"/>
        <v>44.445</v>
      </c>
      <c r="CV46" s="107" vm="8513">
        <f ca="1"/>
        <v>44.77</v>
      </c>
      <c r="CW46" s="107" vm="8514">
        <f ca="1"/>
        <v>44.14</v>
      </c>
      <c r="CX46" s="107" vm="8515">
        <f ca="1"/>
        <v>44.48</v>
      </c>
      <c r="CY46" s="107" vm="8516">
        <f ca="1"/>
        <v>43.93</v>
      </c>
      <c r="CZ46" s="107" vm="8517">
        <f ca="1"/>
        <v>43.725000000000001</v>
      </c>
      <c r="DA46" s="107" vm="8518">
        <f ca="1"/>
        <v>44.01</v>
      </c>
      <c r="DB46" s="107" vm="2733">
        <f ca="1"/>
        <v>44.335000000000001</v>
      </c>
      <c r="DC46" s="107" vm="8519">
        <f ca="1"/>
        <v>44.44</v>
      </c>
      <c r="DD46" s="107" vm="8520">
        <f ca="1"/>
        <v>44.645000000000003</v>
      </c>
      <c r="DE46" s="107" vm="8521">
        <f ca="1"/>
        <v>44.51</v>
      </c>
      <c r="DF46" s="107" vm="8514">
        <f ca="1"/>
        <v>44.14</v>
      </c>
      <c r="DG46" s="107" vm="8522">
        <f ca="1"/>
        <v>44.234999999999999</v>
      </c>
      <c r="DH46" s="107" vm="8521">
        <f ca="1"/>
        <v>44.51</v>
      </c>
      <c r="DI46" s="107" vm="8523">
        <f ca="1"/>
        <v>44.854999999999997</v>
      </c>
      <c r="DJ46" s="107" vm="8524">
        <f ca="1"/>
        <v>44.92</v>
      </c>
      <c r="DK46" s="107" vm="8525">
        <f ca="1"/>
        <v>45.06</v>
      </c>
      <c r="DL46" s="107" vm="8526">
        <f ca="1"/>
        <v>45.24</v>
      </c>
      <c r="DM46" s="107" vm="8527">
        <f ca="1"/>
        <v>45.05</v>
      </c>
      <c r="DN46" s="107" vm="8459">
        <f ca="1"/>
        <v>44.52</v>
      </c>
      <c r="DO46" s="107" t="e" vm="340">
        <f ca="1"/>
        <v>#N/A</v>
      </c>
      <c r="DP46" s="107" vm="8528">
        <f ca="1"/>
        <v>43.77</v>
      </c>
      <c r="DQ46" s="107" vm="8529">
        <f ca="1"/>
        <v>44.21</v>
      </c>
      <c r="DR46" s="107" vm="8521">
        <f ca="1"/>
        <v>44.51</v>
      </c>
      <c r="DS46" s="107" vm="8530">
        <f ca="1"/>
        <v>45.155000000000001</v>
      </c>
      <c r="DT46" s="107" vm="8531">
        <f ca="1"/>
        <v>44.41</v>
      </c>
      <c r="DU46" s="107" vm="8532">
        <f ca="1"/>
        <v>43.924999999999997</v>
      </c>
      <c r="DV46" s="107" vm="2716">
        <f ca="1"/>
        <v>43.14</v>
      </c>
      <c r="DW46" s="107" vm="8533">
        <f ca="1"/>
        <v>42.89</v>
      </c>
      <c r="DX46" s="107" vm="8534">
        <f ca="1"/>
        <v>43.53</v>
      </c>
      <c r="DY46" s="107" vm="8455">
        <f ca="1"/>
        <v>43.454999999999998</v>
      </c>
      <c r="DZ46" s="107" vm="8535">
        <f ca="1"/>
        <v>44.22</v>
      </c>
      <c r="EA46" s="107" vm="8536">
        <f ca="1"/>
        <v>43.835000000000001</v>
      </c>
      <c r="EB46" s="107" vm="8537">
        <f ca="1"/>
        <v>44.145000000000003</v>
      </c>
      <c r="EC46" s="107" vm="8536">
        <f ca="1"/>
        <v>43.835000000000001</v>
      </c>
      <c r="ED46" s="107" vm="8472">
        <f ca="1"/>
        <v>44.06</v>
      </c>
      <c r="EE46" s="107" vm="8538">
        <f ca="1"/>
        <v>44.5</v>
      </c>
      <c r="EF46" s="107" vm="8539">
        <f ca="1"/>
        <v>44.8</v>
      </c>
      <c r="EG46" s="107" vm="8524">
        <f ca="1"/>
        <v>44.92</v>
      </c>
      <c r="EH46" s="107" vm="8526">
        <f ca="1"/>
        <v>45.24</v>
      </c>
      <c r="EI46" s="107" t="e" vm="340">
        <f ca="1"/>
        <v>#N/A</v>
      </c>
      <c r="EJ46" s="107" vm="8540">
        <f ca="1"/>
        <v>46.12</v>
      </c>
      <c r="EK46" s="107" vm="8541">
        <f ca="1"/>
        <v>46.2</v>
      </c>
      <c r="EL46" s="107" vm="8542">
        <f ca="1"/>
        <v>45.79</v>
      </c>
      <c r="EM46" s="107" vm="8543">
        <f ca="1"/>
        <v>46.075000000000003</v>
      </c>
      <c r="EN46" s="107" vm="8544">
        <f ca="1"/>
        <v>45.83</v>
      </c>
      <c r="EO46" s="107" vm="8545">
        <f ca="1"/>
        <v>45.625</v>
      </c>
      <c r="EP46" s="107" vm="8546">
        <f ca="1"/>
        <v>45.66</v>
      </c>
      <c r="EQ46" s="107" vm="8547">
        <f ca="1"/>
        <v>45.88</v>
      </c>
      <c r="ER46" s="107" vm="2790">
        <f ca="1"/>
        <v>45.715000000000003</v>
      </c>
      <c r="ES46" s="107" vm="8548">
        <f ca="1"/>
        <v>45.97</v>
      </c>
      <c r="ET46" s="107" vm="8549">
        <f ca="1"/>
        <v>45.615000000000002</v>
      </c>
      <c r="EU46" s="107" vm="8550">
        <f ca="1"/>
        <v>45.6</v>
      </c>
      <c r="EV46" s="107" vm="2752">
        <f ca="1"/>
        <v>45.34</v>
      </c>
      <c r="EW46" s="107" vm="8551">
        <f ca="1"/>
        <v>44.835000000000001</v>
      </c>
      <c r="EX46" s="107" vm="8552">
        <f ca="1"/>
        <v>44.89</v>
      </c>
      <c r="EY46" s="107" vm="8553">
        <f ca="1"/>
        <v>44.695</v>
      </c>
      <c r="EZ46" s="107" vm="8492">
        <f ca="1"/>
        <v>45.25</v>
      </c>
      <c r="FA46" s="107" vm="8554">
        <f ca="1"/>
        <v>45.53</v>
      </c>
      <c r="FB46" s="107" vm="8555">
        <f ca="1"/>
        <v>45.875</v>
      </c>
      <c r="FC46" s="107" vm="8556">
        <f ca="1"/>
        <v>45.87</v>
      </c>
      <c r="FD46" s="107" vm="8557">
        <f ca="1"/>
        <v>45.67</v>
      </c>
      <c r="FE46" s="107" vm="8558">
        <f ca="1"/>
        <v>45.64</v>
      </c>
      <c r="FF46" s="107" vm="8559">
        <f ca="1"/>
        <v>45.215000000000003</v>
      </c>
      <c r="FG46" s="107" vm="8560">
        <f ca="1"/>
        <v>45.125</v>
      </c>
      <c r="FH46" s="107" vm="8561">
        <f ca="1"/>
        <v>45.02</v>
      </c>
      <c r="FI46" s="107" vm="8562">
        <f ca="1"/>
        <v>44.63</v>
      </c>
      <c r="FJ46" s="107" vm="8515">
        <f ca="1"/>
        <v>44.48</v>
      </c>
      <c r="FK46" s="107" vm="8563">
        <f ca="1"/>
        <v>43.58</v>
      </c>
      <c r="FL46" s="107" vm="8564">
        <f ca="1"/>
        <v>44.24</v>
      </c>
      <c r="FM46" s="107" vm="8565">
        <f ca="1"/>
        <v>44.31</v>
      </c>
      <c r="FN46" s="107" vm="8566">
        <f ca="1"/>
        <v>44.7</v>
      </c>
      <c r="FO46" s="107" vm="8567">
        <f ca="1"/>
        <v>44.66</v>
      </c>
      <c r="FP46" s="107" vm="8523">
        <f ca="1"/>
        <v>44.854999999999997</v>
      </c>
      <c r="FQ46" s="107" vm="8568">
        <f ca="1"/>
        <v>44.505000000000003</v>
      </c>
      <c r="FR46" s="107" vm="8569">
        <f ca="1"/>
        <v>43.564999999999998</v>
      </c>
      <c r="FS46" s="107" vm="8570">
        <f ca="1"/>
        <v>43.664999999999999</v>
      </c>
      <c r="FT46" s="107" vm="8571">
        <f ca="1"/>
        <v>43.814999999999998</v>
      </c>
      <c r="FU46" s="107" vm="8572">
        <f ca="1"/>
        <v>44.1</v>
      </c>
      <c r="FV46" s="107" vm="8509">
        <f ca="1"/>
        <v>43.43</v>
      </c>
      <c r="FW46" s="107" vm="8573">
        <f ca="1"/>
        <v>42.75</v>
      </c>
      <c r="FX46" s="107" vm="8574">
        <f ca="1"/>
        <v>41.52</v>
      </c>
      <c r="FY46" s="107" vm="2690">
        <f ca="1"/>
        <v>42.655000000000001</v>
      </c>
      <c r="FZ46" s="107" vm="8575">
        <f ca="1"/>
        <v>43.234999999999999</v>
      </c>
      <c r="GA46" s="107" vm="8576">
        <f ca="1"/>
        <v>42.835000000000001</v>
      </c>
      <c r="GB46" s="107" vm="8577">
        <f ca="1"/>
        <v>43.295000000000002</v>
      </c>
      <c r="GC46" s="107" vm="8578">
        <f ca="1"/>
        <v>43.05</v>
      </c>
      <c r="GD46" s="107" vm="8579">
        <f ca="1"/>
        <v>43.505000000000003</v>
      </c>
      <c r="GE46" s="107" vm="8580">
        <f ca="1"/>
        <v>43.59</v>
      </c>
      <c r="GF46" s="107" vm="8581">
        <f ca="1"/>
        <v>43.06</v>
      </c>
      <c r="GG46" s="107" vm="8582">
        <f ca="1"/>
        <v>43.34</v>
      </c>
      <c r="GH46" s="107" vm="8583">
        <f ca="1"/>
        <v>43.3</v>
      </c>
      <c r="GI46" s="107" vm="8584">
        <f ca="1"/>
        <v>43.32</v>
      </c>
      <c r="GJ46" s="107" vm="8585">
        <f ca="1"/>
        <v>43.005000000000003</v>
      </c>
      <c r="GK46" s="107" vm="8586">
        <f ca="1"/>
        <v>42.84</v>
      </c>
      <c r="GL46" s="107" vm="8587">
        <f ca="1"/>
        <v>42.47</v>
      </c>
      <c r="GM46" s="107" vm="8588">
        <f ca="1"/>
        <v>41.86</v>
      </c>
      <c r="GN46" s="107" vm="8589">
        <f ca="1"/>
        <v>42.094999999999999</v>
      </c>
      <c r="GO46" s="107" vm="8590">
        <f ca="1"/>
        <v>41.094999999999999</v>
      </c>
      <c r="GP46" s="107" vm="8591">
        <f ca="1"/>
        <v>40.994999999999997</v>
      </c>
      <c r="GQ46" s="107" vm="8592">
        <f ca="1"/>
        <v>41.475000000000001</v>
      </c>
      <c r="GR46" s="107" vm="8452">
        <f ca="1"/>
        <v>42.61</v>
      </c>
      <c r="GS46" s="107" vm="2690">
        <f ca="1"/>
        <v>42.655000000000001</v>
      </c>
      <c r="GT46" s="107" vm="8593">
        <f ca="1"/>
        <v>42.4</v>
      </c>
      <c r="GU46" s="107" vm="8594">
        <f ca="1"/>
        <v>42.73</v>
      </c>
      <c r="GV46" s="107" vm="8595">
        <f ca="1"/>
        <v>42.95</v>
      </c>
      <c r="GW46" s="107" vm="8596">
        <f ca="1"/>
        <v>43.56</v>
      </c>
      <c r="GX46" s="107" vm="8597">
        <f ca="1"/>
        <v>44.08</v>
      </c>
      <c r="GY46" s="107" vm="8598">
        <f ca="1"/>
        <v>44.09</v>
      </c>
      <c r="GZ46" s="107" vm="8599">
        <f ca="1"/>
        <v>44.104999999999997</v>
      </c>
      <c r="HA46" s="107" vm="8538">
        <f ca="1"/>
        <v>44.5</v>
      </c>
      <c r="HB46" s="107" vm="8519">
        <f ca="1"/>
        <v>44.44</v>
      </c>
      <c r="HC46" s="107" vm="8600">
        <f ca="1"/>
        <v>43.734999999999999</v>
      </c>
      <c r="HD46" s="107" vm="8580">
        <f ca="1"/>
        <v>43.59</v>
      </c>
      <c r="HE46" s="107" vm="8601">
        <f ca="1"/>
        <v>43.71</v>
      </c>
      <c r="HF46" s="107" vm="8602">
        <f ca="1"/>
        <v>43.72</v>
      </c>
      <c r="HG46" s="107" vm="8603">
        <f ca="1"/>
        <v>43.42</v>
      </c>
      <c r="HH46" s="107" vm="8581">
        <f ca="1"/>
        <v>43.06</v>
      </c>
      <c r="HI46" s="107" vm="8604">
        <f ca="1"/>
        <v>42.765000000000001</v>
      </c>
      <c r="HJ46" s="107" vm="8605">
        <f ca="1"/>
        <v>42.64</v>
      </c>
      <c r="HK46" s="107" vm="8606">
        <f ca="1"/>
        <v>41.704999999999998</v>
      </c>
      <c r="HL46" s="107" vm="8607">
        <f ca="1"/>
        <v>41.69</v>
      </c>
      <c r="HM46" s="107" vm="8608">
        <f ca="1"/>
        <v>42.5</v>
      </c>
      <c r="HN46" s="107" vm="8609">
        <f ca="1"/>
        <v>42.58</v>
      </c>
      <c r="HO46" s="107" vm="8610">
        <f ca="1"/>
        <v>42.25</v>
      </c>
      <c r="HP46" s="107" vm="8611">
        <f ca="1"/>
        <v>42.39</v>
      </c>
      <c r="HQ46" s="107" vm="8612">
        <f ca="1"/>
        <v>41.854999999999997</v>
      </c>
      <c r="HR46" s="107" vm="8613">
        <f ca="1"/>
        <v>41.76</v>
      </c>
      <c r="HS46" s="107" vm="8614">
        <f ca="1"/>
        <v>42.01</v>
      </c>
      <c r="HT46" s="107" vm="8615">
        <f ca="1"/>
        <v>41.65</v>
      </c>
      <c r="HU46" s="107" vm="8616">
        <f ca="1"/>
        <v>41</v>
      </c>
      <c r="HV46" s="107" vm="8615">
        <f ca="1"/>
        <v>41.65</v>
      </c>
      <c r="HW46" s="107" vm="8617">
        <f ca="1"/>
        <v>41.06</v>
      </c>
      <c r="HX46" s="107" vm="8618">
        <f ca="1"/>
        <v>42.22</v>
      </c>
      <c r="HY46" s="107" vm="8619">
        <f ca="1"/>
        <v>42.234999999999999</v>
      </c>
      <c r="HZ46" s="107" vm="8620">
        <f ca="1"/>
        <v>42.52</v>
      </c>
      <c r="IA46" s="107" vm="8621">
        <f ca="1"/>
        <v>42.125</v>
      </c>
      <c r="IB46" s="107" vm="8608">
        <f ca="1"/>
        <v>42.5</v>
      </c>
      <c r="IC46" s="107" vm="8622">
        <f ca="1"/>
        <v>42.615000000000002</v>
      </c>
      <c r="ID46" s="107" vm="8623">
        <f ca="1"/>
        <v>43.25</v>
      </c>
      <c r="IE46" s="107" vm="8624">
        <f ca="1"/>
        <v>43.16</v>
      </c>
      <c r="IF46" s="107" vm="8625">
        <f ca="1"/>
        <v>43.63</v>
      </c>
      <c r="IG46" s="107" vm="8626">
        <f ca="1"/>
        <v>43.68</v>
      </c>
      <c r="IH46" s="107" vm="8627">
        <f ca="1"/>
        <v>43.28</v>
      </c>
      <c r="II46" s="107" vm="8628">
        <f ca="1"/>
        <v>43.23</v>
      </c>
      <c r="IJ46" s="107" vm="8629">
        <f ca="1"/>
        <v>43.51</v>
      </c>
      <c r="IK46" s="107" vm="2721">
        <f ca="1"/>
        <v>43.48</v>
      </c>
      <c r="IL46" s="107" vm="8578">
        <f ca="1"/>
        <v>43.05</v>
      </c>
      <c r="IM46" s="107" vm="8630">
        <f ca="1"/>
        <v>42.88</v>
      </c>
      <c r="IN46" s="107" vm="8593">
        <f ca="1"/>
        <v>42.4</v>
      </c>
      <c r="IO46" s="107" vm="8631">
        <f ca="1"/>
        <v>42.695</v>
      </c>
      <c r="IP46" s="107" vm="8632">
        <f ca="1"/>
        <v>42.36</v>
      </c>
      <c r="IQ46" s="107" vm="8633">
        <f ca="1"/>
        <v>42.34</v>
      </c>
      <c r="IR46" s="107" vm="8634">
        <f ca="1"/>
        <v>42.38</v>
      </c>
      <c r="IS46" s="107" vm="8635">
        <f ca="1"/>
        <v>42.44</v>
      </c>
      <c r="IT46" s="107" vm="2699">
        <f ca="1"/>
        <v>42.734999999999999</v>
      </c>
      <c r="IU46" s="107" vm="8636">
        <f ca="1"/>
        <v>42.66</v>
      </c>
      <c r="IV46" s="107" vm="8637">
        <f ca="1"/>
        <v>42.82</v>
      </c>
      <c r="IW46" s="107" vm="8627">
        <f ca="1"/>
        <v>43.28</v>
      </c>
      <c r="IX46" s="107" vm="8638">
        <f ca="1"/>
        <v>43.33</v>
      </c>
      <c r="IY46" s="107" vm="8639">
        <f ca="1"/>
        <v>43.255000000000003</v>
      </c>
      <c r="IZ46" s="107" vm="8627">
        <f ca="1"/>
        <v>43.28</v>
      </c>
      <c r="JA46" s="107" vm="8640">
        <f ca="1"/>
        <v>43.1</v>
      </c>
      <c r="JB46" s="107" vm="8620">
        <f ca="1"/>
        <v>42.52</v>
      </c>
      <c r="JC46" s="107" vm="8641">
        <f ca="1"/>
        <v>42.56</v>
      </c>
      <c r="JD46" s="107" vm="8642">
        <f ca="1"/>
        <v>42.28</v>
      </c>
      <c r="JE46" s="107" vm="8643">
        <f ca="1"/>
        <v>41.954999999999998</v>
      </c>
      <c r="JF46" s="107" vm="8643">
        <f ca="1"/>
        <v>41.954999999999998</v>
      </c>
      <c r="JG46" s="107" vm="8644">
        <f ca="1"/>
        <v>42.12</v>
      </c>
      <c r="JH46" s="107" vm="8645">
        <f ca="1"/>
        <v>40.435000000000002</v>
      </c>
      <c r="JI46" s="107" vm="8646">
        <f ca="1"/>
        <v>40.72</v>
      </c>
      <c r="JJ46" s="107" vm="8647">
        <f ca="1"/>
        <v>40.57</v>
      </c>
      <c r="JK46" s="107" vm="8648">
        <f ca="1"/>
        <v>41.664999999999999</v>
      </c>
      <c r="JL46" s="107" vm="8649">
        <f ca="1"/>
        <v>41.59</v>
      </c>
      <c r="JM46" s="107" vm="8650">
        <f ca="1"/>
        <v>40.840000000000003</v>
      </c>
      <c r="JN46" s="107" vm="8651">
        <f ca="1"/>
        <v>40.96</v>
      </c>
      <c r="JO46" s="107" vm="8652">
        <f ca="1"/>
        <v>41.67</v>
      </c>
      <c r="JP46" s="107" vm="8653">
        <f ca="1"/>
        <v>41.905000000000001</v>
      </c>
      <c r="JQ46" s="107" vm="2681">
        <f ca="1"/>
        <v>41.78</v>
      </c>
      <c r="JR46" s="107" vm="8654">
        <f ca="1"/>
        <v>41.645000000000003</v>
      </c>
      <c r="JS46" s="107" vm="8655">
        <f ca="1"/>
        <v>41.01</v>
      </c>
      <c r="JT46" s="107" vm="8656">
        <f ca="1"/>
        <v>40.844999999999999</v>
      </c>
      <c r="JU46" s="107" vm="8657">
        <f ca="1"/>
        <v>40.380000000000003</v>
      </c>
      <c r="JV46" s="107" vm="8658">
        <f ca="1"/>
        <v>41.08</v>
      </c>
      <c r="JW46" s="107" vm="8659">
        <f ca="1"/>
        <v>40.814999999999998</v>
      </c>
      <c r="JX46" s="107" vm="8660">
        <f ca="1"/>
        <v>39.905000000000001</v>
      </c>
      <c r="JY46" s="107" vm="8661">
        <f ca="1"/>
        <v>40.615000000000002</v>
      </c>
      <c r="JZ46" s="107" vm="8662">
        <f ca="1"/>
        <v>40.9</v>
      </c>
      <c r="KA46" s="107" vm="8663">
        <f ca="1"/>
        <v>41.115000000000002</v>
      </c>
      <c r="KB46" s="107" vm="8664">
        <f ca="1"/>
        <v>41.005000000000003</v>
      </c>
    </row>
    <row r="47" spans="2:288" ht="20.100000000000001" customHeight="1" x14ac:dyDescent="0.6">
      <c r="B47" s="11" t="s">
        <v>35</v>
      </c>
      <c r="C47" s="1" t="s">
        <v>39</v>
      </c>
      <c r="D47" s="108" t="str" cm="1">
        <f t="array" ref="D47">_FV(Table15[[#This Row],[ ETF]],"Ticker symbol",TRUE)</f>
        <v>VHVE</v>
      </c>
      <c r="E47" s="1" t="s">
        <v>174</v>
      </c>
      <c r="F47" s="1" t="s">
        <v>41</v>
      </c>
      <c r="G47" s="1" t="e" vm="8665">
        <v>#VALUE!</v>
      </c>
      <c r="H47" s="18" t="str" cm="1">
        <f t="array" ref="H47">IFERROR(_FV(Table15[[#This Row],[ ETF]],"beta"),"")</f>
        <v/>
      </c>
      <c r="I47" s="21" cm="1">
        <f t="array" ref="I47">_FV(Table15[[#This Row],[ ETF]],"Price")</f>
        <v>91.114999999999995</v>
      </c>
      <c r="J47" s="17">
        <f>SUMIF(Table14[Ativo],Table15[[#This Row],[Ticker]],Table14[Qtd])</f>
        <v>0</v>
      </c>
      <c r="K47" s="5">
        <f>Table15[[#This Row],[Preço]]*Table15[[#This Row],[Qtd]]</f>
        <v>0</v>
      </c>
      <c r="L47" s="13">
        <f>_xlfn.FLOOR.MATH((Aporte-2)/Table15[[#This Row],[Preço]])</f>
        <v>3</v>
      </c>
      <c r="M47" s="12">
        <f>Aporte-Table15[[#This Row],[Possível]]*Table15[[#This Row],[Preço]]</f>
        <v>76.65500000000003</v>
      </c>
      <c r="N47" s="26" cm="1">
        <f t="array" ref="N47">_FV(Table15[[#This Row],[ ETF]],"Expense ratio",TRUE)</f>
        <v>1.1999999999999999E-3</v>
      </c>
      <c r="O47" s="29" cm="1">
        <f t="array" ref="O47">_FV(Table15[[#This Row],[ ETF]],"Market cap",TRUE)</f>
        <v>362789630.11000001</v>
      </c>
      <c r="P47" s="27" cm="1">
        <f t="array" ref="P47">_FV(Table15[[#This Row],[ ETF]],"Volume")</f>
        <v>2</v>
      </c>
      <c r="Q47" s="26" cm="1">
        <f t="array" ref="Q47">_FV(Table15[[#This Row],[ ETF]],"Change (%)",TRUE)</f>
        <v>1.8629999999999999E-3</v>
      </c>
      <c r="R47" s="30">
        <f ca="1">IFERROR(
   IFERROR(
      (Table15[[#This Row],[Preço]]-AF47)/AF47,
      (Table15[[#This Row],[Preço]]-AG47)/AG47
   ),
(Table15[[#This Row],[Preço]]-AH47)/AH47
)</f>
        <v>0.20204485488126647</v>
      </c>
      <c r="S47" s="31"/>
      <c r="T47" s="28" cm="1">
        <f t="array" ref="T47">Table15[[#This Row],[Valor de mercado]]/Riqueza_hoje</f>
        <v>0</v>
      </c>
      <c r="AF47" s="107" t="e" cm="1" vm="340">
        <f t="array" aca="1" ref="AF47:JZ47" ca="1">TRANSPOSE(_xlfn.STOCKHISTORY(G47,TODAY()-365,TODAY(),0,0,1))</f>
        <v>#N/A</v>
      </c>
      <c r="AG47" s="107" vm="3268">
        <f ca="1"/>
        <v>75.8</v>
      </c>
      <c r="AH47" s="107" vm="8666">
        <f ca="1"/>
        <v>75.844999999999999</v>
      </c>
      <c r="AI47" s="107" vm="8667">
        <f ca="1"/>
        <v>75.715000000000003</v>
      </c>
      <c r="AJ47" s="107" vm="8668">
        <f ca="1"/>
        <v>75.424999999999997</v>
      </c>
      <c r="AK47" s="107" vm="8669">
        <f ca="1"/>
        <v>75.515000000000001</v>
      </c>
      <c r="AL47" s="107" vm="8670">
        <f ca="1"/>
        <v>76.724999999999994</v>
      </c>
      <c r="AM47" s="107" vm="292">
        <f ca="1"/>
        <v>77.22</v>
      </c>
      <c r="AN47" s="107" vm="2507">
        <f ca="1"/>
        <v>77.45</v>
      </c>
      <c r="AO47" s="107" vm="8671">
        <f ca="1"/>
        <v>77.364999999999995</v>
      </c>
      <c r="AP47" s="107" vm="310">
        <f ca="1"/>
        <v>77.260000000000005</v>
      </c>
      <c r="AQ47" s="107" vm="8672">
        <f ca="1"/>
        <v>77.400000000000006</v>
      </c>
      <c r="AR47" s="107" vm="8673">
        <f ca="1"/>
        <v>77.745000000000005</v>
      </c>
      <c r="AS47" s="107" vm="8674">
        <f ca="1"/>
        <v>76.784999999999997</v>
      </c>
      <c r="AT47" s="107" vm="318">
        <f ca="1"/>
        <v>76.72</v>
      </c>
      <c r="AU47" s="107" vm="8675">
        <f ca="1"/>
        <v>76.984999999999999</v>
      </c>
      <c r="AV47" s="107" vm="8676">
        <f ca="1"/>
        <v>77.795000000000002</v>
      </c>
      <c r="AW47" s="107" vm="2536">
        <f ca="1"/>
        <v>78.14</v>
      </c>
      <c r="AX47" s="107" vm="8677">
        <f ca="1"/>
        <v>77.724999999999994</v>
      </c>
      <c r="AY47" s="107" vm="8678">
        <f ca="1"/>
        <v>77.3</v>
      </c>
      <c r="AZ47" s="107" vm="8679">
        <f ca="1"/>
        <v>77.989999999999995</v>
      </c>
      <c r="BA47" s="107" vm="8680">
        <f ca="1"/>
        <v>76.7</v>
      </c>
      <c r="BB47" s="107" vm="295">
        <f ca="1"/>
        <v>76.930000000000007</v>
      </c>
      <c r="BC47" s="107" vm="8681">
        <f ca="1"/>
        <v>75.569999999999993</v>
      </c>
      <c r="BD47" s="107" vm="2293">
        <f ca="1"/>
        <v>76.010000000000005</v>
      </c>
      <c r="BE47" s="107" vm="8682">
        <f ca="1"/>
        <v>77.319999999999993</v>
      </c>
      <c r="BF47" s="107" vm="8683">
        <f ca="1"/>
        <v>77.36</v>
      </c>
      <c r="BG47" s="107" vm="2508">
        <f ca="1"/>
        <v>77.734999999999999</v>
      </c>
      <c r="BH47" s="107" vm="8684">
        <f ca="1"/>
        <v>78.290000000000006</v>
      </c>
      <c r="BI47" s="107" vm="322">
        <f ca="1"/>
        <v>78.77</v>
      </c>
      <c r="BJ47" s="107" vm="8685">
        <f ca="1"/>
        <v>78.944999999999993</v>
      </c>
      <c r="BK47" s="107" vm="8686">
        <f ca="1"/>
        <v>78.95</v>
      </c>
      <c r="BL47" s="107" vm="8687">
        <f ca="1"/>
        <v>79.3</v>
      </c>
      <c r="BM47" s="107" vm="8688">
        <f ca="1"/>
        <v>79.489999999999995</v>
      </c>
      <c r="BN47" s="107" vm="2375">
        <f ca="1"/>
        <v>80.275000000000006</v>
      </c>
      <c r="BO47" s="107" vm="3536">
        <f ca="1"/>
        <v>79.935000000000002</v>
      </c>
      <c r="BP47" s="107" vm="8689">
        <f ca="1"/>
        <v>79.260000000000005</v>
      </c>
      <c r="BQ47" s="107" vm="8690">
        <f ca="1"/>
        <v>78.974999999999994</v>
      </c>
      <c r="BR47" s="107" vm="8691">
        <f ca="1"/>
        <v>79.734999999999999</v>
      </c>
      <c r="BS47" s="107" vm="2547">
        <f ca="1"/>
        <v>78.98</v>
      </c>
      <c r="BT47" s="107" vm="8692">
        <f ca="1"/>
        <v>78.42</v>
      </c>
      <c r="BU47" s="107" vm="8693">
        <f ca="1"/>
        <v>78.984999999999999</v>
      </c>
      <c r="BV47" s="107" vm="321">
        <f ca="1"/>
        <v>78.849999999999994</v>
      </c>
      <c r="BW47" s="107" vm="8694">
        <f ca="1"/>
        <v>77.234999999999999</v>
      </c>
      <c r="BX47" s="107" vm="8695">
        <f ca="1"/>
        <v>78.63</v>
      </c>
      <c r="BY47" s="107" vm="2540">
        <f ca="1"/>
        <v>78.44</v>
      </c>
      <c r="BZ47" s="107" vm="8696">
        <f ca="1"/>
        <v>78.204999999999998</v>
      </c>
      <c r="CA47" s="107" vm="8697">
        <f ca="1"/>
        <v>77.515000000000001</v>
      </c>
      <c r="CB47" s="107" vm="2298">
        <f ca="1"/>
        <v>75.92</v>
      </c>
      <c r="CC47" s="107" vm="8698">
        <f ca="1"/>
        <v>78.010000000000005</v>
      </c>
      <c r="CD47" s="107" vm="2500">
        <f ca="1"/>
        <v>78.430000000000007</v>
      </c>
      <c r="CE47" s="107" vm="8699">
        <f ca="1"/>
        <v>78.64</v>
      </c>
      <c r="CF47" s="107" vm="8700">
        <f ca="1"/>
        <v>79.564999999999998</v>
      </c>
      <c r="CG47" s="107" vm="2539">
        <f ca="1"/>
        <v>79.14</v>
      </c>
      <c r="CH47" s="107" vm="8701">
        <f ca="1"/>
        <v>79.415000000000006</v>
      </c>
      <c r="CI47" s="107" vm="3535">
        <f ca="1"/>
        <v>79.91</v>
      </c>
      <c r="CJ47" s="107" vm="8702">
        <f ca="1"/>
        <v>79.575000000000003</v>
      </c>
      <c r="CK47" s="107" vm="8703">
        <f ca="1"/>
        <v>80.075000000000003</v>
      </c>
      <c r="CL47" s="107" vm="3521">
        <f ca="1"/>
        <v>79.31</v>
      </c>
      <c r="CM47" s="107" vm="8704">
        <f ca="1"/>
        <v>79.644999999999996</v>
      </c>
      <c r="CN47" s="107" vm="324">
        <f ca="1"/>
        <v>79.37</v>
      </c>
      <c r="CO47" s="107" vm="8705">
        <f ca="1"/>
        <v>79.12</v>
      </c>
      <c r="CP47" s="107" vm="2579">
        <f ca="1"/>
        <v>78.47</v>
      </c>
      <c r="CQ47" s="107" vm="8706">
        <f ca="1"/>
        <v>79.23</v>
      </c>
      <c r="CR47" s="107" vm="8701">
        <f ca="1"/>
        <v>79.415000000000006</v>
      </c>
      <c r="CS47" s="107" vm="331">
        <f ca="1"/>
        <v>79.510000000000005</v>
      </c>
      <c r="CT47" s="107" vm="8707">
        <f ca="1"/>
        <v>79.73</v>
      </c>
      <c r="CU47" s="107" vm="8708">
        <f ca="1"/>
        <v>80.375</v>
      </c>
      <c r="CV47" s="107" vm="8709">
        <f ca="1"/>
        <v>81.694999999999993</v>
      </c>
      <c r="CW47" s="107" vm="8710">
        <f ca="1"/>
        <v>81.584999999999994</v>
      </c>
      <c r="CX47" s="107" vm="8711">
        <f ca="1"/>
        <v>82.025000000000006</v>
      </c>
      <c r="CY47" s="107" vm="8712">
        <f ca="1"/>
        <v>82.155000000000001</v>
      </c>
      <c r="CZ47" s="107" vm="8713">
        <f ca="1"/>
        <v>82.32</v>
      </c>
      <c r="DA47" s="107" vm="8714">
        <f ca="1"/>
        <v>82.59</v>
      </c>
      <c r="DB47" s="107" vm="8715">
        <f ca="1"/>
        <v>82.9</v>
      </c>
      <c r="DC47" s="107" vm="8716">
        <f ca="1"/>
        <v>83.234999999999999</v>
      </c>
      <c r="DD47" s="107" vm="8717">
        <f ca="1"/>
        <v>83.655000000000001</v>
      </c>
      <c r="DE47" s="107" vm="444">
        <f ca="1"/>
        <v>83.52</v>
      </c>
      <c r="DF47" s="107" vm="445">
        <f ca="1"/>
        <v>82.39</v>
      </c>
      <c r="DG47" s="107" vm="2612">
        <f ca="1"/>
        <v>82.995000000000005</v>
      </c>
      <c r="DH47" s="107" vm="2412">
        <f ca="1"/>
        <v>83.35</v>
      </c>
      <c r="DI47" s="107" vm="8718">
        <f ca="1"/>
        <v>83.43</v>
      </c>
      <c r="DJ47" s="107" vm="8719">
        <f ca="1"/>
        <v>83.825000000000003</v>
      </c>
      <c r="DK47" s="107" vm="2605">
        <f ca="1"/>
        <v>83.63</v>
      </c>
      <c r="DL47" s="107" vm="8719">
        <f ca="1"/>
        <v>83.825000000000003</v>
      </c>
      <c r="DM47" s="107" vm="8720">
        <f ca="1"/>
        <v>83.834999999999994</v>
      </c>
      <c r="DN47" s="107" vm="978">
        <f ca="1"/>
        <v>83.355000000000004</v>
      </c>
      <c r="DO47" s="107" t="e" vm="340">
        <f ca="1"/>
        <v>#N/A</v>
      </c>
      <c r="DP47" s="107" vm="8721">
        <f ca="1"/>
        <v>82.49</v>
      </c>
      <c r="DQ47" s="107" vm="8722">
        <f ca="1"/>
        <v>83.405000000000001</v>
      </c>
      <c r="DR47" s="107" vm="8723">
        <f ca="1"/>
        <v>83.305000000000007</v>
      </c>
      <c r="DS47" s="107" vm="8724">
        <f ca="1"/>
        <v>84.57</v>
      </c>
      <c r="DT47" s="107" vm="8725">
        <f ca="1"/>
        <v>84.69</v>
      </c>
      <c r="DU47" s="107" vm="2590">
        <f ca="1"/>
        <v>83.01</v>
      </c>
      <c r="DV47" s="107" vm="443">
        <f ca="1"/>
        <v>82.19</v>
      </c>
      <c r="DW47" s="107" vm="8726">
        <f ca="1"/>
        <v>82.08</v>
      </c>
      <c r="DX47" s="107" vm="8727">
        <f ca="1"/>
        <v>83.28</v>
      </c>
      <c r="DY47" s="107" vm="8728">
        <f ca="1"/>
        <v>83.605000000000004</v>
      </c>
      <c r="DZ47" s="107" vm="8729">
        <f ca="1"/>
        <v>83.474999999999994</v>
      </c>
      <c r="EA47" s="107" vm="8730">
        <f ca="1"/>
        <v>83.694999999999993</v>
      </c>
      <c r="EB47" s="107" vm="8731">
        <f ca="1"/>
        <v>84.33</v>
      </c>
      <c r="EC47" s="107" vm="8732">
        <f ca="1"/>
        <v>84.295000000000002</v>
      </c>
      <c r="ED47" s="107" vm="8733">
        <f ca="1"/>
        <v>84.364999999999995</v>
      </c>
      <c r="EE47" s="107" vm="394">
        <f ca="1"/>
        <v>84.49</v>
      </c>
      <c r="EF47" s="107" vm="3594">
        <f ca="1"/>
        <v>84.85</v>
      </c>
      <c r="EG47" s="107" t="e" vm="340">
        <f ca="1"/>
        <v>#N/A</v>
      </c>
      <c r="EH47" s="107" vm="8734">
        <f ca="1"/>
        <v>84.76</v>
      </c>
      <c r="EI47" s="107" vm="8735">
        <f ca="1"/>
        <v>84.915000000000006</v>
      </c>
      <c r="EJ47" s="107" vm="8736">
        <f ca="1"/>
        <v>84.584999999999994</v>
      </c>
      <c r="EK47" s="107" vm="8737">
        <f ca="1"/>
        <v>85.08</v>
      </c>
      <c r="EL47" s="107" vm="494">
        <f ca="1"/>
        <v>85.28</v>
      </c>
      <c r="EM47" s="107" vm="8738">
        <f ca="1"/>
        <v>85.094999999999999</v>
      </c>
      <c r="EN47" s="107" vm="438">
        <f ca="1"/>
        <v>85.3</v>
      </c>
      <c r="EO47" s="107" vm="8739">
        <f ca="1"/>
        <v>85.34</v>
      </c>
      <c r="EP47" s="107" vm="8740">
        <f ca="1"/>
        <v>85.424999999999997</v>
      </c>
      <c r="EQ47" s="107" vm="8741">
        <f ca="1"/>
        <v>85.594999999999999</v>
      </c>
      <c r="ER47" s="107" vm="8742">
        <f ca="1"/>
        <v>85.66</v>
      </c>
      <c r="ES47" s="107" vm="3576">
        <f ca="1"/>
        <v>85.775000000000006</v>
      </c>
      <c r="ET47" s="107" vm="8743">
        <f ca="1"/>
        <v>85.125</v>
      </c>
      <c r="EU47" s="107" vm="8744">
        <f ca="1"/>
        <v>83.875</v>
      </c>
      <c r="EV47" s="107" vm="8745">
        <f ca="1"/>
        <v>84.74</v>
      </c>
      <c r="EW47" s="107" vm="8746">
        <f ca="1"/>
        <v>85.12</v>
      </c>
      <c r="EX47" s="107" vm="8747">
        <f ca="1"/>
        <v>85.174999999999997</v>
      </c>
      <c r="EY47" s="107" vm="8748">
        <f ca="1"/>
        <v>85.61</v>
      </c>
      <c r="EZ47" s="107" vm="2403">
        <f ca="1"/>
        <v>85.82</v>
      </c>
      <c r="FA47" s="107" vm="8749">
        <f ca="1"/>
        <v>85.704999999999998</v>
      </c>
      <c r="FB47" s="107" vm="8750">
        <f ca="1"/>
        <v>86.04</v>
      </c>
      <c r="FC47" s="107" vm="8751">
        <f ca="1"/>
        <v>85.644999999999996</v>
      </c>
      <c r="FD47" s="107" vm="431">
        <f ca="1"/>
        <v>85.79</v>
      </c>
      <c r="FE47" s="107" vm="8752">
        <f ca="1"/>
        <v>86.245000000000005</v>
      </c>
      <c r="FF47" s="107" vm="420">
        <f ca="1"/>
        <v>86.61</v>
      </c>
      <c r="FG47" s="107" vm="8753">
        <f ca="1"/>
        <v>86.03</v>
      </c>
      <c r="FH47" s="107" vm="490">
        <f ca="1"/>
        <v>86.45</v>
      </c>
      <c r="FI47" s="107" vm="8754">
        <f ca="1"/>
        <v>85.52</v>
      </c>
      <c r="FJ47" s="107" vm="8755">
        <f ca="1"/>
        <v>86.57</v>
      </c>
      <c r="FK47" s="107" vm="1003">
        <f ca="1"/>
        <v>87.02</v>
      </c>
      <c r="FL47" s="107" vm="1009">
        <f ca="1"/>
        <v>87.05</v>
      </c>
      <c r="FM47" s="107" vm="8756">
        <f ca="1"/>
        <v>86.775000000000006</v>
      </c>
      <c r="FN47" s="107" vm="495">
        <f ca="1"/>
        <v>86.52</v>
      </c>
      <c r="FO47" s="107" vm="8757">
        <f ca="1"/>
        <v>86.064999999999998</v>
      </c>
      <c r="FP47" s="107" vm="413">
        <f ca="1"/>
        <v>84.27</v>
      </c>
      <c r="FQ47" s="107" vm="8758">
        <f ca="1"/>
        <v>85.224999999999994</v>
      </c>
      <c r="FR47" s="107" vm="8759">
        <f ca="1"/>
        <v>86.055000000000007</v>
      </c>
      <c r="FS47" s="107" vm="8760">
        <f ca="1"/>
        <v>86.375</v>
      </c>
      <c r="FT47" s="107" vm="8761">
        <f ca="1"/>
        <v>87.26</v>
      </c>
      <c r="FU47" s="107" vm="8762">
        <f ca="1"/>
        <v>87.31</v>
      </c>
      <c r="FV47" s="107" vm="8756">
        <f ca="1"/>
        <v>86.775000000000006</v>
      </c>
      <c r="FW47" s="107" vm="483">
        <f ca="1"/>
        <v>87.23</v>
      </c>
      <c r="FX47" s="107" vm="8763">
        <f ca="1"/>
        <v>87.76</v>
      </c>
      <c r="FY47" s="107" vm="423">
        <f ca="1"/>
        <v>87.18</v>
      </c>
      <c r="FZ47" s="100" vm="8764">
        <f ca="1"/>
        <v>87.66</v>
      </c>
      <c r="GA47" s="100" vm="3599">
        <f ca="1"/>
        <v>87.17</v>
      </c>
      <c r="GB47" s="100" vm="8765">
        <f ca="1"/>
        <v>87.465000000000003</v>
      </c>
      <c r="GC47" s="100" vm="8766">
        <f ca="1"/>
        <v>87.91</v>
      </c>
      <c r="GD47" s="100" vm="1006">
        <f ca="1"/>
        <v>87.94</v>
      </c>
      <c r="GE47" s="100" vm="8767">
        <f ca="1"/>
        <v>87.825000000000003</v>
      </c>
      <c r="GF47" s="100" vm="8768">
        <f ca="1"/>
        <v>87.9</v>
      </c>
      <c r="GG47" s="100" vm="8769">
        <f ca="1"/>
        <v>88.13</v>
      </c>
      <c r="GH47" s="100" vm="8770">
        <f ca="1"/>
        <v>88.155000000000001</v>
      </c>
      <c r="GI47" s="100" vm="8771">
        <f ca="1"/>
        <v>89.08</v>
      </c>
      <c r="GJ47" s="100" vm="8772">
        <f ca="1"/>
        <v>88.02</v>
      </c>
      <c r="GK47" s="100" vm="8773">
        <f ca="1"/>
        <v>87.86</v>
      </c>
      <c r="GL47" s="100" vm="8774">
        <f ca="1"/>
        <v>87.8</v>
      </c>
      <c r="GM47" s="100" vm="8775">
        <f ca="1"/>
        <v>86.75</v>
      </c>
      <c r="GN47" s="100" vm="8776">
        <f ca="1"/>
        <v>87.174999999999997</v>
      </c>
      <c r="GO47" s="100" vm="8777">
        <f ca="1"/>
        <v>88.27</v>
      </c>
      <c r="GP47" s="100" vm="470">
        <f ca="1"/>
        <v>88.53</v>
      </c>
      <c r="GQ47" s="100" vm="1013">
        <f ca="1"/>
        <v>88.58</v>
      </c>
      <c r="GR47" s="100" vm="8778">
        <f ca="1"/>
        <v>88.37</v>
      </c>
      <c r="GS47" s="100" vm="8779">
        <f ca="1"/>
        <v>88.78</v>
      </c>
      <c r="GT47" s="100" t="e" vm="340">
        <f ca="1"/>
        <v>#N/A</v>
      </c>
      <c r="GU47" s="100" vm="8780">
        <f ca="1"/>
        <v>89.26</v>
      </c>
      <c r="GV47" s="100" vm="8781">
        <f ca="1"/>
        <v>89.45</v>
      </c>
      <c r="GW47" s="100" vm="8782">
        <f ca="1"/>
        <v>89.754999999999995</v>
      </c>
      <c r="GX47" s="100" vm="8783">
        <f ca="1"/>
        <v>89.73</v>
      </c>
      <c r="GY47" s="100" vm="8784">
        <f ca="1"/>
        <v>90.234999999999999</v>
      </c>
      <c r="GZ47" s="100" vm="8785">
        <f ca="1"/>
        <v>89.584999999999994</v>
      </c>
      <c r="HA47" s="100" vm="8786">
        <f ca="1"/>
        <v>89.144999999999996</v>
      </c>
      <c r="HB47" s="100" vm="8787">
        <f ca="1"/>
        <v>89.254999999999995</v>
      </c>
      <c r="HC47" s="100" vm="498">
        <f ca="1"/>
        <v>88.8</v>
      </c>
      <c r="HD47" s="100" vm="8788">
        <f ca="1"/>
        <v>88.65</v>
      </c>
      <c r="HE47" s="100" vm="8789">
        <f ca="1"/>
        <v>88.665000000000006</v>
      </c>
      <c r="HF47" s="100" vm="8790">
        <f ca="1"/>
        <v>88.48</v>
      </c>
      <c r="HG47" s="100" vm="8791">
        <f ca="1"/>
        <v>88.355000000000004</v>
      </c>
      <c r="HH47" s="100" vm="8792">
        <f ca="1"/>
        <v>87.924999999999997</v>
      </c>
      <c r="HI47" s="100" vm="8793">
        <f ca="1"/>
        <v>86.465000000000003</v>
      </c>
      <c r="HJ47" s="100" vm="8794">
        <f ca="1"/>
        <v>86.62</v>
      </c>
      <c r="HK47" s="100" vm="8795">
        <f ca="1"/>
        <v>87.37</v>
      </c>
      <c r="HL47" s="100" vm="8796">
        <f ca="1"/>
        <v>88.4</v>
      </c>
      <c r="HM47" s="100" vm="1006">
        <f ca="1"/>
        <v>87.94</v>
      </c>
      <c r="HN47" s="100" vm="496">
        <f ca="1"/>
        <v>87.89</v>
      </c>
      <c r="HO47" s="100" vm="8797">
        <f ca="1"/>
        <v>86.1</v>
      </c>
      <c r="HP47" s="100" vm="8798">
        <f ca="1"/>
        <v>86.305000000000007</v>
      </c>
      <c r="HQ47" s="100" vm="8799">
        <f ca="1"/>
        <v>86.155000000000001</v>
      </c>
      <c r="HR47" s="100" vm="8800">
        <f ca="1"/>
        <v>85.31</v>
      </c>
      <c r="HS47" s="100" vm="8801">
        <f ca="1"/>
        <v>84.75</v>
      </c>
      <c r="HT47" s="100" vm="8802">
        <f ca="1"/>
        <v>85.98</v>
      </c>
      <c r="HU47" s="100" vm="8803">
        <f ca="1"/>
        <v>84.83</v>
      </c>
      <c r="HV47" s="100" vm="1021">
        <f ca="1"/>
        <v>86.87</v>
      </c>
      <c r="HW47" s="100" vm="2422">
        <f ca="1"/>
        <v>86.6</v>
      </c>
      <c r="HX47" s="100" vm="427">
        <f ca="1"/>
        <v>86.74</v>
      </c>
      <c r="HY47" s="100" vm="8804">
        <f ca="1"/>
        <v>85.94</v>
      </c>
      <c r="HZ47" s="100" vm="8805">
        <f ca="1"/>
        <v>85.88</v>
      </c>
      <c r="IA47" s="100" vm="8795">
        <f ca="1"/>
        <v>87.37</v>
      </c>
      <c r="IB47" s="100" vm="8806">
        <f ca="1"/>
        <v>88.29</v>
      </c>
      <c r="IC47" s="100" vm="1008">
        <f ca="1"/>
        <v>88.245000000000005</v>
      </c>
      <c r="ID47" s="100" vm="8807">
        <f ca="1"/>
        <v>88.93</v>
      </c>
      <c r="IE47" s="100" vm="8808">
        <f ca="1"/>
        <v>89.25</v>
      </c>
      <c r="IF47" s="100" vm="8809">
        <f ca="1"/>
        <v>89.015000000000001</v>
      </c>
      <c r="IG47" s="100" vm="8787">
        <f ca="1"/>
        <v>89.254999999999995</v>
      </c>
      <c r="IH47" s="100" vm="8810">
        <f ca="1"/>
        <v>89.594999999999999</v>
      </c>
      <c r="II47" s="100" vm="3650">
        <f ca="1"/>
        <v>90.174999999999997</v>
      </c>
      <c r="IJ47" s="100" vm="8783">
        <f ca="1"/>
        <v>89.73</v>
      </c>
      <c r="IK47" s="100" vm="8811">
        <f ca="1"/>
        <v>90.075000000000003</v>
      </c>
      <c r="IL47" s="100" vm="3666">
        <f ca="1"/>
        <v>90.05</v>
      </c>
      <c r="IM47" s="100" vm="8812">
        <f ca="1"/>
        <v>90.385000000000005</v>
      </c>
      <c r="IN47" s="100" vm="8813">
        <f ca="1"/>
        <v>90.64</v>
      </c>
      <c r="IO47" s="100" vm="8814">
        <f ca="1"/>
        <v>90.6</v>
      </c>
      <c r="IP47" s="100" vm="8815">
        <f ca="1"/>
        <v>91.325000000000003</v>
      </c>
      <c r="IQ47" s="100" vm="3663">
        <f ca="1"/>
        <v>91.9</v>
      </c>
      <c r="IR47" s="100" vm="8816">
        <f ca="1"/>
        <v>91.82</v>
      </c>
      <c r="IS47" s="100" vm="8817">
        <f ca="1"/>
        <v>91.375</v>
      </c>
      <c r="IT47" s="100" vm="8818">
        <f ca="1"/>
        <v>91.4</v>
      </c>
      <c r="IU47" s="100" vm="8819">
        <f ca="1"/>
        <v>90.89</v>
      </c>
      <c r="IV47" s="100" vm="8820">
        <f ca="1"/>
        <v>91.46</v>
      </c>
      <c r="IW47" s="100" vm="8821">
        <f ca="1"/>
        <v>91.63</v>
      </c>
      <c r="IX47" s="100" vm="8822">
        <f ca="1"/>
        <v>91.83</v>
      </c>
      <c r="IY47" s="100" vm="8823">
        <f ca="1"/>
        <v>91.344999999999999</v>
      </c>
      <c r="IZ47" s="100" vm="8824">
        <f ca="1"/>
        <v>91.22</v>
      </c>
      <c r="JA47" s="100" vm="8825">
        <f ca="1"/>
        <v>91.55</v>
      </c>
      <c r="JB47" s="100" vm="8826">
        <f ca="1"/>
        <v>91.454999999999998</v>
      </c>
      <c r="JC47" s="100" vm="8827">
        <f ca="1"/>
        <v>90.47</v>
      </c>
      <c r="JD47" s="100" vm="8828">
        <f ca="1"/>
        <v>90.62</v>
      </c>
      <c r="JE47" s="100" vm="8829">
        <f ca="1"/>
        <v>90.885000000000005</v>
      </c>
      <c r="JF47" s="100" vm="8830">
        <f ca="1"/>
        <v>88.73</v>
      </c>
      <c r="JG47" s="100" vm="8831">
        <f ca="1"/>
        <v>89.35</v>
      </c>
      <c r="JH47" s="100" vm="8832">
        <f ca="1"/>
        <v>88.31</v>
      </c>
      <c r="JI47" s="100" vm="8833">
        <f ca="1"/>
        <v>89.54</v>
      </c>
      <c r="JJ47" s="100" vm="8834">
        <f ca="1"/>
        <v>87.99</v>
      </c>
      <c r="JK47" s="100" vm="8835">
        <f ca="1"/>
        <v>87.69</v>
      </c>
      <c r="JL47" s="100" vm="8836">
        <f ca="1"/>
        <v>88.52</v>
      </c>
      <c r="JM47" s="100" vm="8837">
        <f ca="1"/>
        <v>90.57</v>
      </c>
      <c r="JN47" s="100" vm="3639">
        <f ca="1"/>
        <v>90.54</v>
      </c>
      <c r="JO47" s="100" vm="8838">
        <f ca="1"/>
        <v>90.44</v>
      </c>
      <c r="JP47" s="100" vm="8839">
        <f ca="1"/>
        <v>90.28</v>
      </c>
      <c r="JQ47" s="100" vm="8840">
        <f ca="1"/>
        <v>89.97</v>
      </c>
      <c r="JR47" s="100" vm="8841">
        <f ca="1"/>
        <v>88.98</v>
      </c>
      <c r="JS47" s="100" vm="469">
        <f ca="1"/>
        <v>88.94</v>
      </c>
      <c r="JT47" s="100" vm="8842">
        <f ca="1"/>
        <v>90.56</v>
      </c>
      <c r="JU47" s="100" vm="8843">
        <f ca="1"/>
        <v>89.59</v>
      </c>
      <c r="JV47" s="100" vm="8763">
        <f ca="1"/>
        <v>87.76</v>
      </c>
      <c r="JW47" s="100" vm="476">
        <f ca="1"/>
        <v>89.04</v>
      </c>
      <c r="JX47" s="100" vm="8844">
        <f ca="1"/>
        <v>90.39</v>
      </c>
      <c r="JY47" s="100" vm="8845">
        <f ca="1"/>
        <v>91.23</v>
      </c>
      <c r="JZ47" s="100" vm="8846">
        <f ca="1"/>
        <v>91.114999999999995</v>
      </c>
    </row>
    <row r="48" spans="2:288" ht="20.100000000000001" customHeight="1" x14ac:dyDescent="0.6">
      <c r="B48" s="22"/>
      <c r="C48" s="23"/>
      <c r="D48" s="23"/>
      <c r="E48" s="23"/>
      <c r="F48" s="23"/>
      <c r="G48" s="23"/>
      <c r="H48" s="24"/>
      <c r="I48" s="25"/>
      <c r="J48" s="95">
        <f>SUBTOTAL(109,Table15[Qtd])</f>
        <v>115</v>
      </c>
      <c r="K48" s="97">
        <f>SUBTOTAL(109,Table15[Valor de mercado])</f>
        <v>9439.8349999999991</v>
      </c>
      <c r="L48" s="16"/>
      <c r="M48" s="16"/>
      <c r="N48" s="16"/>
      <c r="O48" s="16"/>
      <c r="P48" s="16"/>
      <c r="Q48" s="16"/>
      <c r="R48" s="16"/>
      <c r="S48" s="16"/>
      <c r="T48" s="16"/>
      <c r="AF48" s="107" t="e" cm="1">
        <f t="array" aca="1" ref="AF48" ca="1">TRANSPOSE(_xlfn.STOCKHISTORY(#REF!,TODAY()-365,TODAY(),0,0,1))</f>
        <v>#REF!</v>
      </c>
      <c r="AG48" s="107"/>
      <c r="AH48" s="107"/>
      <c r="AI48" s="107"/>
      <c r="AJ48" s="107"/>
      <c r="AK48" s="107"/>
      <c r="AL48" s="107"/>
      <c r="AM48" s="107"/>
      <c r="AN48" s="107"/>
      <c r="AO48" s="107"/>
      <c r="AP48" s="107"/>
      <c r="AQ48" s="107"/>
      <c r="AR48" s="107"/>
      <c r="AS48" s="107"/>
      <c r="AT48" s="107"/>
      <c r="AU48" s="107"/>
      <c r="AV48" s="107"/>
      <c r="AW48" s="107"/>
      <c r="AX48" s="107"/>
      <c r="AY48" s="107"/>
      <c r="AZ48" s="107"/>
      <c r="BA48" s="107"/>
      <c r="BB48" s="107"/>
      <c r="BC48" s="107"/>
      <c r="BD48" s="107"/>
      <c r="BE48" s="107"/>
      <c r="BF48" s="107"/>
      <c r="BG48" s="107"/>
      <c r="BH48" s="107"/>
      <c r="BI48" s="107"/>
      <c r="BJ48" s="107"/>
      <c r="BK48" s="107"/>
      <c r="BL48" s="107"/>
      <c r="BM48" s="107"/>
      <c r="BN48" s="107"/>
      <c r="BO48" s="107"/>
      <c r="BP48" s="107"/>
      <c r="BQ48" s="107"/>
      <c r="BR48" s="107"/>
      <c r="BS48" s="107"/>
      <c r="BT48" s="107"/>
      <c r="BU48" s="107"/>
      <c r="BV48" s="107"/>
      <c r="BW48" s="107"/>
      <c r="BX48" s="107"/>
      <c r="BY48" s="107"/>
      <c r="BZ48" s="107"/>
      <c r="CA48" s="107"/>
      <c r="CB48" s="107"/>
      <c r="CC48" s="107"/>
      <c r="CD48" s="107"/>
      <c r="CE48" s="107"/>
      <c r="CF48" s="107"/>
      <c r="CG48" s="107"/>
      <c r="CH48" s="107"/>
      <c r="CI48" s="107"/>
      <c r="CJ48" s="107"/>
      <c r="CK48" s="107"/>
      <c r="CL48" s="107"/>
      <c r="CM48" s="107"/>
      <c r="CN48" s="107"/>
      <c r="CO48" s="107"/>
      <c r="CP48" s="107"/>
      <c r="CQ48" s="107"/>
      <c r="CR48" s="107"/>
      <c r="CS48" s="107"/>
      <c r="CT48" s="107"/>
      <c r="CU48" s="107"/>
      <c r="CV48" s="107"/>
      <c r="CW48" s="107"/>
      <c r="CX48" s="107"/>
      <c r="CY48" s="107"/>
      <c r="CZ48" s="107"/>
      <c r="DA48" s="107"/>
      <c r="DB48" s="107"/>
      <c r="DC48" s="107"/>
      <c r="DD48" s="107"/>
      <c r="DE48" s="107"/>
      <c r="DF48" s="107"/>
      <c r="DG48" s="107"/>
      <c r="DH48" s="107"/>
      <c r="DI48" s="107"/>
      <c r="DJ48" s="107"/>
      <c r="DK48" s="107"/>
      <c r="DL48" s="107"/>
      <c r="DM48" s="107"/>
      <c r="DN48" s="107"/>
      <c r="DO48" s="107"/>
      <c r="DP48" s="107"/>
      <c r="DQ48" s="107"/>
      <c r="DR48" s="107"/>
      <c r="DS48" s="107"/>
      <c r="DT48" s="107"/>
      <c r="DU48" s="107"/>
      <c r="DV48" s="107"/>
      <c r="DW48" s="107"/>
      <c r="DX48" s="107"/>
      <c r="DY48" s="107"/>
      <c r="DZ48" s="107"/>
      <c r="EA48" s="107"/>
      <c r="EB48" s="107"/>
      <c r="EC48" s="107"/>
      <c r="ED48" s="107"/>
      <c r="EE48" s="107"/>
      <c r="EF48" s="107"/>
      <c r="EG48" s="107"/>
      <c r="EH48" s="107"/>
      <c r="EI48" s="107"/>
      <c r="EJ48" s="107"/>
      <c r="EK48" s="107"/>
      <c r="EL48" s="107"/>
      <c r="EM48" s="107"/>
      <c r="EN48" s="107"/>
      <c r="EO48" s="107"/>
      <c r="EP48" s="107"/>
      <c r="EQ48" s="107"/>
      <c r="ER48" s="107"/>
      <c r="ES48" s="107"/>
      <c r="ET48" s="107"/>
      <c r="EU48" s="107"/>
      <c r="EV48" s="107"/>
      <c r="EW48" s="107"/>
      <c r="EX48" s="107"/>
      <c r="EY48" s="107"/>
      <c r="EZ48" s="107"/>
      <c r="FA48" s="107"/>
      <c r="FB48" s="107"/>
      <c r="FC48" s="107"/>
      <c r="FD48" s="107"/>
      <c r="FE48" s="107"/>
      <c r="FF48" s="107"/>
      <c r="FG48" s="107"/>
      <c r="FH48" s="107"/>
      <c r="FI48" s="107"/>
      <c r="FJ48" s="107"/>
      <c r="FK48" s="107"/>
      <c r="FL48" s="107"/>
      <c r="FM48" s="107"/>
      <c r="FN48" s="107"/>
      <c r="FO48" s="107"/>
      <c r="FP48" s="107"/>
      <c r="FQ48" s="107"/>
      <c r="FR48" s="107"/>
      <c r="FS48" s="107"/>
      <c r="FT48" s="107"/>
      <c r="FU48" s="107"/>
      <c r="FV48" s="107"/>
      <c r="FW48" s="107"/>
      <c r="FX48" s="107"/>
      <c r="FY48" s="107"/>
      <c r="FZ48" s="100"/>
      <c r="GA48" s="100"/>
      <c r="GB48" s="100"/>
      <c r="GC48" s="100"/>
      <c r="GD48" s="100"/>
      <c r="GE48" s="100"/>
      <c r="GF48" s="100"/>
      <c r="GG48" s="100"/>
      <c r="GH48" s="100"/>
      <c r="GI48" s="100"/>
      <c r="GJ48" s="100"/>
      <c r="GK48" s="100"/>
      <c r="GL48" s="100"/>
      <c r="GM48" s="100"/>
      <c r="GN48" s="100"/>
      <c r="GO48" s="100"/>
      <c r="GP48" s="100"/>
      <c r="GQ48" s="100"/>
      <c r="GR48" s="100"/>
      <c r="GS48" s="100"/>
      <c r="GT48" s="100"/>
      <c r="GU48" s="100"/>
      <c r="GV48" s="100"/>
      <c r="GW48" s="100"/>
      <c r="GX48" s="100"/>
      <c r="GY48" s="100"/>
      <c r="GZ48" s="100"/>
      <c r="HA48" s="100"/>
      <c r="HB48" s="100"/>
      <c r="HC48" s="100"/>
      <c r="HD48" s="100"/>
      <c r="HE48" s="100"/>
      <c r="HF48" s="100"/>
      <c r="HG48" s="100"/>
      <c r="HH48" s="100"/>
      <c r="HI48" s="100"/>
      <c r="HJ48" s="100"/>
      <c r="HK48" s="100"/>
      <c r="HL48" s="100"/>
      <c r="HM48" s="100"/>
      <c r="HN48" s="100"/>
      <c r="HO48" s="100"/>
      <c r="HP48" s="100"/>
      <c r="HQ48" s="100"/>
      <c r="HR48" s="100"/>
      <c r="HS48" s="100"/>
      <c r="HT48" s="100"/>
      <c r="HU48" s="100"/>
      <c r="HV48" s="100"/>
      <c r="HW48" s="100"/>
      <c r="HX48" s="100"/>
      <c r="HY48" s="100"/>
      <c r="HZ48" s="100"/>
      <c r="IA48" s="100"/>
      <c r="IB48" s="100"/>
      <c r="IC48" s="100"/>
      <c r="ID48" s="100"/>
      <c r="IE48" s="100"/>
      <c r="IF48" s="100"/>
      <c r="IG48" s="100"/>
      <c r="IH48" s="100"/>
      <c r="II48" s="100"/>
      <c r="IJ48" s="100"/>
      <c r="IK48" s="100"/>
      <c r="IL48" s="100"/>
      <c r="IM48" s="100"/>
      <c r="IN48" s="100"/>
      <c r="IO48" s="100"/>
      <c r="IP48" s="100"/>
      <c r="IQ48" s="100"/>
      <c r="IR48" s="100"/>
      <c r="IS48" s="100"/>
      <c r="IT48" s="100"/>
      <c r="IU48" s="100"/>
      <c r="IV48" s="100"/>
      <c r="IW48" s="100"/>
      <c r="IX48" s="100"/>
      <c r="IY48" s="100"/>
      <c r="IZ48" s="100"/>
      <c r="JA48" s="100"/>
      <c r="JB48" s="100"/>
      <c r="JC48" s="100"/>
      <c r="JD48" s="100"/>
      <c r="JE48" s="100"/>
      <c r="JF48" s="100"/>
      <c r="JG48" s="100"/>
      <c r="JH48" s="100"/>
      <c r="JI48" s="100"/>
      <c r="JJ48" s="100"/>
      <c r="JK48" s="100"/>
      <c r="JL48" s="100"/>
      <c r="JM48" s="100"/>
      <c r="JN48" s="100"/>
      <c r="JO48" s="100"/>
      <c r="JP48" s="100"/>
      <c r="JQ48" s="100"/>
      <c r="JR48" s="100"/>
      <c r="JS48" s="100"/>
      <c r="JT48" s="100"/>
      <c r="JU48" s="100"/>
      <c r="JV48" s="100"/>
      <c r="JW48" s="100"/>
      <c r="JX48" s="100"/>
      <c r="JY48" s="100"/>
      <c r="JZ48" s="100"/>
    </row>
    <row r="49" spans="2:286" ht="20.100000000000001" customHeight="1" x14ac:dyDescent="0.5">
      <c r="AF49" s="107" t="e" cm="1">
        <f t="array" aca="1" ref="AF49" ca="1">TRANSPOSE(_xlfn.STOCKHISTORY(#REF!,TODAY()-365,TODAY(),0,0,1))</f>
        <v>#REF!</v>
      </c>
      <c r="AG49" s="107"/>
      <c r="AH49" s="107"/>
      <c r="AI49" s="107"/>
      <c r="AJ49" s="107"/>
      <c r="AK49" s="107"/>
      <c r="AL49" s="107"/>
      <c r="AM49" s="107"/>
      <c r="AN49" s="107"/>
      <c r="AO49" s="107"/>
      <c r="AP49" s="107"/>
      <c r="AQ49" s="107"/>
      <c r="AR49" s="107"/>
      <c r="AS49" s="107"/>
      <c r="AT49" s="107"/>
      <c r="AU49" s="107"/>
      <c r="AV49" s="107"/>
      <c r="AW49" s="107"/>
      <c r="AX49" s="107"/>
      <c r="AY49" s="107"/>
      <c r="AZ49" s="107"/>
      <c r="BA49" s="107"/>
      <c r="BB49" s="107"/>
      <c r="BC49" s="107"/>
      <c r="BD49" s="107"/>
      <c r="BE49" s="107"/>
      <c r="BF49" s="107"/>
      <c r="BG49" s="107"/>
      <c r="BH49" s="107"/>
      <c r="BI49" s="107"/>
      <c r="BJ49" s="107"/>
      <c r="BK49" s="107"/>
      <c r="BL49" s="107"/>
      <c r="BM49" s="107"/>
      <c r="BN49" s="107"/>
      <c r="BO49" s="107"/>
      <c r="BP49" s="107"/>
      <c r="BQ49" s="107"/>
      <c r="BR49" s="107"/>
      <c r="BS49" s="107"/>
      <c r="BT49" s="107"/>
      <c r="BU49" s="107"/>
      <c r="BV49" s="107"/>
      <c r="BW49" s="107"/>
      <c r="BX49" s="107"/>
      <c r="BY49" s="107"/>
      <c r="BZ49" s="107"/>
      <c r="CA49" s="107"/>
      <c r="CB49" s="107"/>
      <c r="CC49" s="107"/>
      <c r="CD49" s="107"/>
      <c r="CE49" s="107"/>
      <c r="CF49" s="107"/>
      <c r="CG49" s="107"/>
      <c r="CH49" s="107"/>
      <c r="CI49" s="107"/>
      <c r="CJ49" s="107"/>
      <c r="CK49" s="107"/>
      <c r="CL49" s="107"/>
      <c r="CM49" s="107"/>
      <c r="CN49" s="107"/>
      <c r="CO49" s="107"/>
      <c r="CP49" s="107"/>
      <c r="CQ49" s="107"/>
      <c r="CR49" s="107"/>
      <c r="CS49" s="107"/>
      <c r="CT49" s="107"/>
      <c r="CU49" s="107"/>
      <c r="CV49" s="107"/>
      <c r="CW49" s="107"/>
      <c r="CX49" s="107"/>
      <c r="CY49" s="107"/>
      <c r="CZ49" s="107"/>
      <c r="DA49" s="107"/>
      <c r="DB49" s="107"/>
      <c r="DC49" s="107"/>
      <c r="DD49" s="107"/>
      <c r="DE49" s="107"/>
      <c r="DF49" s="107"/>
      <c r="DG49" s="107"/>
      <c r="DH49" s="107"/>
      <c r="DI49" s="107"/>
      <c r="DJ49" s="107"/>
      <c r="DK49" s="107"/>
      <c r="DL49" s="107"/>
      <c r="DM49" s="107"/>
      <c r="DN49" s="107"/>
      <c r="DO49" s="107"/>
      <c r="DP49" s="107"/>
      <c r="DQ49" s="107"/>
      <c r="DR49" s="107"/>
      <c r="DS49" s="107"/>
      <c r="DT49" s="107"/>
      <c r="DU49" s="107"/>
      <c r="DV49" s="107"/>
      <c r="DW49" s="107"/>
      <c r="DX49" s="107"/>
      <c r="DY49" s="107"/>
      <c r="DZ49" s="107"/>
      <c r="EA49" s="107"/>
      <c r="EB49" s="107"/>
      <c r="EC49" s="107"/>
      <c r="ED49" s="107"/>
      <c r="EE49" s="107"/>
      <c r="EF49" s="107"/>
      <c r="EG49" s="107"/>
      <c r="EH49" s="107"/>
      <c r="EI49" s="107"/>
      <c r="EJ49" s="107"/>
      <c r="EK49" s="107"/>
      <c r="EL49" s="107"/>
      <c r="EM49" s="107"/>
      <c r="EN49" s="107"/>
      <c r="EO49" s="107"/>
      <c r="EP49" s="107"/>
      <c r="EQ49" s="107"/>
      <c r="ER49" s="107"/>
      <c r="ES49" s="107"/>
      <c r="ET49" s="107"/>
      <c r="EU49" s="107"/>
      <c r="EV49" s="107"/>
      <c r="EW49" s="107"/>
      <c r="EX49" s="107"/>
      <c r="EY49" s="107"/>
      <c r="EZ49" s="107"/>
      <c r="FA49" s="107"/>
      <c r="FB49" s="107"/>
      <c r="FC49" s="107"/>
      <c r="FD49" s="107"/>
      <c r="FE49" s="107"/>
      <c r="FF49" s="107"/>
      <c r="FG49" s="107"/>
      <c r="FH49" s="107"/>
      <c r="FI49" s="107"/>
      <c r="FJ49" s="107"/>
      <c r="FK49" s="107"/>
      <c r="FL49" s="107"/>
      <c r="FM49" s="107"/>
      <c r="FN49" s="107"/>
      <c r="FO49" s="107"/>
      <c r="FP49" s="107"/>
      <c r="FQ49" s="107"/>
      <c r="FR49" s="107"/>
      <c r="FS49" s="107"/>
      <c r="FT49" s="107"/>
      <c r="FU49" s="107"/>
      <c r="FV49" s="107"/>
      <c r="FW49" s="107"/>
      <c r="FX49" s="107"/>
      <c r="FY49" s="107"/>
      <c r="FZ49" s="100"/>
      <c r="GA49" s="100"/>
      <c r="GB49" s="100"/>
      <c r="GC49" s="100"/>
      <c r="GD49" s="100"/>
      <c r="GE49" s="100"/>
      <c r="GF49" s="100"/>
      <c r="GG49" s="100"/>
      <c r="GH49" s="100"/>
      <c r="GI49" s="100"/>
      <c r="GJ49" s="100"/>
      <c r="GK49" s="100"/>
      <c r="GL49" s="100"/>
      <c r="GM49" s="100"/>
      <c r="GN49" s="100"/>
      <c r="GO49" s="100"/>
      <c r="GP49" s="100"/>
      <c r="GQ49" s="100"/>
      <c r="GR49" s="100"/>
      <c r="GS49" s="100"/>
      <c r="GT49" s="100"/>
      <c r="GU49" s="100"/>
      <c r="GV49" s="100"/>
      <c r="GW49" s="100"/>
      <c r="GX49" s="100"/>
      <c r="GY49" s="100"/>
      <c r="GZ49" s="100"/>
      <c r="HA49" s="100"/>
      <c r="HB49" s="100"/>
      <c r="HC49" s="100"/>
      <c r="HD49" s="100"/>
      <c r="HE49" s="100"/>
      <c r="HF49" s="100"/>
      <c r="HG49" s="100"/>
      <c r="HH49" s="100"/>
      <c r="HI49" s="100"/>
      <c r="HJ49" s="100"/>
      <c r="HK49" s="100"/>
      <c r="HL49" s="100"/>
      <c r="HM49" s="100"/>
      <c r="HN49" s="100"/>
      <c r="HO49" s="100"/>
      <c r="HP49" s="100"/>
      <c r="HQ49" s="100"/>
      <c r="HR49" s="100"/>
      <c r="HS49" s="100"/>
      <c r="HT49" s="100"/>
      <c r="HU49" s="100"/>
      <c r="HV49" s="100"/>
      <c r="HW49" s="100"/>
      <c r="HX49" s="100"/>
      <c r="HY49" s="100"/>
      <c r="HZ49" s="100"/>
      <c r="IA49" s="100"/>
      <c r="IB49" s="100"/>
      <c r="IC49" s="100"/>
      <c r="ID49" s="100"/>
      <c r="IE49" s="100"/>
      <c r="IF49" s="100"/>
      <c r="IG49" s="100"/>
      <c r="IH49" s="100"/>
      <c r="II49" s="100"/>
      <c r="IJ49" s="100"/>
      <c r="IK49" s="100"/>
      <c r="IL49" s="100"/>
      <c r="IM49" s="100"/>
      <c r="IN49" s="100"/>
      <c r="IO49" s="100"/>
      <c r="IP49" s="100"/>
      <c r="IQ49" s="100"/>
      <c r="IR49" s="100"/>
      <c r="IS49" s="100"/>
      <c r="IT49" s="100"/>
      <c r="IU49" s="100"/>
      <c r="IV49" s="100"/>
      <c r="IW49" s="100"/>
      <c r="IX49" s="100"/>
      <c r="IY49" s="100"/>
      <c r="IZ49" s="100"/>
      <c r="JA49" s="100"/>
      <c r="JB49" s="100"/>
      <c r="JC49" s="100"/>
      <c r="JD49" s="100"/>
      <c r="JE49" s="100"/>
      <c r="JF49" s="100"/>
      <c r="JG49" s="100"/>
      <c r="JH49" s="100"/>
      <c r="JI49" s="100"/>
      <c r="JJ49" s="100"/>
      <c r="JK49" s="100"/>
      <c r="JL49" s="100"/>
      <c r="JM49" s="100"/>
      <c r="JN49" s="100"/>
      <c r="JO49" s="100"/>
      <c r="JP49" s="100"/>
      <c r="JQ49" s="100"/>
      <c r="JR49" s="100"/>
      <c r="JS49" s="100"/>
      <c r="JT49" s="100"/>
      <c r="JU49" s="100"/>
      <c r="JV49" s="100"/>
      <c r="JW49" s="100"/>
      <c r="JX49" s="100"/>
      <c r="JY49" s="100"/>
      <c r="JZ49" s="100"/>
    </row>
    <row r="50" spans="2:286" ht="20.100000000000001" customHeight="1" x14ac:dyDescent="0.5">
      <c r="B50" s="1" t="s">
        <v>169</v>
      </c>
      <c r="AF50" s="107"/>
      <c r="AG50" s="107"/>
      <c r="AH50" s="107"/>
      <c r="AI50" s="107"/>
      <c r="AJ50" s="107"/>
      <c r="AK50" s="107"/>
      <c r="AL50" s="107"/>
      <c r="AM50" s="107"/>
      <c r="AN50" s="107"/>
      <c r="AO50" s="107"/>
      <c r="AP50" s="107"/>
      <c r="AQ50" s="107"/>
      <c r="AR50" s="107"/>
      <c r="AS50" s="107"/>
      <c r="AT50" s="107"/>
      <c r="AU50" s="107"/>
      <c r="AV50" s="107"/>
      <c r="AW50" s="107"/>
      <c r="AX50" s="107"/>
      <c r="AY50" s="107"/>
      <c r="AZ50" s="107"/>
      <c r="BA50" s="107"/>
      <c r="BB50" s="107"/>
      <c r="BC50" s="107"/>
      <c r="BD50" s="107"/>
      <c r="BE50" s="107"/>
      <c r="BF50" s="107"/>
      <c r="BG50" s="107"/>
      <c r="BH50" s="107"/>
      <c r="BI50" s="107"/>
      <c r="BJ50" s="107"/>
      <c r="BK50" s="107"/>
      <c r="BL50" s="107"/>
      <c r="BM50" s="107"/>
      <c r="BN50" s="107"/>
      <c r="BO50" s="107"/>
      <c r="BP50" s="107"/>
      <c r="BQ50" s="107"/>
      <c r="BR50" s="107"/>
      <c r="BS50" s="107"/>
      <c r="BT50" s="107"/>
      <c r="BU50" s="107"/>
      <c r="BV50" s="107"/>
      <c r="BW50" s="107"/>
      <c r="BX50" s="107"/>
      <c r="BY50" s="107"/>
      <c r="BZ50" s="107"/>
      <c r="CA50" s="107"/>
      <c r="CB50" s="107"/>
      <c r="CC50" s="107"/>
      <c r="CD50" s="107"/>
      <c r="CE50" s="107"/>
      <c r="CF50" s="107"/>
      <c r="CG50" s="107"/>
      <c r="CH50" s="107"/>
      <c r="CI50" s="107"/>
      <c r="CJ50" s="107"/>
      <c r="CK50" s="107"/>
      <c r="CL50" s="107"/>
      <c r="CM50" s="107"/>
      <c r="CN50" s="107"/>
      <c r="CO50" s="107"/>
      <c r="CP50" s="107"/>
      <c r="CQ50" s="107"/>
      <c r="CR50" s="107"/>
      <c r="CS50" s="107"/>
      <c r="CT50" s="107"/>
      <c r="CU50" s="107"/>
      <c r="CV50" s="107"/>
      <c r="CW50" s="107"/>
      <c r="CX50" s="107"/>
      <c r="CY50" s="107"/>
      <c r="CZ50" s="107"/>
      <c r="DA50" s="107"/>
      <c r="DB50" s="107"/>
      <c r="DC50" s="107"/>
      <c r="DD50" s="107"/>
      <c r="DE50" s="107"/>
      <c r="DF50" s="107"/>
      <c r="DG50" s="107"/>
      <c r="DH50" s="107"/>
      <c r="DI50" s="107"/>
      <c r="DJ50" s="107"/>
      <c r="DK50" s="107"/>
      <c r="DL50" s="107"/>
      <c r="DM50" s="107"/>
      <c r="DN50" s="107"/>
      <c r="DO50" s="107"/>
      <c r="DP50" s="107"/>
      <c r="DQ50" s="107"/>
      <c r="DR50" s="107"/>
      <c r="DS50" s="107"/>
      <c r="DT50" s="107"/>
      <c r="DU50" s="107"/>
      <c r="DV50" s="107"/>
      <c r="DW50" s="107"/>
      <c r="DX50" s="107"/>
      <c r="DY50" s="107"/>
      <c r="DZ50" s="107"/>
      <c r="EA50" s="107"/>
      <c r="EB50" s="107"/>
      <c r="EC50" s="107"/>
      <c r="ED50" s="107"/>
      <c r="EE50" s="107"/>
      <c r="EF50" s="107"/>
      <c r="EG50" s="107"/>
      <c r="EH50" s="107"/>
      <c r="EI50" s="107"/>
      <c r="EJ50" s="107"/>
      <c r="EK50" s="107"/>
      <c r="EL50" s="107"/>
      <c r="EM50" s="107"/>
      <c r="EN50" s="107"/>
      <c r="EO50" s="107"/>
      <c r="EP50" s="107"/>
      <c r="EQ50" s="107"/>
      <c r="ER50" s="107"/>
      <c r="ES50" s="107"/>
      <c r="ET50" s="107"/>
      <c r="EU50" s="107"/>
      <c r="EV50" s="107"/>
      <c r="EW50" s="107"/>
      <c r="EX50" s="107"/>
      <c r="EY50" s="107"/>
      <c r="EZ50" s="107"/>
      <c r="FA50" s="107"/>
      <c r="FB50" s="107"/>
      <c r="FC50" s="107"/>
      <c r="FD50" s="107"/>
      <c r="FE50" s="107"/>
      <c r="FF50" s="107"/>
      <c r="FG50" s="107"/>
      <c r="FH50" s="107"/>
      <c r="FI50" s="107"/>
      <c r="FJ50" s="107"/>
      <c r="FK50" s="107"/>
      <c r="FL50" s="107"/>
      <c r="FM50" s="107"/>
      <c r="FN50" s="107"/>
      <c r="FO50" s="107"/>
      <c r="FP50" s="107"/>
      <c r="FQ50" s="107"/>
      <c r="FR50" s="107"/>
      <c r="FS50" s="107"/>
      <c r="FT50" s="107"/>
      <c r="FU50" s="107"/>
      <c r="FV50" s="107"/>
      <c r="FW50" s="107"/>
      <c r="FX50" s="107"/>
      <c r="FY50" s="107"/>
      <c r="FZ50" s="100"/>
      <c r="GA50" s="100"/>
      <c r="GB50" s="100"/>
      <c r="GC50" s="100"/>
      <c r="GD50" s="100"/>
      <c r="GE50" s="100"/>
      <c r="GF50" s="100"/>
      <c r="GG50" s="100"/>
      <c r="GH50" s="100"/>
      <c r="GI50" s="100"/>
      <c r="GJ50" s="100"/>
      <c r="GK50" s="100"/>
      <c r="GL50" s="100"/>
      <c r="GM50" s="100"/>
      <c r="GN50" s="100"/>
      <c r="GO50" s="100"/>
      <c r="GP50" s="100"/>
      <c r="GQ50" s="100"/>
      <c r="GR50" s="100"/>
      <c r="GS50" s="100"/>
      <c r="GT50" s="100"/>
      <c r="GU50" s="100"/>
      <c r="GV50" s="100"/>
      <c r="GW50" s="100"/>
      <c r="GX50" s="100"/>
      <c r="GY50" s="100"/>
      <c r="GZ50" s="100"/>
      <c r="HA50" s="100"/>
      <c r="HB50" s="100"/>
      <c r="HC50" s="100"/>
      <c r="HD50" s="100"/>
      <c r="HE50" s="100"/>
      <c r="HF50" s="100"/>
      <c r="HG50" s="100"/>
      <c r="HH50" s="100"/>
      <c r="HI50" s="100"/>
      <c r="HJ50" s="100"/>
      <c r="HK50" s="100"/>
      <c r="HL50" s="100"/>
      <c r="HM50" s="100"/>
      <c r="HN50" s="100"/>
      <c r="HO50" s="100"/>
      <c r="HP50" s="100"/>
      <c r="HQ50" s="100"/>
      <c r="HR50" s="100"/>
      <c r="HS50" s="100"/>
      <c r="HT50" s="100"/>
      <c r="HU50" s="100"/>
      <c r="HV50" s="100"/>
      <c r="HW50" s="100"/>
      <c r="HX50" s="100"/>
      <c r="HY50" s="100"/>
      <c r="HZ50" s="100"/>
      <c r="IA50" s="100"/>
      <c r="IB50" s="100"/>
      <c r="IC50" s="100"/>
      <c r="ID50" s="100"/>
      <c r="IE50" s="100"/>
      <c r="IF50" s="100"/>
      <c r="IG50" s="100"/>
      <c r="IH50" s="100"/>
      <c r="II50" s="100"/>
      <c r="IJ50" s="100"/>
      <c r="IK50" s="100"/>
      <c r="IL50" s="100"/>
      <c r="IM50" s="100"/>
      <c r="IN50" s="100"/>
      <c r="IO50" s="100"/>
      <c r="IP50" s="100"/>
      <c r="IQ50" s="100"/>
      <c r="IR50" s="100"/>
      <c r="IS50" s="100"/>
      <c r="IT50" s="100"/>
      <c r="IU50" s="100"/>
      <c r="IV50" s="100"/>
      <c r="IW50" s="100"/>
      <c r="IX50" s="100"/>
      <c r="IY50" s="100"/>
      <c r="IZ50" s="100"/>
      <c r="JA50" s="100"/>
      <c r="JB50" s="100"/>
      <c r="JC50" s="100"/>
      <c r="JD50" s="100"/>
      <c r="JE50" s="100"/>
      <c r="JF50" s="100"/>
      <c r="JG50" s="100"/>
      <c r="JH50" s="100"/>
      <c r="JI50" s="100"/>
      <c r="JJ50" s="100"/>
      <c r="JK50" s="100"/>
      <c r="JL50" s="100"/>
      <c r="JM50" s="100"/>
      <c r="JN50" s="100"/>
      <c r="JO50" s="100"/>
      <c r="JP50" s="100"/>
      <c r="JQ50" s="100"/>
      <c r="JR50" s="100"/>
      <c r="JS50" s="100"/>
      <c r="JT50" s="100"/>
      <c r="JU50" s="100"/>
      <c r="JV50" s="100"/>
      <c r="JW50" s="100"/>
      <c r="JX50" s="100"/>
      <c r="JY50" s="100"/>
      <c r="JZ50" s="100"/>
    </row>
    <row r="51" spans="2:286" ht="20.100000000000001" customHeight="1" x14ac:dyDescent="0.5">
      <c r="AF51" s="107"/>
      <c r="AG51" s="107"/>
      <c r="AH51" s="107"/>
      <c r="AI51" s="107"/>
      <c r="AJ51" s="107"/>
      <c r="AK51" s="107"/>
      <c r="AL51" s="107"/>
      <c r="AM51" s="107"/>
      <c r="AN51" s="107"/>
      <c r="AO51" s="107"/>
      <c r="AP51" s="107"/>
      <c r="AQ51" s="107"/>
      <c r="AR51" s="107"/>
      <c r="AS51" s="107"/>
      <c r="AT51" s="107"/>
      <c r="AU51" s="107"/>
      <c r="AV51" s="107"/>
      <c r="AW51" s="107"/>
      <c r="AX51" s="107"/>
      <c r="AY51" s="107"/>
      <c r="AZ51" s="107"/>
      <c r="BA51" s="107"/>
      <c r="BB51" s="107"/>
      <c r="BC51" s="107"/>
      <c r="BD51" s="107"/>
      <c r="BE51" s="107"/>
      <c r="BF51" s="107"/>
      <c r="BG51" s="107"/>
      <c r="BH51" s="107"/>
      <c r="BI51" s="107"/>
      <c r="BJ51" s="107"/>
      <c r="BK51" s="107"/>
      <c r="BL51" s="107"/>
      <c r="BM51" s="107"/>
      <c r="BN51" s="107"/>
      <c r="BO51" s="107"/>
      <c r="BP51" s="107"/>
      <c r="BQ51" s="107"/>
      <c r="BR51" s="107"/>
      <c r="BS51" s="107"/>
      <c r="BT51" s="107"/>
      <c r="BU51" s="107"/>
      <c r="BV51" s="107"/>
      <c r="BW51" s="107"/>
      <c r="BX51" s="107"/>
      <c r="BY51" s="107"/>
      <c r="BZ51" s="107"/>
      <c r="CA51" s="107"/>
      <c r="CB51" s="107"/>
      <c r="CC51" s="107"/>
      <c r="CD51" s="107"/>
      <c r="CE51" s="107"/>
      <c r="CF51" s="107"/>
      <c r="CG51" s="107"/>
      <c r="CH51" s="107"/>
      <c r="CI51" s="107"/>
      <c r="CJ51" s="107"/>
      <c r="CK51" s="107"/>
      <c r="CL51" s="107"/>
      <c r="CM51" s="107"/>
      <c r="CN51" s="107"/>
      <c r="CO51" s="107"/>
      <c r="CP51" s="107"/>
      <c r="CQ51" s="107"/>
      <c r="CR51" s="107"/>
      <c r="CS51" s="107"/>
      <c r="CT51" s="107"/>
      <c r="CU51" s="107"/>
      <c r="CV51" s="107"/>
      <c r="CW51" s="107"/>
      <c r="CX51" s="107"/>
      <c r="CY51" s="107"/>
      <c r="CZ51" s="107"/>
      <c r="DA51" s="107"/>
      <c r="DB51" s="107"/>
      <c r="DC51" s="107"/>
      <c r="DD51" s="107"/>
      <c r="DE51" s="107"/>
      <c r="DF51" s="107"/>
      <c r="DG51" s="107"/>
      <c r="DH51" s="107"/>
      <c r="DI51" s="107"/>
      <c r="DJ51" s="107"/>
      <c r="DK51" s="107"/>
      <c r="DL51" s="107"/>
      <c r="DM51" s="107"/>
      <c r="DN51" s="107"/>
      <c r="DO51" s="107"/>
      <c r="DP51" s="107"/>
      <c r="DQ51" s="107"/>
      <c r="DR51" s="107"/>
      <c r="DS51" s="107"/>
      <c r="DT51" s="107"/>
      <c r="DU51" s="107"/>
      <c r="DV51" s="107"/>
      <c r="DW51" s="107"/>
      <c r="DX51" s="107"/>
      <c r="DY51" s="107"/>
      <c r="DZ51" s="107"/>
      <c r="EA51" s="107"/>
      <c r="EB51" s="107"/>
      <c r="EC51" s="107"/>
      <c r="ED51" s="107"/>
      <c r="EE51" s="107"/>
      <c r="EF51" s="107"/>
      <c r="EG51" s="107"/>
      <c r="EH51" s="107"/>
      <c r="EI51" s="107"/>
      <c r="EJ51" s="107"/>
      <c r="EK51" s="107"/>
      <c r="EL51" s="107"/>
      <c r="EM51" s="107"/>
      <c r="EN51" s="107"/>
      <c r="EO51" s="107"/>
      <c r="EP51" s="107"/>
      <c r="EQ51" s="107"/>
      <c r="ER51" s="107"/>
      <c r="ES51" s="107"/>
      <c r="ET51" s="107"/>
      <c r="EU51" s="107"/>
      <c r="EV51" s="107"/>
      <c r="EW51" s="107"/>
      <c r="EX51" s="107"/>
      <c r="EY51" s="107"/>
      <c r="EZ51" s="107"/>
      <c r="FA51" s="107"/>
      <c r="FB51" s="107"/>
      <c r="FC51" s="107"/>
      <c r="FD51" s="107"/>
      <c r="FE51" s="107"/>
      <c r="FF51" s="107"/>
      <c r="FG51" s="107"/>
      <c r="FH51" s="107"/>
      <c r="FI51" s="107"/>
      <c r="FJ51" s="107"/>
      <c r="FK51" s="107"/>
      <c r="FL51" s="107"/>
      <c r="FM51" s="107"/>
      <c r="FN51" s="107"/>
      <c r="FO51" s="107"/>
      <c r="FP51" s="107"/>
      <c r="FQ51" s="107"/>
      <c r="FR51" s="107"/>
      <c r="FS51" s="107"/>
      <c r="FT51" s="107"/>
      <c r="FU51" s="107"/>
      <c r="FV51" s="107"/>
      <c r="FW51" s="107"/>
      <c r="FX51" s="107"/>
      <c r="FY51" s="107"/>
      <c r="FZ51" s="100"/>
      <c r="GA51" s="100"/>
      <c r="GB51" s="100"/>
      <c r="GC51" s="100"/>
      <c r="GD51" s="100"/>
      <c r="GE51" s="100"/>
      <c r="GF51" s="100"/>
      <c r="GG51" s="100"/>
      <c r="GH51" s="100"/>
      <c r="GI51" s="100"/>
      <c r="GJ51" s="100"/>
      <c r="GK51" s="100"/>
      <c r="GL51" s="100"/>
      <c r="GM51" s="100"/>
      <c r="GN51" s="100"/>
      <c r="GO51" s="100"/>
      <c r="GP51" s="100"/>
      <c r="GQ51" s="100"/>
      <c r="GR51" s="100"/>
      <c r="GS51" s="100"/>
      <c r="GT51" s="100"/>
      <c r="GU51" s="100"/>
      <c r="GV51" s="100"/>
      <c r="GW51" s="100"/>
      <c r="GX51" s="100"/>
      <c r="GY51" s="100"/>
      <c r="GZ51" s="100"/>
      <c r="HA51" s="100"/>
      <c r="HB51" s="100"/>
      <c r="HC51" s="100"/>
      <c r="HD51" s="100"/>
      <c r="HE51" s="100"/>
      <c r="HF51" s="100"/>
      <c r="HG51" s="100"/>
      <c r="HH51" s="100"/>
      <c r="HI51" s="100"/>
      <c r="HJ51" s="100"/>
      <c r="HK51" s="100"/>
      <c r="HL51" s="100"/>
      <c r="HM51" s="100"/>
      <c r="HN51" s="100"/>
      <c r="HO51" s="100"/>
      <c r="HP51" s="100"/>
      <c r="HQ51" s="100"/>
      <c r="HR51" s="100"/>
      <c r="HS51" s="100"/>
      <c r="HT51" s="100"/>
      <c r="HU51" s="100"/>
      <c r="HV51" s="100"/>
      <c r="HW51" s="100"/>
      <c r="HX51" s="100"/>
      <c r="HY51" s="100"/>
      <c r="HZ51" s="100"/>
      <c r="IA51" s="100"/>
      <c r="IB51" s="100"/>
      <c r="IC51" s="100"/>
      <c r="ID51" s="100"/>
      <c r="IE51" s="100"/>
      <c r="IF51" s="100"/>
      <c r="IG51" s="100"/>
      <c r="IH51" s="100"/>
      <c r="II51" s="100"/>
      <c r="IJ51" s="100"/>
      <c r="IK51" s="100"/>
      <c r="IL51" s="100"/>
      <c r="IM51" s="100"/>
      <c r="IN51" s="100"/>
      <c r="IO51" s="100"/>
      <c r="IP51" s="100"/>
      <c r="IQ51" s="100"/>
      <c r="IR51" s="100"/>
      <c r="IS51" s="100"/>
      <c r="IT51" s="100"/>
      <c r="IU51" s="100"/>
      <c r="IV51" s="100"/>
      <c r="IW51" s="100"/>
      <c r="IX51" s="100"/>
      <c r="IY51" s="100"/>
      <c r="IZ51" s="100"/>
      <c r="JA51" s="100"/>
      <c r="JB51" s="100"/>
      <c r="JC51" s="100"/>
      <c r="JD51" s="100"/>
      <c r="JE51" s="100"/>
      <c r="JF51" s="100"/>
      <c r="JG51" s="100"/>
      <c r="JH51" s="100"/>
      <c r="JI51" s="100"/>
      <c r="JJ51" s="100"/>
      <c r="JK51" s="100"/>
      <c r="JL51" s="100"/>
      <c r="JM51" s="100"/>
      <c r="JN51" s="100"/>
      <c r="JO51" s="100"/>
      <c r="JP51" s="100"/>
      <c r="JQ51" s="100"/>
      <c r="JR51" s="100"/>
      <c r="JS51" s="100"/>
      <c r="JT51" s="100"/>
      <c r="JU51" s="100"/>
      <c r="JV51" s="100"/>
      <c r="JW51" s="100"/>
      <c r="JX51" s="100"/>
      <c r="JY51" s="100"/>
      <c r="JZ51" s="100"/>
    </row>
    <row r="52" spans="2:286" ht="20.100000000000001" customHeight="1" x14ac:dyDescent="0.5">
      <c r="AF52" s="107"/>
      <c r="AG52" s="107"/>
      <c r="AH52" s="107"/>
      <c r="AI52" s="107"/>
      <c r="AJ52" s="107"/>
      <c r="AK52" s="107"/>
      <c r="AL52" s="107"/>
      <c r="AM52" s="107"/>
      <c r="AN52" s="107"/>
      <c r="AO52" s="107"/>
      <c r="AP52" s="107"/>
      <c r="AQ52" s="107"/>
      <c r="AR52" s="107"/>
      <c r="AS52" s="107"/>
      <c r="AT52" s="107"/>
      <c r="AU52" s="107"/>
      <c r="AV52" s="107"/>
      <c r="AW52" s="107"/>
      <c r="AX52" s="107"/>
      <c r="AY52" s="107"/>
      <c r="AZ52" s="107"/>
      <c r="BA52" s="107"/>
      <c r="BB52" s="107"/>
      <c r="BC52" s="107"/>
      <c r="BD52" s="107"/>
      <c r="BE52" s="107"/>
      <c r="BF52" s="107"/>
      <c r="BG52" s="107"/>
      <c r="BH52" s="107"/>
      <c r="BI52" s="107"/>
      <c r="BJ52" s="107"/>
      <c r="BK52" s="107"/>
      <c r="BL52" s="107"/>
      <c r="BM52" s="107"/>
      <c r="BN52" s="107"/>
      <c r="BO52" s="107"/>
      <c r="BP52" s="107"/>
      <c r="BQ52" s="107"/>
      <c r="BR52" s="107"/>
      <c r="BS52" s="107"/>
      <c r="BT52" s="107"/>
      <c r="BU52" s="107"/>
      <c r="BV52" s="107"/>
      <c r="BW52" s="107"/>
      <c r="BX52" s="107"/>
      <c r="BY52" s="107"/>
      <c r="BZ52" s="107"/>
      <c r="CA52" s="107"/>
      <c r="CB52" s="107"/>
      <c r="CC52" s="107"/>
      <c r="CD52" s="107"/>
      <c r="CE52" s="107"/>
      <c r="CF52" s="107"/>
      <c r="CG52" s="107"/>
      <c r="CH52" s="107"/>
      <c r="CI52" s="107"/>
      <c r="CJ52" s="107"/>
      <c r="CK52" s="107"/>
      <c r="CL52" s="107"/>
      <c r="CM52" s="107"/>
      <c r="CN52" s="107"/>
      <c r="CO52" s="107"/>
      <c r="CP52" s="107"/>
      <c r="CQ52" s="107"/>
      <c r="CR52" s="107"/>
      <c r="CS52" s="107"/>
      <c r="CT52" s="107"/>
      <c r="CU52" s="107"/>
      <c r="CV52" s="107"/>
      <c r="CW52" s="107"/>
      <c r="CX52" s="107"/>
      <c r="CY52" s="107"/>
      <c r="CZ52" s="107"/>
      <c r="DA52" s="107"/>
      <c r="DB52" s="107"/>
      <c r="DC52" s="107"/>
      <c r="DD52" s="107"/>
      <c r="DE52" s="107"/>
      <c r="DF52" s="107"/>
      <c r="DG52" s="107"/>
      <c r="DH52" s="107"/>
      <c r="DI52" s="107"/>
      <c r="DJ52" s="107"/>
      <c r="DK52" s="107"/>
      <c r="DL52" s="107"/>
      <c r="DM52" s="107"/>
      <c r="DN52" s="107"/>
      <c r="DO52" s="107"/>
      <c r="DP52" s="107"/>
      <c r="DQ52" s="107"/>
      <c r="DR52" s="107"/>
      <c r="DS52" s="107"/>
      <c r="DT52" s="107"/>
      <c r="DU52" s="107"/>
      <c r="DV52" s="107"/>
      <c r="DW52" s="107"/>
      <c r="DX52" s="107"/>
      <c r="DY52" s="107"/>
      <c r="DZ52" s="107"/>
      <c r="EA52" s="107"/>
      <c r="EB52" s="107"/>
      <c r="EC52" s="107"/>
      <c r="ED52" s="107"/>
      <c r="EE52" s="107"/>
      <c r="EF52" s="107"/>
      <c r="EG52" s="107"/>
      <c r="EH52" s="107"/>
      <c r="EI52" s="107"/>
      <c r="EJ52" s="107"/>
      <c r="EK52" s="107"/>
      <c r="EL52" s="107"/>
      <c r="EM52" s="107"/>
      <c r="EN52" s="107"/>
      <c r="EO52" s="107"/>
      <c r="EP52" s="107"/>
      <c r="EQ52" s="107"/>
      <c r="ER52" s="107"/>
      <c r="ES52" s="107"/>
      <c r="ET52" s="107"/>
      <c r="EU52" s="107"/>
      <c r="EV52" s="107"/>
      <c r="EW52" s="107"/>
      <c r="EX52" s="107"/>
      <c r="EY52" s="107"/>
      <c r="EZ52" s="107"/>
      <c r="FA52" s="107"/>
      <c r="FB52" s="107"/>
      <c r="FC52" s="107"/>
      <c r="FD52" s="107"/>
      <c r="FE52" s="107"/>
      <c r="FF52" s="107"/>
      <c r="FG52" s="107"/>
      <c r="FH52" s="107"/>
      <c r="FI52" s="107"/>
      <c r="FJ52" s="107"/>
      <c r="FK52" s="107"/>
      <c r="FL52" s="107"/>
      <c r="FM52" s="107"/>
      <c r="FN52" s="107"/>
      <c r="FO52" s="107"/>
      <c r="FP52" s="107"/>
      <c r="FQ52" s="107"/>
      <c r="FR52" s="107"/>
      <c r="FS52" s="107"/>
      <c r="FT52" s="107"/>
      <c r="FU52" s="107"/>
      <c r="FV52" s="107"/>
      <c r="FW52" s="107"/>
      <c r="FX52" s="107"/>
      <c r="FY52" s="107"/>
      <c r="FZ52" s="100"/>
      <c r="GA52" s="100"/>
      <c r="GB52" s="100"/>
      <c r="GC52" s="100"/>
      <c r="GD52" s="100"/>
      <c r="GE52" s="100"/>
      <c r="GF52" s="100"/>
      <c r="GG52" s="100"/>
      <c r="GH52" s="100"/>
      <c r="GI52" s="100"/>
      <c r="GJ52" s="100"/>
      <c r="GK52" s="100"/>
      <c r="GL52" s="100"/>
      <c r="GM52" s="100"/>
      <c r="GN52" s="100"/>
      <c r="GO52" s="100"/>
      <c r="GP52" s="100"/>
      <c r="GQ52" s="100"/>
      <c r="GR52" s="100"/>
      <c r="GS52" s="100"/>
      <c r="GT52" s="100"/>
      <c r="GU52" s="100"/>
      <c r="GV52" s="100"/>
      <c r="GW52" s="100"/>
      <c r="GX52" s="100"/>
      <c r="GY52" s="100"/>
      <c r="GZ52" s="100"/>
      <c r="HA52" s="100"/>
      <c r="HB52" s="100"/>
      <c r="HC52" s="100"/>
      <c r="HD52" s="100"/>
      <c r="HE52" s="100"/>
      <c r="HF52" s="100"/>
      <c r="HG52" s="100"/>
      <c r="HH52" s="100"/>
      <c r="HI52" s="100"/>
      <c r="HJ52" s="100"/>
      <c r="HK52" s="100"/>
      <c r="HL52" s="100"/>
      <c r="HM52" s="100"/>
      <c r="HN52" s="100"/>
      <c r="HO52" s="100"/>
      <c r="HP52" s="100"/>
      <c r="HQ52" s="100"/>
      <c r="HR52" s="100"/>
      <c r="HS52" s="100"/>
      <c r="HT52" s="100"/>
      <c r="HU52" s="100"/>
      <c r="HV52" s="100"/>
      <c r="HW52" s="100"/>
      <c r="HX52" s="100"/>
      <c r="HY52" s="100"/>
      <c r="HZ52" s="100"/>
      <c r="IA52" s="100"/>
      <c r="IB52" s="100"/>
      <c r="IC52" s="100"/>
      <c r="ID52" s="100"/>
      <c r="IE52" s="100"/>
      <c r="IF52" s="100"/>
      <c r="IG52" s="100"/>
      <c r="IH52" s="100"/>
      <c r="II52" s="100"/>
      <c r="IJ52" s="100"/>
      <c r="IK52" s="100"/>
      <c r="IL52" s="100"/>
      <c r="IM52" s="100"/>
      <c r="IN52" s="100"/>
      <c r="IO52" s="100"/>
      <c r="IP52" s="100"/>
      <c r="IQ52" s="100"/>
      <c r="IR52" s="100"/>
      <c r="IS52" s="100"/>
      <c r="IT52" s="100"/>
      <c r="IU52" s="100"/>
      <c r="IV52" s="100"/>
      <c r="IW52" s="100"/>
      <c r="IX52" s="100"/>
      <c r="IY52" s="100"/>
      <c r="IZ52" s="100"/>
      <c r="JA52" s="100"/>
      <c r="JB52" s="100"/>
      <c r="JC52" s="100"/>
      <c r="JD52" s="100"/>
      <c r="JE52" s="100"/>
      <c r="JF52" s="100"/>
      <c r="JG52" s="100"/>
      <c r="JH52" s="100"/>
      <c r="JI52" s="100"/>
      <c r="JJ52" s="100"/>
      <c r="JK52" s="100"/>
      <c r="JL52" s="100"/>
      <c r="JM52" s="100"/>
      <c r="JN52" s="100"/>
      <c r="JO52" s="100"/>
      <c r="JP52" s="100"/>
      <c r="JQ52" s="100"/>
      <c r="JR52" s="100"/>
      <c r="JS52" s="100"/>
      <c r="JT52" s="100"/>
      <c r="JU52" s="100"/>
      <c r="JV52" s="100"/>
      <c r="JW52" s="100"/>
      <c r="JX52" s="100"/>
      <c r="JY52" s="100"/>
      <c r="JZ52" s="100"/>
    </row>
    <row r="53" spans="2:286" ht="20.100000000000001" customHeight="1" x14ac:dyDescent="0.5">
      <c r="AF53" s="107"/>
      <c r="AG53" s="107"/>
      <c r="AH53" s="107"/>
      <c r="AI53" s="107"/>
      <c r="AJ53" s="107"/>
      <c r="AK53" s="107"/>
      <c r="AL53" s="107"/>
      <c r="AM53" s="107"/>
      <c r="AN53" s="107"/>
      <c r="AO53" s="107"/>
      <c r="AP53" s="107"/>
      <c r="AQ53" s="107"/>
      <c r="AR53" s="107"/>
      <c r="AS53" s="107"/>
      <c r="AT53" s="107"/>
      <c r="AU53" s="107"/>
      <c r="AV53" s="107"/>
      <c r="AW53" s="107"/>
      <c r="AX53" s="107"/>
      <c r="AY53" s="107"/>
      <c r="AZ53" s="107"/>
      <c r="BA53" s="107"/>
      <c r="BB53" s="107"/>
      <c r="BC53" s="107"/>
      <c r="BD53" s="107"/>
      <c r="BE53" s="107"/>
      <c r="BF53" s="107"/>
      <c r="BG53" s="107"/>
      <c r="BH53" s="107"/>
      <c r="BI53" s="107"/>
      <c r="BJ53" s="107"/>
      <c r="BK53" s="107"/>
      <c r="BL53" s="107"/>
      <c r="BM53" s="107"/>
      <c r="BN53" s="107"/>
      <c r="BO53" s="107"/>
      <c r="BP53" s="107"/>
      <c r="BQ53" s="107"/>
      <c r="BR53" s="107"/>
      <c r="BS53" s="107"/>
      <c r="BT53" s="107"/>
      <c r="BU53" s="107"/>
      <c r="BV53" s="107"/>
      <c r="BW53" s="107"/>
      <c r="BX53" s="107"/>
      <c r="BY53" s="107"/>
      <c r="BZ53" s="107"/>
      <c r="CA53" s="107"/>
      <c r="CB53" s="107"/>
      <c r="CC53" s="107"/>
      <c r="CD53" s="107"/>
      <c r="CE53" s="107"/>
      <c r="CF53" s="107"/>
      <c r="CG53" s="107"/>
      <c r="CH53" s="107"/>
      <c r="CI53" s="107"/>
      <c r="CJ53" s="107"/>
      <c r="CK53" s="107"/>
      <c r="CL53" s="107"/>
      <c r="CM53" s="107"/>
      <c r="CN53" s="107"/>
      <c r="CO53" s="107"/>
      <c r="CP53" s="107"/>
      <c r="CQ53" s="107"/>
      <c r="CR53" s="107"/>
      <c r="CS53" s="107"/>
      <c r="CT53" s="107"/>
      <c r="CU53" s="107"/>
      <c r="CV53" s="107"/>
      <c r="CW53" s="107"/>
      <c r="CX53" s="107"/>
      <c r="CY53" s="107"/>
      <c r="CZ53" s="107"/>
      <c r="DA53" s="107"/>
      <c r="DB53" s="107"/>
      <c r="DC53" s="107"/>
      <c r="DD53" s="107"/>
      <c r="DE53" s="107"/>
      <c r="DF53" s="107"/>
      <c r="DG53" s="107"/>
      <c r="DH53" s="107"/>
      <c r="DI53" s="107"/>
      <c r="DJ53" s="107"/>
      <c r="DK53" s="107"/>
      <c r="DL53" s="107"/>
      <c r="DM53" s="107"/>
      <c r="DN53" s="107"/>
      <c r="DO53" s="107"/>
      <c r="DP53" s="107"/>
      <c r="DQ53" s="107"/>
      <c r="DR53" s="107"/>
      <c r="DS53" s="107"/>
      <c r="DT53" s="107"/>
      <c r="DU53" s="107"/>
      <c r="DV53" s="107"/>
      <c r="DW53" s="107"/>
      <c r="DX53" s="107"/>
      <c r="DY53" s="107"/>
      <c r="DZ53" s="107"/>
      <c r="EA53" s="107"/>
      <c r="EB53" s="107"/>
      <c r="EC53" s="107"/>
      <c r="ED53" s="107"/>
      <c r="EE53" s="107"/>
      <c r="EF53" s="107"/>
      <c r="EG53" s="107"/>
      <c r="EH53" s="107"/>
      <c r="EI53" s="107"/>
      <c r="EJ53" s="107"/>
      <c r="EK53" s="107"/>
      <c r="EL53" s="107"/>
      <c r="EM53" s="107"/>
      <c r="EN53" s="107"/>
      <c r="EO53" s="107"/>
      <c r="EP53" s="107"/>
      <c r="EQ53" s="107"/>
      <c r="ER53" s="107"/>
      <c r="ES53" s="107"/>
      <c r="ET53" s="107"/>
      <c r="EU53" s="107"/>
      <c r="EV53" s="107"/>
      <c r="EW53" s="107"/>
      <c r="EX53" s="107"/>
      <c r="EY53" s="107"/>
      <c r="EZ53" s="107"/>
      <c r="FA53" s="107"/>
      <c r="FB53" s="107"/>
      <c r="FC53" s="107"/>
      <c r="FD53" s="107"/>
      <c r="FE53" s="107"/>
      <c r="FF53" s="107"/>
      <c r="FG53" s="107"/>
      <c r="FH53" s="107"/>
      <c r="FI53" s="107"/>
      <c r="FJ53" s="107"/>
      <c r="FK53" s="107"/>
      <c r="FL53" s="107"/>
      <c r="FM53" s="107"/>
      <c r="FN53" s="107"/>
      <c r="FO53" s="107"/>
      <c r="FP53" s="107"/>
      <c r="FQ53" s="107"/>
      <c r="FR53" s="107"/>
      <c r="FS53" s="107"/>
      <c r="FT53" s="107"/>
      <c r="FU53" s="107"/>
      <c r="FV53" s="107"/>
      <c r="FW53" s="107"/>
      <c r="FX53" s="107"/>
      <c r="FY53" s="107"/>
      <c r="FZ53" s="100"/>
      <c r="GA53" s="100"/>
      <c r="GB53" s="100"/>
      <c r="GC53" s="100"/>
      <c r="GD53" s="100"/>
      <c r="GE53" s="100"/>
      <c r="GF53" s="100"/>
      <c r="GG53" s="100"/>
      <c r="GH53" s="100"/>
      <c r="GI53" s="100"/>
      <c r="GJ53" s="100"/>
      <c r="GK53" s="100"/>
      <c r="GL53" s="100"/>
      <c r="GM53" s="100"/>
      <c r="GN53" s="100"/>
      <c r="GO53" s="100"/>
      <c r="GP53" s="100"/>
      <c r="GQ53" s="100"/>
      <c r="GR53" s="100"/>
      <c r="GS53" s="100"/>
      <c r="GT53" s="100"/>
      <c r="GU53" s="100"/>
      <c r="GV53" s="100"/>
      <c r="GW53" s="100"/>
      <c r="GX53" s="100"/>
      <c r="GY53" s="100"/>
      <c r="GZ53" s="100"/>
      <c r="HA53" s="100"/>
      <c r="HB53" s="100"/>
      <c r="HC53" s="100"/>
      <c r="HD53" s="100"/>
      <c r="HE53" s="100"/>
      <c r="HF53" s="100"/>
      <c r="HG53" s="100"/>
      <c r="HH53" s="100"/>
      <c r="HI53" s="100"/>
      <c r="HJ53" s="100"/>
      <c r="HK53" s="100"/>
      <c r="HL53" s="100"/>
      <c r="HM53" s="100"/>
      <c r="HN53" s="100"/>
      <c r="HO53" s="100"/>
      <c r="HP53" s="100"/>
      <c r="HQ53" s="100"/>
      <c r="HR53" s="100"/>
      <c r="HS53" s="100"/>
      <c r="HT53" s="100"/>
      <c r="HU53" s="100"/>
      <c r="HV53" s="100"/>
      <c r="HW53" s="100"/>
      <c r="HX53" s="100"/>
      <c r="HY53" s="100"/>
      <c r="HZ53" s="100"/>
      <c r="IA53" s="100"/>
      <c r="IB53" s="100"/>
      <c r="IC53" s="100"/>
      <c r="ID53" s="100"/>
      <c r="IE53" s="100"/>
      <c r="IF53" s="100"/>
      <c r="IG53" s="100"/>
      <c r="IH53" s="100"/>
      <c r="II53" s="100"/>
      <c r="IJ53" s="100"/>
      <c r="IK53" s="100"/>
      <c r="IL53" s="100"/>
      <c r="IM53" s="100"/>
      <c r="IN53" s="100"/>
      <c r="IO53" s="100"/>
      <c r="IP53" s="100"/>
      <c r="IQ53" s="100"/>
      <c r="IR53" s="100"/>
      <c r="IS53" s="100"/>
      <c r="IT53" s="100"/>
      <c r="IU53" s="100"/>
      <c r="IV53" s="100"/>
      <c r="IW53" s="100"/>
      <c r="IX53" s="100"/>
      <c r="IY53" s="100"/>
      <c r="IZ53" s="100"/>
      <c r="JA53" s="100"/>
      <c r="JB53" s="100"/>
      <c r="JC53" s="100"/>
      <c r="JD53" s="100"/>
      <c r="JE53" s="100"/>
      <c r="JF53" s="100"/>
      <c r="JG53" s="100"/>
      <c r="JH53" s="100"/>
      <c r="JI53" s="100"/>
      <c r="JJ53" s="100"/>
      <c r="JK53" s="100"/>
      <c r="JL53" s="100"/>
      <c r="JM53" s="100"/>
      <c r="JN53" s="100"/>
      <c r="JO53" s="100"/>
      <c r="JP53" s="100"/>
      <c r="JQ53" s="100"/>
      <c r="JR53" s="100"/>
      <c r="JS53" s="100"/>
      <c r="JT53" s="100"/>
      <c r="JU53" s="100"/>
      <c r="JV53" s="100"/>
      <c r="JW53" s="100"/>
      <c r="JX53" s="100"/>
      <c r="JY53" s="100"/>
      <c r="JZ53" s="100"/>
    </row>
    <row r="54" spans="2:286" ht="20.100000000000001" customHeight="1" x14ac:dyDescent="0.5">
      <c r="AF54" s="107"/>
      <c r="AG54" s="107"/>
      <c r="AH54" s="107"/>
      <c r="AI54" s="107"/>
      <c r="AJ54" s="107"/>
      <c r="AK54" s="107"/>
      <c r="AL54" s="107"/>
      <c r="AM54" s="107"/>
      <c r="AN54" s="107"/>
      <c r="AO54" s="107"/>
      <c r="AP54" s="107"/>
      <c r="AQ54" s="107"/>
      <c r="AR54" s="107"/>
      <c r="AS54" s="107"/>
      <c r="AT54" s="107"/>
      <c r="AU54" s="107"/>
      <c r="AV54" s="107"/>
      <c r="AW54" s="107"/>
      <c r="AX54" s="107"/>
      <c r="AY54" s="107"/>
      <c r="AZ54" s="107"/>
      <c r="BA54" s="107"/>
      <c r="BB54" s="107"/>
      <c r="BC54" s="107"/>
      <c r="BD54" s="107"/>
      <c r="BE54" s="107"/>
      <c r="BF54" s="107"/>
      <c r="BG54" s="107"/>
      <c r="BH54" s="107"/>
      <c r="BI54" s="107"/>
      <c r="BJ54" s="107"/>
      <c r="BK54" s="107"/>
      <c r="BL54" s="107"/>
      <c r="BM54" s="107"/>
      <c r="BN54" s="107"/>
      <c r="BO54" s="107"/>
      <c r="BP54" s="107"/>
      <c r="BQ54" s="107"/>
      <c r="BR54" s="107"/>
      <c r="BS54" s="107"/>
      <c r="BT54" s="107"/>
      <c r="BU54" s="107"/>
      <c r="BV54" s="107"/>
      <c r="BW54" s="107"/>
      <c r="BX54" s="107"/>
      <c r="BY54" s="107"/>
      <c r="BZ54" s="107"/>
      <c r="CA54" s="107"/>
      <c r="CB54" s="107"/>
      <c r="CC54" s="107"/>
      <c r="CD54" s="107"/>
      <c r="CE54" s="107"/>
      <c r="CF54" s="107"/>
      <c r="CG54" s="107"/>
      <c r="CH54" s="107"/>
      <c r="CI54" s="107"/>
      <c r="CJ54" s="107"/>
      <c r="CK54" s="107"/>
      <c r="CL54" s="107"/>
      <c r="CM54" s="107"/>
      <c r="CN54" s="107"/>
      <c r="CO54" s="107"/>
      <c r="CP54" s="107"/>
      <c r="CQ54" s="107"/>
      <c r="CR54" s="107"/>
      <c r="CS54" s="107"/>
      <c r="CT54" s="107"/>
      <c r="CU54" s="107"/>
      <c r="CV54" s="107"/>
      <c r="CW54" s="107"/>
      <c r="CX54" s="107"/>
      <c r="CY54" s="107"/>
      <c r="CZ54" s="107"/>
      <c r="DA54" s="107"/>
      <c r="DB54" s="107"/>
      <c r="DC54" s="107"/>
      <c r="DD54" s="107"/>
      <c r="DE54" s="107"/>
      <c r="DF54" s="107"/>
      <c r="DG54" s="107"/>
      <c r="DH54" s="107"/>
      <c r="DI54" s="107"/>
      <c r="DJ54" s="107"/>
      <c r="DK54" s="107"/>
      <c r="DL54" s="107"/>
      <c r="DM54" s="107"/>
      <c r="DN54" s="107"/>
      <c r="DO54" s="107"/>
      <c r="DP54" s="107"/>
      <c r="DQ54" s="107"/>
      <c r="DR54" s="107"/>
      <c r="DS54" s="107"/>
      <c r="DT54" s="107"/>
      <c r="DU54" s="107"/>
      <c r="DV54" s="107"/>
      <c r="DW54" s="107"/>
      <c r="DX54" s="107"/>
      <c r="DY54" s="107"/>
      <c r="DZ54" s="107"/>
      <c r="EA54" s="107"/>
      <c r="EB54" s="107"/>
      <c r="EC54" s="107"/>
      <c r="ED54" s="107"/>
      <c r="EE54" s="107"/>
      <c r="EF54" s="107"/>
      <c r="EG54" s="107"/>
      <c r="EH54" s="107"/>
      <c r="EI54" s="107"/>
      <c r="EJ54" s="107"/>
      <c r="EK54" s="107"/>
      <c r="EL54" s="107"/>
      <c r="EM54" s="107"/>
      <c r="EN54" s="107"/>
      <c r="EO54" s="107"/>
      <c r="EP54" s="107"/>
      <c r="EQ54" s="107"/>
      <c r="ER54" s="107"/>
      <c r="ES54" s="107"/>
      <c r="ET54" s="107"/>
      <c r="EU54" s="107"/>
      <c r="EV54" s="107"/>
      <c r="EW54" s="107"/>
      <c r="EX54" s="107"/>
      <c r="EY54" s="107"/>
      <c r="EZ54" s="107"/>
      <c r="FA54" s="107"/>
      <c r="FB54" s="107"/>
      <c r="FC54" s="107"/>
      <c r="FD54" s="107"/>
      <c r="FE54" s="107"/>
      <c r="FF54" s="107"/>
      <c r="FG54" s="107"/>
      <c r="FH54" s="107"/>
      <c r="FI54" s="107"/>
      <c r="FJ54" s="107"/>
      <c r="FK54" s="107"/>
      <c r="FL54" s="107"/>
      <c r="FM54" s="107"/>
      <c r="FN54" s="107"/>
      <c r="FO54" s="107"/>
      <c r="FP54" s="107"/>
      <c r="FQ54" s="107"/>
      <c r="FR54" s="107"/>
      <c r="FS54" s="107"/>
      <c r="FT54" s="107"/>
      <c r="FU54" s="107"/>
      <c r="FV54" s="107"/>
      <c r="FW54" s="107"/>
      <c r="FX54" s="107"/>
      <c r="FY54" s="107"/>
      <c r="FZ54" s="100"/>
      <c r="GA54" s="100"/>
      <c r="GB54" s="100"/>
      <c r="GC54" s="100"/>
      <c r="GD54" s="100"/>
      <c r="GE54" s="100"/>
      <c r="GF54" s="100"/>
      <c r="GG54" s="100"/>
      <c r="GH54" s="100"/>
      <c r="GI54" s="100"/>
      <c r="GJ54" s="100"/>
      <c r="GK54" s="100"/>
      <c r="GL54" s="100"/>
      <c r="GM54" s="100"/>
      <c r="GN54" s="100"/>
      <c r="GO54" s="100"/>
      <c r="GP54" s="100"/>
      <c r="GQ54" s="100"/>
      <c r="GR54" s="100"/>
      <c r="GS54" s="100"/>
      <c r="GT54" s="100"/>
      <c r="GU54" s="100"/>
      <c r="GV54" s="100"/>
      <c r="GW54" s="100"/>
      <c r="GX54" s="100"/>
      <c r="GY54" s="100"/>
      <c r="GZ54" s="100"/>
      <c r="HA54" s="100"/>
      <c r="HB54" s="100"/>
      <c r="HC54" s="100"/>
      <c r="HD54" s="100"/>
      <c r="HE54" s="100"/>
      <c r="HF54" s="100"/>
      <c r="HG54" s="100"/>
      <c r="HH54" s="100"/>
      <c r="HI54" s="100"/>
      <c r="HJ54" s="100"/>
      <c r="HK54" s="100"/>
      <c r="HL54" s="100"/>
      <c r="HM54" s="100"/>
      <c r="HN54" s="100"/>
      <c r="HO54" s="100"/>
      <c r="HP54" s="100"/>
      <c r="HQ54" s="100"/>
      <c r="HR54" s="100"/>
      <c r="HS54" s="100"/>
      <c r="HT54" s="100"/>
      <c r="HU54" s="100"/>
      <c r="HV54" s="100"/>
      <c r="HW54" s="100"/>
      <c r="HX54" s="100"/>
      <c r="HY54" s="100"/>
      <c r="HZ54" s="100"/>
      <c r="IA54" s="100"/>
      <c r="IB54" s="100"/>
      <c r="IC54" s="100"/>
      <c r="ID54" s="100"/>
      <c r="IE54" s="100"/>
      <c r="IF54" s="100"/>
      <c r="IG54" s="100"/>
      <c r="IH54" s="100"/>
      <c r="II54" s="100"/>
      <c r="IJ54" s="100"/>
      <c r="IK54" s="100"/>
      <c r="IL54" s="100"/>
      <c r="IM54" s="100"/>
      <c r="IN54" s="100"/>
      <c r="IO54" s="100"/>
      <c r="IP54" s="100"/>
      <c r="IQ54" s="100"/>
      <c r="IR54" s="100"/>
      <c r="IS54" s="100"/>
      <c r="IT54" s="100"/>
      <c r="IU54" s="100"/>
      <c r="IV54" s="100"/>
      <c r="IW54" s="100"/>
      <c r="IX54" s="100"/>
      <c r="IY54" s="100"/>
      <c r="IZ54" s="100"/>
      <c r="JA54" s="100"/>
      <c r="JB54" s="100"/>
      <c r="JC54" s="100"/>
      <c r="JD54" s="100"/>
      <c r="JE54" s="100"/>
      <c r="JF54" s="100"/>
      <c r="JG54" s="100"/>
      <c r="JH54" s="100"/>
      <c r="JI54" s="100"/>
      <c r="JJ54" s="100"/>
      <c r="JK54" s="100"/>
      <c r="JL54" s="100"/>
      <c r="JM54" s="100"/>
      <c r="JN54" s="100"/>
      <c r="JO54" s="100"/>
      <c r="JP54" s="100"/>
      <c r="JQ54" s="100"/>
      <c r="JR54" s="100"/>
      <c r="JS54" s="100"/>
      <c r="JT54" s="100"/>
      <c r="JU54" s="100"/>
      <c r="JV54" s="100"/>
      <c r="JW54" s="100"/>
      <c r="JX54" s="100"/>
      <c r="JY54" s="100"/>
      <c r="JZ54" s="100"/>
    </row>
    <row r="55" spans="2:286" ht="20.100000000000001" customHeight="1" x14ac:dyDescent="0.5">
      <c r="AF55" s="107"/>
      <c r="AG55" s="107"/>
      <c r="AH55" s="107"/>
      <c r="AI55" s="107"/>
      <c r="AJ55" s="107"/>
      <c r="AK55" s="107"/>
      <c r="AL55" s="107"/>
      <c r="AM55" s="107"/>
      <c r="AN55" s="107"/>
      <c r="AO55" s="107"/>
      <c r="AP55" s="107"/>
      <c r="AQ55" s="107"/>
      <c r="AR55" s="107"/>
      <c r="AS55" s="107"/>
      <c r="AT55" s="107"/>
      <c r="AU55" s="107"/>
      <c r="AV55" s="107"/>
      <c r="AW55" s="107"/>
      <c r="AX55" s="107"/>
      <c r="AY55" s="107"/>
      <c r="AZ55" s="107"/>
      <c r="BA55" s="107"/>
      <c r="BB55" s="107"/>
      <c r="BC55" s="107"/>
      <c r="BD55" s="107"/>
      <c r="BE55" s="107"/>
      <c r="BF55" s="107"/>
      <c r="BG55" s="107"/>
      <c r="BH55" s="107"/>
      <c r="BI55" s="107"/>
      <c r="BJ55" s="107"/>
      <c r="BK55" s="107"/>
      <c r="BL55" s="107"/>
      <c r="BM55" s="107"/>
      <c r="BN55" s="107"/>
      <c r="BO55" s="107"/>
      <c r="BP55" s="107"/>
      <c r="BQ55" s="107"/>
      <c r="BR55" s="107"/>
      <c r="BS55" s="107"/>
      <c r="BT55" s="107"/>
      <c r="BU55" s="107"/>
      <c r="BV55" s="107"/>
      <c r="BW55" s="107"/>
      <c r="BX55" s="107"/>
      <c r="BY55" s="107"/>
      <c r="BZ55" s="107"/>
      <c r="CA55" s="107"/>
      <c r="CB55" s="107"/>
      <c r="CC55" s="107"/>
      <c r="CD55" s="107"/>
      <c r="CE55" s="107"/>
      <c r="CF55" s="107"/>
      <c r="CG55" s="107"/>
      <c r="CH55" s="107"/>
      <c r="CI55" s="107"/>
      <c r="CJ55" s="107"/>
      <c r="CK55" s="107"/>
      <c r="CL55" s="107"/>
      <c r="CM55" s="107"/>
      <c r="CN55" s="107"/>
      <c r="CO55" s="107"/>
      <c r="CP55" s="107"/>
      <c r="CQ55" s="107"/>
      <c r="CR55" s="107"/>
      <c r="CS55" s="107"/>
      <c r="CT55" s="107"/>
      <c r="CU55" s="107"/>
      <c r="CV55" s="107"/>
      <c r="CW55" s="107"/>
      <c r="CX55" s="107"/>
      <c r="CY55" s="107"/>
      <c r="CZ55" s="107"/>
      <c r="DA55" s="107"/>
      <c r="DB55" s="107"/>
      <c r="DC55" s="107"/>
      <c r="DD55" s="107"/>
      <c r="DE55" s="107"/>
      <c r="DF55" s="107"/>
      <c r="DG55" s="107"/>
      <c r="DH55" s="107"/>
      <c r="DI55" s="107"/>
      <c r="DJ55" s="107"/>
      <c r="DK55" s="107"/>
      <c r="DL55" s="107"/>
      <c r="DM55" s="107"/>
      <c r="DN55" s="107"/>
      <c r="DO55" s="107"/>
      <c r="DP55" s="107"/>
      <c r="DQ55" s="107"/>
      <c r="DR55" s="107"/>
      <c r="DS55" s="107"/>
      <c r="DT55" s="107"/>
      <c r="DU55" s="107"/>
      <c r="DV55" s="107"/>
      <c r="DW55" s="107"/>
      <c r="DX55" s="107"/>
      <c r="DY55" s="107"/>
      <c r="DZ55" s="107"/>
      <c r="EA55" s="107"/>
      <c r="EB55" s="107"/>
      <c r="EC55" s="107"/>
      <c r="ED55" s="107"/>
      <c r="EE55" s="107"/>
      <c r="EF55" s="107"/>
      <c r="EG55" s="107"/>
      <c r="EH55" s="107"/>
      <c r="EI55" s="107"/>
      <c r="EJ55" s="107"/>
      <c r="EK55" s="107"/>
      <c r="EL55" s="107"/>
      <c r="EM55" s="107"/>
      <c r="EN55" s="107"/>
      <c r="EO55" s="107"/>
      <c r="EP55" s="107"/>
      <c r="EQ55" s="107"/>
      <c r="ER55" s="107"/>
      <c r="ES55" s="107"/>
      <c r="ET55" s="107"/>
      <c r="EU55" s="107"/>
      <c r="EV55" s="107"/>
      <c r="EW55" s="107"/>
      <c r="EX55" s="107"/>
      <c r="EY55" s="107"/>
      <c r="EZ55" s="107"/>
      <c r="FA55" s="107"/>
      <c r="FB55" s="107"/>
      <c r="FC55" s="107"/>
      <c r="FD55" s="107"/>
      <c r="FE55" s="107"/>
      <c r="FF55" s="107"/>
      <c r="FG55" s="107"/>
      <c r="FH55" s="107"/>
      <c r="FI55" s="107"/>
      <c r="FJ55" s="107"/>
      <c r="FK55" s="107"/>
      <c r="FL55" s="107"/>
      <c r="FM55" s="107"/>
      <c r="FN55" s="107"/>
      <c r="FO55" s="107"/>
      <c r="FP55" s="107"/>
      <c r="FQ55" s="107"/>
      <c r="FR55" s="107"/>
      <c r="FS55" s="107"/>
      <c r="FT55" s="107"/>
      <c r="FU55" s="107"/>
      <c r="FV55" s="107"/>
      <c r="FW55" s="107"/>
      <c r="FX55" s="107"/>
      <c r="FY55" s="107"/>
      <c r="FZ55" s="100"/>
      <c r="GA55" s="100"/>
      <c r="GB55" s="100"/>
      <c r="GC55" s="100"/>
      <c r="GD55" s="100"/>
      <c r="GE55" s="100"/>
      <c r="GF55" s="100"/>
      <c r="GG55" s="100"/>
      <c r="GH55" s="100"/>
      <c r="GI55" s="100"/>
      <c r="GJ55" s="100"/>
      <c r="GK55" s="100"/>
      <c r="GL55" s="100"/>
      <c r="GM55" s="100"/>
      <c r="GN55" s="100"/>
      <c r="GO55" s="100"/>
      <c r="GP55" s="100"/>
      <c r="GQ55" s="100"/>
      <c r="GR55" s="100"/>
      <c r="GS55" s="100"/>
      <c r="GT55" s="100"/>
      <c r="GU55" s="100"/>
      <c r="GV55" s="100"/>
      <c r="GW55" s="100"/>
      <c r="GX55" s="100"/>
      <c r="GY55" s="100"/>
      <c r="GZ55" s="100"/>
      <c r="HA55" s="100"/>
      <c r="HB55" s="100"/>
      <c r="HC55" s="100"/>
      <c r="HD55" s="100"/>
      <c r="HE55" s="100"/>
      <c r="HF55" s="100"/>
      <c r="HG55" s="100"/>
      <c r="HH55" s="100"/>
      <c r="HI55" s="100"/>
      <c r="HJ55" s="100"/>
      <c r="HK55" s="100"/>
      <c r="HL55" s="100"/>
      <c r="HM55" s="100"/>
      <c r="HN55" s="100"/>
      <c r="HO55" s="100"/>
      <c r="HP55" s="100"/>
      <c r="HQ55" s="100"/>
      <c r="HR55" s="100"/>
      <c r="HS55" s="100"/>
      <c r="HT55" s="100"/>
      <c r="HU55" s="100"/>
      <c r="HV55" s="100"/>
      <c r="HW55" s="100"/>
      <c r="HX55" s="100"/>
      <c r="HY55" s="100"/>
      <c r="HZ55" s="100"/>
      <c r="IA55" s="100"/>
      <c r="IB55" s="100"/>
      <c r="IC55" s="100"/>
      <c r="ID55" s="100"/>
      <c r="IE55" s="100"/>
      <c r="IF55" s="100"/>
      <c r="IG55" s="100"/>
      <c r="IH55" s="100"/>
      <c r="II55" s="100"/>
      <c r="IJ55" s="100"/>
      <c r="IK55" s="100"/>
      <c r="IL55" s="100"/>
      <c r="IM55" s="100"/>
      <c r="IN55" s="100"/>
      <c r="IO55" s="100"/>
      <c r="IP55" s="100"/>
      <c r="IQ55" s="100"/>
      <c r="IR55" s="100"/>
      <c r="IS55" s="100"/>
      <c r="IT55" s="100"/>
      <c r="IU55" s="100"/>
      <c r="IV55" s="100"/>
      <c r="IW55" s="100"/>
      <c r="IX55" s="100"/>
      <c r="IY55" s="100"/>
      <c r="IZ55" s="100"/>
      <c r="JA55" s="100"/>
      <c r="JB55" s="100"/>
      <c r="JC55" s="100"/>
      <c r="JD55" s="100"/>
      <c r="JE55" s="100"/>
      <c r="JF55" s="100"/>
      <c r="JG55" s="100"/>
      <c r="JH55" s="100"/>
      <c r="JI55" s="100"/>
      <c r="JJ55" s="100"/>
      <c r="JK55" s="100"/>
      <c r="JL55" s="100"/>
      <c r="JM55" s="100"/>
      <c r="JN55" s="100"/>
      <c r="JO55" s="100"/>
      <c r="JP55" s="100"/>
      <c r="JQ55" s="100"/>
      <c r="JR55" s="100"/>
      <c r="JS55" s="100"/>
      <c r="JT55" s="100"/>
      <c r="JU55" s="100"/>
      <c r="JV55" s="100"/>
      <c r="JW55" s="100"/>
      <c r="JX55" s="100"/>
      <c r="JY55" s="100"/>
      <c r="JZ55" s="100"/>
    </row>
    <row r="56" spans="2:286" ht="20.100000000000001" customHeight="1" x14ac:dyDescent="0.5">
      <c r="AF56" s="107"/>
      <c r="AG56" s="107"/>
      <c r="AH56" s="107"/>
      <c r="AI56" s="107"/>
      <c r="AJ56" s="107"/>
      <c r="AK56" s="107"/>
      <c r="AL56" s="107"/>
      <c r="AM56" s="107"/>
      <c r="AN56" s="107"/>
      <c r="AO56" s="107"/>
      <c r="AP56" s="107"/>
      <c r="AQ56" s="107"/>
      <c r="AR56" s="107"/>
      <c r="AS56" s="107"/>
      <c r="AT56" s="107"/>
      <c r="AU56" s="107"/>
      <c r="AV56" s="107"/>
      <c r="AW56" s="107"/>
      <c r="AX56" s="107"/>
      <c r="AY56" s="107"/>
      <c r="AZ56" s="107"/>
      <c r="BA56" s="107"/>
      <c r="BB56" s="107"/>
      <c r="BC56" s="107"/>
      <c r="BD56" s="107"/>
      <c r="BE56" s="107"/>
      <c r="BF56" s="107"/>
      <c r="BG56" s="107"/>
      <c r="BH56" s="107"/>
      <c r="BI56" s="107"/>
      <c r="BJ56" s="107"/>
      <c r="BK56" s="107"/>
      <c r="BL56" s="107"/>
      <c r="BM56" s="107"/>
      <c r="BN56" s="107"/>
      <c r="BO56" s="107"/>
      <c r="BP56" s="107"/>
      <c r="BQ56" s="107"/>
      <c r="BR56" s="107"/>
      <c r="BS56" s="107"/>
      <c r="BT56" s="107"/>
      <c r="BU56" s="107"/>
      <c r="BV56" s="107"/>
      <c r="BW56" s="107"/>
      <c r="BX56" s="107"/>
      <c r="BY56" s="107"/>
      <c r="BZ56" s="107"/>
      <c r="CA56" s="107"/>
      <c r="CB56" s="107"/>
      <c r="CC56" s="107"/>
      <c r="CD56" s="107"/>
      <c r="CE56" s="107"/>
      <c r="CF56" s="107"/>
      <c r="CG56" s="107"/>
      <c r="CH56" s="107"/>
      <c r="CI56" s="107"/>
      <c r="CJ56" s="107"/>
      <c r="CK56" s="107"/>
      <c r="CL56" s="107"/>
      <c r="CM56" s="107"/>
      <c r="CN56" s="107"/>
      <c r="CO56" s="107"/>
      <c r="CP56" s="107"/>
      <c r="CQ56" s="107"/>
      <c r="CR56" s="107"/>
      <c r="CS56" s="107"/>
      <c r="CT56" s="107"/>
      <c r="CU56" s="107"/>
      <c r="CV56" s="107"/>
      <c r="CW56" s="107"/>
      <c r="CX56" s="107"/>
      <c r="CY56" s="107"/>
      <c r="CZ56" s="107"/>
      <c r="DA56" s="107"/>
      <c r="DB56" s="107"/>
      <c r="DC56" s="107"/>
      <c r="DD56" s="107"/>
      <c r="DE56" s="107"/>
      <c r="DF56" s="107"/>
      <c r="DG56" s="107"/>
      <c r="DH56" s="107"/>
      <c r="DI56" s="107"/>
      <c r="DJ56" s="107"/>
      <c r="DK56" s="107"/>
      <c r="DL56" s="107"/>
      <c r="DM56" s="107"/>
      <c r="DN56" s="107"/>
      <c r="DO56" s="107"/>
      <c r="DP56" s="107"/>
      <c r="DQ56" s="107"/>
      <c r="DR56" s="107"/>
      <c r="DS56" s="107"/>
      <c r="DT56" s="107"/>
      <c r="DU56" s="107"/>
      <c r="DV56" s="107"/>
      <c r="DW56" s="107"/>
      <c r="DX56" s="107"/>
      <c r="DY56" s="107"/>
      <c r="DZ56" s="107"/>
      <c r="EA56" s="107"/>
      <c r="EB56" s="107"/>
      <c r="EC56" s="107"/>
      <c r="ED56" s="107"/>
      <c r="EE56" s="107"/>
      <c r="EF56" s="107"/>
      <c r="EG56" s="107"/>
      <c r="EH56" s="107"/>
      <c r="EI56" s="107"/>
      <c r="EJ56" s="107"/>
      <c r="EK56" s="107"/>
      <c r="EL56" s="107"/>
      <c r="EM56" s="107"/>
      <c r="EN56" s="107"/>
      <c r="EO56" s="107"/>
      <c r="EP56" s="107"/>
      <c r="EQ56" s="107"/>
      <c r="ER56" s="107"/>
      <c r="ES56" s="107"/>
      <c r="ET56" s="107"/>
      <c r="EU56" s="107"/>
      <c r="EV56" s="107"/>
      <c r="EW56" s="107"/>
      <c r="EX56" s="107"/>
      <c r="EY56" s="107"/>
      <c r="EZ56" s="107"/>
      <c r="FA56" s="107"/>
      <c r="FB56" s="107"/>
      <c r="FC56" s="107"/>
      <c r="FD56" s="107"/>
      <c r="FE56" s="107"/>
      <c r="FF56" s="107"/>
      <c r="FG56" s="107"/>
      <c r="FH56" s="107"/>
      <c r="FI56" s="107"/>
      <c r="FJ56" s="107"/>
      <c r="FK56" s="107"/>
      <c r="FL56" s="107"/>
      <c r="FM56" s="107"/>
      <c r="FN56" s="107"/>
      <c r="FO56" s="107"/>
      <c r="FP56" s="107"/>
      <c r="FQ56" s="107"/>
      <c r="FR56" s="107"/>
      <c r="FS56" s="107"/>
      <c r="FT56" s="107"/>
      <c r="FU56" s="107"/>
      <c r="FV56" s="107"/>
      <c r="FW56" s="107"/>
      <c r="FX56" s="107"/>
      <c r="FY56" s="107"/>
      <c r="FZ56" s="100"/>
      <c r="GA56" s="100"/>
      <c r="GB56" s="100"/>
      <c r="GC56" s="100"/>
      <c r="GD56" s="100"/>
      <c r="GE56" s="100"/>
      <c r="GF56" s="100"/>
      <c r="GG56" s="100"/>
      <c r="GH56" s="100"/>
      <c r="GI56" s="100"/>
      <c r="GJ56" s="100"/>
      <c r="GK56" s="100"/>
      <c r="GL56" s="100"/>
      <c r="GM56" s="100"/>
      <c r="GN56" s="100"/>
      <c r="GO56" s="100"/>
      <c r="GP56" s="100"/>
      <c r="GQ56" s="100"/>
      <c r="GR56" s="100"/>
      <c r="GS56" s="100"/>
      <c r="GT56" s="100"/>
      <c r="GU56" s="100"/>
      <c r="GV56" s="100"/>
      <c r="GW56" s="100"/>
      <c r="GX56" s="100"/>
      <c r="GY56" s="100"/>
      <c r="GZ56" s="100"/>
      <c r="HA56" s="100"/>
      <c r="HB56" s="100"/>
      <c r="HC56" s="100"/>
      <c r="HD56" s="100"/>
      <c r="HE56" s="100"/>
      <c r="HF56" s="100"/>
      <c r="HG56" s="100"/>
      <c r="HH56" s="100"/>
      <c r="HI56" s="100"/>
      <c r="HJ56" s="100"/>
      <c r="HK56" s="100"/>
      <c r="HL56" s="100"/>
      <c r="HM56" s="100"/>
      <c r="HN56" s="100"/>
      <c r="HO56" s="100"/>
      <c r="HP56" s="100"/>
      <c r="HQ56" s="100"/>
      <c r="HR56" s="100"/>
      <c r="HS56" s="100"/>
      <c r="HT56" s="100"/>
      <c r="HU56" s="100"/>
      <c r="HV56" s="100"/>
      <c r="HW56" s="100"/>
      <c r="HX56" s="100"/>
      <c r="HY56" s="100"/>
      <c r="HZ56" s="100"/>
      <c r="IA56" s="100"/>
      <c r="IB56" s="100"/>
      <c r="IC56" s="100"/>
      <c r="ID56" s="100"/>
      <c r="IE56" s="100"/>
      <c r="IF56" s="100"/>
      <c r="IG56" s="100"/>
      <c r="IH56" s="100"/>
      <c r="II56" s="100"/>
      <c r="IJ56" s="100"/>
      <c r="IK56" s="100"/>
      <c r="IL56" s="100"/>
      <c r="IM56" s="100"/>
      <c r="IN56" s="100"/>
      <c r="IO56" s="100"/>
      <c r="IP56" s="100"/>
      <c r="IQ56" s="100"/>
      <c r="IR56" s="100"/>
      <c r="IS56" s="100"/>
      <c r="IT56" s="100"/>
      <c r="IU56" s="100"/>
      <c r="IV56" s="100"/>
      <c r="IW56" s="100"/>
      <c r="IX56" s="100"/>
      <c r="IY56" s="100"/>
      <c r="IZ56" s="100"/>
      <c r="JA56" s="100"/>
      <c r="JB56" s="100"/>
      <c r="JC56" s="100"/>
      <c r="JD56" s="100"/>
      <c r="JE56" s="100"/>
      <c r="JF56" s="100"/>
      <c r="JG56" s="100"/>
      <c r="JH56" s="100"/>
      <c r="JI56" s="100"/>
      <c r="JJ56" s="100"/>
      <c r="JK56" s="100"/>
      <c r="JL56" s="100"/>
      <c r="JM56" s="100"/>
      <c r="JN56" s="100"/>
      <c r="JO56" s="100"/>
      <c r="JP56" s="100"/>
      <c r="JQ56" s="100"/>
      <c r="JR56" s="100"/>
      <c r="JS56" s="100"/>
      <c r="JT56" s="100"/>
      <c r="JU56" s="100"/>
      <c r="JV56" s="100"/>
      <c r="JW56" s="100"/>
      <c r="JX56" s="100"/>
      <c r="JY56" s="100"/>
      <c r="JZ56" s="100"/>
    </row>
    <row r="57" spans="2:286" ht="20.100000000000001" customHeight="1" x14ac:dyDescent="0.5">
      <c r="AF57" s="107"/>
      <c r="AG57" s="107"/>
      <c r="AH57" s="107"/>
      <c r="AI57" s="107"/>
      <c r="AJ57" s="107"/>
      <c r="AK57" s="107"/>
      <c r="AL57" s="107"/>
      <c r="AM57" s="107"/>
      <c r="AN57" s="107"/>
      <c r="AO57" s="107"/>
      <c r="AP57" s="107"/>
      <c r="AQ57" s="107"/>
      <c r="AR57" s="107"/>
      <c r="AS57" s="107"/>
      <c r="AT57" s="107"/>
      <c r="AU57" s="107"/>
      <c r="AV57" s="107"/>
      <c r="AW57" s="107"/>
      <c r="AX57" s="107"/>
      <c r="AY57" s="107"/>
      <c r="AZ57" s="107"/>
      <c r="BA57" s="107"/>
      <c r="BB57" s="107"/>
      <c r="BC57" s="107"/>
      <c r="BD57" s="107"/>
      <c r="BE57" s="107"/>
      <c r="BF57" s="107"/>
      <c r="BG57" s="107"/>
      <c r="BH57" s="107"/>
      <c r="BI57" s="107"/>
      <c r="BJ57" s="107"/>
      <c r="BK57" s="107"/>
      <c r="BL57" s="107"/>
      <c r="BM57" s="107"/>
      <c r="BN57" s="107"/>
      <c r="BO57" s="107"/>
      <c r="BP57" s="107"/>
      <c r="BQ57" s="107"/>
      <c r="BR57" s="107"/>
      <c r="BS57" s="107"/>
      <c r="BT57" s="107"/>
      <c r="BU57" s="107"/>
      <c r="BV57" s="107"/>
      <c r="BW57" s="107"/>
      <c r="BX57" s="107"/>
      <c r="BY57" s="107"/>
      <c r="BZ57" s="107"/>
      <c r="CA57" s="107"/>
      <c r="CB57" s="107"/>
      <c r="CC57" s="107"/>
      <c r="CD57" s="107"/>
      <c r="CE57" s="107"/>
      <c r="CF57" s="107"/>
      <c r="CG57" s="107"/>
      <c r="CH57" s="107"/>
      <c r="CI57" s="107"/>
      <c r="CJ57" s="107"/>
      <c r="CK57" s="107"/>
      <c r="CL57" s="107"/>
      <c r="CM57" s="107"/>
      <c r="CN57" s="107"/>
      <c r="CO57" s="107"/>
      <c r="CP57" s="107"/>
      <c r="CQ57" s="107"/>
      <c r="CR57" s="107"/>
      <c r="CS57" s="107"/>
      <c r="CT57" s="107"/>
      <c r="CU57" s="107"/>
      <c r="CV57" s="107"/>
      <c r="CW57" s="107"/>
      <c r="CX57" s="107"/>
      <c r="CY57" s="107"/>
      <c r="CZ57" s="107"/>
      <c r="DA57" s="107"/>
      <c r="DB57" s="107"/>
      <c r="DC57" s="107"/>
      <c r="DD57" s="107"/>
      <c r="DE57" s="107"/>
      <c r="DF57" s="107"/>
      <c r="DG57" s="107"/>
      <c r="DH57" s="107"/>
      <c r="DI57" s="107"/>
      <c r="DJ57" s="107"/>
      <c r="DK57" s="107"/>
      <c r="DL57" s="107"/>
      <c r="DM57" s="107"/>
      <c r="DN57" s="107"/>
      <c r="DO57" s="107"/>
      <c r="DP57" s="107"/>
      <c r="DQ57" s="107"/>
      <c r="DR57" s="107"/>
      <c r="DS57" s="107"/>
      <c r="DT57" s="107"/>
      <c r="DU57" s="107"/>
      <c r="DV57" s="107"/>
      <c r="DW57" s="107"/>
      <c r="DX57" s="107"/>
      <c r="DY57" s="107"/>
      <c r="DZ57" s="107"/>
      <c r="EA57" s="107"/>
      <c r="EB57" s="107"/>
      <c r="EC57" s="107"/>
      <c r="ED57" s="107"/>
      <c r="EE57" s="107"/>
      <c r="EF57" s="107"/>
      <c r="EG57" s="107"/>
      <c r="EH57" s="107"/>
      <c r="EI57" s="107"/>
      <c r="EJ57" s="107"/>
      <c r="EK57" s="107"/>
      <c r="EL57" s="107"/>
      <c r="EM57" s="107"/>
      <c r="EN57" s="107"/>
      <c r="EO57" s="107"/>
      <c r="EP57" s="107"/>
      <c r="EQ57" s="107"/>
      <c r="ER57" s="107"/>
      <c r="ES57" s="107"/>
      <c r="ET57" s="107"/>
      <c r="EU57" s="107"/>
      <c r="EV57" s="107"/>
      <c r="EW57" s="107"/>
      <c r="EX57" s="107"/>
      <c r="EY57" s="107"/>
      <c r="EZ57" s="107"/>
      <c r="FA57" s="107"/>
      <c r="FB57" s="107"/>
      <c r="FC57" s="107"/>
      <c r="FD57" s="107"/>
      <c r="FE57" s="107"/>
      <c r="FF57" s="107"/>
      <c r="FG57" s="107"/>
      <c r="FH57" s="107"/>
      <c r="FI57" s="107"/>
      <c r="FJ57" s="107"/>
      <c r="FK57" s="107"/>
      <c r="FL57" s="107"/>
      <c r="FM57" s="107"/>
      <c r="FN57" s="107"/>
      <c r="FO57" s="107"/>
      <c r="FP57" s="107"/>
      <c r="FQ57" s="107"/>
      <c r="FR57" s="107"/>
      <c r="FS57" s="107"/>
      <c r="FT57" s="107"/>
      <c r="FU57" s="107"/>
      <c r="FV57" s="107"/>
      <c r="FW57" s="107"/>
      <c r="FX57" s="107"/>
      <c r="FY57" s="107"/>
      <c r="FZ57" s="100"/>
      <c r="GA57" s="100"/>
      <c r="GB57" s="100"/>
      <c r="GC57" s="100"/>
      <c r="GD57" s="100"/>
      <c r="GE57" s="100"/>
      <c r="GF57" s="100"/>
      <c r="GG57" s="100"/>
      <c r="GH57" s="100"/>
      <c r="GI57" s="100"/>
      <c r="GJ57" s="100"/>
      <c r="GK57" s="100"/>
      <c r="GL57" s="100"/>
      <c r="GM57" s="100"/>
      <c r="GN57" s="100"/>
      <c r="GO57" s="100"/>
      <c r="GP57" s="100"/>
      <c r="GQ57" s="100"/>
      <c r="GR57" s="100"/>
      <c r="GS57" s="100"/>
      <c r="GT57" s="100"/>
      <c r="GU57" s="100"/>
      <c r="GV57" s="100"/>
      <c r="GW57" s="100"/>
      <c r="GX57" s="100"/>
      <c r="GY57" s="100"/>
      <c r="GZ57" s="100"/>
      <c r="HA57" s="100"/>
      <c r="HB57" s="100"/>
      <c r="HC57" s="100"/>
      <c r="HD57" s="100"/>
      <c r="HE57" s="100"/>
      <c r="HF57" s="100"/>
      <c r="HG57" s="100"/>
      <c r="HH57" s="100"/>
      <c r="HI57" s="100"/>
      <c r="HJ57" s="100"/>
      <c r="HK57" s="100"/>
      <c r="HL57" s="100"/>
      <c r="HM57" s="100"/>
      <c r="HN57" s="100"/>
      <c r="HO57" s="100"/>
      <c r="HP57" s="100"/>
      <c r="HQ57" s="100"/>
      <c r="HR57" s="100"/>
      <c r="HS57" s="100"/>
      <c r="HT57" s="100"/>
      <c r="HU57" s="100"/>
      <c r="HV57" s="100"/>
      <c r="HW57" s="100"/>
      <c r="HX57" s="100"/>
      <c r="HY57" s="100"/>
      <c r="HZ57" s="100"/>
      <c r="IA57" s="100"/>
      <c r="IB57" s="100"/>
      <c r="IC57" s="100"/>
      <c r="ID57" s="100"/>
      <c r="IE57" s="100"/>
      <c r="IF57" s="100"/>
      <c r="IG57" s="100"/>
      <c r="IH57" s="100"/>
      <c r="II57" s="100"/>
      <c r="IJ57" s="100"/>
      <c r="IK57" s="100"/>
      <c r="IL57" s="100"/>
      <c r="IM57" s="100"/>
      <c r="IN57" s="100"/>
      <c r="IO57" s="100"/>
      <c r="IP57" s="100"/>
      <c r="IQ57" s="100"/>
      <c r="IR57" s="100"/>
      <c r="IS57" s="100"/>
      <c r="IT57" s="100"/>
      <c r="IU57" s="100"/>
      <c r="IV57" s="100"/>
      <c r="IW57" s="100"/>
      <c r="IX57" s="100"/>
      <c r="IY57" s="100"/>
      <c r="IZ57" s="100"/>
      <c r="JA57" s="100"/>
      <c r="JB57" s="100"/>
      <c r="JC57" s="100"/>
      <c r="JD57" s="100"/>
      <c r="JE57" s="100"/>
      <c r="JF57" s="100"/>
      <c r="JG57" s="100"/>
      <c r="JH57" s="100"/>
      <c r="JI57" s="100"/>
      <c r="JJ57" s="100"/>
      <c r="JK57" s="100"/>
      <c r="JL57" s="100"/>
      <c r="JM57" s="100"/>
      <c r="JN57" s="100"/>
      <c r="JO57" s="100"/>
      <c r="JP57" s="100"/>
      <c r="JQ57" s="100"/>
      <c r="JR57" s="100"/>
      <c r="JS57" s="100"/>
      <c r="JT57" s="100"/>
      <c r="JU57" s="100"/>
      <c r="JV57" s="100"/>
      <c r="JW57" s="100"/>
      <c r="JX57" s="100"/>
      <c r="JY57" s="100"/>
      <c r="JZ57" s="100"/>
    </row>
    <row r="58" spans="2:286" ht="20.100000000000001" customHeight="1" x14ac:dyDescent="0.5">
      <c r="AF58" s="107"/>
      <c r="AG58" s="107"/>
      <c r="AH58" s="107"/>
      <c r="AI58" s="107"/>
      <c r="AJ58" s="107"/>
      <c r="AK58" s="107"/>
      <c r="AL58" s="107"/>
      <c r="AM58" s="107"/>
      <c r="AN58" s="107"/>
      <c r="AO58" s="107"/>
      <c r="AP58" s="107"/>
      <c r="AQ58" s="107"/>
      <c r="AR58" s="107"/>
      <c r="AS58" s="107"/>
      <c r="AT58" s="107"/>
      <c r="AU58" s="107"/>
      <c r="AV58" s="107"/>
      <c r="AW58" s="107"/>
      <c r="AX58" s="107"/>
      <c r="AY58" s="107"/>
      <c r="AZ58" s="107"/>
      <c r="BA58" s="107"/>
      <c r="BB58" s="107"/>
      <c r="BC58" s="107"/>
      <c r="BD58" s="107"/>
      <c r="BE58" s="107"/>
      <c r="BF58" s="107"/>
      <c r="BG58" s="107"/>
      <c r="BH58" s="107"/>
      <c r="BI58" s="107"/>
      <c r="BJ58" s="107"/>
      <c r="BK58" s="107"/>
      <c r="BL58" s="107"/>
      <c r="BM58" s="107"/>
      <c r="BN58" s="107"/>
      <c r="BO58" s="107"/>
      <c r="BP58" s="107"/>
      <c r="BQ58" s="107"/>
      <c r="BR58" s="107"/>
      <c r="BS58" s="107"/>
      <c r="BT58" s="107"/>
      <c r="BU58" s="107"/>
      <c r="BV58" s="107"/>
      <c r="BW58" s="107"/>
      <c r="BX58" s="107"/>
      <c r="BY58" s="107"/>
      <c r="BZ58" s="107"/>
      <c r="CA58" s="107"/>
      <c r="CB58" s="107"/>
      <c r="CC58" s="107"/>
      <c r="CD58" s="107"/>
      <c r="CE58" s="107"/>
      <c r="CF58" s="107"/>
      <c r="CG58" s="107"/>
      <c r="CH58" s="107"/>
      <c r="CI58" s="107"/>
      <c r="CJ58" s="107"/>
      <c r="CK58" s="107"/>
      <c r="CL58" s="107"/>
      <c r="CM58" s="107"/>
      <c r="CN58" s="107"/>
      <c r="CO58" s="107"/>
      <c r="CP58" s="107"/>
      <c r="CQ58" s="107"/>
      <c r="CR58" s="107"/>
      <c r="CS58" s="107"/>
      <c r="CT58" s="107"/>
      <c r="CU58" s="107"/>
      <c r="CV58" s="107"/>
      <c r="CW58" s="107"/>
      <c r="CX58" s="107"/>
      <c r="CY58" s="107"/>
      <c r="CZ58" s="107"/>
      <c r="DA58" s="107"/>
      <c r="DB58" s="107"/>
      <c r="DC58" s="107"/>
      <c r="DD58" s="107"/>
      <c r="DE58" s="107"/>
      <c r="DF58" s="107"/>
      <c r="DG58" s="107"/>
      <c r="DH58" s="107"/>
      <c r="DI58" s="107"/>
      <c r="DJ58" s="107"/>
      <c r="DK58" s="107"/>
      <c r="DL58" s="107"/>
      <c r="DM58" s="107"/>
      <c r="DN58" s="107"/>
      <c r="DO58" s="107"/>
      <c r="DP58" s="107"/>
      <c r="DQ58" s="107"/>
      <c r="DR58" s="107"/>
      <c r="DS58" s="107"/>
      <c r="DT58" s="107"/>
      <c r="DU58" s="107"/>
      <c r="DV58" s="107"/>
      <c r="DW58" s="107"/>
      <c r="DX58" s="107"/>
      <c r="DY58" s="107"/>
      <c r="DZ58" s="107"/>
      <c r="EA58" s="107"/>
      <c r="EB58" s="107"/>
      <c r="EC58" s="107"/>
      <c r="ED58" s="107"/>
      <c r="EE58" s="107"/>
      <c r="EF58" s="107"/>
      <c r="EG58" s="107"/>
      <c r="EH58" s="107"/>
      <c r="EI58" s="107"/>
      <c r="EJ58" s="107"/>
      <c r="EK58" s="107"/>
      <c r="EL58" s="107"/>
      <c r="EM58" s="107"/>
      <c r="EN58" s="107"/>
      <c r="EO58" s="107"/>
      <c r="EP58" s="107"/>
      <c r="EQ58" s="107"/>
      <c r="ER58" s="107"/>
      <c r="ES58" s="107"/>
      <c r="ET58" s="107"/>
      <c r="EU58" s="107"/>
      <c r="EV58" s="107"/>
      <c r="EW58" s="107"/>
      <c r="EX58" s="107"/>
      <c r="EY58" s="107"/>
      <c r="EZ58" s="107"/>
      <c r="FA58" s="107"/>
      <c r="FB58" s="107"/>
      <c r="FC58" s="107"/>
      <c r="FD58" s="107"/>
      <c r="FE58" s="107"/>
      <c r="FF58" s="107"/>
      <c r="FG58" s="107"/>
      <c r="FH58" s="107"/>
      <c r="FI58" s="107"/>
      <c r="FJ58" s="107"/>
      <c r="FK58" s="107"/>
      <c r="FL58" s="107"/>
      <c r="FM58" s="107"/>
      <c r="FN58" s="107"/>
      <c r="FO58" s="107"/>
      <c r="FP58" s="107"/>
      <c r="FQ58" s="107"/>
      <c r="FR58" s="107"/>
      <c r="FS58" s="107"/>
      <c r="FT58" s="107"/>
      <c r="FU58" s="107"/>
      <c r="FV58" s="107"/>
      <c r="FW58" s="107"/>
      <c r="FX58" s="107"/>
      <c r="FY58" s="107"/>
      <c r="FZ58" s="100"/>
      <c r="GA58" s="100"/>
      <c r="GB58" s="100"/>
      <c r="GC58" s="100"/>
      <c r="GD58" s="100"/>
      <c r="GE58" s="100"/>
      <c r="GF58" s="100"/>
      <c r="GG58" s="100"/>
      <c r="GH58" s="100"/>
      <c r="GI58" s="100"/>
      <c r="GJ58" s="100"/>
      <c r="GK58" s="100"/>
      <c r="GL58" s="100"/>
      <c r="GM58" s="100"/>
      <c r="GN58" s="100"/>
      <c r="GO58" s="100"/>
      <c r="GP58" s="100"/>
      <c r="GQ58" s="100"/>
      <c r="GR58" s="100"/>
      <c r="GS58" s="100"/>
      <c r="GT58" s="100"/>
      <c r="GU58" s="100"/>
      <c r="GV58" s="100"/>
      <c r="GW58" s="100"/>
      <c r="GX58" s="100"/>
      <c r="GY58" s="100"/>
      <c r="GZ58" s="100"/>
      <c r="HA58" s="100"/>
      <c r="HB58" s="100"/>
      <c r="HC58" s="100"/>
      <c r="HD58" s="100"/>
      <c r="HE58" s="100"/>
      <c r="HF58" s="100"/>
      <c r="HG58" s="100"/>
      <c r="HH58" s="100"/>
      <c r="HI58" s="100"/>
      <c r="HJ58" s="100"/>
      <c r="HK58" s="100"/>
      <c r="HL58" s="100"/>
      <c r="HM58" s="100"/>
      <c r="HN58" s="100"/>
      <c r="HO58" s="100"/>
      <c r="HP58" s="100"/>
      <c r="HQ58" s="100"/>
      <c r="HR58" s="100"/>
      <c r="HS58" s="100"/>
      <c r="HT58" s="100"/>
      <c r="HU58" s="100"/>
      <c r="HV58" s="100"/>
      <c r="HW58" s="100"/>
      <c r="HX58" s="100"/>
      <c r="HY58" s="100"/>
      <c r="HZ58" s="100"/>
      <c r="IA58" s="100"/>
      <c r="IB58" s="100"/>
      <c r="IC58" s="100"/>
      <c r="ID58" s="100"/>
      <c r="IE58" s="100"/>
      <c r="IF58" s="100"/>
      <c r="IG58" s="100"/>
      <c r="IH58" s="100"/>
      <c r="II58" s="100"/>
      <c r="IJ58" s="100"/>
      <c r="IK58" s="100"/>
      <c r="IL58" s="100"/>
      <c r="IM58" s="100"/>
      <c r="IN58" s="100"/>
      <c r="IO58" s="100"/>
      <c r="IP58" s="100"/>
      <c r="IQ58" s="100"/>
      <c r="IR58" s="100"/>
      <c r="IS58" s="100"/>
      <c r="IT58" s="100"/>
      <c r="IU58" s="100"/>
      <c r="IV58" s="100"/>
      <c r="IW58" s="100"/>
      <c r="IX58" s="100"/>
      <c r="IY58" s="100"/>
      <c r="IZ58" s="100"/>
      <c r="JA58" s="100"/>
      <c r="JB58" s="100"/>
      <c r="JC58" s="100"/>
      <c r="JD58" s="100"/>
      <c r="JE58" s="100"/>
      <c r="JF58" s="100"/>
      <c r="JG58" s="100"/>
      <c r="JH58" s="100"/>
      <c r="JI58" s="100"/>
      <c r="JJ58" s="100"/>
      <c r="JK58" s="100"/>
      <c r="JL58" s="100"/>
      <c r="JM58" s="100"/>
      <c r="JN58" s="100"/>
      <c r="JO58" s="100"/>
      <c r="JP58" s="100"/>
      <c r="JQ58" s="100"/>
      <c r="JR58" s="100"/>
      <c r="JS58" s="100"/>
      <c r="JT58" s="100"/>
      <c r="JU58" s="100"/>
      <c r="JV58" s="100"/>
      <c r="JW58" s="100"/>
      <c r="JX58" s="100"/>
      <c r="JY58" s="100"/>
      <c r="JZ58" s="100"/>
    </row>
    <row r="59" spans="2:286" ht="20.100000000000001" customHeight="1" x14ac:dyDescent="0.5">
      <c r="AF59" s="107"/>
      <c r="AG59" s="107"/>
      <c r="AH59" s="107"/>
      <c r="AI59" s="107"/>
      <c r="AJ59" s="107"/>
      <c r="AK59" s="107"/>
      <c r="AL59" s="107"/>
      <c r="AM59" s="107"/>
      <c r="AN59" s="107"/>
      <c r="AO59" s="107"/>
      <c r="AP59" s="107"/>
      <c r="AQ59" s="107"/>
      <c r="AR59" s="107"/>
      <c r="AS59" s="107"/>
      <c r="AT59" s="107"/>
      <c r="AU59" s="107"/>
      <c r="AV59" s="107"/>
      <c r="AW59" s="107"/>
      <c r="AX59" s="107"/>
      <c r="AY59" s="107"/>
      <c r="AZ59" s="107"/>
      <c r="BA59" s="107"/>
      <c r="BB59" s="107"/>
      <c r="BC59" s="107"/>
      <c r="BD59" s="107"/>
      <c r="BE59" s="107"/>
      <c r="BF59" s="107"/>
      <c r="BG59" s="107"/>
      <c r="BH59" s="107"/>
      <c r="BI59" s="107"/>
      <c r="BJ59" s="107"/>
      <c r="BK59" s="107"/>
      <c r="BL59" s="107"/>
      <c r="BM59" s="107"/>
      <c r="BN59" s="107"/>
      <c r="BO59" s="107"/>
      <c r="BP59" s="107"/>
      <c r="BQ59" s="107"/>
      <c r="BR59" s="107"/>
      <c r="BS59" s="107"/>
      <c r="BT59" s="107"/>
      <c r="BU59" s="107"/>
      <c r="BV59" s="107"/>
      <c r="BW59" s="107"/>
      <c r="BX59" s="107"/>
      <c r="BY59" s="107"/>
      <c r="BZ59" s="107"/>
      <c r="CA59" s="107"/>
      <c r="CB59" s="107"/>
      <c r="CC59" s="107"/>
      <c r="CD59" s="107"/>
      <c r="CE59" s="107"/>
      <c r="CF59" s="107"/>
      <c r="CG59" s="107"/>
      <c r="CH59" s="107"/>
      <c r="CI59" s="107"/>
      <c r="CJ59" s="107"/>
      <c r="CK59" s="107"/>
      <c r="CL59" s="107"/>
      <c r="CM59" s="107"/>
      <c r="CN59" s="107"/>
      <c r="CO59" s="107"/>
      <c r="CP59" s="107"/>
      <c r="CQ59" s="107"/>
      <c r="CR59" s="107"/>
      <c r="CS59" s="107"/>
      <c r="CT59" s="107"/>
      <c r="CU59" s="107"/>
      <c r="CV59" s="107"/>
      <c r="CW59" s="107"/>
      <c r="CX59" s="107"/>
      <c r="CY59" s="107"/>
      <c r="CZ59" s="107"/>
      <c r="DA59" s="107"/>
      <c r="DB59" s="107"/>
      <c r="DC59" s="107"/>
      <c r="DD59" s="107"/>
      <c r="DE59" s="107"/>
      <c r="DF59" s="107"/>
      <c r="DG59" s="107"/>
      <c r="DH59" s="107"/>
      <c r="DI59" s="107"/>
      <c r="DJ59" s="107"/>
      <c r="DK59" s="107"/>
      <c r="DL59" s="107"/>
      <c r="DM59" s="107"/>
      <c r="DN59" s="107"/>
      <c r="DO59" s="107"/>
      <c r="DP59" s="107"/>
      <c r="DQ59" s="107"/>
      <c r="DR59" s="107"/>
      <c r="DS59" s="107"/>
      <c r="DT59" s="107"/>
      <c r="DU59" s="107"/>
      <c r="DV59" s="107"/>
      <c r="DW59" s="107"/>
      <c r="DX59" s="107"/>
      <c r="DY59" s="107"/>
      <c r="DZ59" s="107"/>
      <c r="EA59" s="107"/>
      <c r="EB59" s="107"/>
      <c r="EC59" s="107"/>
      <c r="ED59" s="107"/>
      <c r="EE59" s="107"/>
      <c r="EF59" s="107"/>
      <c r="EG59" s="107"/>
      <c r="EH59" s="107"/>
      <c r="EI59" s="107"/>
      <c r="EJ59" s="107"/>
      <c r="EK59" s="107"/>
      <c r="EL59" s="107"/>
      <c r="EM59" s="107"/>
      <c r="EN59" s="107"/>
      <c r="EO59" s="107"/>
      <c r="EP59" s="107"/>
      <c r="EQ59" s="107"/>
      <c r="ER59" s="107"/>
      <c r="ES59" s="107"/>
      <c r="ET59" s="107"/>
      <c r="EU59" s="107"/>
      <c r="EV59" s="107"/>
      <c r="EW59" s="107"/>
      <c r="EX59" s="107"/>
      <c r="EY59" s="107"/>
      <c r="EZ59" s="107"/>
      <c r="FA59" s="107"/>
      <c r="FB59" s="107"/>
      <c r="FC59" s="107"/>
      <c r="FD59" s="107"/>
      <c r="FE59" s="107"/>
      <c r="FF59" s="107"/>
      <c r="FG59" s="107"/>
      <c r="FH59" s="107"/>
      <c r="FI59" s="107"/>
      <c r="FJ59" s="107"/>
      <c r="FK59" s="107"/>
      <c r="FL59" s="107"/>
      <c r="FM59" s="107"/>
      <c r="FN59" s="107"/>
      <c r="FO59" s="107"/>
      <c r="FP59" s="107"/>
      <c r="FQ59" s="107"/>
      <c r="FR59" s="107"/>
      <c r="FS59" s="107"/>
      <c r="FT59" s="107"/>
      <c r="FU59" s="107"/>
      <c r="FV59" s="107"/>
      <c r="FW59" s="107"/>
      <c r="FX59" s="107"/>
      <c r="FY59" s="107"/>
      <c r="FZ59" s="100"/>
      <c r="GA59" s="100"/>
      <c r="GB59" s="100"/>
      <c r="GC59" s="100"/>
      <c r="GD59" s="100"/>
      <c r="GE59" s="100"/>
      <c r="GF59" s="100"/>
      <c r="GG59" s="100"/>
      <c r="GH59" s="100"/>
      <c r="GI59" s="100"/>
      <c r="GJ59" s="100"/>
      <c r="GK59" s="100"/>
      <c r="GL59" s="100"/>
      <c r="GM59" s="100"/>
      <c r="GN59" s="100"/>
      <c r="GO59" s="100"/>
      <c r="GP59" s="100"/>
      <c r="GQ59" s="100"/>
      <c r="GR59" s="100"/>
      <c r="GS59" s="100"/>
      <c r="GT59" s="100"/>
      <c r="GU59" s="100"/>
      <c r="GV59" s="100"/>
      <c r="GW59" s="100"/>
      <c r="GX59" s="100"/>
      <c r="GY59" s="100"/>
      <c r="GZ59" s="100"/>
      <c r="HA59" s="100"/>
      <c r="HB59" s="100"/>
      <c r="HC59" s="100"/>
      <c r="HD59" s="100"/>
      <c r="HE59" s="100"/>
      <c r="HF59" s="100"/>
      <c r="HG59" s="100"/>
      <c r="HH59" s="100"/>
      <c r="HI59" s="100"/>
      <c r="HJ59" s="100"/>
      <c r="HK59" s="100"/>
      <c r="HL59" s="100"/>
      <c r="HM59" s="100"/>
      <c r="HN59" s="100"/>
      <c r="HO59" s="100"/>
      <c r="HP59" s="100"/>
      <c r="HQ59" s="100"/>
      <c r="HR59" s="100"/>
      <c r="HS59" s="100"/>
      <c r="HT59" s="100"/>
      <c r="HU59" s="100"/>
      <c r="HV59" s="100"/>
      <c r="HW59" s="100"/>
      <c r="HX59" s="100"/>
      <c r="HY59" s="100"/>
      <c r="HZ59" s="100"/>
      <c r="IA59" s="100"/>
      <c r="IB59" s="100"/>
      <c r="IC59" s="100"/>
      <c r="ID59" s="100"/>
      <c r="IE59" s="100"/>
      <c r="IF59" s="100"/>
      <c r="IG59" s="100"/>
      <c r="IH59" s="100"/>
      <c r="II59" s="100"/>
      <c r="IJ59" s="100"/>
      <c r="IK59" s="100"/>
      <c r="IL59" s="100"/>
      <c r="IM59" s="100"/>
      <c r="IN59" s="100"/>
      <c r="IO59" s="100"/>
      <c r="IP59" s="100"/>
      <c r="IQ59" s="100"/>
      <c r="IR59" s="100"/>
      <c r="IS59" s="100"/>
      <c r="IT59" s="100"/>
      <c r="IU59" s="100"/>
      <c r="IV59" s="100"/>
      <c r="IW59" s="100"/>
      <c r="IX59" s="100"/>
      <c r="IY59" s="100"/>
      <c r="IZ59" s="100"/>
      <c r="JA59" s="100"/>
      <c r="JB59" s="100"/>
      <c r="JC59" s="100"/>
      <c r="JD59" s="100"/>
      <c r="JE59" s="100"/>
      <c r="JF59" s="100"/>
      <c r="JG59" s="100"/>
      <c r="JH59" s="100"/>
      <c r="JI59" s="100"/>
      <c r="JJ59" s="100"/>
      <c r="JK59" s="100"/>
      <c r="JL59" s="100"/>
      <c r="JM59" s="100"/>
      <c r="JN59" s="100"/>
      <c r="JO59" s="100"/>
      <c r="JP59" s="100"/>
      <c r="JQ59" s="100"/>
      <c r="JR59" s="100"/>
      <c r="JS59" s="100"/>
      <c r="JT59" s="100"/>
      <c r="JU59" s="100"/>
      <c r="JV59" s="100"/>
      <c r="JW59" s="100"/>
      <c r="JX59" s="100"/>
      <c r="JY59" s="100"/>
      <c r="JZ59" s="100"/>
    </row>
    <row r="60" spans="2:286" ht="20.100000000000001" customHeight="1" x14ac:dyDescent="0.5">
      <c r="AF60" s="107"/>
      <c r="AG60" s="107"/>
      <c r="AH60" s="107"/>
      <c r="AI60" s="107"/>
      <c r="AJ60" s="107"/>
      <c r="AK60" s="107"/>
      <c r="AL60" s="107"/>
      <c r="AM60" s="107"/>
      <c r="AN60" s="107"/>
      <c r="AO60" s="107"/>
      <c r="AP60" s="107"/>
      <c r="AQ60" s="107"/>
      <c r="AR60" s="107"/>
      <c r="AS60" s="107"/>
      <c r="AT60" s="107"/>
      <c r="AU60" s="107"/>
      <c r="AV60" s="107"/>
      <c r="AW60" s="107"/>
      <c r="AX60" s="107"/>
      <c r="AY60" s="107"/>
      <c r="AZ60" s="107"/>
      <c r="BA60" s="107"/>
      <c r="BB60" s="107"/>
      <c r="BC60" s="107"/>
      <c r="BD60" s="107"/>
      <c r="BE60" s="107"/>
      <c r="BF60" s="107"/>
      <c r="BG60" s="107"/>
      <c r="BH60" s="107"/>
      <c r="BI60" s="107"/>
      <c r="BJ60" s="107"/>
      <c r="BK60" s="107"/>
      <c r="BL60" s="107"/>
      <c r="BM60" s="107"/>
      <c r="BN60" s="107"/>
      <c r="BO60" s="107"/>
      <c r="BP60" s="107"/>
      <c r="BQ60" s="107"/>
      <c r="BR60" s="107"/>
      <c r="BS60" s="107"/>
      <c r="BT60" s="107"/>
      <c r="BU60" s="107"/>
      <c r="BV60" s="107"/>
      <c r="BW60" s="107"/>
      <c r="BX60" s="107"/>
      <c r="BY60" s="107"/>
      <c r="BZ60" s="107"/>
      <c r="CA60" s="107"/>
      <c r="CB60" s="107"/>
      <c r="CC60" s="107"/>
      <c r="CD60" s="107"/>
      <c r="CE60" s="107"/>
      <c r="CF60" s="107"/>
      <c r="CG60" s="107"/>
      <c r="CH60" s="107"/>
      <c r="CI60" s="107"/>
      <c r="CJ60" s="107"/>
      <c r="CK60" s="107"/>
      <c r="CL60" s="107"/>
      <c r="CM60" s="107"/>
      <c r="CN60" s="107"/>
      <c r="CO60" s="107"/>
      <c r="CP60" s="107"/>
      <c r="CQ60" s="107"/>
      <c r="CR60" s="107"/>
      <c r="CS60" s="107"/>
      <c r="CT60" s="107"/>
      <c r="CU60" s="107"/>
      <c r="CV60" s="107"/>
      <c r="CW60" s="107"/>
      <c r="CX60" s="107"/>
      <c r="CY60" s="107"/>
      <c r="CZ60" s="107"/>
      <c r="DA60" s="107"/>
      <c r="DB60" s="107"/>
      <c r="DC60" s="107"/>
      <c r="DD60" s="107"/>
      <c r="DE60" s="107"/>
      <c r="DF60" s="107"/>
      <c r="DG60" s="107"/>
      <c r="DH60" s="107"/>
      <c r="DI60" s="107"/>
      <c r="DJ60" s="107"/>
      <c r="DK60" s="107"/>
      <c r="DL60" s="107"/>
      <c r="DM60" s="107"/>
      <c r="DN60" s="107"/>
      <c r="DO60" s="107"/>
      <c r="DP60" s="107"/>
      <c r="DQ60" s="107"/>
      <c r="DR60" s="107"/>
      <c r="DS60" s="107"/>
      <c r="DT60" s="107"/>
      <c r="DU60" s="107"/>
      <c r="DV60" s="107"/>
      <c r="DW60" s="107"/>
      <c r="DX60" s="107"/>
      <c r="DY60" s="107"/>
      <c r="DZ60" s="107"/>
      <c r="EA60" s="107"/>
      <c r="EB60" s="107"/>
      <c r="EC60" s="107"/>
      <c r="ED60" s="107"/>
      <c r="EE60" s="107"/>
      <c r="EF60" s="107"/>
      <c r="EG60" s="107"/>
      <c r="EH60" s="107"/>
      <c r="EI60" s="107"/>
      <c r="EJ60" s="107"/>
      <c r="EK60" s="107"/>
      <c r="EL60" s="107"/>
      <c r="EM60" s="107"/>
      <c r="EN60" s="107"/>
      <c r="EO60" s="107"/>
      <c r="EP60" s="107"/>
      <c r="EQ60" s="107"/>
      <c r="ER60" s="107"/>
      <c r="ES60" s="107"/>
      <c r="ET60" s="107"/>
      <c r="EU60" s="107"/>
      <c r="EV60" s="107"/>
      <c r="EW60" s="107"/>
      <c r="EX60" s="107"/>
      <c r="EY60" s="107"/>
      <c r="EZ60" s="107"/>
      <c r="FA60" s="107"/>
      <c r="FB60" s="107"/>
      <c r="FC60" s="107"/>
      <c r="FD60" s="107"/>
      <c r="FE60" s="107"/>
      <c r="FF60" s="107"/>
      <c r="FG60" s="107"/>
      <c r="FH60" s="107"/>
      <c r="FI60" s="107"/>
      <c r="FJ60" s="107"/>
      <c r="FK60" s="107"/>
      <c r="FL60" s="107"/>
      <c r="FM60" s="107"/>
      <c r="FN60" s="107"/>
      <c r="FO60" s="107"/>
      <c r="FP60" s="107"/>
      <c r="FQ60" s="107"/>
      <c r="FR60" s="107"/>
      <c r="FS60" s="107"/>
      <c r="FT60" s="107"/>
      <c r="FU60" s="107"/>
      <c r="FV60" s="107"/>
      <c r="FW60" s="107"/>
      <c r="FX60" s="107"/>
      <c r="FY60" s="107"/>
      <c r="FZ60" s="100"/>
      <c r="GA60" s="100"/>
      <c r="GB60" s="100"/>
      <c r="GC60" s="100"/>
      <c r="GD60" s="100"/>
      <c r="GE60" s="100"/>
      <c r="GF60" s="100"/>
      <c r="GG60" s="100"/>
      <c r="GH60" s="100"/>
      <c r="GI60" s="100"/>
      <c r="GJ60" s="100"/>
      <c r="GK60" s="100"/>
      <c r="GL60" s="100"/>
      <c r="GM60" s="100"/>
      <c r="GN60" s="100"/>
      <c r="GO60" s="100"/>
      <c r="GP60" s="100"/>
      <c r="GQ60" s="100"/>
      <c r="GR60" s="100"/>
      <c r="GS60" s="100"/>
      <c r="GT60" s="100"/>
      <c r="GU60" s="100"/>
      <c r="GV60" s="100"/>
      <c r="GW60" s="100"/>
      <c r="GX60" s="100"/>
      <c r="GY60" s="100"/>
      <c r="GZ60" s="100"/>
      <c r="HA60" s="100"/>
      <c r="HB60" s="100"/>
      <c r="HC60" s="100"/>
      <c r="HD60" s="100"/>
      <c r="HE60" s="100"/>
      <c r="HF60" s="100"/>
      <c r="HG60" s="100"/>
      <c r="HH60" s="100"/>
      <c r="HI60" s="100"/>
      <c r="HJ60" s="100"/>
      <c r="HK60" s="100"/>
      <c r="HL60" s="100"/>
      <c r="HM60" s="100"/>
      <c r="HN60" s="100"/>
      <c r="HO60" s="100"/>
      <c r="HP60" s="100"/>
      <c r="HQ60" s="100"/>
      <c r="HR60" s="100"/>
      <c r="HS60" s="100"/>
      <c r="HT60" s="100"/>
      <c r="HU60" s="100"/>
      <c r="HV60" s="100"/>
      <c r="HW60" s="100"/>
      <c r="HX60" s="100"/>
      <c r="HY60" s="100"/>
      <c r="HZ60" s="100"/>
      <c r="IA60" s="100"/>
      <c r="IB60" s="100"/>
      <c r="IC60" s="100"/>
      <c r="ID60" s="100"/>
      <c r="IE60" s="100"/>
      <c r="IF60" s="100"/>
      <c r="IG60" s="100"/>
      <c r="IH60" s="100"/>
      <c r="II60" s="100"/>
      <c r="IJ60" s="100"/>
      <c r="IK60" s="100"/>
      <c r="IL60" s="100"/>
      <c r="IM60" s="100"/>
      <c r="IN60" s="100"/>
      <c r="IO60" s="100"/>
      <c r="IP60" s="100"/>
      <c r="IQ60" s="100"/>
      <c r="IR60" s="100"/>
      <c r="IS60" s="100"/>
      <c r="IT60" s="100"/>
      <c r="IU60" s="100"/>
      <c r="IV60" s="100"/>
      <c r="IW60" s="100"/>
      <c r="IX60" s="100"/>
      <c r="IY60" s="100"/>
      <c r="IZ60" s="100"/>
      <c r="JA60" s="100"/>
      <c r="JB60" s="100"/>
      <c r="JC60" s="100"/>
      <c r="JD60" s="100"/>
      <c r="JE60" s="100"/>
      <c r="JF60" s="100"/>
      <c r="JG60" s="100"/>
      <c r="JH60" s="100"/>
      <c r="JI60" s="100"/>
      <c r="JJ60" s="100"/>
      <c r="JK60" s="100"/>
      <c r="JL60" s="100"/>
      <c r="JM60" s="100"/>
      <c r="JN60" s="100"/>
      <c r="JO60" s="100"/>
      <c r="JP60" s="100"/>
      <c r="JQ60" s="100"/>
      <c r="JR60" s="100"/>
      <c r="JS60" s="100"/>
      <c r="JT60" s="100"/>
      <c r="JU60" s="100"/>
      <c r="JV60" s="100"/>
      <c r="JW60" s="100"/>
      <c r="JX60" s="100"/>
      <c r="JY60" s="100"/>
      <c r="JZ60" s="100"/>
    </row>
    <row r="61" spans="2:286" ht="20.100000000000001" customHeight="1" x14ac:dyDescent="0.5">
      <c r="AF61" s="107"/>
      <c r="AG61" s="107"/>
      <c r="AH61" s="107"/>
      <c r="AI61" s="107"/>
      <c r="AJ61" s="107"/>
      <c r="AK61" s="107"/>
      <c r="AL61" s="107"/>
      <c r="AM61" s="107"/>
      <c r="AN61" s="107"/>
      <c r="AO61" s="107"/>
      <c r="AP61" s="107"/>
      <c r="AQ61" s="107"/>
      <c r="AR61" s="107"/>
      <c r="AS61" s="107"/>
      <c r="AT61" s="107"/>
      <c r="AU61" s="107"/>
      <c r="AV61" s="107"/>
      <c r="AW61" s="107"/>
      <c r="AX61" s="107"/>
      <c r="AY61" s="107"/>
      <c r="AZ61" s="107"/>
      <c r="BA61" s="107"/>
      <c r="BB61" s="107"/>
      <c r="BC61" s="107"/>
      <c r="BD61" s="107"/>
      <c r="BE61" s="107"/>
      <c r="BF61" s="107"/>
      <c r="BG61" s="107"/>
      <c r="BH61" s="107"/>
      <c r="BI61" s="107"/>
      <c r="BJ61" s="107"/>
      <c r="BK61" s="107"/>
      <c r="BL61" s="107"/>
      <c r="BM61" s="107"/>
      <c r="BN61" s="107"/>
      <c r="BO61" s="107"/>
      <c r="BP61" s="107"/>
      <c r="BQ61" s="107"/>
      <c r="BR61" s="107"/>
      <c r="BS61" s="107"/>
      <c r="BT61" s="107"/>
      <c r="BU61" s="107"/>
      <c r="BV61" s="107"/>
      <c r="BW61" s="107"/>
      <c r="BX61" s="107"/>
      <c r="BY61" s="107"/>
      <c r="BZ61" s="107"/>
      <c r="CA61" s="107"/>
      <c r="CB61" s="107"/>
      <c r="CC61" s="107"/>
      <c r="CD61" s="107"/>
      <c r="CE61" s="107"/>
      <c r="CF61" s="107"/>
      <c r="CG61" s="107"/>
      <c r="CH61" s="107"/>
      <c r="CI61" s="107"/>
      <c r="CJ61" s="107"/>
      <c r="CK61" s="107"/>
      <c r="CL61" s="107"/>
      <c r="CM61" s="107"/>
      <c r="CN61" s="107"/>
      <c r="CO61" s="107"/>
      <c r="CP61" s="107"/>
      <c r="CQ61" s="107"/>
      <c r="CR61" s="107"/>
      <c r="CS61" s="107"/>
      <c r="CT61" s="107"/>
      <c r="CU61" s="107"/>
      <c r="CV61" s="107"/>
      <c r="CW61" s="107"/>
      <c r="CX61" s="107"/>
      <c r="CY61" s="107"/>
      <c r="CZ61" s="107"/>
      <c r="DA61" s="107"/>
      <c r="DB61" s="107"/>
      <c r="DC61" s="107"/>
      <c r="DD61" s="107"/>
      <c r="DE61" s="107"/>
      <c r="DF61" s="107"/>
      <c r="DG61" s="107"/>
      <c r="DH61" s="107"/>
      <c r="DI61" s="107"/>
      <c r="DJ61" s="107"/>
      <c r="DK61" s="107"/>
      <c r="DL61" s="107"/>
      <c r="DM61" s="107"/>
      <c r="DN61" s="107"/>
      <c r="DO61" s="107"/>
      <c r="DP61" s="107"/>
      <c r="DQ61" s="107"/>
      <c r="DR61" s="107"/>
      <c r="DS61" s="107"/>
      <c r="DT61" s="107"/>
      <c r="DU61" s="107"/>
      <c r="DV61" s="107"/>
      <c r="DW61" s="107"/>
      <c r="DX61" s="107"/>
      <c r="DY61" s="107"/>
      <c r="DZ61" s="107"/>
      <c r="EA61" s="107"/>
      <c r="EB61" s="107"/>
      <c r="EC61" s="107"/>
      <c r="ED61" s="107"/>
      <c r="EE61" s="107"/>
      <c r="EF61" s="107"/>
      <c r="EG61" s="107"/>
      <c r="EH61" s="107"/>
      <c r="EI61" s="107"/>
      <c r="EJ61" s="107"/>
      <c r="EK61" s="107"/>
      <c r="EL61" s="107"/>
      <c r="EM61" s="107"/>
      <c r="EN61" s="107"/>
      <c r="EO61" s="107"/>
      <c r="EP61" s="107"/>
      <c r="EQ61" s="107"/>
      <c r="ER61" s="107"/>
      <c r="ES61" s="107"/>
      <c r="ET61" s="107"/>
      <c r="EU61" s="107"/>
      <c r="EV61" s="107"/>
      <c r="EW61" s="107"/>
      <c r="EX61" s="107"/>
      <c r="EY61" s="107"/>
      <c r="EZ61" s="107"/>
      <c r="FA61" s="107"/>
      <c r="FB61" s="107"/>
      <c r="FC61" s="107"/>
      <c r="FD61" s="107"/>
      <c r="FE61" s="107"/>
      <c r="FF61" s="107"/>
      <c r="FG61" s="107"/>
      <c r="FH61" s="107"/>
      <c r="FI61" s="107"/>
      <c r="FJ61" s="107"/>
      <c r="FK61" s="107"/>
      <c r="FL61" s="107"/>
      <c r="FM61" s="107"/>
      <c r="FN61" s="107"/>
      <c r="FO61" s="107"/>
      <c r="FP61" s="107"/>
      <c r="FQ61" s="107"/>
      <c r="FR61" s="107"/>
      <c r="FS61" s="107"/>
      <c r="FT61" s="107"/>
      <c r="FU61" s="107"/>
      <c r="FV61" s="107"/>
      <c r="FW61" s="107"/>
      <c r="FX61" s="107"/>
      <c r="FY61" s="107"/>
      <c r="FZ61" s="100"/>
      <c r="GA61" s="100"/>
      <c r="GB61" s="100"/>
      <c r="GC61" s="100"/>
      <c r="GD61" s="100"/>
      <c r="GE61" s="100"/>
      <c r="GF61" s="100"/>
      <c r="GG61" s="100"/>
      <c r="GH61" s="100"/>
      <c r="GI61" s="100"/>
      <c r="GJ61" s="100"/>
      <c r="GK61" s="100"/>
      <c r="GL61" s="100"/>
      <c r="GM61" s="100"/>
      <c r="GN61" s="100"/>
      <c r="GO61" s="100"/>
      <c r="GP61" s="100"/>
      <c r="GQ61" s="100"/>
      <c r="GR61" s="100"/>
      <c r="GS61" s="100"/>
      <c r="GT61" s="100"/>
      <c r="GU61" s="100"/>
      <c r="GV61" s="100"/>
      <c r="GW61" s="100"/>
      <c r="GX61" s="100"/>
      <c r="GY61" s="100"/>
      <c r="GZ61" s="100"/>
      <c r="HA61" s="100"/>
      <c r="HB61" s="100"/>
      <c r="HC61" s="100"/>
      <c r="HD61" s="100"/>
      <c r="HE61" s="100"/>
      <c r="HF61" s="100"/>
      <c r="HG61" s="100"/>
      <c r="HH61" s="100"/>
      <c r="HI61" s="100"/>
      <c r="HJ61" s="100"/>
      <c r="HK61" s="100"/>
      <c r="HL61" s="100"/>
      <c r="HM61" s="100"/>
      <c r="HN61" s="100"/>
      <c r="HO61" s="100"/>
      <c r="HP61" s="100"/>
      <c r="HQ61" s="100"/>
      <c r="HR61" s="100"/>
      <c r="HS61" s="100"/>
      <c r="HT61" s="100"/>
      <c r="HU61" s="100"/>
      <c r="HV61" s="100"/>
      <c r="HW61" s="100"/>
      <c r="HX61" s="100"/>
      <c r="HY61" s="100"/>
      <c r="HZ61" s="100"/>
      <c r="IA61" s="100"/>
      <c r="IB61" s="100"/>
      <c r="IC61" s="100"/>
      <c r="ID61" s="100"/>
      <c r="IE61" s="100"/>
      <c r="IF61" s="100"/>
      <c r="IG61" s="100"/>
      <c r="IH61" s="100"/>
      <c r="II61" s="100"/>
      <c r="IJ61" s="100"/>
      <c r="IK61" s="100"/>
      <c r="IL61" s="100"/>
      <c r="IM61" s="100"/>
      <c r="IN61" s="100"/>
      <c r="IO61" s="100"/>
      <c r="IP61" s="100"/>
      <c r="IQ61" s="100"/>
      <c r="IR61" s="100"/>
      <c r="IS61" s="100"/>
      <c r="IT61" s="100"/>
      <c r="IU61" s="100"/>
      <c r="IV61" s="100"/>
      <c r="IW61" s="100"/>
      <c r="IX61" s="100"/>
      <c r="IY61" s="100"/>
      <c r="IZ61" s="100"/>
      <c r="JA61" s="100"/>
      <c r="JB61" s="100"/>
      <c r="JC61" s="100"/>
      <c r="JD61" s="100"/>
      <c r="JE61" s="100"/>
      <c r="JF61" s="100"/>
      <c r="JG61" s="100"/>
      <c r="JH61" s="100"/>
      <c r="JI61" s="100"/>
      <c r="JJ61" s="100"/>
      <c r="JK61" s="100"/>
      <c r="JL61" s="100"/>
      <c r="JM61" s="100"/>
      <c r="JN61" s="100"/>
      <c r="JO61" s="100"/>
      <c r="JP61" s="100"/>
      <c r="JQ61" s="100"/>
      <c r="JR61" s="100"/>
      <c r="JS61" s="100"/>
      <c r="JT61" s="100"/>
      <c r="JU61" s="100"/>
      <c r="JV61" s="100"/>
      <c r="JW61" s="100"/>
      <c r="JX61" s="100"/>
      <c r="JY61" s="100"/>
      <c r="JZ61" s="100"/>
    </row>
    <row r="62" spans="2:286" ht="20.100000000000001" customHeight="1" x14ac:dyDescent="0.5">
      <c r="AF62" s="107"/>
      <c r="AG62" s="107"/>
      <c r="AH62" s="107"/>
      <c r="AI62" s="107"/>
      <c r="AJ62" s="107"/>
      <c r="AK62" s="107"/>
      <c r="AL62" s="107"/>
      <c r="AM62" s="107"/>
      <c r="AN62" s="107"/>
      <c r="AO62" s="107"/>
      <c r="AP62" s="107"/>
      <c r="AQ62" s="107"/>
      <c r="AR62" s="107"/>
      <c r="AS62" s="107"/>
      <c r="AT62" s="107"/>
      <c r="AU62" s="107"/>
      <c r="AV62" s="107"/>
      <c r="AW62" s="107"/>
      <c r="AX62" s="107"/>
      <c r="AY62" s="107"/>
      <c r="AZ62" s="107"/>
      <c r="BA62" s="107"/>
      <c r="BB62" s="107"/>
      <c r="BC62" s="107"/>
      <c r="BD62" s="107"/>
      <c r="BE62" s="107"/>
      <c r="BF62" s="107"/>
      <c r="BG62" s="107"/>
      <c r="BH62" s="107"/>
      <c r="BI62" s="107"/>
      <c r="BJ62" s="107"/>
      <c r="BK62" s="107"/>
      <c r="BL62" s="107"/>
      <c r="BM62" s="107"/>
      <c r="BN62" s="107"/>
      <c r="BO62" s="107"/>
      <c r="BP62" s="107"/>
      <c r="BQ62" s="107"/>
      <c r="BR62" s="107"/>
      <c r="BS62" s="107"/>
      <c r="BT62" s="107"/>
      <c r="BU62" s="107"/>
      <c r="BV62" s="107"/>
      <c r="BW62" s="107"/>
      <c r="BX62" s="107"/>
      <c r="BY62" s="107"/>
      <c r="BZ62" s="107"/>
      <c r="CA62" s="107"/>
      <c r="CB62" s="107"/>
      <c r="CC62" s="107"/>
      <c r="CD62" s="107"/>
      <c r="CE62" s="107"/>
      <c r="CF62" s="107"/>
      <c r="CG62" s="107"/>
      <c r="CH62" s="107"/>
      <c r="CI62" s="107"/>
      <c r="CJ62" s="107"/>
      <c r="CK62" s="107"/>
      <c r="CL62" s="107"/>
      <c r="CM62" s="107"/>
      <c r="CN62" s="107"/>
      <c r="CO62" s="107"/>
      <c r="CP62" s="107"/>
      <c r="CQ62" s="107"/>
      <c r="CR62" s="107"/>
      <c r="CS62" s="107"/>
      <c r="CT62" s="107"/>
      <c r="CU62" s="107"/>
      <c r="CV62" s="107"/>
      <c r="CW62" s="107"/>
      <c r="CX62" s="107"/>
      <c r="CY62" s="107"/>
      <c r="CZ62" s="107"/>
      <c r="DA62" s="107"/>
      <c r="DB62" s="107"/>
      <c r="DC62" s="107"/>
      <c r="DD62" s="107"/>
      <c r="DE62" s="107"/>
      <c r="DF62" s="107"/>
      <c r="DG62" s="107"/>
      <c r="DH62" s="107"/>
      <c r="DI62" s="107"/>
      <c r="DJ62" s="107"/>
      <c r="DK62" s="107"/>
      <c r="DL62" s="107"/>
      <c r="DM62" s="107"/>
      <c r="DN62" s="107"/>
      <c r="DO62" s="107"/>
      <c r="DP62" s="107"/>
      <c r="DQ62" s="107"/>
      <c r="DR62" s="107"/>
      <c r="DS62" s="107"/>
      <c r="DT62" s="107"/>
      <c r="DU62" s="107"/>
      <c r="DV62" s="107"/>
      <c r="DW62" s="107"/>
      <c r="DX62" s="107"/>
      <c r="DY62" s="107"/>
      <c r="DZ62" s="107"/>
      <c r="EA62" s="107"/>
      <c r="EB62" s="107"/>
      <c r="EC62" s="107"/>
      <c r="ED62" s="107"/>
      <c r="EE62" s="107"/>
      <c r="EF62" s="107"/>
      <c r="EG62" s="107"/>
      <c r="EH62" s="107"/>
      <c r="EI62" s="107"/>
      <c r="EJ62" s="107"/>
      <c r="EK62" s="107"/>
      <c r="EL62" s="107"/>
      <c r="EM62" s="107"/>
      <c r="EN62" s="107"/>
      <c r="EO62" s="107"/>
      <c r="EP62" s="107"/>
      <c r="EQ62" s="107"/>
      <c r="ER62" s="107"/>
      <c r="ES62" s="107"/>
      <c r="ET62" s="107"/>
      <c r="EU62" s="107"/>
      <c r="EV62" s="107"/>
      <c r="EW62" s="107"/>
      <c r="EX62" s="107"/>
      <c r="EY62" s="107"/>
      <c r="EZ62" s="107"/>
      <c r="FA62" s="107"/>
      <c r="FB62" s="107"/>
      <c r="FC62" s="107"/>
      <c r="FD62" s="107"/>
      <c r="FE62" s="107"/>
      <c r="FF62" s="107"/>
      <c r="FG62" s="107"/>
      <c r="FH62" s="107"/>
      <c r="FI62" s="107"/>
      <c r="FJ62" s="107"/>
      <c r="FK62" s="107"/>
      <c r="FL62" s="107"/>
      <c r="FM62" s="107"/>
      <c r="FN62" s="107"/>
      <c r="FO62" s="107"/>
      <c r="FP62" s="107"/>
      <c r="FQ62" s="107"/>
      <c r="FR62" s="107"/>
      <c r="FS62" s="107"/>
      <c r="FT62" s="107"/>
      <c r="FU62" s="107"/>
      <c r="FV62" s="107"/>
      <c r="FW62" s="107"/>
      <c r="FX62" s="107"/>
      <c r="FY62" s="107"/>
      <c r="FZ62" s="100"/>
      <c r="GA62" s="100"/>
      <c r="GB62" s="100"/>
      <c r="GC62" s="100"/>
      <c r="GD62" s="100"/>
      <c r="GE62" s="100"/>
      <c r="GF62" s="100"/>
      <c r="GG62" s="100"/>
      <c r="GH62" s="100"/>
      <c r="GI62" s="100"/>
      <c r="GJ62" s="100"/>
      <c r="GK62" s="100"/>
      <c r="GL62" s="100"/>
      <c r="GM62" s="100"/>
      <c r="GN62" s="100"/>
      <c r="GO62" s="100"/>
      <c r="GP62" s="100"/>
      <c r="GQ62" s="100"/>
      <c r="GR62" s="100"/>
      <c r="GS62" s="100"/>
      <c r="GT62" s="100"/>
      <c r="GU62" s="100"/>
      <c r="GV62" s="100"/>
      <c r="GW62" s="100"/>
      <c r="GX62" s="100"/>
      <c r="GY62" s="100"/>
      <c r="GZ62" s="100"/>
      <c r="HA62" s="100"/>
      <c r="HB62" s="100"/>
      <c r="HC62" s="100"/>
      <c r="HD62" s="100"/>
      <c r="HE62" s="100"/>
      <c r="HF62" s="100"/>
      <c r="HG62" s="100"/>
      <c r="HH62" s="100"/>
      <c r="HI62" s="100"/>
      <c r="HJ62" s="100"/>
      <c r="HK62" s="100"/>
      <c r="HL62" s="100"/>
      <c r="HM62" s="100"/>
      <c r="HN62" s="100"/>
      <c r="HO62" s="100"/>
      <c r="HP62" s="100"/>
      <c r="HQ62" s="100"/>
      <c r="HR62" s="100"/>
      <c r="HS62" s="100"/>
      <c r="HT62" s="100"/>
      <c r="HU62" s="100"/>
      <c r="HV62" s="100"/>
      <c r="HW62" s="100"/>
      <c r="HX62" s="100"/>
      <c r="HY62" s="100"/>
      <c r="HZ62" s="100"/>
      <c r="IA62" s="100"/>
      <c r="IB62" s="100"/>
      <c r="IC62" s="100"/>
      <c r="ID62" s="100"/>
      <c r="IE62" s="100"/>
      <c r="IF62" s="100"/>
      <c r="IG62" s="100"/>
      <c r="IH62" s="100"/>
      <c r="II62" s="100"/>
      <c r="IJ62" s="100"/>
      <c r="IK62" s="100"/>
      <c r="IL62" s="100"/>
      <c r="IM62" s="100"/>
      <c r="IN62" s="100"/>
      <c r="IO62" s="100"/>
      <c r="IP62" s="100"/>
      <c r="IQ62" s="100"/>
      <c r="IR62" s="100"/>
      <c r="IS62" s="100"/>
      <c r="IT62" s="100"/>
      <c r="IU62" s="100"/>
      <c r="IV62" s="100"/>
      <c r="IW62" s="100"/>
      <c r="IX62" s="100"/>
      <c r="IY62" s="100"/>
      <c r="IZ62" s="100"/>
      <c r="JA62" s="100"/>
      <c r="JB62" s="100"/>
      <c r="JC62" s="100"/>
      <c r="JD62" s="100"/>
      <c r="JE62" s="100"/>
      <c r="JF62" s="100"/>
      <c r="JG62" s="100"/>
      <c r="JH62" s="100"/>
      <c r="JI62" s="100"/>
      <c r="JJ62" s="100"/>
      <c r="JK62" s="100"/>
      <c r="JL62" s="100"/>
      <c r="JM62" s="100"/>
      <c r="JN62" s="100"/>
      <c r="JO62" s="100"/>
      <c r="JP62" s="100"/>
      <c r="JQ62" s="100"/>
      <c r="JR62" s="100"/>
      <c r="JS62" s="100"/>
      <c r="JT62" s="100"/>
      <c r="JU62" s="100"/>
      <c r="JV62" s="100"/>
      <c r="JW62" s="100"/>
      <c r="JX62" s="100"/>
      <c r="JY62" s="100"/>
      <c r="JZ62" s="100"/>
    </row>
    <row r="63" spans="2:286" ht="20.100000000000001" customHeight="1" x14ac:dyDescent="0.5">
      <c r="AF63" s="107"/>
    </row>
    <row r="64" spans="2:286" ht="20.100000000000001" customHeight="1" x14ac:dyDescent="0.5">
      <c r="AF64" s="107"/>
    </row>
    <row r="65" spans="32:286" ht="20.100000000000001" customHeight="1" x14ac:dyDescent="0.5">
      <c r="AF65" s="107"/>
    </row>
    <row r="66" spans="32:286" ht="20.100000000000001" customHeight="1" x14ac:dyDescent="0.5">
      <c r="AF66" s="107"/>
    </row>
    <row r="67" spans="32:286" ht="20.100000000000001" customHeight="1" x14ac:dyDescent="0.5">
      <c r="AF67" s="107"/>
    </row>
    <row r="68" spans="32:286" ht="20.100000000000001" customHeight="1" x14ac:dyDescent="0.5">
      <c r="AF68" s="107"/>
    </row>
    <row r="69" spans="32:286" ht="20.100000000000001" customHeight="1" x14ac:dyDescent="0.5">
      <c r="AF69" s="107"/>
    </row>
    <row r="70" spans="32:286" ht="20.100000000000001" customHeight="1" x14ac:dyDescent="0.5">
      <c r="AF70" s="107"/>
      <c r="AG70" s="107"/>
      <c r="AH70" s="107"/>
      <c r="AI70" s="107"/>
      <c r="AJ70" s="107"/>
      <c r="AK70" s="107"/>
      <c r="AL70" s="107"/>
      <c r="AM70" s="107"/>
      <c r="AN70" s="107"/>
      <c r="AO70" s="107"/>
      <c r="AP70" s="107"/>
      <c r="AQ70" s="107"/>
      <c r="AR70" s="107"/>
      <c r="AS70" s="107"/>
      <c r="AT70" s="107"/>
      <c r="AU70" s="107"/>
      <c r="AV70" s="107"/>
      <c r="AW70" s="107"/>
      <c r="AX70" s="107"/>
      <c r="AY70" s="107"/>
      <c r="AZ70" s="107"/>
      <c r="BA70" s="107"/>
      <c r="BB70" s="107"/>
      <c r="BC70" s="107"/>
      <c r="BD70" s="107"/>
      <c r="BE70" s="107"/>
      <c r="BF70" s="107"/>
      <c r="BG70" s="107"/>
      <c r="BH70" s="107"/>
      <c r="BI70" s="107"/>
      <c r="BJ70" s="107"/>
      <c r="BK70" s="107"/>
      <c r="BL70" s="107"/>
      <c r="BM70" s="107"/>
      <c r="BN70" s="107"/>
      <c r="BO70" s="107"/>
      <c r="BP70" s="107"/>
      <c r="BQ70" s="107"/>
      <c r="BR70" s="107"/>
      <c r="BS70" s="107"/>
      <c r="BT70" s="107"/>
      <c r="BU70" s="107"/>
      <c r="BV70" s="107"/>
      <c r="BW70" s="107"/>
      <c r="BX70" s="107"/>
      <c r="BY70" s="107"/>
      <c r="BZ70" s="107"/>
      <c r="CA70" s="107"/>
      <c r="CB70" s="107"/>
      <c r="CC70" s="107"/>
      <c r="CD70" s="107"/>
      <c r="CE70" s="107"/>
      <c r="CF70" s="107"/>
      <c r="CG70" s="107"/>
      <c r="CH70" s="107"/>
      <c r="CI70" s="107"/>
      <c r="CJ70" s="107"/>
      <c r="CK70" s="107"/>
      <c r="CL70" s="107"/>
      <c r="CM70" s="107"/>
      <c r="CN70" s="107"/>
      <c r="CO70" s="107"/>
      <c r="CP70" s="107"/>
      <c r="CQ70" s="107"/>
      <c r="CR70" s="107"/>
      <c r="CS70" s="107"/>
      <c r="CT70" s="107"/>
      <c r="CU70" s="107"/>
      <c r="CV70" s="107"/>
      <c r="CW70" s="107"/>
      <c r="CX70" s="107"/>
      <c r="CY70" s="107"/>
      <c r="CZ70" s="107"/>
      <c r="DA70" s="107"/>
      <c r="DB70" s="107"/>
      <c r="DC70" s="107"/>
      <c r="DD70" s="107"/>
      <c r="DE70" s="107"/>
      <c r="DF70" s="107"/>
      <c r="DG70" s="107"/>
      <c r="DH70" s="107"/>
      <c r="DI70" s="107"/>
      <c r="DJ70" s="107"/>
      <c r="DK70" s="107"/>
      <c r="DL70" s="107"/>
      <c r="DM70" s="107"/>
      <c r="DN70" s="107"/>
      <c r="DO70" s="107"/>
      <c r="DP70" s="107"/>
      <c r="DQ70" s="107"/>
      <c r="DR70" s="107"/>
      <c r="DS70" s="107"/>
      <c r="DT70" s="107"/>
      <c r="DU70" s="107"/>
      <c r="DV70" s="107"/>
      <c r="DW70" s="107"/>
      <c r="DX70" s="107"/>
      <c r="DY70" s="107"/>
      <c r="DZ70" s="107"/>
      <c r="EA70" s="107"/>
      <c r="EB70" s="107"/>
      <c r="EC70" s="107"/>
      <c r="ED70" s="107"/>
      <c r="EE70" s="107"/>
      <c r="EF70" s="107"/>
      <c r="EG70" s="107"/>
      <c r="EH70" s="107"/>
      <c r="EI70" s="107"/>
      <c r="EJ70" s="107"/>
      <c r="EK70" s="107"/>
      <c r="EL70" s="107"/>
      <c r="EM70" s="107"/>
      <c r="EN70" s="107"/>
      <c r="EO70" s="107"/>
      <c r="EP70" s="107"/>
      <c r="EQ70" s="107"/>
      <c r="ER70" s="107"/>
      <c r="ES70" s="107"/>
      <c r="ET70" s="107"/>
      <c r="EU70" s="107"/>
      <c r="EV70" s="107"/>
      <c r="EW70" s="107"/>
      <c r="EX70" s="107"/>
      <c r="EY70" s="107"/>
      <c r="EZ70" s="107"/>
      <c r="FA70" s="107"/>
      <c r="FB70" s="107"/>
      <c r="FC70" s="107"/>
      <c r="FD70" s="107"/>
      <c r="FE70" s="107"/>
      <c r="FF70" s="107"/>
      <c r="FG70" s="107"/>
      <c r="FH70" s="107"/>
      <c r="FI70" s="107"/>
      <c r="FJ70" s="107"/>
      <c r="FK70" s="107"/>
      <c r="FL70" s="107"/>
      <c r="FM70" s="107"/>
      <c r="FN70" s="107"/>
      <c r="FO70" s="107"/>
      <c r="FP70" s="107"/>
      <c r="FQ70" s="107"/>
      <c r="FR70" s="107"/>
      <c r="FS70" s="107"/>
      <c r="FT70" s="107"/>
      <c r="FU70" s="107"/>
      <c r="FV70" s="107"/>
      <c r="FW70" s="107"/>
      <c r="FX70" s="107"/>
      <c r="FY70" s="107"/>
      <c r="FZ70" s="100"/>
      <c r="GA70" s="100"/>
      <c r="GB70" s="100"/>
      <c r="GC70" s="100"/>
      <c r="GD70" s="100"/>
      <c r="GE70" s="100"/>
      <c r="GF70" s="100"/>
      <c r="GG70" s="100"/>
      <c r="GH70" s="100"/>
      <c r="GI70" s="100"/>
      <c r="GJ70" s="100"/>
      <c r="GK70" s="100"/>
      <c r="GL70" s="100"/>
      <c r="GM70" s="100"/>
      <c r="GN70" s="100"/>
      <c r="GO70" s="100"/>
      <c r="GP70" s="100"/>
      <c r="GQ70" s="100"/>
      <c r="GR70" s="100"/>
      <c r="GS70" s="100"/>
      <c r="GT70" s="100"/>
      <c r="GU70" s="100"/>
      <c r="GV70" s="100"/>
      <c r="GW70" s="100"/>
      <c r="GX70" s="100"/>
      <c r="GY70" s="100"/>
      <c r="GZ70" s="100"/>
      <c r="HA70" s="100"/>
      <c r="HB70" s="100"/>
      <c r="HC70" s="100"/>
      <c r="HD70" s="100"/>
      <c r="HE70" s="100"/>
      <c r="HF70" s="100"/>
      <c r="HG70" s="100"/>
      <c r="HH70" s="100"/>
      <c r="HI70" s="100"/>
      <c r="HJ70" s="100"/>
      <c r="HK70" s="100"/>
      <c r="HL70" s="100"/>
      <c r="HM70" s="100"/>
      <c r="HN70" s="100"/>
      <c r="HO70" s="100"/>
      <c r="HP70" s="100"/>
      <c r="HQ70" s="100"/>
      <c r="HR70" s="100"/>
      <c r="HS70" s="100"/>
      <c r="HT70" s="100"/>
      <c r="HU70" s="100"/>
      <c r="HV70" s="100"/>
      <c r="HW70" s="100"/>
      <c r="HX70" s="100"/>
      <c r="HY70" s="100"/>
      <c r="HZ70" s="100"/>
      <c r="IA70" s="100"/>
      <c r="IB70" s="100"/>
      <c r="IC70" s="100"/>
      <c r="ID70" s="100"/>
      <c r="IE70" s="100"/>
      <c r="IF70" s="100"/>
      <c r="IG70" s="100"/>
      <c r="IH70" s="100"/>
      <c r="II70" s="100"/>
      <c r="IJ70" s="100"/>
      <c r="IK70" s="100"/>
      <c r="IL70" s="100"/>
      <c r="IM70" s="100"/>
      <c r="IN70" s="100"/>
      <c r="IO70" s="100"/>
      <c r="IP70" s="100"/>
      <c r="IQ70" s="100"/>
      <c r="IR70" s="100"/>
      <c r="IS70" s="100"/>
      <c r="IT70" s="100"/>
      <c r="IU70" s="100"/>
      <c r="IV70" s="100"/>
      <c r="IW70" s="100"/>
      <c r="IX70" s="100"/>
      <c r="IY70" s="100"/>
      <c r="IZ70" s="100"/>
      <c r="JA70" s="100"/>
      <c r="JB70" s="100"/>
      <c r="JC70" s="100"/>
      <c r="JD70" s="100"/>
      <c r="JE70" s="100"/>
      <c r="JF70" s="100"/>
      <c r="JG70" s="100"/>
      <c r="JH70" s="100"/>
      <c r="JI70" s="100"/>
      <c r="JJ70" s="100"/>
      <c r="JK70" s="100"/>
      <c r="JL70" s="100"/>
      <c r="JM70" s="100"/>
      <c r="JN70" s="100"/>
      <c r="JO70" s="100"/>
      <c r="JP70" s="100"/>
      <c r="JQ70" s="100"/>
      <c r="JR70" s="100"/>
      <c r="JS70" s="100"/>
      <c r="JT70" s="100"/>
      <c r="JU70" s="100"/>
      <c r="JV70" s="100"/>
      <c r="JW70" s="100"/>
      <c r="JX70" s="100"/>
      <c r="JY70" s="100"/>
      <c r="JZ70" s="100"/>
    </row>
    <row r="71" spans="32:286" ht="20.100000000000001" customHeight="1" x14ac:dyDescent="0.5">
      <c r="AF71" s="107"/>
      <c r="AG71" s="107"/>
      <c r="AH71" s="107"/>
      <c r="AI71" s="107"/>
      <c r="AJ71" s="107"/>
      <c r="AK71" s="107"/>
      <c r="AL71" s="107"/>
      <c r="AM71" s="107"/>
      <c r="AN71" s="107"/>
      <c r="AO71" s="107"/>
      <c r="AP71" s="107"/>
      <c r="AQ71" s="107"/>
      <c r="AR71" s="107"/>
      <c r="AS71" s="107"/>
      <c r="AT71" s="107"/>
      <c r="AU71" s="107"/>
      <c r="AV71" s="107"/>
      <c r="AW71" s="107"/>
      <c r="AX71" s="107"/>
      <c r="AY71" s="107"/>
      <c r="AZ71" s="107"/>
      <c r="BA71" s="107"/>
      <c r="BB71" s="107"/>
      <c r="BC71" s="107"/>
      <c r="BD71" s="107"/>
      <c r="BE71" s="107"/>
      <c r="BF71" s="107"/>
      <c r="BG71" s="107"/>
      <c r="BH71" s="107"/>
      <c r="BI71" s="107"/>
      <c r="BJ71" s="107"/>
      <c r="BK71" s="107"/>
      <c r="BL71" s="107"/>
      <c r="BM71" s="107"/>
      <c r="BN71" s="107"/>
      <c r="BO71" s="107"/>
      <c r="BP71" s="107"/>
      <c r="BQ71" s="107"/>
      <c r="BR71" s="107"/>
      <c r="BS71" s="107"/>
      <c r="BT71" s="107"/>
      <c r="BU71" s="107"/>
      <c r="BV71" s="107"/>
      <c r="BW71" s="107"/>
      <c r="BX71" s="107"/>
      <c r="BY71" s="107"/>
      <c r="BZ71" s="107"/>
      <c r="CA71" s="107"/>
      <c r="CB71" s="107"/>
      <c r="CC71" s="107"/>
      <c r="CD71" s="107"/>
      <c r="CE71" s="107"/>
      <c r="CF71" s="107"/>
      <c r="CG71" s="107"/>
      <c r="CH71" s="107"/>
      <c r="CI71" s="107"/>
      <c r="CJ71" s="107"/>
      <c r="CK71" s="107"/>
      <c r="CL71" s="107"/>
      <c r="CM71" s="107"/>
      <c r="CN71" s="107"/>
      <c r="CO71" s="107"/>
      <c r="CP71" s="107"/>
      <c r="CQ71" s="107"/>
      <c r="CR71" s="107"/>
      <c r="CS71" s="107"/>
      <c r="CT71" s="107"/>
      <c r="CU71" s="107"/>
      <c r="CV71" s="107"/>
      <c r="CW71" s="107"/>
      <c r="CX71" s="107"/>
      <c r="CY71" s="107"/>
      <c r="CZ71" s="107"/>
      <c r="DA71" s="107"/>
      <c r="DB71" s="107"/>
      <c r="DC71" s="107"/>
      <c r="DD71" s="107"/>
      <c r="DE71" s="107"/>
      <c r="DF71" s="107"/>
      <c r="DG71" s="107"/>
      <c r="DH71" s="107"/>
      <c r="DI71" s="107"/>
      <c r="DJ71" s="107"/>
      <c r="DK71" s="107"/>
      <c r="DL71" s="107"/>
      <c r="DM71" s="107"/>
      <c r="DN71" s="107"/>
      <c r="DO71" s="107"/>
      <c r="DP71" s="107"/>
      <c r="DQ71" s="107"/>
      <c r="DR71" s="107"/>
      <c r="DS71" s="107"/>
      <c r="DT71" s="107"/>
      <c r="DU71" s="107"/>
      <c r="DV71" s="107"/>
      <c r="DW71" s="107"/>
      <c r="DX71" s="107"/>
      <c r="DY71" s="107"/>
      <c r="DZ71" s="107"/>
      <c r="EA71" s="107"/>
      <c r="EB71" s="107"/>
      <c r="EC71" s="107"/>
      <c r="ED71" s="107"/>
      <c r="EE71" s="107"/>
      <c r="EF71" s="107"/>
      <c r="EG71" s="107"/>
      <c r="EH71" s="107"/>
      <c r="EI71" s="107"/>
      <c r="EJ71" s="107"/>
      <c r="EK71" s="107"/>
      <c r="EL71" s="107"/>
      <c r="EM71" s="107"/>
      <c r="EN71" s="107"/>
      <c r="EO71" s="107"/>
      <c r="EP71" s="107"/>
      <c r="EQ71" s="107"/>
      <c r="ER71" s="107"/>
      <c r="ES71" s="107"/>
      <c r="ET71" s="107"/>
      <c r="EU71" s="107"/>
      <c r="EV71" s="107"/>
      <c r="EW71" s="107"/>
      <c r="EX71" s="107"/>
      <c r="EY71" s="107"/>
      <c r="EZ71" s="107"/>
      <c r="FA71" s="107"/>
      <c r="FB71" s="107"/>
      <c r="FC71" s="107"/>
      <c r="FD71" s="107"/>
      <c r="FE71" s="107"/>
      <c r="FF71" s="107"/>
      <c r="FG71" s="107"/>
      <c r="FH71" s="107"/>
      <c r="FI71" s="107"/>
      <c r="FJ71" s="107"/>
      <c r="FK71" s="107"/>
      <c r="FL71" s="107"/>
      <c r="FM71" s="107"/>
      <c r="FN71" s="107"/>
      <c r="FO71" s="107"/>
      <c r="FP71" s="107"/>
      <c r="FQ71" s="107"/>
      <c r="FR71" s="107"/>
      <c r="FS71" s="107"/>
      <c r="FT71" s="107"/>
      <c r="FU71" s="107"/>
      <c r="FV71" s="107"/>
      <c r="FW71" s="107"/>
      <c r="FX71" s="107"/>
      <c r="FY71" s="107"/>
      <c r="FZ71" s="100"/>
      <c r="GA71" s="100"/>
      <c r="GB71" s="100"/>
      <c r="GC71" s="100"/>
      <c r="GD71" s="100"/>
      <c r="GE71" s="100"/>
      <c r="GF71" s="100"/>
      <c r="GG71" s="100"/>
      <c r="GH71" s="100"/>
      <c r="GI71" s="100"/>
      <c r="GJ71" s="100"/>
      <c r="GK71" s="100"/>
      <c r="GL71" s="100"/>
      <c r="GM71" s="100"/>
      <c r="GN71" s="100"/>
      <c r="GO71" s="100"/>
      <c r="GP71" s="100"/>
      <c r="GQ71" s="100"/>
      <c r="GR71" s="100"/>
      <c r="GS71" s="100"/>
      <c r="GT71" s="100"/>
      <c r="GU71" s="100"/>
      <c r="GV71" s="100"/>
      <c r="GW71" s="100"/>
      <c r="GX71" s="100"/>
      <c r="GY71" s="100"/>
      <c r="GZ71" s="100"/>
      <c r="HA71" s="100"/>
      <c r="HB71" s="100"/>
      <c r="HC71" s="100"/>
      <c r="HD71" s="100"/>
      <c r="HE71" s="100"/>
      <c r="HF71" s="100"/>
      <c r="HG71" s="100"/>
      <c r="HH71" s="100"/>
      <c r="HI71" s="100"/>
      <c r="HJ71" s="100"/>
      <c r="HK71" s="100"/>
      <c r="HL71" s="100"/>
      <c r="HM71" s="100"/>
      <c r="HN71" s="100"/>
      <c r="HO71" s="100"/>
      <c r="HP71" s="100"/>
      <c r="HQ71" s="100"/>
      <c r="HR71" s="100"/>
      <c r="HS71" s="100"/>
      <c r="HT71" s="100"/>
      <c r="HU71" s="100"/>
      <c r="HV71" s="100"/>
      <c r="HW71" s="100"/>
      <c r="HX71" s="100"/>
      <c r="HY71" s="100"/>
      <c r="HZ71" s="100"/>
      <c r="IA71" s="100"/>
      <c r="IB71" s="100"/>
      <c r="IC71" s="100"/>
      <c r="ID71" s="100"/>
      <c r="IE71" s="100"/>
      <c r="IF71" s="100"/>
      <c r="IG71" s="100"/>
      <c r="IH71" s="100"/>
      <c r="II71" s="100"/>
      <c r="IJ71" s="100"/>
      <c r="IK71" s="100"/>
      <c r="IL71" s="100"/>
      <c r="IM71" s="100"/>
      <c r="IN71" s="100"/>
      <c r="IO71" s="100"/>
      <c r="IP71" s="100"/>
      <c r="IQ71" s="100"/>
      <c r="IR71" s="100"/>
      <c r="IS71" s="100"/>
      <c r="IT71" s="100"/>
      <c r="IU71" s="100"/>
      <c r="IV71" s="100"/>
      <c r="IW71" s="100"/>
      <c r="IX71" s="100"/>
      <c r="IY71" s="100"/>
      <c r="IZ71" s="100"/>
      <c r="JA71" s="100"/>
      <c r="JB71" s="100"/>
      <c r="JC71" s="100"/>
      <c r="JD71" s="100"/>
      <c r="JE71" s="100"/>
      <c r="JF71" s="100"/>
      <c r="JG71" s="100"/>
      <c r="JH71" s="100"/>
      <c r="JI71" s="100"/>
      <c r="JJ71" s="100"/>
      <c r="JK71" s="100"/>
      <c r="JL71" s="100"/>
      <c r="JM71" s="100"/>
      <c r="JN71" s="100"/>
      <c r="JO71" s="100"/>
      <c r="JP71" s="100"/>
      <c r="JQ71" s="100"/>
      <c r="JR71" s="100"/>
      <c r="JS71" s="100"/>
      <c r="JT71" s="100"/>
      <c r="JU71" s="100"/>
      <c r="JV71" s="100"/>
      <c r="JW71" s="100"/>
      <c r="JX71" s="100"/>
      <c r="JY71" s="100"/>
      <c r="JZ71" s="100"/>
    </row>
    <row r="86" spans="2:20" s="100" customFormat="1" ht="20.100000000000001" customHeight="1" x14ac:dyDescent="0.5">
      <c r="B86" s="1"/>
      <c r="C86" s="1"/>
      <c r="D86" s="1"/>
      <c r="E86" s="1"/>
      <c r="F86" s="1"/>
      <c r="G86" s="1"/>
      <c r="H86" s="1"/>
      <c r="I86" s="1"/>
      <c r="J86" s="1"/>
      <c r="K86" s="1"/>
      <c r="L86" s="1"/>
      <c r="M86" s="1"/>
      <c r="N86" s="1"/>
      <c r="O86" s="1"/>
      <c r="P86" s="1"/>
      <c r="Q86" s="1"/>
      <c r="R86" s="1"/>
      <c r="S86" s="1"/>
      <c r="T86" s="1"/>
    </row>
    <row r="87" spans="2:20" s="100" customFormat="1" ht="20.100000000000001" customHeight="1" x14ac:dyDescent="0.5">
      <c r="D87" s="100" t="s">
        <v>170</v>
      </c>
      <c r="E87" s="100" t="s">
        <v>8</v>
      </c>
      <c r="F87" s="100" t="s">
        <v>171</v>
      </c>
    </row>
    <row r="88" spans="2:20" s="100" customFormat="1" ht="20.100000000000001" customHeight="1" x14ac:dyDescent="0.5">
      <c r="D88" s="100" t="str" cm="1">
        <f t="array" ref="D88:D92">_xlfn.UNIQUE(Table15[Geografía])</f>
        <v>US</v>
      </c>
      <c r="E88" s="113" cm="1">
        <f t="array" ref="E88:E92">SUMIF(Table15[Geografía],_xlfn.ANCHORARRAY(D88),Table15[Valor de mercado])</f>
        <v>4761.6899999999996</v>
      </c>
      <c r="F88" s="114" cm="1">
        <f t="array" ref="F88:F92">_xlfn.ANCHORARRAY(E88)/Table15[[#Totals],[Valor de mercado]]</f>
        <v>0.50442513031212943</v>
      </c>
    </row>
    <row r="89" spans="2:20" s="100" customFormat="1" ht="20.100000000000001" customHeight="1" x14ac:dyDescent="0.5">
      <c r="D89" s="100" t="str">
        <v>Global</v>
      </c>
      <c r="E89" s="113">
        <v>3729.0950000000003</v>
      </c>
      <c r="F89" s="114">
        <v>0.3950381547982566</v>
      </c>
    </row>
    <row r="90" spans="2:20" s="100" customFormat="1" ht="20.100000000000001" customHeight="1" x14ac:dyDescent="0.5">
      <c r="D90" s="100" t="str">
        <v>Emerg.</v>
      </c>
      <c r="E90" s="113">
        <v>949.05</v>
      </c>
      <c r="F90" s="114">
        <v>0.10053671488961408</v>
      </c>
    </row>
    <row r="91" spans="2:20" s="100" customFormat="1" ht="20.100000000000001" customHeight="1" x14ac:dyDescent="0.5">
      <c r="D91" s="100" t="str">
        <v>EU</v>
      </c>
      <c r="E91" s="113">
        <v>0</v>
      </c>
      <c r="F91" s="114">
        <v>0</v>
      </c>
    </row>
    <row r="92" spans="2:20" ht="20.100000000000001" customHeight="1" x14ac:dyDescent="0.5">
      <c r="B92" s="100"/>
      <c r="C92" s="100"/>
      <c r="D92" s="100" t="str">
        <v>Pacific</v>
      </c>
      <c r="E92" s="113">
        <v>0</v>
      </c>
      <c r="F92" s="114">
        <v>0</v>
      </c>
      <c r="G92" s="100"/>
      <c r="H92" s="100"/>
      <c r="I92" s="100"/>
      <c r="J92" s="100"/>
      <c r="K92" s="100"/>
      <c r="L92" s="100"/>
      <c r="M92" s="100"/>
      <c r="N92" s="100"/>
      <c r="O92" s="100"/>
      <c r="P92" s="100"/>
      <c r="Q92" s="100"/>
      <c r="R92" s="100"/>
      <c r="S92" s="100"/>
      <c r="T92" s="100"/>
    </row>
  </sheetData>
  <conditionalFormatting sqref="J6:J47 T6:T47">
    <cfRule type="cellIs" dxfId="2" priority="10" operator="equal">
      <formula>0</formula>
    </cfRule>
  </conditionalFormatting>
  <conditionalFormatting sqref="K6:K47">
    <cfRule type="dataBar" priority="38">
      <dataBar>
        <cfvo type="min"/>
        <cfvo type="max"/>
        <color theme="5" tint="0.39997558519241921"/>
      </dataBar>
      <extLst>
        <ext xmlns:x14="http://schemas.microsoft.com/office/spreadsheetml/2009/9/main" uri="{B025F937-C7B1-47D3-B67F-A62EFF666E3E}">
          <x14:id>{667E7B4E-F5EA-4D55-9214-97C41A1A1DDB}</x14:id>
        </ext>
      </extLst>
    </cfRule>
    <cfRule type="cellIs" dxfId="1" priority="39" operator="equal">
      <formula>0</formula>
    </cfRule>
  </conditionalFormatting>
  <conditionalFormatting sqref="N6:N47">
    <cfRule type="colorScale" priority="40">
      <colorScale>
        <cfvo type="min"/>
        <cfvo type="percentile" val="50"/>
        <cfvo type="max"/>
        <color rgb="FF63BE7B"/>
        <color rgb="FFFFEB84"/>
        <color rgb="FFF8696B"/>
      </colorScale>
    </cfRule>
  </conditionalFormatting>
  <conditionalFormatting sqref="O6:O47">
    <cfRule type="colorScale" priority="41">
      <colorScale>
        <cfvo type="min"/>
        <cfvo type="percentile" val="50"/>
        <cfvo type="max"/>
        <color rgb="FFF8696B"/>
        <color rgb="FFFFEB84"/>
        <color rgb="FF63BE7B"/>
      </colorScale>
    </cfRule>
  </conditionalFormatting>
  <conditionalFormatting sqref="P6:P47">
    <cfRule type="colorScale" priority="42">
      <colorScale>
        <cfvo type="min"/>
        <cfvo type="percentile" val="50"/>
        <cfvo type="max"/>
        <color rgb="FFF8696B"/>
        <color rgb="FFFFEB84"/>
        <color rgb="FF63BE7B"/>
      </colorScale>
    </cfRule>
  </conditionalFormatting>
  <conditionalFormatting sqref="Q6:Q47">
    <cfRule type="iconSet" priority="43">
      <iconSet iconSet="5Arrows">
        <cfvo type="percent" val="0"/>
        <cfvo type="percent" val="20"/>
        <cfvo type="percent" val="40"/>
        <cfvo type="percent" val="60"/>
        <cfvo type="percent" val="80"/>
      </iconSet>
    </cfRule>
  </conditionalFormatting>
  <conditionalFormatting sqref="R6:R47">
    <cfRule type="iconSet" priority="44">
      <iconSet iconSet="5Arrows">
        <cfvo type="percent" val="0"/>
        <cfvo type="percent" val="20"/>
        <cfvo type="percent" val="40"/>
        <cfvo type="percent" val="60"/>
        <cfvo type="percent" val="80"/>
      </iconSet>
    </cfRule>
  </conditionalFormatting>
  <conditionalFormatting sqref="H6:H47">
    <cfRule type="colorScale" priority="45">
      <colorScale>
        <cfvo type="min"/>
        <cfvo type="percentile" val="50"/>
        <cfvo type="max"/>
        <color rgb="FF5A8AC6"/>
        <color rgb="FFFCFCFF"/>
        <color rgb="FFF8696B"/>
      </colorScale>
    </cfRule>
  </conditionalFormatting>
  <hyperlinks>
    <hyperlink ref="D6" r:id="rId1" display="https://www.justetf.com/uk/etf-profile.html?assetClass=class-equity&amp;groupField=none&amp;dc=IE&amp;distributionPolicy=distributionPolicy-accumulating&amp;sortField=fundSize&amp;sortOrder=desc&amp;from=search&amp;isin=IE00B5BMR087" xr:uid="{57983AC6-1571-4165-9F0E-B1FAA297822B}"/>
    <hyperlink ref="D7" r:id="rId2" display="https://www.justetf.com/uk/etf-profile.html?assetClass=class-equity&amp;groupField=none&amp;dc=IE&amp;distributionPolicy=distributionPolicy-accumulating&amp;sortField=fundSize&amp;sortOrder=desc&amp;from=search&amp;isin=IE00B4L5Y983" xr:uid="{363F2EB0-A06B-4197-B73C-42DCD2693ADA}"/>
    <hyperlink ref="D8" r:id="rId3" display="https://www.justetf.com/uk/etf-profile.html?assetClass=class-equity&amp;groupField=none&amp;dc=IE&amp;distributionPolicy=distributionPolicy-accumulating&amp;sortField=fundSize&amp;sortOrder=desc&amp;from=search&amp;isin=IE00BKM4GZ66" xr:uid="{1B057577-71D2-4CA8-A21D-1F165EEF4B15}"/>
    <hyperlink ref="D9" r:id="rId4" display="https://www.justetf.com/uk/etf-profile.html?assetClass=class-equity&amp;groupField=none&amp;dc=IE&amp;distributionPolicy=distributionPolicy-accumulating&amp;sortField=fundSize&amp;sortOrder=desc&amp;from=search&amp;isin=IE00B3YCGJ38" xr:uid="{2883626D-09C1-4998-A75D-59F955FE8FEE}"/>
    <hyperlink ref="D12" r:id="rId5" display="https://www.justetf.com/uk/etf-profile.html?assetClass=class-equity&amp;groupField=none&amp;dc=IE&amp;distributionPolicy=distributionPolicy-accumulating&amp;sortField=fundSize&amp;sortOrder=desc&amp;from=search&amp;isin=IE00BYVJRR92" xr:uid="{1BC3860D-2776-4CC7-A522-A5E69E8CC73C}"/>
    <hyperlink ref="D13" r:id="rId6" display="https://www.justetf.com/uk/etf-profile.html?assetClass=class-equity&amp;groupField=none&amp;dc=IE&amp;distributionPolicy=distributionPolicy-accumulating&amp;sortField=fundSize&amp;sortOrder=desc&amp;from=search&amp;isin=IE00BJ0KDQ92" xr:uid="{E0931FC7-547C-4B8F-B493-27A384A7D02A}"/>
    <hyperlink ref="D11" r:id="rId7" display="https://www.justetf.com/uk/etf-profile.html?assetClass=class-equity&amp;groupField=none&amp;dc=IE&amp;distributionPolicy=distributionPolicy-accumulating&amp;sortField=fundSize&amp;sortOrder=desc&amp;from=search&amp;isin=IE00B53SZB19" xr:uid="{C0DE656A-E46C-4A14-B104-B41EA2B07C98}"/>
    <hyperlink ref="D10" r:id="rId8" display="https://www.justetf.com/uk/etf-profile.html?assetClass=class-equity&amp;groupField=none&amp;dc=IE&amp;distributionPolicy=distributionPolicy-accumulating&amp;sortField=fundSize&amp;sortOrder=desc&amp;from=search&amp;isin=IE00BJ0KDR00" xr:uid="{9FC07476-FC0C-4D8A-A967-153C53EC0002}"/>
    <hyperlink ref="D14" r:id="rId9" display="https://www.justetf.com/uk/etf-profile.html?assetClass=class-equity&amp;groupField=none&amp;dc=IE&amp;distributionPolicy=distributionPolicy-accumulating&amp;sortField=fundSize&amp;sortOrder=desc&amp;from=search&amp;isin=IE00BTJRMP35" xr:uid="{0679707A-7547-4553-A601-F62B86C90B49}"/>
    <hyperlink ref="D15" r:id="rId10" display="https://www.justetf.com/uk/etf-profile.html?query=iwvl&amp;groupField=index&amp;from=search&amp;isin=IE00BP3QZB59" xr:uid="{FA74427C-954C-4625-826E-ED96983FAE6A}"/>
    <hyperlink ref="D16" r:id="rId11" display="https://www.justetf.com/uk/etf-profile.html?query=vuaa&amp;groupField=index&amp;from=search&amp;isin=IE00BFMXXD54" xr:uid="{694FC3AB-6E4D-45B8-9752-2FEB77786D25}"/>
    <hyperlink ref="D17" r:id="rId12" display="https://www.justetf.com/uk/etf-profile.html?query=xdew&amp;groupField=index&amp;from=search&amp;isin=IE00BLNMYC90" xr:uid="{2E098D4C-23F4-41C5-9E5C-3ACD21DE9DA8}"/>
    <hyperlink ref="D18" r:id="rId13" display="https://www.justetf.com/uk/etf-profile.html?query=xzmu&amp;groupField=index&amp;from=search&amp;isin=IE00BFMNPS42" xr:uid="{E6E0E35E-D029-464E-ACEC-BB9CA7234DA4}"/>
    <hyperlink ref="D19" r:id="rId14" display="https://www.justetf.com/uk/etf-profile.html?query=sasu&amp;groupField=index&amp;from=search&amp;isin=IE00BFNM3G45" xr:uid="{F38F6633-B2E8-4B83-8E1B-E320E13E0F62}"/>
    <hyperlink ref="D20" r:id="rId15" display="https://www.justetf.com/uk/etf-profile.html?query=isac&amp;groupField=index&amp;from=search&amp;isin=IE00B6R52259" xr:uid="{C7A7B442-04A1-404A-A521-050603453C25}"/>
    <hyperlink ref="D21" r:id="rId16" display="https://www.justetf.com/uk/etf-profile.html?query=vwra&amp;groupField=index&amp;from=search&amp;isin=IE00BK5BQT80" xr:uid="{514791FD-910F-4596-9F0C-D52C50F5B586}"/>
    <hyperlink ref="D22" r:id="rId17" display="https://www.justetf.com/uk/etf-profile.html?query=mxwo&amp;groupField=index&amp;from=search&amp;isin=IE00B60SX394" xr:uid="{101C50C7-4717-456F-82EB-5862F791E7EA}"/>
    <hyperlink ref="D23" r:id="rId18" display="https://www.justetf.com/uk/etf-profile.html?query=IUIT&amp;groupField=index&amp;from=search&amp;isin=IE00B3WJKG14" xr:uid="{15C3924D-7961-4090-B1C9-3A7417559948}"/>
    <hyperlink ref="D24" r:id="rId19" display="https://www.justetf.com/uk/etf-profile.html?query=MXUS&amp;groupField=index&amp;from=search&amp;isin=IE00B60SX170" xr:uid="{9976D14B-C12F-4F3C-BC9E-366DB019727F}"/>
    <hyperlink ref="D25" r:id="rId20" display="https://www.justetf.com/uk/etf-profile.html?query=MVOL&amp;groupField=index&amp;from=search&amp;isin=IE00B8FHGS14" xr:uid="{043D95DA-1D65-43DF-90E1-1CB8859BDD6D}"/>
    <hyperlink ref="D26" r:id="rId21" display="https://www.justetf.com/uk/etf-profile.html?query=IEMU&amp;groupField=index&amp;from=search&amp;isin=IE00B53QG562" xr:uid="{5FBC4346-BBBD-410E-8D7D-9826550C48D9}"/>
    <hyperlink ref="D27" r:id="rId22" display="https://www.justetf.com/uk/etf-profile.html?query=SUSM&amp;groupField=index&amp;from=search&amp;isin=IE00BYVJRP78" xr:uid="{8254229C-C563-4A11-8937-24A5AAC7D2D2}"/>
    <hyperlink ref="D28" r:id="rId23" display="https://www.justetf.com/uk/etf-profile.html?query=XZW0&amp;groupField=index&amp;from=search&amp;isin=IE00BZ02LR44" xr:uid="{47C0891C-BE96-42EA-9759-44E4E0AD8272}"/>
    <hyperlink ref="D29" r:id="rId24" display="https://www.justetf.com/uk/etf-profile.html?query=IWMO&amp;groupField=index&amp;from=search&amp;isin=IE00BP3QZ825" xr:uid="{F140F5B4-7FF4-46CD-81CA-4597CE2263B7}"/>
    <hyperlink ref="D30" r:id="rId25" display="https://www.justetf.com/uk/etf-profile.html?query=ACWD&amp;groupField=index&amp;from=search&amp;isin=IE00B44Z5B48" xr:uid="{57F21A43-991B-4499-8323-1F1F9333B25D}"/>
    <hyperlink ref="D31" r:id="rId26" display="https://www.justetf.com/uk/etf-profile.html?query=IUVL&amp;groupField=index&amp;from=search&amp;isin=IE00BD1F4M44" xr:uid="{5C5C820F-7A4E-45F1-A4CD-FCA52B309AE0}"/>
    <hyperlink ref="D32" r:id="rId27" display="https://www.justetf.com/uk/etf-profile.html?query=CPXJ&amp;groupField=index&amp;from=search&amp;isin=IE00B52MJY50" xr:uid="{F0D61985-7525-468C-897F-15498CC4DAE8}"/>
    <hyperlink ref="D33" r:id="rId28" display="https://www.justetf.com/uk/etf-profile.html?query=XDWT&amp;groupField=index&amp;from=search&amp;isin=IE00BM67HT60" xr:uid="{EE112201-3D6B-436D-85B3-CF194858951D}"/>
    <hyperlink ref="D34" r:id="rId29" display="https://www.justetf.com/uk/etf-profile.html?query=IWQU&amp;groupField=index&amp;from=search&amp;isin=IE00BP3QZ601" xr:uid="{C238530A-2DF9-4249-9AAB-BDEDF9288622}"/>
    <hyperlink ref="D35" r:id="rId30" display="https://www.justetf.com/uk/etf-profile.html?query=WSML&amp;groupField=index&amp;from=search&amp;isin=IE00BF4RFH31" xr:uid="{51989FE0-4E15-4F2A-BBDD-0778922A4AF8}"/>
    <hyperlink ref="D36" r:id="rId31" display="https://www.justetf.com/uk/etf-profile.html?query=XRSU&amp;groupField=index&amp;from=search&amp;isin=IE00BJZ2DD79" xr:uid="{AFAA5AAD-388C-47A2-8BC5-1CBC23459B4A}"/>
    <hyperlink ref="D37" r:id="rId32" display="https://www.justetf.com/uk/etf-profile.html?query=R2US&amp;groupField=index&amp;from=search&amp;isin=IE00BJ38QD84" xr:uid="{6DBFD1FC-D4E5-4E8F-B22E-EF6B860A9C75}"/>
    <hyperlink ref="D38" r:id="rId33" display="https://www.justetf.com/uk/etf-profile.html?query=SAEM&amp;groupField=index&amp;from=search&amp;isin=IE00BFNM3P36" xr:uid="{E809A10A-4317-4F9D-BCAF-BAECBC81CDBB}"/>
    <hyperlink ref="D39" r:id="rId34" display="https://www.justetf.com/uk/etf-profile.html?query=RIUS&amp;groupField=index&amp;from=search&amp;isin=IE00BKLWY790" xr:uid="{D3E190C8-78DD-4172-AAF0-DFE216F4BBB2}"/>
    <hyperlink ref="D40" r:id="rId35" display="https://www.justetf.com/uk/etf-profile.html?query=cema&amp;groupField=index&amp;from=search&amp;isin=IE00B5L8K969" xr:uid="{2919A3B9-EB04-4360-A0F0-B0E88156CD4F}"/>
    <hyperlink ref="D41" r:id="rId36" display="https://www.justetf.com/uk/etf-profile.html?query=xzem&amp;groupField=index&amp;from=search&amp;isin=IE00BG370F43" xr:uid="{3BFF680C-8806-470D-8D9C-C31BB83463B3}"/>
    <hyperlink ref="D42" r:id="rId37" display="https://www.justetf.com/uk/etf-profile.html?query=iuqa&amp;groupField=index&amp;from=search&amp;isin=IE00BD1F4L37" xr:uid="{4D94C642-CCBA-49CB-8ED5-D5BF506F30AE}"/>
    <hyperlink ref="D43" r:id="rId38" display="https://www.justetf.com/uk/etf-profile.html?query=cuss&amp;groupField=index&amp;from=search&amp;isin=IE00B3VWM098" xr:uid="{61A3E8FD-18D0-49C6-9884-860348766728}"/>
    <hyperlink ref="D44" r:id="rId39" display="https://www.justetf.com/uk/etf-profile.html?query=sawd&amp;groupField=index&amp;from=search&amp;isin=IE00BFNM3J75" xr:uid="{781744CB-A257-47AE-943F-D0AC5FE2B3E7}"/>
    <hyperlink ref="D45" r:id="rId40" display="https://www.justetf.com/uk/etf-profile.html?query=swrd&amp;groupField=index&amp;from=search&amp;isin=IE00BFY0GT14" xr:uid="{9836309B-0020-4FF2-9386-34BC75D79A23}"/>
    <hyperlink ref="D46" r:id="rId41" display="https://www.justetf.com/uk/etf-profile.html?query=iema&amp;groupField=index&amp;from=search&amp;isin=IE00B4L5YC18" xr:uid="{137D92FF-F3FB-4504-B545-24641D8D5C75}"/>
  </hyperlinks>
  <pageMargins left="0.7" right="0.7" top="0.75" bottom="0.75" header="0.3" footer="0.3"/>
  <pageSetup orientation="portrait" r:id="rId42"/>
  <drawing r:id="rId43"/>
  <legacyDrawing r:id="rId44"/>
  <tableParts count="1">
    <tablePart r:id="rId45"/>
  </tableParts>
  <extLst>
    <ext xmlns:x14="http://schemas.microsoft.com/office/spreadsheetml/2009/9/main" uri="{78C0D931-6437-407d-A8EE-F0AAD7539E65}">
      <x14:conditionalFormattings>
        <x14:conditionalFormatting xmlns:xm="http://schemas.microsoft.com/office/excel/2006/main">
          <x14:cfRule type="dataBar" id="{667E7B4E-F5EA-4D55-9214-97C41A1A1DDB}">
            <x14:dataBar minLength="0" maxLength="100" gradient="0">
              <x14:cfvo type="autoMin"/>
              <x14:cfvo type="autoMax"/>
              <x14:negativeFillColor rgb="FFFF0000"/>
              <x14:axisColor rgb="FF000000"/>
            </x14:dataBar>
          </x14:cfRule>
          <xm:sqref>K6:K47</xm:sqref>
        </x14:conditionalFormatting>
      </x14:conditionalFormattings>
    </ext>
    <ext xmlns:x14="http://schemas.microsoft.com/office/spreadsheetml/2009/9/main" uri="{05C60535-1F16-4fd2-B633-F4F36F0B64E0}">
      <x14:sparklineGroups xmlns:xm="http://schemas.microsoft.com/office/excel/2006/main">
        <x14:sparklineGroup displayEmptyCellsAs="gap" high="1" low="1" xr2:uid="{882DDA48-FC6E-4AD1-A94C-35C6C3812787}">
          <x14:colorSeries rgb="FF376092"/>
          <x14:colorNegative rgb="FFD00000"/>
          <x14:colorAxis rgb="FF000000"/>
          <x14:colorMarkers rgb="FFD00000"/>
          <x14:colorFirst rgb="FFD00000"/>
          <x14:colorLast rgb="FFD00000"/>
          <x14:colorHigh rgb="FFD00000"/>
          <x14:colorLow rgb="FFD00000"/>
          <x14:sparklines>
            <x14:sparkline>
              <xm:f>ETFs!AF6:KB6</xm:f>
              <xm:sqref>S6</xm:sqref>
            </x14:sparkline>
            <x14:sparkline>
              <xm:f>ETFs!AF7:KB7</xm:f>
              <xm:sqref>S7</xm:sqref>
            </x14:sparkline>
            <x14:sparkline>
              <xm:f>ETFs!AF8:KB8</xm:f>
              <xm:sqref>S8</xm:sqref>
            </x14:sparkline>
            <x14:sparkline>
              <xm:f>ETFs!AF9:KB9</xm:f>
              <xm:sqref>S9</xm:sqref>
            </x14:sparkline>
            <x14:sparkline>
              <xm:f>ETFs!AF10:KB10</xm:f>
              <xm:sqref>S10</xm:sqref>
            </x14:sparkline>
            <x14:sparkline>
              <xm:f>ETFs!AF11:KB11</xm:f>
              <xm:sqref>S11</xm:sqref>
            </x14:sparkline>
            <x14:sparkline>
              <xm:f>ETFs!AF12:KB12</xm:f>
              <xm:sqref>S12</xm:sqref>
            </x14:sparkline>
            <x14:sparkline>
              <xm:f>ETFs!AF13:KB13</xm:f>
              <xm:sqref>S13</xm:sqref>
            </x14:sparkline>
            <x14:sparkline>
              <xm:f>ETFs!AF14:KB14</xm:f>
              <xm:sqref>S14</xm:sqref>
            </x14:sparkline>
            <x14:sparkline>
              <xm:f>ETFs!AF15:KB15</xm:f>
              <xm:sqref>S15</xm:sqref>
            </x14:sparkline>
            <x14:sparkline>
              <xm:f>ETFs!AF16:KB16</xm:f>
              <xm:sqref>S16</xm:sqref>
            </x14:sparkline>
            <x14:sparkline>
              <xm:f>ETFs!AF17:KB17</xm:f>
              <xm:sqref>S17</xm:sqref>
            </x14:sparkline>
            <x14:sparkline>
              <xm:f>ETFs!AF18:KB18</xm:f>
              <xm:sqref>S18</xm:sqref>
            </x14:sparkline>
            <x14:sparkline>
              <xm:f>ETFs!AF19:KB19</xm:f>
              <xm:sqref>S19</xm:sqref>
            </x14:sparkline>
            <x14:sparkline>
              <xm:f>ETFs!AF20:KB20</xm:f>
              <xm:sqref>S20</xm:sqref>
            </x14:sparkline>
            <x14:sparkline>
              <xm:f>ETFs!AF21:KB21</xm:f>
              <xm:sqref>S21</xm:sqref>
            </x14:sparkline>
            <x14:sparkline>
              <xm:f>ETFs!AF22:KB22</xm:f>
              <xm:sqref>S22</xm:sqref>
            </x14:sparkline>
            <x14:sparkline>
              <xm:f>ETFs!AF23:KB23</xm:f>
              <xm:sqref>S23</xm:sqref>
            </x14:sparkline>
            <x14:sparkline>
              <xm:f>ETFs!AF24:KB24</xm:f>
              <xm:sqref>S24</xm:sqref>
            </x14:sparkline>
            <x14:sparkline>
              <xm:f>ETFs!AF25:KB25</xm:f>
              <xm:sqref>S25</xm:sqref>
            </x14:sparkline>
            <x14:sparkline>
              <xm:f>ETFs!AF26:KB26</xm:f>
              <xm:sqref>S26</xm:sqref>
            </x14:sparkline>
            <x14:sparkline>
              <xm:f>ETFs!AF27:KB27</xm:f>
              <xm:sqref>S27</xm:sqref>
            </x14:sparkline>
            <x14:sparkline>
              <xm:f>ETFs!AF28:KB28</xm:f>
              <xm:sqref>S28</xm:sqref>
            </x14:sparkline>
            <x14:sparkline>
              <xm:f>ETFs!AF29:KB29</xm:f>
              <xm:sqref>S29</xm:sqref>
            </x14:sparkline>
            <x14:sparkline>
              <xm:f>ETFs!AF30:KB30</xm:f>
              <xm:sqref>S30</xm:sqref>
            </x14:sparkline>
            <x14:sparkline>
              <xm:f>ETFs!AF31:KB31</xm:f>
              <xm:sqref>S31</xm:sqref>
            </x14:sparkline>
            <x14:sparkline>
              <xm:f>ETFs!AF32:KB32</xm:f>
              <xm:sqref>S32</xm:sqref>
            </x14:sparkline>
            <x14:sparkline>
              <xm:f>ETFs!AF33:KB33</xm:f>
              <xm:sqref>S33</xm:sqref>
            </x14:sparkline>
            <x14:sparkline>
              <xm:f>ETFs!AF34:KB34</xm:f>
              <xm:sqref>S34</xm:sqref>
            </x14:sparkline>
            <x14:sparkline>
              <xm:f>ETFs!AF35:KB35</xm:f>
              <xm:sqref>S35</xm:sqref>
            </x14:sparkline>
            <x14:sparkline>
              <xm:f>ETFs!AF36:KB36</xm:f>
              <xm:sqref>S36</xm:sqref>
            </x14:sparkline>
            <x14:sparkline>
              <xm:f>ETFs!AF37:KB37</xm:f>
              <xm:sqref>S37</xm:sqref>
            </x14:sparkline>
            <x14:sparkline>
              <xm:f>ETFs!AF38:KB38</xm:f>
              <xm:sqref>S38</xm:sqref>
            </x14:sparkline>
            <x14:sparkline>
              <xm:f>ETFs!AF39:KB39</xm:f>
              <xm:sqref>S39</xm:sqref>
            </x14:sparkline>
            <x14:sparkline>
              <xm:f>ETFs!AF40:KB40</xm:f>
              <xm:sqref>S40</xm:sqref>
            </x14:sparkline>
            <x14:sparkline>
              <xm:f>ETFs!AF41:KB41</xm:f>
              <xm:sqref>S41</xm:sqref>
            </x14:sparkline>
            <x14:sparkline>
              <xm:f>ETFs!AF42:KB42</xm:f>
              <xm:sqref>S42</xm:sqref>
            </x14:sparkline>
            <x14:sparkline>
              <xm:f>ETFs!AF43:KB43</xm:f>
              <xm:sqref>S43</xm:sqref>
            </x14:sparkline>
            <x14:sparkline>
              <xm:f>ETFs!AF44:KB44</xm:f>
              <xm:sqref>S44</xm:sqref>
            </x14:sparkline>
            <x14:sparkline>
              <xm:f>ETFs!AF45:KB45</xm:f>
              <xm:sqref>S45</xm:sqref>
            </x14:sparkline>
            <x14:sparkline>
              <xm:f>ETFs!AF46:KB46</xm:f>
              <xm:sqref>S46</xm:sqref>
            </x14:sparkline>
            <x14:sparkline>
              <xm:f>ETFs!AF47:KB47</xm:f>
              <xm:sqref>S47</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D43686-4CE3-4DDC-8B04-F98880C64433}">
  <dimension ref="B1:R745"/>
  <sheetViews>
    <sheetView showGridLines="0" topLeftCell="A4" workbookViewId="0">
      <selection activeCell="E17" sqref="E17"/>
    </sheetView>
  </sheetViews>
  <sheetFormatPr defaultColWidth="12.64453125" defaultRowHeight="20.100000000000001" customHeight="1" x14ac:dyDescent="0.5"/>
  <cols>
    <col min="1" max="1" width="10.8203125" style="1" customWidth="1"/>
    <col min="2" max="2" width="9.52734375" style="1" customWidth="1"/>
    <col min="3" max="4" width="12.64453125" style="1"/>
    <col min="5" max="5" width="19.87890625" style="1" customWidth="1"/>
    <col min="6" max="6" width="12.64453125" style="1"/>
    <col min="7" max="7" width="5.46875" style="1" customWidth="1"/>
    <col min="8" max="8" width="4.87890625" style="1" customWidth="1"/>
    <col min="9" max="9" width="8.234375" style="1" customWidth="1"/>
    <col min="10" max="11" width="11.41015625" style="1" customWidth="1"/>
    <col min="12" max="12" width="15.9375" style="1" customWidth="1"/>
    <col min="13" max="13" width="11.29296875" style="1" customWidth="1"/>
    <col min="14" max="14" width="11.703125" style="1" customWidth="1"/>
    <col min="15" max="15" width="13.5859375" style="1" customWidth="1"/>
    <col min="16" max="17" width="12.64453125" style="1"/>
    <col min="18" max="18" width="14.52734375" style="1" customWidth="1"/>
    <col min="19" max="16384" width="12.64453125" style="1"/>
  </cols>
  <sheetData>
    <row r="1" spans="2:18" ht="69" customHeight="1" x14ac:dyDescent="1.45">
      <c r="B1" s="2" t="s">
        <v>105</v>
      </c>
      <c r="G1" s="2" t="s">
        <v>129</v>
      </c>
    </row>
    <row r="3" spans="2:18" ht="20.100000000000001" customHeight="1" x14ac:dyDescent="0.5">
      <c r="B3" s="36" t="s">
        <v>106</v>
      </c>
      <c r="C3" s="37"/>
      <c r="D3" s="37"/>
      <c r="E3" s="55">
        <v>6.7000000000000004E-2</v>
      </c>
      <c r="G3" s="23" t="s">
        <v>130</v>
      </c>
      <c r="H3" s="23" t="s">
        <v>131</v>
      </c>
      <c r="I3" s="23" t="s">
        <v>132</v>
      </c>
      <c r="J3" s="23" t="s">
        <v>133</v>
      </c>
      <c r="K3" s="23" t="s">
        <v>134</v>
      </c>
      <c r="L3" s="23" t="s">
        <v>135</v>
      </c>
      <c r="M3" s="23" t="s">
        <v>136</v>
      </c>
      <c r="N3" s="23" t="s">
        <v>172</v>
      </c>
      <c r="O3" s="23" t="s">
        <v>137</v>
      </c>
      <c r="Q3" s="1" t="s">
        <v>163</v>
      </c>
    </row>
    <row r="4" spans="2:18" ht="20.100000000000001" customHeight="1" x14ac:dyDescent="0.6">
      <c r="B4" s="38" t="s">
        <v>107</v>
      </c>
      <c r="C4" s="39"/>
      <c r="D4" s="39"/>
      <c r="E4" s="56">
        <f>POWER(rendimento_hist_anual+1,(1/12))-1</f>
        <v>5.4188769814262905E-3</v>
      </c>
      <c r="G4" s="57">
        <v>1</v>
      </c>
      <c r="H4" s="112">
        <f ca="1">YEAR(TODAY())-YEAR(data_de_nascimento)+Table20[[#This Row],[meses]]/12</f>
        <v>25.083333333333332</v>
      </c>
      <c r="I4" s="58">
        <f ca="1">EDATE(NOW(),1)</f>
        <v>44587</v>
      </c>
      <c r="J4" s="60">
        <f t="shared" ref="J4:J35" si="0">aportes</f>
        <v>350</v>
      </c>
      <c r="K4" s="60"/>
      <c r="L4" s="61" cm="1">
        <f t="array" ref="L4">Riqueza_hoje+Table20[[#This Row],[aportes]]*(1-custo_remessa)-comissao-Table20[[#This Row],[saques]]</f>
        <v>9782.9349999999995</v>
      </c>
      <c r="M4" s="59">
        <f>Table20[[#This Row],[riqueza]]*rendimento_hist_mensal</f>
        <v>53.012521282289605</v>
      </c>
      <c r="N4" s="98">
        <f>((Table20[[#This Row],[riqueza]]*SWR)/12)*(1-imposto_GCAP)</f>
        <v>32.609783333333333</v>
      </c>
      <c r="O4" s="99">
        <f>Table20[[#This Row],[renda passiva]]*cambio_hoje*(1-custo_repatriacao)</f>
        <v>182.46967313083331</v>
      </c>
      <c r="Q4" s="23" t="s">
        <v>138</v>
      </c>
      <c r="R4" s="63" cm="1">
        <f t="array" ref="R4">_xlfn.XLOOKUP(TRUE,Table20[renda passiva] &gt; saques,Table20[meses])</f>
        <v>275</v>
      </c>
    </row>
    <row r="5" spans="2:18" ht="20.100000000000001" customHeight="1" x14ac:dyDescent="0.6">
      <c r="E5" s="33"/>
      <c r="G5" s="57">
        <v>2</v>
      </c>
      <c r="H5" s="112">
        <f ca="1">YEAR(TODAY())-YEAR(data_de_nascimento)+Table20[[#This Row],[meses]]/12</f>
        <v>25.166666666666668</v>
      </c>
      <c r="I5" s="58">
        <f ca="1">EDATE(I4,1)</f>
        <v>44618</v>
      </c>
      <c r="J5" s="60">
        <f t="shared" si="0"/>
        <v>350</v>
      </c>
      <c r="K5" s="60"/>
      <c r="L5" s="61">
        <f>M4+L4*(1-TER_mensal-desconto_div_mensal)+Table20[[#This Row],[aportes]]*(1-custo_remessa)-comissao-Table20[[#This Row],[saques]]</f>
        <v>10175.382191535764</v>
      </c>
      <c r="M5" s="59">
        <f>Table20[[#This Row],[riqueza]]*rendimento_hist_mensal</f>
        <v>55.139144334928154</v>
      </c>
      <c r="N5" s="98">
        <f>((Table20[[#This Row],[riqueza]]*SWR)/12)*(1-imposto_GCAP)</f>
        <v>33.917940638452549</v>
      </c>
      <c r="O5" s="99">
        <f>Table20[[#This Row],[renda passiva]]*cambio_hoje*(1-custo_repatriacao)</f>
        <v>189.78953273949315</v>
      </c>
      <c r="Q5" s="23" t="s">
        <v>139</v>
      </c>
      <c r="R5" s="63">
        <f>R4/12</f>
        <v>22.916666666666668</v>
      </c>
    </row>
    <row r="6" spans="2:18" ht="20.100000000000001" customHeight="1" x14ac:dyDescent="0.6">
      <c r="B6" s="52" t="s">
        <v>108</v>
      </c>
      <c r="C6" s="53"/>
      <c r="D6" s="53"/>
      <c r="E6" s="54">
        <v>0.04</v>
      </c>
      <c r="G6" s="57">
        <v>3</v>
      </c>
      <c r="H6" s="112">
        <f ca="1">YEAR(TODAY())-YEAR(data_de_nascimento)+Table20[[#This Row],[meses]]/12</f>
        <v>25.25</v>
      </c>
      <c r="I6" s="58">
        <f t="shared" ref="I6:I69" ca="1" si="1">EDATE(I5,1)</f>
        <v>44646</v>
      </c>
      <c r="J6" s="60">
        <f t="shared" si="0"/>
        <v>350</v>
      </c>
      <c r="K6" s="60"/>
      <c r="L6" s="61">
        <f>M5+L5*(1-TER_mensal-desconto_div_mensal)+Table20[[#This Row],[aportes]]*(1-custo_remessa)-comissao-Table20[[#This Row],[saques]]</f>
        <v>10569.80896964022</v>
      </c>
      <c r="M6" s="59">
        <f>Table20[[#This Row],[riqueza]]*rendimento_hist_mensal</f>
        <v>57.276494523656524</v>
      </c>
      <c r="N6" s="98">
        <f>((Table20[[#This Row],[riqueza]]*SWR)/12)*(1-imposto_GCAP)</f>
        <v>35.2326965654674</v>
      </c>
      <c r="O6" s="99">
        <f>Table20[[#This Row],[renda passiva]]*cambio_hoje*(1-custo_repatriacao)</f>
        <v>197.1463152669011</v>
      </c>
      <c r="Q6" s="23" t="s">
        <v>140</v>
      </c>
      <c r="R6" s="63" cm="1">
        <f t="array" aca="1" ref="R6" ca="1">_xlfn.XLOOKUP(TRUE,Table20[renda passiva] &gt; saques,Table20[idade])</f>
        <v>47.916666666666671</v>
      </c>
    </row>
    <row r="7" spans="2:18" ht="20.100000000000001" customHeight="1" x14ac:dyDescent="0.6">
      <c r="E7" s="33"/>
      <c r="G7" s="57">
        <v>4</v>
      </c>
      <c r="H7" s="112">
        <f ca="1">YEAR(TODAY())-YEAR(data_de_nascimento)+Table20[[#This Row],[meses]]/12</f>
        <v>25.333333333333332</v>
      </c>
      <c r="I7" s="58">
        <f t="shared" ca="1" si="1"/>
        <v>44677</v>
      </c>
      <c r="J7" s="60">
        <f t="shared" si="0"/>
        <v>350</v>
      </c>
      <c r="K7" s="60"/>
      <c r="L7" s="61">
        <f>M6+L6*(1-TER_mensal-desconto_div_mensal)+Table20[[#This Row],[aportes]]*(1-custo_remessa)-comissao-Table20[[#This Row],[saques]]</f>
        <v>10966.225319766361</v>
      </c>
      <c r="M7" s="59">
        <f>Table20[[#This Row],[riqueza]]*rendimento_hist_mensal</f>
        <v>59.424625958416094</v>
      </c>
      <c r="N7" s="98">
        <f>((Table20[[#This Row],[riqueza]]*SWR)/12)*(1-imposto_GCAP)</f>
        <v>36.554084399221203</v>
      </c>
      <c r="O7" s="99">
        <f>Table20[[#This Row],[renda passiva]]*cambio_hoje*(1-custo_repatriacao)</f>
        <v>204.54020696006219</v>
      </c>
      <c r="Q7" s="23" t="s">
        <v>4</v>
      </c>
      <c r="R7" s="62" cm="1">
        <f t="array" aca="1" ref="R7" ca="1">_xlfn.XLOOKUP(TRUE,Table20[renda passiva] &gt; saques,Table20[data])</f>
        <v>52927</v>
      </c>
    </row>
    <row r="8" spans="2:18" ht="20.100000000000001" customHeight="1" x14ac:dyDescent="0.6">
      <c r="B8" s="36" t="s">
        <v>109</v>
      </c>
      <c r="C8" s="37"/>
      <c r="D8" s="37"/>
      <c r="E8" s="51" cm="1">
        <f t="array" ref="E8">Riqueza_hoje</f>
        <v>9439.8349999999991</v>
      </c>
      <c r="G8" s="57">
        <v>5</v>
      </c>
      <c r="H8" s="112">
        <f ca="1">YEAR(TODAY())-YEAR(data_de_nascimento)+Table20[[#This Row],[meses]]/12</f>
        <v>25.416666666666668</v>
      </c>
      <c r="I8" s="58">
        <f t="shared" ca="1" si="1"/>
        <v>44707</v>
      </c>
      <c r="J8" s="60">
        <f t="shared" si="0"/>
        <v>350</v>
      </c>
      <c r="K8" s="60"/>
      <c r="L8" s="61">
        <f>M7+L7*(1-TER_mensal-desconto_div_mensal)+Table20[[#This Row],[aportes]]*(1-custo_remessa)-comissao-Table20[[#This Row],[saques]]</f>
        <v>11364.641277735915</v>
      </c>
      <c r="M8" s="59">
        <f>Table20[[#This Row],[riqueza]]*rendimento_hist_mensal</f>
        <v>61.583593022090213</v>
      </c>
      <c r="N8" s="98">
        <f>((Table20[[#This Row],[riqueza]]*SWR)/12)*(1-imposto_GCAP)</f>
        <v>37.882137592453049</v>
      </c>
      <c r="O8" s="99">
        <f>Table20[[#This Row],[renda passiva]]*cambio_hoje*(1-custo_repatriacao)</f>
        <v>211.97139500545063</v>
      </c>
    </row>
    <row r="9" spans="2:18" ht="20.100000000000001" customHeight="1" x14ac:dyDescent="0.6">
      <c r="B9" s="38" t="s">
        <v>110</v>
      </c>
      <c r="C9" s="39"/>
      <c r="D9" s="39"/>
      <c r="E9" s="41" cm="1">
        <f t="array" ref="E9">Riqueza_hoje*cambio_hoje</f>
        <v>53571.063624999995</v>
      </c>
      <c r="G9" s="57">
        <v>6</v>
      </c>
      <c r="H9" s="112">
        <f ca="1">YEAR(TODAY())-YEAR(data_de_nascimento)+Table20[[#This Row],[meses]]/12</f>
        <v>25.5</v>
      </c>
      <c r="I9" s="58">
        <f t="shared" ca="1" si="1"/>
        <v>44738</v>
      </c>
      <c r="J9" s="60">
        <f t="shared" si="0"/>
        <v>350</v>
      </c>
      <c r="K9" s="60"/>
      <c r="L9" s="61">
        <f>M8+L8*(1-TER_mensal-desconto_div_mensal)+Table20[[#This Row],[aportes]]*(1-custo_remessa)-comissao-Table20[[#This Row],[saques]]</f>
        <v>11765.066929993412</v>
      </c>
      <c r="M9" s="59">
        <f>Table20[[#This Row],[riqueza]]*rendimento_hist_mensal</f>
        <v>63.75345037188098</v>
      </c>
      <c r="N9" s="98">
        <f>((Table20[[#This Row],[riqueza]]*SWR)/12)*(1-imposto_GCAP)</f>
        <v>39.216889766644705</v>
      </c>
      <c r="O9" s="99">
        <f>Table20[[#This Row],[renda passiva]]*cambio_hoje*(1-custo_repatriacao)</f>
        <v>219.44006753374876</v>
      </c>
    </row>
    <row r="10" spans="2:18" ht="20.100000000000001" customHeight="1" x14ac:dyDescent="0.6">
      <c r="E10" s="33"/>
      <c r="G10" s="57">
        <v>7</v>
      </c>
      <c r="H10" s="112">
        <f ca="1">YEAR(TODAY())-YEAR(data_de_nascimento)+Table20[[#This Row],[meses]]/12</f>
        <v>25.583333333333332</v>
      </c>
      <c r="I10" s="58">
        <f t="shared" ca="1" si="1"/>
        <v>44768</v>
      </c>
      <c r="J10" s="60">
        <f t="shared" si="0"/>
        <v>350</v>
      </c>
      <c r="K10" s="60"/>
      <c r="L10" s="61">
        <f>M9+L9*(1-TER_mensal-desconto_div_mensal)+Table20[[#This Row],[aportes]]*(1-custo_remessa)-comissao-Table20[[#This Row],[saques]]</f>
        <v>12167.512413861545</v>
      </c>
      <c r="M10" s="59">
        <f>Table20[[#This Row],[riqueza]]*rendimento_hist_mensal</f>
        <v>65.934252940692971</v>
      </c>
      <c r="N10" s="98">
        <f>((Table20[[#This Row],[riqueza]]*SWR)/12)*(1-imposto_GCAP)</f>
        <v>40.558374712871817</v>
      </c>
      <c r="O10" s="99">
        <f>Table20[[#This Row],[renda passiva]]*cambio_hoje*(1-custo_repatriacao)</f>
        <v>226.94641362460987</v>
      </c>
    </row>
    <row r="11" spans="2:18" ht="20.100000000000001" customHeight="1" x14ac:dyDescent="0.6">
      <c r="B11" s="36" t="s">
        <v>111</v>
      </c>
      <c r="C11" s="37"/>
      <c r="D11" s="37"/>
      <c r="E11" s="42" cm="1">
        <f t="array" ref="E11">SUMPRODUCT(Table15[TER]*Table15[% Portfólio])</f>
        <v>1.3513628151339511E-3</v>
      </c>
      <c r="G11" s="57">
        <v>8</v>
      </c>
      <c r="H11" s="112">
        <f ca="1">YEAR(TODAY())-YEAR(data_de_nascimento)+Table20[[#This Row],[meses]]/12</f>
        <v>25.666666666666668</v>
      </c>
      <c r="I11" s="58">
        <f t="shared" ca="1" si="1"/>
        <v>44799</v>
      </c>
      <c r="J11" s="60">
        <f t="shared" si="0"/>
        <v>350</v>
      </c>
      <c r="K11" s="60"/>
      <c r="L11" s="61">
        <f>M10+L10*(1-TER_mensal-desconto_div_mensal)+Table20[[#This Row],[aportes]]*(1-custo_remessa)-comissao-Table20[[#This Row],[saques]]</f>
        <v>12571.9879177978</v>
      </c>
      <c r="M11" s="59">
        <f>Table20[[#This Row],[riqueza]]*rendimento_hist_mensal</f>
        <v>68.126055938523933</v>
      </c>
      <c r="N11" s="98">
        <f>((Table20[[#This Row],[riqueza]]*SWR)/12)*(1-imposto_GCAP)</f>
        <v>41.906626392659334</v>
      </c>
      <c r="O11" s="99">
        <f>Table20[[#This Row],[renda passiva]]*cambio_hoje*(1-custo_repatriacao)</f>
        <v>234.49062331144492</v>
      </c>
    </row>
    <row r="12" spans="2:18" ht="20.100000000000001" customHeight="1" x14ac:dyDescent="0.6">
      <c r="B12" s="43" t="s">
        <v>112</v>
      </c>
      <c r="C12" s="44"/>
      <c r="D12" s="44"/>
      <c r="E12" s="45">
        <f>POWER(TER_combinada+1,(1/12))-1</f>
        <v>1.1254387810244459E-4</v>
      </c>
      <c r="G12" s="57">
        <v>9</v>
      </c>
      <c r="H12" s="112">
        <f ca="1">YEAR(TODAY())-YEAR(data_de_nascimento)+Table20[[#This Row],[meses]]/12</f>
        <v>25.75</v>
      </c>
      <c r="I12" s="58">
        <f t="shared" ca="1" si="1"/>
        <v>44830</v>
      </c>
      <c r="J12" s="60">
        <f t="shared" si="0"/>
        <v>350</v>
      </c>
      <c r="K12" s="60"/>
      <c r="L12" s="61">
        <f>M11+L11*(1-TER_mensal-desconto_div_mensal)+Table20[[#This Row],[aportes]]*(1-custo_remessa)-comissao-Table20[[#This Row],[saques]]</f>
        <v>12978.503681652401</v>
      </c>
      <c r="M12" s="59">
        <f>Table20[[#This Row],[riqueza]]*rendimento_hist_mensal</f>
        <v>70.328914853862557</v>
      </c>
      <c r="N12" s="98">
        <f>((Table20[[#This Row],[riqueza]]*SWR)/12)*(1-imposto_GCAP)</f>
        <v>43.261678938841335</v>
      </c>
      <c r="O12" s="99">
        <f>Table20[[#This Row],[renda passiva]]*cambio_hoje*(1-custo_repatriacao)</f>
        <v>242.07288758623363</v>
      </c>
    </row>
    <row r="13" spans="2:18" ht="20.100000000000001" customHeight="1" x14ac:dyDescent="0.6">
      <c r="B13" s="43" t="s">
        <v>113</v>
      </c>
      <c r="C13" s="44"/>
      <c r="D13" s="44"/>
      <c r="E13" s="46">
        <v>2</v>
      </c>
      <c r="G13" s="57">
        <v>10</v>
      </c>
      <c r="H13" s="112">
        <f ca="1">YEAR(TODAY())-YEAR(data_de_nascimento)+Table20[[#This Row],[meses]]/12</f>
        <v>25.833333333333332</v>
      </c>
      <c r="I13" s="58">
        <f t="shared" ca="1" si="1"/>
        <v>44860</v>
      </c>
      <c r="J13" s="60">
        <f t="shared" si="0"/>
        <v>350</v>
      </c>
      <c r="K13" s="60"/>
      <c r="L13" s="61">
        <f>M12+L12*(1-TER_mensal-desconto_div_mensal)+Table20[[#This Row],[aportes]]*(1-custo_remessa)-comissao-Table20[[#This Row],[saques]]</f>
        <v>13387.069996927534</v>
      </c>
      <c r="M13" s="59">
        <f>Table20[[#This Row],[riqueza]]*rendimento_hist_mensal</f>
        <v>72.542885455093128</v>
      </c>
      <c r="N13" s="98">
        <f>((Table20[[#This Row],[riqueza]]*SWR)/12)*(1-imposto_GCAP)</f>
        <v>44.623566656425112</v>
      </c>
      <c r="O13" s="99">
        <f>Table20[[#This Row],[renda passiva]]*cambio_hoje*(1-custo_repatriacao)</f>
        <v>249.69339840435953</v>
      </c>
    </row>
    <row r="14" spans="2:18" ht="20.100000000000001" customHeight="1" x14ac:dyDescent="0.6">
      <c r="B14" s="43" t="s">
        <v>114</v>
      </c>
      <c r="C14" s="44"/>
      <c r="D14" s="44"/>
      <c r="E14" s="49">
        <v>2.1000000000000001E-2</v>
      </c>
      <c r="G14" s="57">
        <v>11</v>
      </c>
      <c r="H14" s="112">
        <f ca="1">YEAR(TODAY())-YEAR(data_de_nascimento)+Table20[[#This Row],[meses]]/12</f>
        <v>25.916666666666668</v>
      </c>
      <c r="I14" s="58">
        <f t="shared" ca="1" si="1"/>
        <v>44891</v>
      </c>
      <c r="J14" s="60">
        <f t="shared" si="0"/>
        <v>350</v>
      </c>
      <c r="K14" s="60"/>
      <c r="L14" s="61">
        <f>M13+L13*(1-TER_mensal-desconto_div_mensal)+Table20[[#This Row],[aportes]]*(1-custo_remessa)-comissao-Table20[[#This Row],[saques]]</f>
        <v>13797.697207037903</v>
      </c>
      <c r="M14" s="59">
        <f>Table20[[#This Row],[riqueza]]*rendimento_hist_mensal</f>
        <v>74.76802379190751</v>
      </c>
      <c r="N14" s="98">
        <f>((Table20[[#This Row],[riqueza]]*SWR)/12)*(1-imposto_GCAP)</f>
        <v>45.99232402345968</v>
      </c>
      <c r="O14" s="99">
        <f>Table20[[#This Row],[renda passiva]]*cambio_hoje*(1-custo_repatriacao)</f>
        <v>257.35234868946981</v>
      </c>
    </row>
    <row r="15" spans="2:18" ht="20.100000000000001" customHeight="1" x14ac:dyDescent="0.6">
      <c r="B15" s="43" t="s">
        <v>115</v>
      </c>
      <c r="C15" s="44"/>
      <c r="D15" s="44"/>
      <c r="E15" s="47">
        <v>0.15</v>
      </c>
      <c r="G15" s="57">
        <v>12</v>
      </c>
      <c r="H15" s="112">
        <f ca="1">YEAR(TODAY())-YEAR(data_de_nascimento)+Table20[[#This Row],[meses]]/12</f>
        <v>26</v>
      </c>
      <c r="I15" s="58">
        <f t="shared" ca="1" si="1"/>
        <v>44921</v>
      </c>
      <c r="J15" s="60">
        <f t="shared" si="0"/>
        <v>350</v>
      </c>
      <c r="K15" s="60"/>
      <c r="L15" s="61">
        <f>M14+L14*(1-TER_mensal-desconto_div_mensal)+Table20[[#This Row],[aportes]]*(1-custo_remessa)-comissao-Table20[[#This Row],[saques]]</f>
        <v>14210.395707572578</v>
      </c>
      <c r="M15" s="59">
        <f>Table20[[#This Row],[riqueza]]*rendimento_hist_mensal</f>
        <v>77.004386196723999</v>
      </c>
      <c r="N15" s="98">
        <f>((Table20[[#This Row],[riqueza]]*SWR)/12)*(1-imposto_GCAP)</f>
        <v>47.367985691908594</v>
      </c>
      <c r="O15" s="99">
        <f>Table20[[#This Row],[renda passiva]]*cambio_hoje*(1-custo_repatriacao)</f>
        <v>265.0499323383591</v>
      </c>
    </row>
    <row r="16" spans="2:18" ht="20.100000000000001" customHeight="1" x14ac:dyDescent="0.6">
      <c r="B16" s="43" t="s">
        <v>116</v>
      </c>
      <c r="C16" s="44"/>
      <c r="D16" s="44"/>
      <c r="E16" s="48">
        <f>E15*E14</f>
        <v>3.15E-3</v>
      </c>
      <c r="G16" s="57">
        <v>13</v>
      </c>
      <c r="H16" s="112">
        <f ca="1">YEAR(TODAY())-YEAR(data_de_nascimento)+Table20[[#This Row],[meses]]/12</f>
        <v>26.083333333333332</v>
      </c>
      <c r="I16" s="58">
        <f t="shared" ca="1" si="1"/>
        <v>44952</v>
      </c>
      <c r="J16" s="60">
        <f t="shared" si="0"/>
        <v>350</v>
      </c>
      <c r="K16" s="60"/>
      <c r="L16" s="61">
        <f>M15+L15*(1-TER_mensal-desconto_div_mensal)+Table20[[#This Row],[aportes]]*(1-custo_remessa)-comissao-Table20[[#This Row],[saques]]</f>
        <v>14625.175946558178</v>
      </c>
      <c r="M16" s="59">
        <f>Table20[[#This Row],[riqueza]]*rendimento_hist_mensal</f>
        <v>79.252029286113569</v>
      </c>
      <c r="N16" s="98">
        <f>((Table20[[#This Row],[riqueza]]*SWR)/12)*(1-imposto_GCAP)</f>
        <v>48.750586488527262</v>
      </c>
      <c r="O16" s="99">
        <f>Table20[[#This Row],[renda passiva]]*cambio_hoje*(1-custo_repatriacao)</f>
        <v>272.78634422587868</v>
      </c>
    </row>
    <row r="17" spans="2:15" ht="20.100000000000001" customHeight="1" x14ac:dyDescent="0.6">
      <c r="B17" s="43" t="s">
        <v>117</v>
      </c>
      <c r="C17" s="44"/>
      <c r="D17" s="44"/>
      <c r="E17" s="45">
        <f>POWER(desconto_div_anual+1,(1/12))-1</f>
        <v>2.6212177658346825E-4</v>
      </c>
      <c r="G17" s="57">
        <v>14</v>
      </c>
      <c r="H17" s="112">
        <f ca="1">YEAR(TODAY())-YEAR(data_de_nascimento)+Table20[[#This Row],[meses]]/12</f>
        <v>26.166666666666668</v>
      </c>
      <c r="I17" s="58">
        <f t="shared" ca="1" si="1"/>
        <v>44983</v>
      </c>
      <c r="J17" s="60">
        <f t="shared" si="0"/>
        <v>350</v>
      </c>
      <c r="K17" s="60"/>
      <c r="L17" s="61">
        <f>M16+L16*(1-TER_mensal-desconto_div_mensal)+Table20[[#This Row],[aportes]]*(1-custo_remessa)-comissao-Table20[[#This Row],[saques]]</f>
        <v>15042.048424723378</v>
      </c>
      <c r="M17" s="59">
        <f>Table20[[#This Row],[riqueza]]*rendimento_hist_mensal</f>
        <v>81.511009962233103</v>
      </c>
      <c r="N17" s="98">
        <f>((Table20[[#This Row],[riqueza]]*SWR)/12)*(1-imposto_GCAP)</f>
        <v>50.140161415744593</v>
      </c>
      <c r="O17" s="99">
        <f>Table20[[#This Row],[renda passiva]]*cambio_hoje*(1-custo_repatriacao)</f>
        <v>280.56178020986965</v>
      </c>
    </row>
    <row r="18" spans="2:15" ht="20.100000000000001" customHeight="1" x14ac:dyDescent="0.6">
      <c r="B18" s="43" t="s">
        <v>119</v>
      </c>
      <c r="C18" s="44"/>
      <c r="D18" s="44"/>
      <c r="E18" s="49">
        <v>1.4E-2</v>
      </c>
      <c r="G18" s="57">
        <v>15</v>
      </c>
      <c r="H18" s="112">
        <f ca="1">YEAR(TODAY())-YEAR(data_de_nascimento)+Table20[[#This Row],[meses]]/12</f>
        <v>26.25</v>
      </c>
      <c r="I18" s="58">
        <f t="shared" ca="1" si="1"/>
        <v>45011</v>
      </c>
      <c r="J18" s="60">
        <f t="shared" si="0"/>
        <v>350</v>
      </c>
      <c r="K18" s="60"/>
      <c r="L18" s="61">
        <f>M17+L17*(1-TER_mensal-desconto_div_mensal)+Table20[[#This Row],[aportes]]*(1-custo_remessa)-comissao-Table20[[#This Row],[saques]]</f>
        <v>15461.023695764745</v>
      </c>
      <c r="M18" s="59">
        <f>Table20[[#This Row],[riqueza]]*rendimento_hist_mensal</f>
        <v>83.781385414266012</v>
      </c>
      <c r="N18" s="98">
        <f>((Table20[[#This Row],[riqueza]]*SWR)/12)*(1-imposto_GCAP)</f>
        <v>51.536745652549151</v>
      </c>
      <c r="O18" s="99">
        <f>Table20[[#This Row],[renda passiva]]*cambio_hoje*(1-custo_repatriacao)</f>
        <v>288.37643713612135</v>
      </c>
    </row>
    <row r="19" spans="2:15" ht="20.100000000000001" customHeight="1" x14ac:dyDescent="0.6">
      <c r="B19" s="43" t="s">
        <v>118</v>
      </c>
      <c r="C19" s="44"/>
      <c r="D19" s="44"/>
      <c r="E19" s="49">
        <v>1.4E-2</v>
      </c>
      <c r="G19" s="57">
        <v>16</v>
      </c>
      <c r="H19" s="112">
        <f ca="1">YEAR(TODAY())-YEAR(data_de_nascimento)+Table20[[#This Row],[meses]]/12</f>
        <v>26.333333333333332</v>
      </c>
      <c r="I19" s="58">
        <f t="shared" ca="1" si="1"/>
        <v>45042</v>
      </c>
      <c r="J19" s="60">
        <f t="shared" si="0"/>
        <v>350</v>
      </c>
      <c r="K19" s="60"/>
      <c r="L19" s="61">
        <f>M18+L18*(1-TER_mensal-desconto_div_mensal)+Table20[[#This Row],[aportes]]*(1-custo_remessa)-comissao-Table20[[#This Row],[saques]]</f>
        <v>15882.112366613923</v>
      </c>
      <c r="M19" s="59">
        <f>Table20[[#This Row],[riqueza]]*rendimento_hist_mensal</f>
        <v>86.063213119870014</v>
      </c>
      <c r="N19" s="98">
        <f>((Table20[[#This Row],[riqueza]]*SWR)/12)*(1-imposto_GCAP)</f>
        <v>52.940374555379748</v>
      </c>
      <c r="O19" s="99">
        <f>Table20[[#This Row],[renda passiva]]*cambio_hoje*(1-custo_repatriacao)</f>
        <v>296.23051284335514</v>
      </c>
    </row>
    <row r="20" spans="2:15" ht="20.100000000000001" customHeight="1" x14ac:dyDescent="0.6">
      <c r="B20" s="43" t="s">
        <v>120</v>
      </c>
      <c r="C20" s="44"/>
      <c r="D20" s="44"/>
      <c r="E20" s="47">
        <v>0</v>
      </c>
      <c r="G20" s="57">
        <v>17</v>
      </c>
      <c r="H20" s="112">
        <f ca="1">YEAR(TODAY())-YEAR(data_de_nascimento)+Table20[[#This Row],[meses]]/12</f>
        <v>26.416666666666668</v>
      </c>
      <c r="I20" s="58">
        <f t="shared" ca="1" si="1"/>
        <v>45072</v>
      </c>
      <c r="J20" s="60">
        <f t="shared" si="0"/>
        <v>350</v>
      </c>
      <c r="K20" s="60"/>
      <c r="L20" s="61">
        <f>M19+L19*(1-TER_mensal-desconto_div_mensal)+Table20[[#This Row],[aportes]]*(1-custo_remessa)-comissao-Table20[[#This Row],[saques]]</f>
        <v>16305.325097706162</v>
      </c>
      <c r="M20" s="59">
        <f>Table20[[#This Row],[riqueza]]*rendimento_hist_mensal</f>
        <v>88.356550846632302</v>
      </c>
      <c r="N20" s="98">
        <f>((Table20[[#This Row],[riqueza]]*SWR)/12)*(1-imposto_GCAP)</f>
        <v>54.351083659020539</v>
      </c>
      <c r="O20" s="99">
        <f>Table20[[#This Row],[renda passiva]]*cambio_hoje*(1-custo_repatriacao)</f>
        <v>304.12420616823238</v>
      </c>
    </row>
    <row r="21" spans="2:15" ht="20.100000000000001" customHeight="1" x14ac:dyDescent="0.6">
      <c r="B21" s="38" t="s">
        <v>121</v>
      </c>
      <c r="C21" s="39"/>
      <c r="D21" s="39"/>
      <c r="E21" s="50">
        <v>35321</v>
      </c>
      <c r="G21" s="57">
        <v>18</v>
      </c>
      <c r="H21" s="112">
        <f ca="1">YEAR(TODAY())-YEAR(data_de_nascimento)+Table20[[#This Row],[meses]]/12</f>
        <v>26.5</v>
      </c>
      <c r="I21" s="58">
        <f t="shared" ca="1" si="1"/>
        <v>45103</v>
      </c>
      <c r="J21" s="60">
        <f t="shared" si="0"/>
        <v>350</v>
      </c>
      <c r="K21" s="60"/>
      <c r="L21" s="61">
        <f>M20+L20*(1-TER_mensal-desconto_div_mensal)+Table20[[#This Row],[aportes]]*(1-custo_remessa)-comissao-Table20[[#This Row],[saques]]</f>
        <v>16730.672603250194</v>
      </c>
      <c r="M21" s="59">
        <f>Table20[[#This Row],[riqueza]]*rendimento_hist_mensal</f>
        <v>90.661456653531943</v>
      </c>
      <c r="N21" s="98">
        <f>((Table20[[#This Row],[riqueza]]*SWR)/12)*(1-imposto_GCAP)</f>
        <v>55.76890867750064</v>
      </c>
      <c r="O21" s="99">
        <f>Table20[[#This Row],[renda passiva]]*cambio_hoje*(1-custo_repatriacao)</f>
        <v>312.05771695038874</v>
      </c>
    </row>
    <row r="22" spans="2:15" ht="20.100000000000001" customHeight="1" x14ac:dyDescent="0.6">
      <c r="E22" s="33"/>
      <c r="G22" s="57">
        <v>19</v>
      </c>
      <c r="H22" s="112">
        <f ca="1">YEAR(TODAY())-YEAR(data_de_nascimento)+Table20[[#This Row],[meses]]/12</f>
        <v>26.583333333333332</v>
      </c>
      <c r="I22" s="58">
        <f t="shared" ca="1" si="1"/>
        <v>45133</v>
      </c>
      <c r="J22" s="60">
        <f t="shared" si="0"/>
        <v>350</v>
      </c>
      <c r="K22" s="60"/>
      <c r="L22" s="61">
        <f>M21+L21*(1-TER_mensal-desconto_div_mensal)+Table20[[#This Row],[aportes]]*(1-custo_remessa)-comissao-Table20[[#This Row],[saques]]</f>
        <v>17158.16565149949</v>
      </c>
      <c r="M22" s="59">
        <f>Table20[[#This Row],[riqueza]]*rendimento_hist_mensal</f>
        <v>92.977988892409812</v>
      </c>
      <c r="N22" s="98">
        <f>((Table20[[#This Row],[riqueza]]*SWR)/12)*(1-imposto_GCAP)</f>
        <v>57.193885504998299</v>
      </c>
      <c r="O22" s="99">
        <f>Table20[[#This Row],[renda passiva]]*cambio_hoje*(1-custo_repatriacao)</f>
        <v>320.03124603749319</v>
      </c>
    </row>
    <row r="23" spans="2:15" ht="20.100000000000001" customHeight="1" x14ac:dyDescent="0.6">
      <c r="B23" s="36" t="s">
        <v>122</v>
      </c>
      <c r="C23" s="37"/>
      <c r="D23" s="37"/>
      <c r="E23" s="35">
        <v>350</v>
      </c>
      <c r="G23" s="57">
        <v>20</v>
      </c>
      <c r="H23" s="112">
        <f ca="1">YEAR(TODAY())-YEAR(data_de_nascimento)+Table20[[#This Row],[meses]]/12</f>
        <v>26.666666666666668</v>
      </c>
      <c r="I23" s="58">
        <f t="shared" ca="1" si="1"/>
        <v>45164</v>
      </c>
      <c r="J23" s="60">
        <f t="shared" si="0"/>
        <v>350</v>
      </c>
      <c r="K23" s="60"/>
      <c r="L23" s="61">
        <f>M22+L22*(1-TER_mensal-desconto_div_mensal)+Table20[[#This Row],[aportes]]*(1-custo_remessa)-comissao-Table20[[#This Row],[saques]]</f>
        <v>17587.815065024868</v>
      </c>
      <c r="M23" s="59">
        <f>Table20[[#This Row],[riqueza]]*rendimento_hist_mensal</f>
        <v>95.30620620944579</v>
      </c>
      <c r="N23" s="98">
        <f>((Table20[[#This Row],[riqueza]]*SWR)/12)*(1-imposto_GCAP)</f>
        <v>58.626050216749555</v>
      </c>
      <c r="O23" s="99">
        <f>Table20[[#This Row],[renda passiva]]*cambio_hoje*(1-custo_repatriacao)</f>
        <v>328.04499529033296</v>
      </c>
    </row>
    <row r="24" spans="2:15" ht="20.100000000000001" customHeight="1" x14ac:dyDescent="0.6">
      <c r="B24" s="38" t="s">
        <v>123</v>
      </c>
      <c r="C24" s="39"/>
      <c r="D24" s="39"/>
      <c r="E24" s="34">
        <v>800</v>
      </c>
      <c r="G24" s="57">
        <v>21</v>
      </c>
      <c r="H24" s="112">
        <f ca="1">YEAR(TODAY())-YEAR(data_de_nascimento)+Table20[[#This Row],[meses]]/12</f>
        <v>26.75</v>
      </c>
      <c r="I24" s="58">
        <f t="shared" ca="1" si="1"/>
        <v>45195</v>
      </c>
      <c r="J24" s="60">
        <f t="shared" si="0"/>
        <v>350</v>
      </c>
      <c r="K24" s="60"/>
      <c r="L24" s="61">
        <f>M23+L23*(1-TER_mensal-desconto_div_mensal)+Table20[[#This Row],[aportes]]*(1-custo_remessa)-comissao-Table20[[#This Row],[saques]]</f>
        <v>18019.63172098848</v>
      </c>
      <c r="M24" s="59">
        <f>Table20[[#This Row],[riqueza]]*rendimento_hist_mensal</f>
        <v>97.646167546643483</v>
      </c>
      <c r="N24" s="98">
        <f>((Table20[[#This Row],[riqueza]]*SWR)/12)*(1-imposto_GCAP)</f>
        <v>60.065439069961599</v>
      </c>
      <c r="O24" s="99">
        <f>Table20[[#This Row],[renda passiva]]*cambio_hoje*(1-custo_repatriacao)</f>
        <v>336.0991675879236</v>
      </c>
    </row>
    <row r="25" spans="2:15" ht="20.100000000000001" customHeight="1" x14ac:dyDescent="0.6">
      <c r="E25" s="33"/>
      <c r="G25" s="57">
        <v>22</v>
      </c>
      <c r="H25" s="112">
        <f ca="1">YEAR(TODAY())-YEAR(data_de_nascimento)+Table20[[#This Row],[meses]]/12</f>
        <v>26.833333333333332</v>
      </c>
      <c r="I25" s="58">
        <f t="shared" ca="1" si="1"/>
        <v>45225</v>
      </c>
      <c r="J25" s="60">
        <f t="shared" si="0"/>
        <v>350</v>
      </c>
      <c r="K25" s="60"/>
      <c r="L25" s="61">
        <f>M24+L24*(1-TER_mensal-desconto_div_mensal)+Table20[[#This Row],[aportes]]*(1-custo_remessa)-comissao-Table20[[#This Row],[saques]]</f>
        <v>18453.626551419176</v>
      </c>
      <c r="M25" s="59">
        <f>Table20[[#This Row],[riqueza]]*rendimento_hist_mensal</f>
        <v>99.997932143322387</v>
      </c>
      <c r="N25" s="98">
        <f>((Table20[[#This Row],[riqueza]]*SWR)/12)*(1-imposto_GCAP)</f>
        <v>61.512088504730592</v>
      </c>
      <c r="O25" s="99">
        <f>Table20[[#This Row],[renda passiva]]*cambio_hoje*(1-custo_repatriacao)</f>
        <v>344.19396683264523</v>
      </c>
    </row>
    <row r="26" spans="2:15" ht="20.100000000000001" customHeight="1" x14ac:dyDescent="0.6">
      <c r="B26" s="116" t="s">
        <v>124</v>
      </c>
      <c r="E26" s="33"/>
      <c r="G26" s="57">
        <v>23</v>
      </c>
      <c r="H26" s="112">
        <f ca="1">YEAR(TODAY())-YEAR(data_de_nascimento)+Table20[[#This Row],[meses]]/12</f>
        <v>26.916666666666668</v>
      </c>
      <c r="I26" s="58">
        <f t="shared" ca="1" si="1"/>
        <v>45256</v>
      </c>
      <c r="J26" s="60">
        <f t="shared" si="0"/>
        <v>350</v>
      </c>
      <c r="K26" s="60"/>
      <c r="L26" s="61">
        <f>M25+L25*(1-TER_mensal-desconto_div_mensal)+Table20[[#This Row],[aportes]]*(1-custo_remessa)-comissao-Table20[[#This Row],[saques]]</f>
        <v>18889.810543489282</v>
      </c>
      <c r="M26" s="59">
        <f>Table20[[#This Row],[riqueza]]*rendimento_hist_mensal</f>
        <v>102.36155953761772</v>
      </c>
      <c r="N26" s="98">
        <f>((Table20[[#This Row],[riqueza]]*SWR)/12)*(1-imposto_GCAP)</f>
        <v>62.966035144964273</v>
      </c>
      <c r="O26" s="99">
        <f>Table20[[#This Row],[renda passiva]]*cambio_hoje*(1-custo_repatriacao)</f>
        <v>352.32959795540478</v>
      </c>
    </row>
    <row r="27" spans="2:15" ht="20.100000000000001" customHeight="1" x14ac:dyDescent="0.6">
      <c r="B27" s="36" t="s">
        <v>122</v>
      </c>
      <c r="C27" s="37"/>
      <c r="D27" s="37"/>
      <c r="E27" s="40">
        <f>aportes*cambio_hoje</f>
        <v>1986.25</v>
      </c>
      <c r="G27" s="57">
        <v>24</v>
      </c>
      <c r="H27" s="112">
        <f ca="1">YEAR(TODAY())-YEAR(data_de_nascimento)+Table20[[#This Row],[meses]]/12</f>
        <v>27</v>
      </c>
      <c r="I27" s="58">
        <f t="shared" ca="1" si="1"/>
        <v>45286</v>
      </c>
      <c r="J27" s="60">
        <f t="shared" si="0"/>
        <v>350</v>
      </c>
      <c r="K27" s="60"/>
      <c r="L27" s="61">
        <f>M26+L26*(1-TER_mensal-desconto_div_mensal)+Table20[[#This Row],[aportes]]*(1-custo_remessa)-comissao-Table20[[#This Row],[saques]]</f>
        <v>19328.194739792729</v>
      </c>
      <c r="M27" s="59">
        <f>Table20[[#This Row],[riqueza]]*rendimento_hist_mensal</f>
        <v>104.73710956798753</v>
      </c>
      <c r="N27" s="98">
        <f>((Table20[[#This Row],[riqueza]]*SWR)/12)*(1-imposto_GCAP)</f>
        <v>64.427315799309099</v>
      </c>
      <c r="O27" s="99">
        <f>Table20[[#This Row],[renda passiva]]*cambio_hoje*(1-custo_repatriacao)</f>
        <v>360.50626692082403</v>
      </c>
    </row>
    <row r="28" spans="2:15" ht="20.100000000000001" customHeight="1" x14ac:dyDescent="0.6">
      <c r="B28" s="38" t="s">
        <v>123</v>
      </c>
      <c r="C28" s="39"/>
      <c r="D28" s="39"/>
      <c r="E28" s="41">
        <f>saques*cambio_hoje</f>
        <v>4540</v>
      </c>
      <c r="G28" s="57">
        <v>25</v>
      </c>
      <c r="H28" s="112">
        <f ca="1">YEAR(TODAY())-YEAR(data_de_nascimento)+Table20[[#This Row],[meses]]/12</f>
        <v>27.083333333333332</v>
      </c>
      <c r="I28" s="58">
        <f t="shared" ca="1" si="1"/>
        <v>45317</v>
      </c>
      <c r="J28" s="60">
        <f t="shared" si="0"/>
        <v>350</v>
      </c>
      <c r="K28" s="60"/>
      <c r="L28" s="61">
        <f>M27+L27*(1-TER_mensal-desconto_div_mensal)+Table20[[#This Row],[aportes]]*(1-custo_remessa)-comissao-Table20[[#This Row],[saques]]</f>
        <v>19768.790238624635</v>
      </c>
      <c r="M28" s="59">
        <f>Table20[[#This Row],[riqueza]]*rendimento_hist_mensal</f>
        <v>107.12464237472778</v>
      </c>
      <c r="N28" s="98">
        <f>((Table20[[#This Row],[riqueza]]*SWR)/12)*(1-imposto_GCAP)</f>
        <v>65.895967462082112</v>
      </c>
      <c r="O28" s="99">
        <f>Table20[[#This Row],[renda passiva]]*cambio_hoje*(1-custo_repatriacao)</f>
        <v>368.72418073245353</v>
      </c>
    </row>
    <row r="29" spans="2:15" ht="20.100000000000001" customHeight="1" x14ac:dyDescent="0.6">
      <c r="G29" s="57">
        <v>26</v>
      </c>
      <c r="H29" s="112">
        <f ca="1">YEAR(TODAY())-YEAR(data_de_nascimento)+Table20[[#This Row],[meses]]/12</f>
        <v>27.166666666666668</v>
      </c>
      <c r="I29" s="58">
        <f t="shared" ca="1" si="1"/>
        <v>45348</v>
      </c>
      <c r="J29" s="60">
        <f t="shared" si="0"/>
        <v>350</v>
      </c>
      <c r="K29" s="60"/>
      <c r="L29" s="61">
        <f>M28+L28*(1-TER_mensal-desconto_div_mensal)+Table20[[#This Row],[aportes]]*(1-custo_remessa)-comissao-Table20[[#This Row],[saques]]</f>
        <v>20211.608194262259</v>
      </c>
      <c r="M29" s="59">
        <f>Table20[[#This Row],[riqueza]]*rendimento_hist_mensal</f>
        <v>109.52421840149475</v>
      </c>
      <c r="N29" s="98">
        <f>((Table20[[#This Row],[riqueza]]*SWR)/12)*(1-imposto_GCAP)</f>
        <v>67.372027314207529</v>
      </c>
      <c r="O29" s="99">
        <f>Table20[[#This Row],[renda passiva]]*cambio_hoje*(1-custo_repatriacao)</f>
        <v>376.98354743801389</v>
      </c>
    </row>
    <row r="30" spans="2:15" ht="20.100000000000001" customHeight="1" x14ac:dyDescent="0.6">
      <c r="G30" s="57">
        <v>27</v>
      </c>
      <c r="H30" s="112">
        <f ca="1">YEAR(TODAY())-YEAR(data_de_nascimento)+Table20[[#This Row],[meses]]/12</f>
        <v>27.25</v>
      </c>
      <c r="I30" s="58">
        <f t="shared" ca="1" si="1"/>
        <v>45377</v>
      </c>
      <c r="J30" s="60">
        <f t="shared" si="0"/>
        <v>350</v>
      </c>
      <c r="K30" s="60"/>
      <c r="L30" s="61">
        <f>M29+L29*(1-TER_mensal-desconto_div_mensal)+Table20[[#This Row],[aportes]]*(1-custo_remessa)-comissao-Table20[[#This Row],[saques]]</f>
        <v>20656.659817247393</v>
      </c>
      <c r="M30" s="59">
        <f>Table20[[#This Row],[riqueza]]*rendimento_hist_mensal</f>
        <v>111.9358983968353</v>
      </c>
      <c r="N30" s="98">
        <f>((Table20[[#This Row],[riqueza]]*SWR)/12)*(1-imposto_GCAP)</f>
        <v>68.855532724157982</v>
      </c>
      <c r="O30" s="99">
        <f>Table20[[#This Row],[renda passiva]]*cambio_hoje*(1-custo_repatriacao)</f>
        <v>385.28457613466219</v>
      </c>
    </row>
    <row r="31" spans="2:15" ht="20.100000000000001" customHeight="1" x14ac:dyDescent="0.6">
      <c r="G31" s="57">
        <v>28</v>
      </c>
      <c r="H31" s="112">
        <f ca="1">YEAR(TODAY())-YEAR(data_de_nascimento)+Table20[[#This Row],[meses]]/12</f>
        <v>27.333333333333332</v>
      </c>
      <c r="I31" s="58">
        <f t="shared" ca="1" si="1"/>
        <v>45408</v>
      </c>
      <c r="J31" s="60">
        <f t="shared" si="0"/>
        <v>350</v>
      </c>
      <c r="K31" s="60"/>
      <c r="L31" s="61">
        <f>M30+L30*(1-TER_mensal-desconto_div_mensal)+Table20[[#This Row],[aportes]]*(1-custo_remessa)-comissao-Table20[[#This Row],[saques]]</f>
        <v>21103.956374670171</v>
      </c>
      <c r="M31" s="59">
        <f>Table20[[#This Row],[riqueza]]*rendimento_hist_mensal</f>
        <v>114.35974341572482</v>
      </c>
      <c r="N31" s="98">
        <f>((Table20[[#This Row],[riqueza]]*SWR)/12)*(1-imposto_GCAP)</f>
        <v>70.346521248900572</v>
      </c>
      <c r="O31" s="99">
        <f>Table20[[#This Row],[renda passiva]]*cambio_hoje*(1-custo_repatriacao)</f>
        <v>393.62747697428563</v>
      </c>
    </row>
    <row r="32" spans="2:15" ht="20.100000000000001" customHeight="1" x14ac:dyDescent="0.6">
      <c r="G32" s="57">
        <v>29</v>
      </c>
      <c r="H32" s="112">
        <f ca="1">YEAR(TODAY())-YEAR(data_de_nascimento)+Table20[[#This Row],[meses]]/12</f>
        <v>27.416666666666668</v>
      </c>
      <c r="I32" s="58">
        <f t="shared" ca="1" si="1"/>
        <v>45438</v>
      </c>
      <c r="J32" s="60">
        <f t="shared" si="0"/>
        <v>350</v>
      </c>
      <c r="K32" s="60"/>
      <c r="L32" s="61">
        <f>M31+L31*(1-TER_mensal-desconto_div_mensal)+Table20[[#This Row],[aportes]]*(1-custo_remessa)-comissao-Table20[[#This Row],[saques]]</f>
        <v>21553.509190454315</v>
      </c>
      <c r="M32" s="59">
        <f>Table20[[#This Row],[riqueza]]*rendimento_hist_mensal</f>
        <v>116.79581482111288</v>
      </c>
      <c r="N32" s="98">
        <f>((Table20[[#This Row],[riqueza]]*SWR)/12)*(1-imposto_GCAP)</f>
        <v>71.845030634847717</v>
      </c>
      <c r="O32" s="99">
        <f>Table20[[#This Row],[renda passiva]]*cambio_hoje*(1-custo_repatriacao)</f>
        <v>402.01246116882214</v>
      </c>
    </row>
    <row r="33" spans="7:15" ht="20.100000000000001" customHeight="1" x14ac:dyDescent="0.6">
      <c r="G33" s="57">
        <v>30</v>
      </c>
      <c r="H33" s="112">
        <f ca="1">YEAR(TODAY())-YEAR(data_de_nascimento)+Table20[[#This Row],[meses]]/12</f>
        <v>27.5</v>
      </c>
      <c r="I33" s="58">
        <f t="shared" ca="1" si="1"/>
        <v>45469</v>
      </c>
      <c r="J33" s="60">
        <f t="shared" si="0"/>
        <v>350</v>
      </c>
      <c r="K33" s="60"/>
      <c r="L33" s="61">
        <f>M32+L32*(1-TER_mensal-desconto_div_mensal)+Table20[[#This Row],[aportes]]*(1-custo_remessa)-comissao-Table20[[#This Row],[saques]]</f>
        <v>22005.329645643807</v>
      </c>
      <c r="M33" s="59">
        <f>Table20[[#This Row],[riqueza]]*rendimento_hist_mensal</f>
        <v>119.24417428547677</v>
      </c>
      <c r="N33" s="98">
        <f>((Table20[[#This Row],[riqueza]]*SWR)/12)*(1-imposto_GCAP)</f>
        <v>73.351098818812702</v>
      </c>
      <c r="O33" s="99">
        <f>Table20[[#This Row],[renda passiva]]*cambio_hoje*(1-custo_repatriacao)</f>
        <v>410.43974099560739</v>
      </c>
    </row>
    <row r="34" spans="7:15" ht="20.100000000000001" customHeight="1" x14ac:dyDescent="0.6">
      <c r="G34" s="57">
        <v>31</v>
      </c>
      <c r="H34" s="112">
        <f ca="1">YEAR(TODAY())-YEAR(data_de_nascimento)+Table20[[#This Row],[meses]]/12</f>
        <v>27.583333333333332</v>
      </c>
      <c r="I34" s="58">
        <f t="shared" ca="1" si="1"/>
        <v>45499</v>
      </c>
      <c r="J34" s="60">
        <f t="shared" si="0"/>
        <v>350</v>
      </c>
      <c r="K34" s="60"/>
      <c r="L34" s="61">
        <f>M33+L33*(1-TER_mensal-desconto_div_mensal)+Table20[[#This Row],[aportes]]*(1-custo_remessa)-comissao-Table20[[#This Row],[saques]]</f>
        <v>22459.429178691018</v>
      </c>
      <c r="M34" s="59">
        <f>Table20[[#This Row],[riqueza]]*rendimento_hist_mensal</f>
        <v>121.70488379238273</v>
      </c>
      <c r="N34" s="98">
        <f>((Table20[[#This Row],[riqueza]]*SWR)/12)*(1-imposto_GCAP)</f>
        <v>74.864763928970063</v>
      </c>
      <c r="O34" s="99">
        <f>Table20[[#This Row],[renda passiva]]*cambio_hoje*(1-custo_repatriacao)</f>
        <v>418.90952980274841</v>
      </c>
    </row>
    <row r="35" spans="7:15" ht="20.100000000000001" customHeight="1" x14ac:dyDescent="0.6">
      <c r="G35" s="57">
        <v>32</v>
      </c>
      <c r="H35" s="112">
        <f ca="1">YEAR(TODAY())-YEAR(data_de_nascimento)+Table20[[#This Row],[meses]]/12</f>
        <v>27.666666666666668</v>
      </c>
      <c r="I35" s="58">
        <f t="shared" ca="1" si="1"/>
        <v>45530</v>
      </c>
      <c r="J35" s="60">
        <f t="shared" si="0"/>
        <v>350</v>
      </c>
      <c r="K35" s="60"/>
      <c r="L35" s="61">
        <f>M34+L34*(1-TER_mensal-desconto_div_mensal)+Table20[[#This Row],[aportes]]*(1-custo_remessa)-comissao-Table20[[#This Row],[saques]]</f>
        <v>22915.819285746293</v>
      </c>
      <c r="M35" s="59">
        <f>Table20[[#This Row],[riqueza]]*rendimento_hist_mensal</f>
        <v>124.17800563805524</v>
      </c>
      <c r="N35" s="98">
        <f>((Table20[[#This Row],[riqueza]]*SWR)/12)*(1-imposto_GCAP)</f>
        <v>76.386064285820979</v>
      </c>
      <c r="O35" s="99">
        <f>Table20[[#This Row],[renda passiva]]*cambio_hoje*(1-custo_repatriacao)</f>
        <v>427.42204201452557</v>
      </c>
    </row>
    <row r="36" spans="7:15" ht="20.100000000000001" customHeight="1" x14ac:dyDescent="0.6">
      <c r="G36" s="57">
        <v>33</v>
      </c>
      <c r="H36" s="112">
        <f ca="1">YEAR(TODAY())-YEAR(data_de_nascimento)+Table20[[#This Row],[meses]]/12</f>
        <v>27.75</v>
      </c>
      <c r="I36" s="58">
        <f t="shared" ca="1" si="1"/>
        <v>45561</v>
      </c>
      <c r="J36" s="60">
        <f t="shared" ref="J36:J67" si="2">aportes</f>
        <v>350</v>
      </c>
      <c r="K36" s="60"/>
      <c r="L36" s="61">
        <f>M35+L35*(1-TER_mensal-desconto_div_mensal)+Table20[[#This Row],[aportes]]*(1-custo_remessa)-comissao-Table20[[#This Row],[saques]]</f>
        <v>23374.511520948989</v>
      </c>
      <c r="M36" s="59">
        <f>Table20[[#This Row],[riqueza]]*rendimento_hist_mensal</f>
        <v>126.66360243295411</v>
      </c>
      <c r="N36" s="98">
        <f>((Table20[[#This Row],[riqueza]]*SWR)/12)*(1-imposto_GCAP)</f>
        <v>77.915038403163294</v>
      </c>
      <c r="O36" s="99">
        <f>Table20[[#This Row],[renda passiva]]*cambio_hoje*(1-custo_repatriacao)</f>
        <v>435.97749313682033</v>
      </c>
    </row>
    <row r="37" spans="7:15" ht="20.100000000000001" customHeight="1" x14ac:dyDescent="0.6">
      <c r="G37" s="57">
        <v>34</v>
      </c>
      <c r="H37" s="112">
        <f ca="1">YEAR(TODAY())-YEAR(data_de_nascimento)+Table20[[#This Row],[meses]]/12</f>
        <v>27.833333333333332</v>
      </c>
      <c r="I37" s="58">
        <f t="shared" ca="1" si="1"/>
        <v>45591</v>
      </c>
      <c r="J37" s="60">
        <f t="shared" si="2"/>
        <v>350</v>
      </c>
      <c r="K37" s="60"/>
      <c r="L37" s="61">
        <f>M36+L36*(1-TER_mensal-desconto_div_mensal)+Table20[[#This Row],[aportes]]*(1-custo_remessa)-comissao-Table20[[#This Row],[saques]]</f>
        <v>23835.517496719982</v>
      </c>
      <c r="M37" s="59">
        <f>Table20[[#This Row],[riqueza]]*rendimento_hist_mensal</f>
        <v>129.16173710335951</v>
      </c>
      <c r="N37" s="98">
        <f>((Table20[[#This Row],[riqueza]]*SWR)/12)*(1-imposto_GCAP)</f>
        <v>79.451724989066605</v>
      </c>
      <c r="O37" s="99">
        <f>Table20[[#This Row],[renda passiva]]*cambio_hoje*(1-custo_repatriacao)</f>
        <v>444.57609976257163</v>
      </c>
    </row>
    <row r="38" spans="7:15" ht="20.100000000000001" customHeight="1" x14ac:dyDescent="0.6">
      <c r="G38" s="57">
        <v>35</v>
      </c>
      <c r="H38" s="112">
        <f ca="1">YEAR(TODAY())-YEAR(data_de_nascimento)+Table20[[#This Row],[meses]]/12</f>
        <v>27.916666666666668</v>
      </c>
      <c r="I38" s="58">
        <f t="shared" ca="1" si="1"/>
        <v>45622</v>
      </c>
      <c r="J38" s="60">
        <f t="shared" si="2"/>
        <v>350</v>
      </c>
      <c r="K38" s="60"/>
      <c r="L38" s="61">
        <f>M37+L37*(1-TER_mensal-desconto_div_mensal)+Table20[[#This Row],[aportes]]*(1-custo_remessa)-comissao-Table20[[#This Row],[saques]]</f>
        <v>24298.848884055657</v>
      </c>
      <c r="M38" s="59">
        <f>Table20[[#This Row],[riqueza]]*rendimento_hist_mensal</f>
        <v>131.67247289296509</v>
      </c>
      <c r="N38" s="98">
        <f>((Table20[[#This Row],[riqueza]]*SWR)/12)*(1-imposto_GCAP)</f>
        <v>80.996162946852181</v>
      </c>
      <c r="O38" s="99">
        <f>Table20[[#This Row],[renda passiva]]*cambio_hoje*(1-custo_repatriacao)</f>
        <v>453.21807957725872</v>
      </c>
    </row>
    <row r="39" spans="7:15" ht="20.100000000000001" customHeight="1" x14ac:dyDescent="0.6">
      <c r="G39" s="57">
        <v>36</v>
      </c>
      <c r="H39" s="112">
        <f ca="1">YEAR(TODAY())-YEAR(data_de_nascimento)+Table20[[#This Row],[meses]]/12</f>
        <v>28</v>
      </c>
      <c r="I39" s="58">
        <f t="shared" ca="1" si="1"/>
        <v>45652</v>
      </c>
      <c r="J39" s="60">
        <f t="shared" si="2"/>
        <v>350</v>
      </c>
      <c r="K39" s="60"/>
      <c r="L39" s="61">
        <f>M38+L38*(1-TER_mensal-desconto_div_mensal)+Table20[[#This Row],[aportes]]*(1-custo_remessa)-comissao-Table20[[#This Row],[saques]]</f>
        <v>24764.517412823363</v>
      </c>
      <c r="M39" s="59">
        <f>Table20[[#This Row],[riqueza]]*rendimento_hist_mensal</f>
        <v>134.19587336447907</v>
      </c>
      <c r="N39" s="98">
        <f>((Table20[[#This Row],[riqueza]]*SWR)/12)*(1-imposto_GCAP)</f>
        <v>82.548391376077873</v>
      </c>
      <c r="O39" s="99">
        <f>Table20[[#This Row],[renda passiva]]*cambio_hoje*(1-custo_repatriacao)</f>
        <v>461.9036513644125</v>
      </c>
    </row>
    <row r="40" spans="7:15" ht="20.100000000000001" customHeight="1" x14ac:dyDescent="0.6">
      <c r="G40" s="57">
        <v>37</v>
      </c>
      <c r="H40" s="112">
        <f ca="1">YEAR(TODAY())-YEAR(data_de_nascimento)+Table20[[#This Row],[meses]]/12</f>
        <v>28.083333333333332</v>
      </c>
      <c r="I40" s="58">
        <f t="shared" ca="1" si="1"/>
        <v>45683</v>
      </c>
      <c r="J40" s="60">
        <f t="shared" si="2"/>
        <v>350</v>
      </c>
      <c r="K40" s="60"/>
      <c r="L40" s="61">
        <f>M39+L39*(1-TER_mensal-desconto_div_mensal)+Table20[[#This Row],[aportes]]*(1-custo_remessa)-comissao-Table20[[#This Row],[saques]]</f>
        <v>25232.534872058382</v>
      </c>
      <c r="M40" s="59">
        <f>Table20[[#This Row],[riqueza]]*rendimento_hist_mensal</f>
        <v>136.73200240123333</v>
      </c>
      <c r="N40" s="98">
        <f>((Table20[[#This Row],[riqueza]]*SWR)/12)*(1-imposto_GCAP)</f>
        <v>84.108449573527949</v>
      </c>
      <c r="O40" s="99">
        <f>Table20[[#This Row],[renda passiva]]*cambio_hoje*(1-custo_repatriacao)</f>
        <v>470.63303501115433</v>
      </c>
    </row>
    <row r="41" spans="7:15" ht="20.100000000000001" customHeight="1" x14ac:dyDescent="0.6">
      <c r="G41" s="57">
        <v>38</v>
      </c>
      <c r="H41" s="112">
        <f ca="1">YEAR(TODAY())-YEAR(data_de_nascimento)+Table20[[#This Row],[meses]]/12</f>
        <v>28.166666666666668</v>
      </c>
      <c r="I41" s="58">
        <f t="shared" ca="1" si="1"/>
        <v>45714</v>
      </c>
      <c r="J41" s="60">
        <f t="shared" si="2"/>
        <v>350</v>
      </c>
      <c r="K41" s="60"/>
      <c r="L41" s="61">
        <f>M40+L40*(1-TER_mensal-desconto_div_mensal)+Table20[[#This Row],[aportes]]*(1-custo_remessa)-comissao-Table20[[#This Row],[saques]]</f>
        <v>25702.913110262391</v>
      </c>
      <c r="M41" s="59">
        <f>Table20[[#This Row],[riqueza]]*rendimento_hist_mensal</f>
        <v>139.28092420880088</v>
      </c>
      <c r="N41" s="98">
        <f>((Table20[[#This Row],[riqueza]]*SWR)/12)*(1-imposto_GCAP)</f>
        <v>85.676377034207974</v>
      </c>
      <c r="O41" s="99">
        <f>Table20[[#This Row],[renda passiva]]*cambio_hoje*(1-custo_repatriacao)</f>
        <v>479.40645151376242</v>
      </c>
    </row>
    <row r="42" spans="7:15" ht="20.100000000000001" customHeight="1" x14ac:dyDescent="0.6">
      <c r="G42" s="57">
        <v>39</v>
      </c>
      <c r="H42" s="112">
        <f ca="1">YEAR(TODAY())-YEAR(data_de_nascimento)+Table20[[#This Row],[meses]]/12</f>
        <v>28.25</v>
      </c>
      <c r="I42" s="58">
        <f t="shared" ca="1" si="1"/>
        <v>45742</v>
      </c>
      <c r="J42" s="60">
        <f t="shared" si="2"/>
        <v>350</v>
      </c>
      <c r="K42" s="60"/>
      <c r="L42" s="61">
        <f>M41+L41*(1-TER_mensal-desconto_div_mensal)+Table20[[#This Row],[aportes]]*(1-custo_remessa)-comissao-Table20[[#This Row],[saques]]</f>
        <v>26175.664035703398</v>
      </c>
      <c r="M42" s="59">
        <f>Table20[[#This Row],[riqueza]]*rendimento_hist_mensal</f>
        <v>141.84270331662114</v>
      </c>
      <c r="N42" s="98">
        <f>((Table20[[#This Row],[riqueza]]*SWR)/12)*(1-imposto_GCAP)</f>
        <v>87.252213452344662</v>
      </c>
      <c r="O42" s="99">
        <f>Table20[[#This Row],[renda passiva]]*cambio_hoje*(1-custo_repatriacao)</f>
        <v>488.22412298326719</v>
      </c>
    </row>
    <row r="43" spans="7:15" ht="20.100000000000001" customHeight="1" x14ac:dyDescent="0.6">
      <c r="G43" s="57">
        <v>40</v>
      </c>
      <c r="H43" s="112">
        <f ca="1">YEAR(TODAY())-YEAR(data_de_nascimento)+Table20[[#This Row],[meses]]/12</f>
        <v>28.333333333333332</v>
      </c>
      <c r="I43" s="58">
        <f t="shared" ca="1" si="1"/>
        <v>45773</v>
      </c>
      <c r="J43" s="60">
        <f t="shared" si="2"/>
        <v>350</v>
      </c>
      <c r="K43" s="60"/>
      <c r="L43" s="61">
        <f>M42+L42*(1-TER_mensal-desconto_div_mensal)+Table20[[#This Row],[aportes]]*(1-custo_remessa)-comissao-Table20[[#This Row],[saques]]</f>
        <v>26650.799616717242</v>
      </c>
      <c r="M43" s="59">
        <f>Table20[[#This Row],[riqueza]]*rendimento_hist_mensal</f>
        <v>144.41740457963368</v>
      </c>
      <c r="N43" s="98">
        <f>((Table20[[#This Row],[riqueza]]*SWR)/12)*(1-imposto_GCAP)</f>
        <v>88.835998722390812</v>
      </c>
      <c r="O43" s="99">
        <f>Table20[[#This Row],[renda passiva]]*cambio_hoje*(1-custo_repatriacao)</f>
        <v>497.0862726510739</v>
      </c>
    </row>
    <row r="44" spans="7:15" ht="20.100000000000001" customHeight="1" x14ac:dyDescent="0.6">
      <c r="G44" s="57">
        <v>41</v>
      </c>
      <c r="H44" s="112">
        <f ca="1">YEAR(TODAY())-YEAR(data_de_nascimento)+Table20[[#This Row],[meses]]/12</f>
        <v>28.416666666666668</v>
      </c>
      <c r="I44" s="58">
        <f t="shared" ca="1" si="1"/>
        <v>45803</v>
      </c>
      <c r="J44" s="60">
        <f t="shared" si="2"/>
        <v>350</v>
      </c>
      <c r="K44" s="60"/>
      <c r="L44" s="61">
        <f>M43+L43*(1-TER_mensal-desconto_div_mensal)+Table20[[#This Row],[aportes]]*(1-custo_remessa)-comissao-Table20[[#This Row],[saques]]</f>
        <v>27128.331882010574</v>
      </c>
      <c r="M44" s="59">
        <f>Table20[[#This Row],[riqueza]]*rendimento_hist_mensal</f>
        <v>147.00509317992007</v>
      </c>
      <c r="N44" s="98">
        <f>((Table20[[#This Row],[riqueza]]*SWR)/12)*(1-imposto_GCAP)</f>
        <v>90.427772940035254</v>
      </c>
      <c r="O44" s="99">
        <f>Table20[[#This Row],[renda passiva]]*cambio_hoje*(1-custo_repatriacao)</f>
        <v>505.99312487461418</v>
      </c>
    </row>
    <row r="45" spans="7:15" ht="20.100000000000001" customHeight="1" x14ac:dyDescent="0.6">
      <c r="G45" s="57">
        <v>42</v>
      </c>
      <c r="H45" s="112">
        <f ca="1">YEAR(TODAY())-YEAR(data_de_nascimento)+Table20[[#This Row],[meses]]/12</f>
        <v>28.5</v>
      </c>
      <c r="I45" s="58">
        <f t="shared" ca="1" si="1"/>
        <v>45834</v>
      </c>
      <c r="J45" s="60">
        <f t="shared" si="2"/>
        <v>350</v>
      </c>
      <c r="K45" s="60"/>
      <c r="L45" s="61">
        <f>M44+L44*(1-TER_mensal-desconto_div_mensal)+Table20[[#This Row],[aportes]]*(1-custo_remessa)-comissao-Table20[[#This Row],[saques]]</f>
        <v>27608.272920965381</v>
      </c>
      <c r="M45" s="59">
        <f>Table20[[#This Row],[riqueza]]*rendimento_hist_mensal</f>
        <v>149.60583462835407</v>
      </c>
      <c r="N45" s="98">
        <f>((Table20[[#This Row],[riqueza]]*SWR)/12)*(1-imposto_GCAP)</f>
        <v>92.027576403217935</v>
      </c>
      <c r="O45" s="99">
        <f>Table20[[#This Row],[renda passiva]]*cambio_hoje*(1-custo_repatriacao)</f>
        <v>514.94490514302606</v>
      </c>
    </row>
    <row r="46" spans="7:15" ht="20.100000000000001" customHeight="1" x14ac:dyDescent="0.6">
      <c r="G46" s="57">
        <v>43</v>
      </c>
      <c r="H46" s="112">
        <f ca="1">YEAR(TODAY())-YEAR(data_de_nascimento)+Table20[[#This Row],[meses]]/12</f>
        <v>28.583333333333332</v>
      </c>
      <c r="I46" s="58">
        <f t="shared" ca="1" si="1"/>
        <v>45864</v>
      </c>
      <c r="J46" s="60">
        <f t="shared" si="2"/>
        <v>350</v>
      </c>
      <c r="K46" s="60"/>
      <c r="L46" s="61">
        <f>M45+L45*(1-TER_mensal-desconto_div_mensal)+Table20[[#This Row],[aportes]]*(1-custo_remessa)-comissao-Table20[[#This Row],[saques]]</f>
        <v>28090.634883945051</v>
      </c>
      <c r="M46" s="59">
        <f>Table20[[#This Row],[riqueza]]*rendimento_hist_mensal</f>
        <v>152.2196947662602</v>
      </c>
      <c r="N46" s="98">
        <f>((Table20[[#This Row],[riqueza]]*SWR)/12)*(1-imposto_GCAP)</f>
        <v>93.635449613150172</v>
      </c>
      <c r="O46" s="99">
        <f>Table20[[#This Row],[renda passiva]]*cambio_hoje*(1-custo_repatriacao)</f>
        <v>523.94184008286243</v>
      </c>
    </row>
    <row r="47" spans="7:15" ht="20.100000000000001" customHeight="1" x14ac:dyDescent="0.6">
      <c r="G47" s="57">
        <v>44</v>
      </c>
      <c r="H47" s="112">
        <f ca="1">YEAR(TODAY())-YEAR(data_de_nascimento)+Table20[[#This Row],[meses]]/12</f>
        <v>28.666666666666668</v>
      </c>
      <c r="I47" s="58">
        <f t="shared" ca="1" si="1"/>
        <v>45895</v>
      </c>
      <c r="J47" s="60">
        <f t="shared" si="2"/>
        <v>350</v>
      </c>
      <c r="K47" s="60"/>
      <c r="L47" s="61">
        <f>M46+L46*(1-TER_mensal-desconto_div_mensal)+Table20[[#This Row],[aportes]]*(1-custo_remessa)-comissao-Table20[[#This Row],[saques]]</f>
        <v>28575.429982601974</v>
      </c>
      <c r="M47" s="59">
        <f>Table20[[#This Row],[riqueza]]*rendimento_hist_mensal</f>
        <v>154.84673976708049</v>
      </c>
      <c r="N47" s="98">
        <f>((Table20[[#This Row],[riqueza]]*SWR)/12)*(1-imposto_GCAP)</f>
        <v>95.25143327533992</v>
      </c>
      <c r="O47" s="99">
        <f>Table20[[#This Row],[renda passiva]]*cambio_hoje*(1-custo_repatriacao)</f>
        <v>532.98415746382818</v>
      </c>
    </row>
    <row r="48" spans="7:15" ht="20.100000000000001" customHeight="1" x14ac:dyDescent="0.6">
      <c r="G48" s="57">
        <v>45</v>
      </c>
      <c r="H48" s="112">
        <f ca="1">YEAR(TODAY())-YEAR(data_de_nascimento)+Table20[[#This Row],[meses]]/12</f>
        <v>28.75</v>
      </c>
      <c r="I48" s="58">
        <f t="shared" ca="1" si="1"/>
        <v>45926</v>
      </c>
      <c r="J48" s="60">
        <f t="shared" si="2"/>
        <v>350</v>
      </c>
      <c r="K48" s="60"/>
      <c r="L48" s="61">
        <f>M47+L47*(1-TER_mensal-desconto_div_mensal)+Table20[[#This Row],[aportes]]*(1-custo_remessa)-comissao-Table20[[#This Row],[saques]]</f>
        <v>29062.670490186691</v>
      </c>
      <c r="M48" s="59">
        <f>Table20[[#This Row],[riqueza]]*rendimento_hist_mensal</f>
        <v>157.48703613804977</v>
      </c>
      <c r="N48" s="98">
        <f>((Table20[[#This Row],[riqueza]]*SWR)/12)*(1-imposto_GCAP)</f>
        <v>96.875568300622305</v>
      </c>
      <c r="O48" s="99">
        <f>Table20[[#This Row],[renda passiva]]*cambio_hoje*(1-custo_repatriacao)</f>
        <v>542.07208620454708</v>
      </c>
    </row>
    <row r="49" spans="7:15" ht="20.100000000000001" customHeight="1" x14ac:dyDescent="0.6">
      <c r="G49" s="57">
        <v>46</v>
      </c>
      <c r="H49" s="112">
        <f ca="1">YEAR(TODAY())-YEAR(data_de_nascimento)+Table20[[#This Row],[meses]]/12</f>
        <v>28.833333333333332</v>
      </c>
      <c r="I49" s="58">
        <f t="shared" ca="1" si="1"/>
        <v>45956</v>
      </c>
      <c r="J49" s="60">
        <f t="shared" si="2"/>
        <v>350</v>
      </c>
      <c r="K49" s="60"/>
      <c r="L49" s="61">
        <f>M48+L48*(1-TER_mensal-desconto_div_mensal)+Table20[[#This Row],[aportes]]*(1-custo_remessa)-comissao-Table20[[#This Row],[saques]]</f>
        <v>29552.368741858612</v>
      </c>
      <c r="M49" s="59">
        <f>Table20[[#This Row],[riqueza]]*rendimento_hist_mensal</f>
        <v>160.14065072187947</v>
      </c>
      <c r="N49" s="98">
        <f>((Table20[[#This Row],[riqueza]]*SWR)/12)*(1-imposto_GCAP)</f>
        <v>98.507895806195378</v>
      </c>
      <c r="O49" s="99">
        <f>Table20[[#This Row],[renda passiva]]*cambio_hoje*(1-custo_repatriacao)</f>
        <v>551.20585637835654</v>
      </c>
    </row>
    <row r="50" spans="7:15" ht="20.100000000000001" customHeight="1" x14ac:dyDescent="0.6">
      <c r="G50" s="57">
        <v>47</v>
      </c>
      <c r="H50" s="112">
        <f ca="1">YEAR(TODAY())-YEAR(data_de_nascimento)+Table20[[#This Row],[meses]]/12</f>
        <v>28.916666666666668</v>
      </c>
      <c r="I50" s="58">
        <f t="shared" ca="1" si="1"/>
        <v>45987</v>
      </c>
      <c r="J50" s="60">
        <f t="shared" si="2"/>
        <v>350</v>
      </c>
      <c r="K50" s="60"/>
      <c r="L50" s="61">
        <f>M49+L49*(1-TER_mensal-desconto_div_mensal)+Table20[[#This Row],[aportes]]*(1-custo_remessa)-comissao-Table20[[#This Row],[saques]]</f>
        <v>30044.5371349983</v>
      </c>
      <c r="M50" s="59">
        <f>Table20[[#This Row],[riqueza]]*rendimento_hist_mensal</f>
        <v>162.80765069844966</v>
      </c>
      <c r="N50" s="98">
        <f>((Table20[[#This Row],[riqueza]]*SWR)/12)*(1-imposto_GCAP)</f>
        <v>100.14845711666101</v>
      </c>
      <c r="O50" s="99">
        <f>Table20[[#This Row],[renda passiva]]*cambio_hoje*(1-custo_repatriacao)</f>
        <v>560.38569921913245</v>
      </c>
    </row>
    <row r="51" spans="7:15" ht="20.100000000000001" customHeight="1" x14ac:dyDescent="0.6">
      <c r="G51" s="57">
        <v>48</v>
      </c>
      <c r="H51" s="112">
        <f ca="1">YEAR(TODAY())-YEAR(data_de_nascimento)+Table20[[#This Row],[meses]]/12</f>
        <v>29</v>
      </c>
      <c r="I51" s="58">
        <f t="shared" ca="1" si="1"/>
        <v>46017</v>
      </c>
      <c r="J51" s="60">
        <f t="shared" si="2"/>
        <v>350</v>
      </c>
      <c r="K51" s="60"/>
      <c r="L51" s="61">
        <f>M50+L50*(1-TER_mensal-desconto_div_mensal)+Table20[[#This Row],[aportes]]*(1-custo_remessa)-comissao-Table20[[#This Row],[saques]]</f>
        <v>30539.188129521328</v>
      </c>
      <c r="M51" s="59">
        <f>Table20[[#This Row],[riqueza]]*rendimento_hist_mensal</f>
        <v>165.48810358651014</v>
      </c>
      <c r="N51" s="98">
        <f>((Table20[[#This Row],[riqueza]]*SWR)/12)*(1-imposto_GCAP)</f>
        <v>101.7972937650711</v>
      </c>
      <c r="O51" s="99">
        <f>Table20[[#This Row],[renda passiva]]*cambio_hoje*(1-custo_repatriacao)</f>
        <v>569.61184712714362</v>
      </c>
    </row>
    <row r="52" spans="7:15" ht="20.100000000000001" customHeight="1" x14ac:dyDescent="0.6">
      <c r="G52" s="57">
        <v>49</v>
      </c>
      <c r="H52" s="112">
        <f ca="1">YEAR(TODAY())-YEAR(data_de_nascimento)+Table20[[#This Row],[meses]]/12</f>
        <v>29.083333333333332</v>
      </c>
      <c r="I52" s="58">
        <f t="shared" ca="1" si="1"/>
        <v>46048</v>
      </c>
      <c r="J52" s="60">
        <f t="shared" si="2"/>
        <v>350</v>
      </c>
      <c r="K52" s="60"/>
      <c r="L52" s="61">
        <f>M51+L51*(1-TER_mensal-desconto_div_mensal)+Table20[[#This Row],[aportes]]*(1-custo_remessa)-comissao-Table20[[#This Row],[saques]]</f>
        <v>31036.334248193714</v>
      </c>
      <c r="M52" s="59">
        <f>Table20[[#This Row],[riqueza]]*rendimento_hist_mensal</f>
        <v>168.18207724538937</v>
      </c>
      <c r="N52" s="98">
        <f>((Table20[[#This Row],[riqueza]]*SWR)/12)*(1-imposto_GCAP)</f>
        <v>103.45444749397905</v>
      </c>
      <c r="O52" s="99">
        <f>Table20[[#This Row],[renda passiva]]*cambio_hoje*(1-custo_repatriacao)</f>
        <v>578.88453367493446</v>
      </c>
    </row>
    <row r="53" spans="7:15" ht="20.100000000000001" customHeight="1" x14ac:dyDescent="0.6">
      <c r="G53" s="57">
        <v>50</v>
      </c>
      <c r="H53" s="112">
        <f ca="1">YEAR(TODAY())-YEAR(data_de_nascimento)+Table20[[#This Row],[meses]]/12</f>
        <v>29.166666666666668</v>
      </c>
      <c r="I53" s="58">
        <f t="shared" ca="1" si="1"/>
        <v>46079</v>
      </c>
      <c r="J53" s="60">
        <f t="shared" si="2"/>
        <v>350</v>
      </c>
      <c r="K53" s="60"/>
      <c r="L53" s="61">
        <f>M52+L52*(1-TER_mensal-desconto_div_mensal)+Table20[[#This Row],[aportes]]*(1-custo_remessa)-comissao-Table20[[#This Row],[saques]]</f>
        <v>31535.988076948954</v>
      </c>
      <c r="M53" s="59">
        <f>Table20[[#This Row],[riqueza]]*rendimento_hist_mensal</f>
        <v>170.88963987671264</v>
      </c>
      <c r="N53" s="98">
        <f>((Table20[[#This Row],[riqueza]]*SWR)/12)*(1-imposto_GCAP)</f>
        <v>105.11996025649653</v>
      </c>
      <c r="O53" s="99">
        <f>Table20[[#This Row],[renda passiva]]*cambio_hoje*(1-custo_repatriacao)</f>
        <v>588.20399361323916</v>
      </c>
    </row>
    <row r="54" spans="7:15" ht="20.100000000000001" customHeight="1" x14ac:dyDescent="0.6">
      <c r="G54" s="57">
        <v>51</v>
      </c>
      <c r="H54" s="112">
        <f ca="1">YEAR(TODAY())-YEAR(data_de_nascimento)+Table20[[#This Row],[meses]]/12</f>
        <v>29.25</v>
      </c>
      <c r="I54" s="58">
        <f t="shared" ca="1" si="1"/>
        <v>46107</v>
      </c>
      <c r="J54" s="60">
        <f t="shared" si="2"/>
        <v>350</v>
      </c>
      <c r="K54" s="60"/>
      <c r="L54" s="61">
        <f>M53+L53*(1-TER_mensal-desconto_div_mensal)+Table20[[#This Row],[aportes]]*(1-custo_remessa)-comissao-Table20[[#This Row],[saques]]</f>
        <v>32038.162265206647</v>
      </c>
      <c r="M54" s="59">
        <f>Table20[[#This Row],[riqueza]]*rendimento_hist_mensal</f>
        <v>173.61086002612868</v>
      </c>
      <c r="N54" s="98">
        <f>((Table20[[#This Row],[riqueza]]*SWR)/12)*(1-imposto_GCAP)</f>
        <v>106.79387421735549</v>
      </c>
      <c r="O54" s="99">
        <f>Table20[[#This Row],[renda passiva]]*cambio_hoje*(1-custo_repatriacao)</f>
        <v>597.57046287692356</v>
      </c>
    </row>
    <row r="55" spans="7:15" ht="20.100000000000001" customHeight="1" x14ac:dyDescent="0.6">
      <c r="G55" s="57">
        <v>52</v>
      </c>
      <c r="H55" s="112">
        <f ca="1">YEAR(TODAY())-YEAR(data_de_nascimento)+Table20[[#This Row],[meses]]/12</f>
        <v>29.333333333333332</v>
      </c>
      <c r="I55" s="58">
        <f t="shared" ca="1" si="1"/>
        <v>46138</v>
      </c>
      <c r="J55" s="60">
        <f t="shared" si="2"/>
        <v>350</v>
      </c>
      <c r="K55" s="60"/>
      <c r="L55" s="61">
        <f>M54+L54*(1-TER_mensal-desconto_div_mensal)+Table20[[#This Row],[aportes]]*(1-custo_remessa)-comissao-Table20[[#This Row],[saques]]</f>
        <v>32542.869526192746</v>
      </c>
      <c r="M55" s="59">
        <f>Table20[[#This Row],[riqueza]]*rendimento_hist_mensal</f>
        <v>176.34580658504495</v>
      </c>
      <c r="N55" s="98">
        <f>((Table20[[#This Row],[riqueza]]*SWR)/12)*(1-imposto_GCAP)</f>
        <v>108.47623175397582</v>
      </c>
      <c r="O55" s="99">
        <f>Table20[[#This Row],[renda passiva]]*cambio_hoje*(1-custo_repatriacao)</f>
        <v>606.98417859095935</v>
      </c>
    </row>
    <row r="56" spans="7:15" ht="20.100000000000001" customHeight="1" x14ac:dyDescent="0.6">
      <c r="G56" s="57">
        <v>53</v>
      </c>
      <c r="H56" s="112">
        <f ca="1">YEAR(TODAY())-YEAR(data_de_nascimento)+Table20[[#This Row],[meses]]/12</f>
        <v>29.416666666666668</v>
      </c>
      <c r="I56" s="58">
        <f t="shared" ca="1" si="1"/>
        <v>46168</v>
      </c>
      <c r="J56" s="60">
        <f t="shared" si="2"/>
        <v>350</v>
      </c>
      <c r="K56" s="60"/>
      <c r="L56" s="61">
        <f>M55+L55*(1-TER_mensal-desconto_div_mensal)+Table20[[#This Row],[aportes]]*(1-custo_remessa)-comissao-Table20[[#This Row],[saques]]</f>
        <v>33050.122637261404</v>
      </c>
      <c r="M56" s="59">
        <f>Table20[[#This Row],[riqueza]]*rendimento_hist_mensal</f>
        <v>179.0945487923718</v>
      </c>
      <c r="N56" s="98">
        <f>((Table20[[#This Row],[riqueza]]*SWR)/12)*(1-imposto_GCAP)</f>
        <v>110.16707545753802</v>
      </c>
      <c r="O56" s="99">
        <f>Table20[[#This Row],[renda passiva]]*cambio_hoje*(1-custo_repatriacao)</f>
        <v>616.44537907642689</v>
      </c>
    </row>
    <row r="57" spans="7:15" ht="20.100000000000001" customHeight="1" x14ac:dyDescent="0.6">
      <c r="G57" s="57">
        <v>54</v>
      </c>
      <c r="H57" s="112">
        <f ca="1">YEAR(TODAY())-YEAR(data_de_nascimento)+Table20[[#This Row],[meses]]/12</f>
        <v>29.5</v>
      </c>
      <c r="I57" s="58">
        <f t="shared" ca="1" si="1"/>
        <v>46199</v>
      </c>
      <c r="J57" s="60">
        <f t="shared" si="2"/>
        <v>350</v>
      </c>
      <c r="K57" s="60"/>
      <c r="L57" s="61">
        <f>M56+L56*(1-TER_mensal-desconto_div_mensal)+Table20[[#This Row],[aportes]]*(1-custo_remessa)-comissao-Table20[[#This Row],[saques]]</f>
        <v>33559.934440218436</v>
      </c>
      <c r="M57" s="59">
        <f>Table20[[#This Row],[riqueza]]*rendimento_hist_mensal</f>
        <v>181.85715623627507</v>
      </c>
      <c r="N57" s="98">
        <f>((Table20[[#This Row],[riqueza]]*SWR)/12)*(1-imposto_GCAP)</f>
        <v>111.86644813406146</v>
      </c>
      <c r="O57" s="99">
        <f>Table20[[#This Row],[renda passiva]]*cambio_hoje*(1-custo_repatriacao)</f>
        <v>625.95430385654754</v>
      </c>
    </row>
    <row r="58" spans="7:15" ht="20.100000000000001" customHeight="1" x14ac:dyDescent="0.6">
      <c r="G58" s="57">
        <v>55</v>
      </c>
      <c r="H58" s="112">
        <f ca="1">YEAR(TODAY())-YEAR(data_de_nascimento)+Table20[[#This Row],[meses]]/12</f>
        <v>29.583333333333332</v>
      </c>
      <c r="I58" s="58">
        <f t="shared" ca="1" si="1"/>
        <v>46229</v>
      </c>
      <c r="J58" s="60">
        <f t="shared" si="2"/>
        <v>350</v>
      </c>
      <c r="K58" s="60"/>
      <c r="L58" s="61">
        <f>M57+L57*(1-TER_mensal-desconto_div_mensal)+Table20[[#This Row],[aportes]]*(1-custo_remessa)-comissao-Table20[[#This Row],[saques]]</f>
        <v>34072.317841646451</v>
      </c>
      <c r="M58" s="59">
        <f>Table20[[#This Row],[riqueza]]*rendimento_hist_mensal</f>
        <v>184.63369885593826</v>
      </c>
      <c r="N58" s="98">
        <f>((Table20[[#This Row],[riqueza]]*SWR)/12)*(1-imposto_GCAP)</f>
        <v>113.57439280548817</v>
      </c>
      <c r="O58" s="99">
        <f>Table20[[#This Row],[renda passiva]]*cambio_hoje*(1-custo_repatriacao)</f>
        <v>635.51119366274941</v>
      </c>
    </row>
    <row r="59" spans="7:15" ht="20.100000000000001" customHeight="1" x14ac:dyDescent="0.6">
      <c r="G59" s="57">
        <v>56</v>
      </c>
      <c r="H59" s="112">
        <f ca="1">YEAR(TODAY())-YEAR(data_de_nascimento)+Table20[[#This Row],[meses]]/12</f>
        <v>29.666666666666668</v>
      </c>
      <c r="I59" s="58">
        <f t="shared" ca="1" si="1"/>
        <v>46260</v>
      </c>
      <c r="J59" s="60">
        <f t="shared" si="2"/>
        <v>350</v>
      </c>
      <c r="K59" s="60"/>
      <c r="L59" s="61">
        <f>M58+L58*(1-TER_mensal-desconto_div_mensal)+Table20[[#This Row],[aportes]]*(1-custo_remessa)-comissao-Table20[[#This Row],[saques]]</f>
        <v>34587.285813231581</v>
      </c>
      <c r="M59" s="59">
        <f>Table20[[#This Row],[riqueza]]*rendimento_hist_mensal</f>
        <v>187.42424694333272</v>
      </c>
      <c r="N59" s="98">
        <f>((Table20[[#This Row],[riqueza]]*SWR)/12)*(1-imposto_GCAP)</f>
        <v>115.29095271077193</v>
      </c>
      <c r="O59" s="99">
        <f>Table20[[#This Row],[renda passiva]]*cambio_hoje*(1-custo_repatriacao)</f>
        <v>645.11629044075983</v>
      </c>
    </row>
    <row r="60" spans="7:15" ht="20.100000000000001" customHeight="1" x14ac:dyDescent="0.6">
      <c r="G60" s="57">
        <v>57</v>
      </c>
      <c r="H60" s="112">
        <f ca="1">YEAR(TODAY())-YEAR(data_de_nascimento)+Table20[[#This Row],[meses]]/12</f>
        <v>29.75</v>
      </c>
      <c r="I60" s="58">
        <f t="shared" ca="1" si="1"/>
        <v>46291</v>
      </c>
      <c r="J60" s="60">
        <f t="shared" si="2"/>
        <v>350</v>
      </c>
      <c r="K60" s="60"/>
      <c r="L60" s="61">
        <f>M59+L59*(1-TER_mensal-desconto_div_mensal)+Table20[[#This Row],[aportes]]*(1-custo_remessa)-comissao-Table20[[#This Row],[saques]]</f>
        <v>35104.851392091885</v>
      </c>
      <c r="M60" s="59">
        <f>Table20[[#This Row],[riqueza]]*rendimento_hist_mensal</f>
        <v>190.22887114499738</v>
      </c>
      <c r="N60" s="98">
        <f>((Table20[[#This Row],[riqueza]]*SWR)/12)*(1-imposto_GCAP)</f>
        <v>117.01617130697296</v>
      </c>
      <c r="O60" s="99">
        <f>Table20[[#This Row],[renda passiva]]*cambio_hoje*(1-custo_repatriacao)</f>
        <v>654.76983735673252</v>
      </c>
    </row>
    <row r="61" spans="7:15" ht="20.100000000000001" customHeight="1" x14ac:dyDescent="0.6">
      <c r="G61" s="57">
        <v>58</v>
      </c>
      <c r="H61" s="112">
        <f ca="1">YEAR(TODAY())-YEAR(data_de_nascimento)+Table20[[#This Row],[meses]]/12</f>
        <v>29.833333333333332</v>
      </c>
      <c r="I61" s="58">
        <f t="shared" ca="1" si="1"/>
        <v>46321</v>
      </c>
      <c r="J61" s="60">
        <f t="shared" si="2"/>
        <v>350</v>
      </c>
      <c r="K61" s="60"/>
      <c r="L61" s="61">
        <f>M60+L60*(1-TER_mensal-desconto_div_mensal)+Table20[[#This Row],[aportes]]*(1-custo_remessa)-comissao-Table20[[#This Row],[saques]]</f>
        <v>35625.027681107407</v>
      </c>
      <c r="M61" s="59">
        <f>Table20[[#This Row],[riqueza]]*rendimento_hist_mensal</f>
        <v>193.04764246382734</v>
      </c>
      <c r="N61" s="98">
        <f>((Table20[[#This Row],[riqueza]]*SWR)/12)*(1-imposto_GCAP)</f>
        <v>118.75009227035802</v>
      </c>
      <c r="O61" s="99">
        <f>Table20[[#This Row],[renda passiva]]*cambio_hoje*(1-custo_repatriacao)</f>
        <v>664.47207880340181</v>
      </c>
    </row>
    <row r="62" spans="7:15" ht="20.100000000000001" customHeight="1" x14ac:dyDescent="0.6">
      <c r="G62" s="57">
        <v>59</v>
      </c>
      <c r="H62" s="112">
        <f ca="1">YEAR(TODAY())-YEAR(data_de_nascimento)+Table20[[#This Row],[meses]]/12</f>
        <v>29.916666666666668</v>
      </c>
      <c r="I62" s="58">
        <f t="shared" ca="1" si="1"/>
        <v>46352</v>
      </c>
      <c r="J62" s="60">
        <f t="shared" si="2"/>
        <v>350</v>
      </c>
      <c r="K62" s="60"/>
      <c r="L62" s="61">
        <f>M61+L61*(1-TER_mensal-desconto_div_mensal)+Table20[[#This Row],[aportes]]*(1-custo_remessa)-comissao-Table20[[#This Row],[saques]]</f>
        <v>36147.827849251888</v>
      </c>
      <c r="M62" s="59">
        <f>Table20[[#This Row],[riqueza]]*rendimento_hist_mensal</f>
        <v>195.88063226087127</v>
      </c>
      <c r="N62" s="98">
        <f>((Table20[[#This Row],[riqueza]]*SWR)/12)*(1-imposto_GCAP)</f>
        <v>120.4927594975063</v>
      </c>
      <c r="O62" s="99">
        <f>Table20[[#This Row],[renda passiva]]*cambio_hoje*(1-custo_repatriacao)</f>
        <v>674.22326040627127</v>
      </c>
    </row>
    <row r="63" spans="7:15" ht="20.100000000000001" customHeight="1" x14ac:dyDescent="0.6">
      <c r="G63" s="57">
        <v>60</v>
      </c>
      <c r="H63" s="112">
        <f ca="1">YEAR(TODAY())-YEAR(data_de_nascimento)+Table20[[#This Row],[meses]]/12</f>
        <v>30</v>
      </c>
      <c r="I63" s="58">
        <f t="shared" ca="1" si="1"/>
        <v>46382</v>
      </c>
      <c r="J63" s="60">
        <f t="shared" si="2"/>
        <v>350</v>
      </c>
      <c r="K63" s="60"/>
      <c r="L63" s="61">
        <f>M62+L62*(1-TER_mensal-desconto_div_mensal)+Table20[[#This Row],[aportes]]*(1-custo_remessa)-comissao-Table20[[#This Row],[saques]]</f>
        <v>36673.265131926142</v>
      </c>
      <c r="M63" s="59">
        <f>Table20[[#This Row],[riqueza]]*rendimento_hist_mensal</f>
        <v>198.72791225713797</v>
      </c>
      <c r="N63" s="98">
        <f>((Table20[[#This Row],[riqueza]]*SWR)/12)*(1-imposto_GCAP)</f>
        <v>122.24421710642048</v>
      </c>
      <c r="O63" s="99">
        <f>Table20[[#This Row],[renda passiva]]*cambio_hoje*(1-custo_repatriacao)</f>
        <v>684.02362902983111</v>
      </c>
    </row>
    <row r="64" spans="7:15" ht="20.100000000000001" customHeight="1" x14ac:dyDescent="0.6">
      <c r="G64" s="57">
        <v>61</v>
      </c>
      <c r="H64" s="112">
        <f ca="1">YEAR(TODAY())-YEAR(data_de_nascimento)+Table20[[#This Row],[meses]]/12</f>
        <v>30.083333333333332</v>
      </c>
      <c r="I64" s="58">
        <f t="shared" ca="1" si="1"/>
        <v>46413</v>
      </c>
      <c r="J64" s="60">
        <f t="shared" si="2"/>
        <v>350</v>
      </c>
      <c r="K64" s="60"/>
      <c r="L64" s="61">
        <f>M63+L63*(1-TER_mensal-desconto_div_mensal)+Table20[[#This Row],[aportes]]*(1-custo_remessa)-comissao-Table20[[#This Row],[saques]]</f>
        <v>37201.352831293152</v>
      </c>
      <c r="M64" s="59">
        <f>Table20[[#This Row],[riqueza]]*rendimento_hist_mensal</f>
        <v>201.58955453541222</v>
      </c>
      <c r="N64" s="98">
        <f>((Table20[[#This Row],[riqueza]]*SWR)/12)*(1-imposto_GCAP)</f>
        <v>124.00450943764385</v>
      </c>
      <c r="O64" s="99">
        <f>Table20[[#This Row],[renda passiva]]*cambio_hoje*(1-custo_repatriacao)</f>
        <v>693.87343278380797</v>
      </c>
    </row>
    <row r="65" spans="7:15" ht="20.100000000000001" customHeight="1" x14ac:dyDescent="0.6">
      <c r="G65" s="57">
        <v>62</v>
      </c>
      <c r="H65" s="112">
        <f ca="1">YEAR(TODAY())-YEAR(data_de_nascimento)+Table20[[#This Row],[meses]]/12</f>
        <v>30.166666666666668</v>
      </c>
      <c r="I65" s="58">
        <f t="shared" ca="1" si="1"/>
        <v>46444</v>
      </c>
      <c r="J65" s="60">
        <f t="shared" si="2"/>
        <v>350</v>
      </c>
      <c r="K65" s="60"/>
      <c r="L65" s="61">
        <f>M64+L64*(1-TER_mensal-desconto_div_mensal)+Table20[[#This Row],[aportes]]*(1-custo_remessa)-comissao-Table20[[#This Row],[saques]]</f>
        <v>37732.10431661483</v>
      </c>
      <c r="M65" s="59">
        <f>Table20[[#This Row],[riqueza]]*rendimento_hist_mensal</f>
        <v>204.46563154207968</v>
      </c>
      <c r="N65" s="98">
        <f>((Table20[[#This Row],[riqueza]]*SWR)/12)*(1-imposto_GCAP)</f>
        <v>125.77368105538277</v>
      </c>
      <c r="O65" s="99">
        <f>Table20[[#This Row],[renda passiva]]*cambio_hoje*(1-custo_repatriacao)</f>
        <v>703.77292102944693</v>
      </c>
    </row>
    <row r="66" spans="7:15" ht="20.100000000000001" customHeight="1" x14ac:dyDescent="0.6">
      <c r="G66" s="57">
        <v>63</v>
      </c>
      <c r="H66" s="112">
        <f ca="1">YEAR(TODAY())-YEAR(data_de_nascimento)+Table20[[#This Row],[meses]]/12</f>
        <v>30.25</v>
      </c>
      <c r="I66" s="58">
        <f t="shared" ca="1" si="1"/>
        <v>46472</v>
      </c>
      <c r="J66" s="60">
        <f t="shared" si="2"/>
        <v>350</v>
      </c>
      <c r="K66" s="60"/>
      <c r="L66" s="61">
        <f>M65+L65*(1-TER_mensal-desconto_div_mensal)+Table20[[#This Row],[aportes]]*(1-custo_remessa)-comissao-Table20[[#This Row],[saques]]</f>
        <v>38265.533024590448</v>
      </c>
      <c r="M66" s="59">
        <f>Table20[[#This Row],[riqueza]]*rendimento_hist_mensal</f>
        <v>207.35621608896071</v>
      </c>
      <c r="N66" s="98">
        <f>((Table20[[#This Row],[riqueza]]*SWR)/12)*(1-imposto_GCAP)</f>
        <v>127.55177674863484</v>
      </c>
      <c r="O66" s="99">
        <f>Table20[[#This Row],[renda passiva]]*cambio_hoje*(1-custo_repatriacao)</f>
        <v>713.72234438582359</v>
      </c>
    </row>
    <row r="67" spans="7:15" ht="20.100000000000001" customHeight="1" x14ac:dyDescent="0.6">
      <c r="G67" s="57">
        <v>64</v>
      </c>
      <c r="H67" s="112">
        <f ca="1">YEAR(TODAY())-YEAR(data_de_nascimento)+Table20[[#This Row],[meses]]/12</f>
        <v>30.333333333333332</v>
      </c>
      <c r="I67" s="58">
        <f t="shared" ca="1" si="1"/>
        <v>46503</v>
      </c>
      <c r="J67" s="60">
        <f t="shared" si="2"/>
        <v>350</v>
      </c>
      <c r="K67" s="60"/>
      <c r="L67" s="61">
        <f>M66+L66*(1-TER_mensal-desconto_div_mensal)+Table20[[#This Row],[aportes]]*(1-custo_remessa)-comissao-Table20[[#This Row],[saques]]</f>
        <v>38801.652459696845</v>
      </c>
      <c r="M67" s="59">
        <f>Table20[[#This Row],[riqueza]]*rendimento_hist_mensal</f>
        <v>210.26138135515404</v>
      </c>
      <c r="N67" s="98">
        <f>((Table20[[#This Row],[riqueza]]*SWR)/12)*(1-imposto_GCAP)</f>
        <v>129.33884153232282</v>
      </c>
      <c r="O67" s="99">
        <f>Table20[[#This Row],[renda passiva]]*cambio_hoje*(1-custo_repatriacao)</f>
        <v>723.72195473618888</v>
      </c>
    </row>
    <row r="68" spans="7:15" ht="20.100000000000001" customHeight="1" x14ac:dyDescent="0.6">
      <c r="G68" s="57">
        <v>65</v>
      </c>
      <c r="H68" s="112">
        <f ca="1">YEAR(TODAY())-YEAR(data_de_nascimento)+Table20[[#This Row],[meses]]/12</f>
        <v>30.416666666666668</v>
      </c>
      <c r="I68" s="58">
        <f t="shared" ca="1" si="1"/>
        <v>46533</v>
      </c>
      <c r="J68" s="60">
        <f t="shared" ref="J68:J99" si="3">aportes</f>
        <v>350</v>
      </c>
      <c r="K68" s="60"/>
      <c r="L68" s="61">
        <f>M67+L67*(1-TER_mensal-desconto_div_mensal)+Table20[[#This Row],[aportes]]*(1-custo_remessa)-comissao-Table20[[#This Row],[saques]]</f>
        <v>39340.476194530289</v>
      </c>
      <c r="M68" s="59">
        <f>Table20[[#This Row],[riqueza]]*rendimento_hist_mensal</f>
        <v>213.18120088888912</v>
      </c>
      <c r="N68" s="98">
        <f>((Table20[[#This Row],[riqueza]]*SWR)/12)*(1-imposto_GCAP)</f>
        <v>131.1349206484343</v>
      </c>
      <c r="O68" s="99">
        <f>Table20[[#This Row],[renda passiva]]*cambio_hoje*(1-custo_repatriacao)</f>
        <v>733.77200523434647</v>
      </c>
    </row>
    <row r="69" spans="7:15" ht="20.100000000000001" customHeight="1" x14ac:dyDescent="0.6">
      <c r="G69" s="57">
        <v>66</v>
      </c>
      <c r="H69" s="112">
        <f ca="1">YEAR(TODAY())-YEAR(data_de_nascimento)+Table20[[#This Row],[meses]]/12</f>
        <v>30.5</v>
      </c>
      <c r="I69" s="58">
        <f t="shared" ca="1" si="1"/>
        <v>46564</v>
      </c>
      <c r="J69" s="60">
        <f t="shared" si="3"/>
        <v>350</v>
      </c>
      <c r="K69" s="60"/>
      <c r="L69" s="61">
        <f>M68+L68*(1-TER_mensal-desconto_div_mensal)+Table20[[#This Row],[aportes]]*(1-custo_remessa)-comissao-Table20[[#This Row],[saques]]</f>
        <v>39882.017870150099</v>
      </c>
      <c r="M69" s="59">
        <f>Table20[[#This Row],[riqueza]]*rendimento_hist_mensal</f>
        <v>216.11574860938833</v>
      </c>
      <c r="N69" s="98">
        <f>((Table20[[#This Row],[riqueza]]*SWR)/12)*(1-imposto_GCAP)</f>
        <v>132.940059567167</v>
      </c>
      <c r="O69" s="99">
        <f>Table20[[#This Row],[renda passiva]]*cambio_hoje*(1-custo_repatriacao)</f>
        <v>743.87275031106128</v>
      </c>
    </row>
    <row r="70" spans="7:15" ht="20.100000000000001" customHeight="1" x14ac:dyDescent="0.6">
      <c r="G70" s="57">
        <v>67</v>
      </c>
      <c r="H70" s="112">
        <f ca="1">YEAR(TODAY())-YEAR(data_de_nascimento)+Table20[[#This Row],[meses]]/12</f>
        <v>30.583333333333332</v>
      </c>
      <c r="I70" s="58">
        <f t="shared" ref="I70:I133" ca="1" si="4">EDATE(I69,1)</f>
        <v>46594</v>
      </c>
      <c r="J70" s="60">
        <f t="shared" si="3"/>
        <v>350</v>
      </c>
      <c r="K70" s="60"/>
      <c r="L70" s="61">
        <f>M69+L69*(1-TER_mensal-desconto_div_mensal)+Table20[[#This Row],[aportes]]*(1-custo_remessa)-comissao-Table20[[#This Row],[saques]]</f>
        <v>40426.291196423968</v>
      </c>
      <c r="M70" s="59">
        <f>Table20[[#This Row],[riqueza]]*rendimento_hist_mensal</f>
        <v>219.06509880873813</v>
      </c>
      <c r="N70" s="98">
        <f>((Table20[[#This Row],[riqueza]]*SWR)/12)*(1-imposto_GCAP)</f>
        <v>134.7543039880799</v>
      </c>
      <c r="O70" s="99">
        <f>Table20[[#This Row],[renda passiva]]*cambio_hoje*(1-custo_repatriacao)</f>
        <v>754.02444568050043</v>
      </c>
    </row>
    <row r="71" spans="7:15" ht="20.100000000000001" customHeight="1" x14ac:dyDescent="0.6">
      <c r="G71" s="57">
        <v>68</v>
      </c>
      <c r="H71" s="112">
        <f ca="1">YEAR(TODAY())-YEAR(data_de_nascimento)+Table20[[#This Row],[meses]]/12</f>
        <v>30.666666666666668</v>
      </c>
      <c r="I71" s="58">
        <f t="shared" ca="1" si="4"/>
        <v>46625</v>
      </c>
      <c r="J71" s="60">
        <f t="shared" si="3"/>
        <v>350</v>
      </c>
      <c r="K71" s="60"/>
      <c r="L71" s="61">
        <f>M70+L70*(1-TER_mensal-desconto_div_mensal)+Table20[[#This Row],[aportes]]*(1-custo_remessa)-comissao-Table20[[#This Row],[saques]]</f>
        <v>40973.309952375072</v>
      </c>
      <c r="M71" s="59">
        <f>Table20[[#This Row],[riqueza]]*rendimento_hist_mensal</f>
        <v>222.02932615377</v>
      </c>
      <c r="N71" s="98">
        <f>((Table20[[#This Row],[riqueza]]*SWR)/12)*(1-imposto_GCAP)</f>
        <v>136.57769984125025</v>
      </c>
      <c r="O71" s="99">
        <f>Table20[[#This Row],[renda passiva]]*cambio_hoje*(1-custo_repatriacao)</f>
        <v>764.2273483467078</v>
      </c>
    </row>
    <row r="72" spans="7:15" ht="20.100000000000001" customHeight="1" x14ac:dyDescent="0.6">
      <c r="G72" s="57">
        <v>69</v>
      </c>
      <c r="H72" s="112">
        <f ca="1">YEAR(TODAY())-YEAR(data_de_nascimento)+Table20[[#This Row],[meses]]/12</f>
        <v>30.75</v>
      </c>
      <c r="I72" s="58">
        <f t="shared" ca="1" si="4"/>
        <v>46656</v>
      </c>
      <c r="J72" s="60">
        <f t="shared" si="3"/>
        <v>350</v>
      </c>
      <c r="K72" s="60"/>
      <c r="L72" s="61">
        <f>M71+L71*(1-TER_mensal-desconto_div_mensal)+Table20[[#This Row],[aportes]]*(1-custo_remessa)-comissao-Table20[[#This Row],[saques]]</f>
        <v>41523.087986530889</v>
      </c>
      <c r="M72" s="59">
        <f>Table20[[#This Row],[riqueza]]*rendimento_hist_mensal</f>
        <v>225.00850568795076</v>
      </c>
      <c r="N72" s="98">
        <f>((Table20[[#This Row],[riqueza]]*SWR)/12)*(1-imposto_GCAP)</f>
        <v>138.41029328843629</v>
      </c>
      <c r="O72" s="99">
        <f>Table20[[#This Row],[renda passiva]]*cambio_hoje*(1-custo_repatriacao)</f>
        <v>774.48171661010974</v>
      </c>
    </row>
    <row r="73" spans="7:15" ht="20.100000000000001" customHeight="1" x14ac:dyDescent="0.6">
      <c r="G73" s="57">
        <v>70</v>
      </c>
      <c r="H73" s="112">
        <f ca="1">YEAR(TODAY())-YEAR(data_de_nascimento)+Table20[[#This Row],[meses]]/12</f>
        <v>30.833333333333332</v>
      </c>
      <c r="I73" s="58">
        <f t="shared" ca="1" si="4"/>
        <v>46686</v>
      </c>
      <c r="J73" s="60">
        <f t="shared" si="3"/>
        <v>350</v>
      </c>
      <c r="K73" s="60"/>
      <c r="L73" s="61">
        <f>M72+L72*(1-TER_mensal-desconto_div_mensal)+Table20[[#This Row],[aportes]]*(1-custo_remessa)-comissao-Table20[[#This Row],[saques]]</f>
        <v>42075.639217273791</v>
      </c>
      <c r="M73" s="59">
        <f>Table20[[#This Row],[riqueza]]*rendimento_hist_mensal</f>
        <v>228.00271283328226</v>
      </c>
      <c r="N73" s="98">
        <f>((Table20[[#This Row],[riqueza]]*SWR)/12)*(1-imposto_GCAP)</f>
        <v>140.25213072424597</v>
      </c>
      <c r="O73" s="99">
        <f>Table20[[#This Row],[renda passiva]]*cambio_hoje*(1-custo_repatriacao)</f>
        <v>784.78781007405451</v>
      </c>
    </row>
    <row r="74" spans="7:15" ht="20.100000000000001" customHeight="1" x14ac:dyDescent="0.6">
      <c r="G74" s="57">
        <v>71</v>
      </c>
      <c r="H74" s="112">
        <f ca="1">YEAR(TODAY())-YEAR(data_de_nascimento)+Table20[[#This Row],[meses]]/12</f>
        <v>30.916666666666668</v>
      </c>
      <c r="I74" s="58">
        <f t="shared" ca="1" si="4"/>
        <v>46717</v>
      </c>
      <c r="J74" s="60">
        <f t="shared" si="3"/>
        <v>350</v>
      </c>
      <c r="K74" s="60"/>
      <c r="L74" s="61">
        <f>M73+L73*(1-TER_mensal-desconto_div_mensal)+Table20[[#This Row],[aportes]]*(1-custo_remessa)-comissao-Table20[[#This Row],[saques]]</f>
        <v>42630.977633193404</v>
      </c>
      <c r="M74" s="59">
        <f>Table20[[#This Row],[riqueza]]*rendimento_hist_mensal</f>
        <v>231.01202339221078</v>
      </c>
      <c r="N74" s="98">
        <f>((Table20[[#This Row],[riqueza]]*SWR)/12)*(1-imposto_GCAP)</f>
        <v>142.10325877731137</v>
      </c>
      <c r="O74" s="99">
        <f>Table20[[#This Row],[renda passiva]]*cambio_hoje*(1-custo_repatriacao)</f>
        <v>795.14588965138455</v>
      </c>
    </row>
    <row r="75" spans="7:15" ht="20.100000000000001" customHeight="1" x14ac:dyDescent="0.6">
      <c r="G75" s="57">
        <v>72</v>
      </c>
      <c r="H75" s="112">
        <f ca="1">YEAR(TODAY())-YEAR(data_de_nascimento)+Table20[[#This Row],[meses]]/12</f>
        <v>31</v>
      </c>
      <c r="I75" s="58">
        <f t="shared" ca="1" si="4"/>
        <v>46747</v>
      </c>
      <c r="J75" s="60">
        <f t="shared" si="3"/>
        <v>350</v>
      </c>
      <c r="K75" s="60"/>
      <c r="L75" s="61">
        <f>M74+L74*(1-TER_mensal-desconto_div_mensal)+Table20[[#This Row],[aportes]]*(1-custo_remessa)-comissao-Table20[[#This Row],[saques]]</f>
        <v>43189.117293440773</v>
      </c>
      <c r="M75" s="59">
        <f>Table20[[#This Row],[riqueza]]*rendimento_hist_mensal</f>
        <v>234.03651354954633</v>
      </c>
      <c r="N75" s="98">
        <f>((Table20[[#This Row],[riqueza]]*SWR)/12)*(1-imposto_GCAP)</f>
        <v>143.96372431146924</v>
      </c>
      <c r="O75" s="99">
        <f>Table20[[#This Row],[renda passiva]]*cambio_hoje*(1-custo_repatriacao)</f>
        <v>805.55621757104166</v>
      </c>
    </row>
    <row r="76" spans="7:15" ht="20.100000000000001" customHeight="1" x14ac:dyDescent="0.6">
      <c r="G76" s="57">
        <v>73</v>
      </c>
      <c r="H76" s="112">
        <f ca="1">YEAR(TODAY())-YEAR(data_de_nascimento)+Table20[[#This Row],[meses]]/12</f>
        <v>31.083333333333332</v>
      </c>
      <c r="I76" s="58">
        <f t="shared" ca="1" si="4"/>
        <v>46778</v>
      </c>
      <c r="J76" s="60">
        <f t="shared" si="3"/>
        <v>350</v>
      </c>
      <c r="K76" s="60"/>
      <c r="L76" s="61">
        <f>M75+L75*(1-TER_mensal-desconto_div_mensal)+Table20[[#This Row],[aportes]]*(1-custo_remessa)-comissao-Table20[[#This Row],[saques]]</f>
        <v>43750.072328084265</v>
      </c>
      <c r="M76" s="59">
        <f>Table20[[#This Row],[riqueza]]*rendimento_hist_mensal</f>
        <v>237.07625987439116</v>
      </c>
      <c r="N76" s="98">
        <f>((Table20[[#This Row],[riqueza]]*SWR)/12)*(1-imposto_GCAP)</f>
        <v>145.83357442694754</v>
      </c>
      <c r="O76" s="99">
        <f>Table20[[#This Row],[renda passiva]]*cambio_hoje*(1-custo_repatriacao)</f>
        <v>816.01905738470623</v>
      </c>
    </row>
    <row r="77" spans="7:15" ht="20.100000000000001" customHeight="1" x14ac:dyDescent="0.6">
      <c r="G77" s="57">
        <v>74</v>
      </c>
      <c r="H77" s="112">
        <f ca="1">YEAR(TODAY())-YEAR(data_de_nascimento)+Table20[[#This Row],[meses]]/12</f>
        <v>31.166666666666668</v>
      </c>
      <c r="I77" s="58">
        <f t="shared" ca="1" si="4"/>
        <v>46809</v>
      </c>
      <c r="J77" s="60">
        <f t="shared" si="3"/>
        <v>350</v>
      </c>
      <c r="K77" s="60"/>
      <c r="L77" s="61">
        <f>M76+L76*(1-TER_mensal-desconto_div_mensal)+Table20[[#This Row],[aportes]]*(1-custo_remessa)-comissao-Table20[[#This Row],[saques]]</f>
        <v>44313.856938467296</v>
      </c>
      <c r="M77" s="59">
        <f>Table20[[#This Row],[riqueza]]*rendimento_hist_mensal</f>
        <v>240.13133932207813</v>
      </c>
      <c r="N77" s="98">
        <f>((Table20[[#This Row],[riqueza]]*SWR)/12)*(1-imposto_GCAP)</f>
        <v>147.71285646155766</v>
      </c>
      <c r="O77" s="99">
        <f>Table20[[#This Row],[renda passiva]]*cambio_hoje*(1-custo_repatriacao)</f>
        <v>826.53467397346901</v>
      </c>
    </row>
    <row r="78" spans="7:15" ht="20.100000000000001" customHeight="1" x14ac:dyDescent="0.6">
      <c r="G78" s="57">
        <v>75</v>
      </c>
      <c r="H78" s="112">
        <f ca="1">YEAR(TODAY())-YEAR(data_de_nascimento)+Table20[[#This Row],[meses]]/12</f>
        <v>31.25</v>
      </c>
      <c r="I78" s="58">
        <f t="shared" ca="1" si="4"/>
        <v>46838</v>
      </c>
      <c r="J78" s="60">
        <f t="shared" si="3"/>
        <v>350</v>
      </c>
      <c r="K78" s="60"/>
      <c r="L78" s="61">
        <f>M77+L77*(1-TER_mensal-desconto_div_mensal)+Table20[[#This Row],[aportes]]*(1-custo_remessa)-comissao-Table20[[#This Row],[saques]]</f>
        <v>44880.485397567863</v>
      </c>
      <c r="M78" s="59">
        <f>Table20[[#This Row],[riqueza]]*rendimento_hist_mensal</f>
        <v>243.20182923611927</v>
      </c>
      <c r="N78" s="98">
        <f>((Table20[[#This Row],[riqueza]]*SWR)/12)*(1-imposto_GCAP)</f>
        <v>149.60161799189288</v>
      </c>
      <c r="O78" s="99">
        <f>Table20[[#This Row],[renda passiva]]*cambio_hoje*(1-custo_repatriacao)</f>
        <v>837.10333355453622</v>
      </c>
    </row>
    <row r="79" spans="7:15" ht="20.100000000000001" customHeight="1" x14ac:dyDescent="0.6">
      <c r="G79" s="57">
        <v>76</v>
      </c>
      <c r="H79" s="112">
        <f ca="1">YEAR(TODAY())-YEAR(data_de_nascimento)+Table20[[#This Row],[meses]]/12</f>
        <v>31.333333333333332</v>
      </c>
      <c r="I79" s="58">
        <f t="shared" ca="1" si="4"/>
        <v>46869</v>
      </c>
      <c r="J79" s="60">
        <f t="shared" si="3"/>
        <v>350</v>
      </c>
      <c r="K79" s="60"/>
      <c r="L79" s="61">
        <f>M78+L78*(1-TER_mensal-desconto_div_mensal)+Table20[[#This Row],[aportes]]*(1-custo_remessa)-comissao-Table20[[#This Row],[saques]]</f>
        <v>45449.97205035988</v>
      </c>
      <c r="M79" s="59">
        <f>Table20[[#This Row],[riqueza]]*rendimento_hist_mensal</f>
        <v>246.2878073501634</v>
      </c>
      <c r="N79" s="98">
        <f>((Table20[[#This Row],[riqueza]]*SWR)/12)*(1-imposto_GCAP)</f>
        <v>151.49990683453294</v>
      </c>
      <c r="O79" s="99">
        <f>Table20[[#This Row],[renda passiva]]*cambio_hoje*(1-custo_repatriacao)</f>
        <v>847.72530368797072</v>
      </c>
    </row>
    <row r="80" spans="7:15" ht="20.100000000000001" customHeight="1" x14ac:dyDescent="0.6">
      <c r="G80" s="57">
        <v>77</v>
      </c>
      <c r="H80" s="112">
        <f ca="1">YEAR(TODAY())-YEAR(data_de_nascimento)+Table20[[#This Row],[meses]]/12</f>
        <v>31.416666666666668</v>
      </c>
      <c r="I80" s="58">
        <f t="shared" ca="1" si="4"/>
        <v>46899</v>
      </c>
      <c r="J80" s="60">
        <f t="shared" si="3"/>
        <v>350</v>
      </c>
      <c r="K80" s="60"/>
      <c r="L80" s="61">
        <f>M79+L79*(1-TER_mensal-desconto_div_mensal)+Table20[[#This Row],[aportes]]*(1-custo_remessa)-comissao-Table20[[#This Row],[saques]]</f>
        <v>46022.331314176336</v>
      </c>
      <c r="M80" s="59">
        <f>Table20[[#This Row],[riqueza]]*rendimento_hist_mensal</f>
        <v>249.38935178996451</v>
      </c>
      <c r="N80" s="98">
        <f>((Table20[[#This Row],[riqueza]]*SWR)/12)*(1-imposto_GCAP)</f>
        <v>153.40777104725444</v>
      </c>
      <c r="O80" s="99">
        <f>Table20[[#This Row],[renda passiva]]*cambio_hoje*(1-custo_repatriacao)</f>
        <v>858.40085328346458</v>
      </c>
    </row>
    <row r="81" spans="7:15" ht="20.100000000000001" customHeight="1" x14ac:dyDescent="0.6">
      <c r="G81" s="57">
        <v>78</v>
      </c>
      <c r="H81" s="112">
        <f ca="1">YEAR(TODAY())-YEAR(data_de_nascimento)+Table20[[#This Row],[meses]]/12</f>
        <v>31.5</v>
      </c>
      <c r="I81" s="58">
        <f t="shared" ca="1" si="4"/>
        <v>46930</v>
      </c>
      <c r="J81" s="60">
        <f t="shared" si="3"/>
        <v>350</v>
      </c>
      <c r="K81" s="60"/>
      <c r="L81" s="61">
        <f>M80+L80*(1-TER_mensal-desconto_div_mensal)+Table20[[#This Row],[aportes]]*(1-custo_remessa)-comissao-Table20[[#This Row],[saques]]</f>
        <v>46597.577679074297</v>
      </c>
      <c r="M81" s="59">
        <f>Table20[[#This Row],[riqueza]]*rendimento_hist_mensal</f>
        <v>252.50654107535922</v>
      </c>
      <c r="N81" s="98">
        <f>((Table20[[#This Row],[riqueza]]*SWR)/12)*(1-imposto_GCAP)</f>
        <v>155.32525893024766</v>
      </c>
      <c r="O81" s="99">
        <f>Table20[[#This Row],[renda passiva]]*cambio_hoje*(1-custo_repatriacao)</f>
        <v>869.13025260714733</v>
      </c>
    </row>
    <row r="82" spans="7:15" ht="20.100000000000001" customHeight="1" x14ac:dyDescent="0.6">
      <c r="G82" s="57">
        <v>79</v>
      </c>
      <c r="H82" s="112">
        <f ca="1">YEAR(TODAY())-YEAR(data_de_nascimento)+Table20[[#This Row],[meses]]/12</f>
        <v>31.583333333333332</v>
      </c>
      <c r="I82" s="58">
        <f t="shared" ca="1" si="4"/>
        <v>46960</v>
      </c>
      <c r="J82" s="60">
        <f t="shared" si="3"/>
        <v>350</v>
      </c>
      <c r="K82" s="60"/>
      <c r="L82" s="61">
        <f>M81+L81*(1-TER_mensal-desconto_div_mensal)+Table20[[#This Row],[aportes]]*(1-custo_remessa)-comissao-Table20[[#This Row],[saques]]</f>
        <v>47175.725708201746</v>
      </c>
      <c r="M82" s="59">
        <f>Table20[[#This Row],[riqueza]]*rendimento_hist_mensal</f>
        <v>255.63945412225493</v>
      </c>
      <c r="N82" s="98">
        <f>((Table20[[#This Row],[riqueza]]*SWR)/12)*(1-imposto_GCAP)</f>
        <v>157.25241902733916</v>
      </c>
      <c r="O82" s="99">
        <f>Table20[[#This Row],[renda passiva]]*cambio_hoje*(1-custo_repatriacao)</f>
        <v>879.91377328842759</v>
      </c>
    </row>
    <row r="83" spans="7:15" ht="20.100000000000001" customHeight="1" x14ac:dyDescent="0.6">
      <c r="G83" s="57">
        <v>80</v>
      </c>
      <c r="H83" s="112">
        <f ca="1">YEAR(TODAY())-YEAR(data_de_nascimento)+Table20[[#This Row],[meses]]/12</f>
        <v>31.666666666666668</v>
      </c>
      <c r="I83" s="58">
        <f t="shared" ca="1" si="4"/>
        <v>46991</v>
      </c>
      <c r="J83" s="60">
        <f t="shared" si="3"/>
        <v>350</v>
      </c>
      <c r="K83" s="60"/>
      <c r="L83" s="61">
        <f>M82+L82*(1-TER_mensal-desconto_div_mensal)+Table20[[#This Row],[aportes]]*(1-custo_remessa)-comissao-Table20[[#This Row],[saques]]</f>
        <v>47756.790038166255</v>
      </c>
      <c r="M83" s="59">
        <f>Table20[[#This Row],[riqueza]]*rendimento_hist_mensal</f>
        <v>258.78817024462751</v>
      </c>
      <c r="N83" s="98">
        <f>((Table20[[#This Row],[riqueza]]*SWR)/12)*(1-imposto_GCAP)</f>
        <v>159.18930012722086</v>
      </c>
      <c r="O83" s="99">
        <f>Table20[[#This Row],[renda passiva]]*cambio_hoje*(1-custo_repatriacao)</f>
        <v>890.75168832687064</v>
      </c>
    </row>
    <row r="84" spans="7:15" ht="20.100000000000001" customHeight="1" x14ac:dyDescent="0.6">
      <c r="G84" s="57">
        <v>81</v>
      </c>
      <c r="H84" s="112">
        <f ca="1">YEAR(TODAY())-YEAR(data_de_nascimento)+Table20[[#This Row],[meses]]/12</f>
        <v>31.75</v>
      </c>
      <c r="I84" s="58">
        <f t="shared" ca="1" si="4"/>
        <v>47022</v>
      </c>
      <c r="J84" s="60">
        <f t="shared" si="3"/>
        <v>350</v>
      </c>
      <c r="K84" s="60"/>
      <c r="L84" s="61">
        <f>M83+L83*(1-TER_mensal-desconto_div_mensal)+Table20[[#This Row],[aportes]]*(1-custo_remessa)-comissao-Table20[[#This Row],[saques]]</f>
        <v>48340.785379405534</v>
      </c>
      <c r="M84" s="59">
        <f>Table20[[#This Row],[riqueza]]*rendimento_hist_mensal</f>
        <v>261.9527691565292</v>
      </c>
      <c r="N84" s="98">
        <f>((Table20[[#This Row],[riqueza]]*SWR)/12)*(1-imposto_GCAP)</f>
        <v>161.13595126468513</v>
      </c>
      <c r="O84" s="99">
        <f>Table20[[#This Row],[renda passiva]]*cambio_hoje*(1-custo_repatriacao)</f>
        <v>901.64427209910889</v>
      </c>
    </row>
    <row r="85" spans="7:15" ht="20.100000000000001" customHeight="1" x14ac:dyDescent="0.6">
      <c r="G85" s="57">
        <v>82</v>
      </c>
      <c r="H85" s="112">
        <f ca="1">YEAR(TODAY())-YEAR(data_de_nascimento)+Table20[[#This Row],[meses]]/12</f>
        <v>31.833333333333332</v>
      </c>
      <c r="I85" s="58">
        <f t="shared" ca="1" si="4"/>
        <v>47052</v>
      </c>
      <c r="J85" s="60">
        <f t="shared" si="3"/>
        <v>350</v>
      </c>
      <c r="K85" s="60"/>
      <c r="L85" s="61">
        <f>M84+L84*(1-TER_mensal-desconto_div_mensal)+Table20[[#This Row],[aportes]]*(1-custo_remessa)-comissao-Table20[[#This Row],[saques]]</f>
        <v>48927.726516559858</v>
      </c>
      <c r="M85" s="59">
        <f>Table20[[#This Row],[riqueza]]*rendimento_hist_mensal</f>
        <v>265.13333097410697</v>
      </c>
      <c r="N85" s="98">
        <f>((Table20[[#This Row],[riqueza]]*SWR)/12)*(1-imposto_GCAP)</f>
        <v>163.0924217218662</v>
      </c>
      <c r="O85" s="99">
        <f>Table20[[#This Row],[renda passiva]]*cambio_hoje*(1-custo_repatriacao)</f>
        <v>912.59180036578834</v>
      </c>
    </row>
    <row r="86" spans="7:15" ht="20.100000000000001" customHeight="1" x14ac:dyDescent="0.6">
      <c r="G86" s="57">
        <v>83</v>
      </c>
      <c r="H86" s="112">
        <f ca="1">YEAR(TODAY())-YEAR(data_de_nascimento)+Table20[[#This Row],[meses]]/12</f>
        <v>31.916666666666668</v>
      </c>
      <c r="I86" s="58">
        <f t="shared" ca="1" si="4"/>
        <v>47083</v>
      </c>
      <c r="J86" s="60">
        <f t="shared" si="3"/>
        <v>350</v>
      </c>
      <c r="K86" s="60"/>
      <c r="L86" s="61">
        <f>M85+L85*(1-TER_mensal-desconto_div_mensal)+Table20[[#This Row],[aportes]]*(1-custo_remessa)-comissao-Table20[[#This Row],[saques]]</f>
        <v>49517.628308846346</v>
      </c>
      <c r="M86" s="59">
        <f>Table20[[#This Row],[riqueza]]*rendimento_hist_mensal</f>
        <v>268.32993621763029</v>
      </c>
      <c r="N86" s="98">
        <f>((Table20[[#This Row],[riqueza]]*SWR)/12)*(1-imposto_GCAP)</f>
        <v>165.05876102948784</v>
      </c>
      <c r="O86" s="99">
        <f>Table20[[#This Row],[renda passiva]]*cambio_hoje*(1-custo_repatriacao)</f>
        <v>923.59455027855063</v>
      </c>
    </row>
    <row r="87" spans="7:15" ht="20.100000000000001" customHeight="1" x14ac:dyDescent="0.6">
      <c r="G87" s="57">
        <v>84</v>
      </c>
      <c r="H87" s="112">
        <f ca="1">YEAR(TODAY())-YEAR(data_de_nascimento)+Table20[[#This Row],[meses]]/12</f>
        <v>32</v>
      </c>
      <c r="I87" s="58">
        <f t="shared" ca="1" si="4"/>
        <v>47113</v>
      </c>
      <c r="J87" s="60">
        <f t="shared" si="3"/>
        <v>350</v>
      </c>
      <c r="K87" s="60"/>
      <c r="L87" s="61">
        <f>M86+L86*(1-TER_mensal-desconto_div_mensal)+Table20[[#This Row],[aportes]]*(1-custo_remessa)-comissao-Table20[[#This Row],[saques]]</f>
        <v>50110.505690435151</v>
      </c>
      <c r="M87" s="59">
        <f>Table20[[#This Row],[riqueza]]*rendimento_hist_mensal</f>
        <v>271.54266581353016</v>
      </c>
      <c r="N87" s="98">
        <f>((Table20[[#This Row],[riqueza]]*SWR)/12)*(1-imposto_GCAP)</f>
        <v>167.03501896811716</v>
      </c>
      <c r="O87" s="99">
        <f>Table20[[#This Row],[renda passiva]]*cambio_hoje*(1-custo_repatriacao)</f>
        <v>934.65280038704782</v>
      </c>
    </row>
    <row r="88" spans="7:15" ht="20.100000000000001" customHeight="1" x14ac:dyDescent="0.6">
      <c r="G88" s="57">
        <v>85</v>
      </c>
      <c r="H88" s="112">
        <f ca="1">YEAR(TODAY())-YEAR(data_de_nascimento)+Table20[[#This Row],[meses]]/12</f>
        <v>32.083333333333336</v>
      </c>
      <c r="I88" s="58">
        <f t="shared" ca="1" si="4"/>
        <v>47144</v>
      </c>
      <c r="J88" s="60">
        <f t="shared" si="3"/>
        <v>350</v>
      </c>
      <c r="K88" s="60"/>
      <c r="L88" s="61">
        <f>M87+L87*(1-TER_mensal-desconto_div_mensal)+Table20[[#This Row],[aportes]]*(1-custo_remessa)-comissao-Table20[[#This Row],[saques]]</f>
        <v>50706.373670827532</v>
      </c>
      <c r="M88" s="59">
        <f>Table20[[#This Row],[riqueza]]*rendimento_hist_mensal</f>
        <v>274.77160109644745</v>
      </c>
      <c r="N88" s="98">
        <f>((Table20[[#This Row],[riqueza]]*SWR)/12)*(1-imposto_GCAP)</f>
        <v>169.0212455694251</v>
      </c>
      <c r="O88" s="99">
        <f>Table20[[#This Row],[renda passiva]]*cambio_hoje*(1-custo_repatriacao)</f>
        <v>945.76683064599661</v>
      </c>
    </row>
    <row r="89" spans="7:15" ht="20.100000000000001" customHeight="1" x14ac:dyDescent="0.6">
      <c r="G89" s="57">
        <v>86</v>
      </c>
      <c r="H89" s="112">
        <f ca="1">YEAR(TODAY())-YEAR(data_de_nascimento)+Table20[[#This Row],[meses]]/12</f>
        <v>32.166666666666664</v>
      </c>
      <c r="I89" s="58">
        <f t="shared" ca="1" si="4"/>
        <v>47175</v>
      </c>
      <c r="J89" s="60">
        <f t="shared" si="3"/>
        <v>350</v>
      </c>
      <c r="K89" s="60"/>
      <c r="L89" s="61">
        <f>M88+L88*(1-TER_mensal-desconto_div_mensal)+Table20[[#This Row],[aportes]]*(1-custo_remessa)-comissao-Table20[[#This Row],[saques]]</f>
        <v>51305.24733523585</v>
      </c>
      <c r="M89" s="59">
        <f>Table20[[#This Row],[riqueza]]*rendimento_hist_mensal</f>
        <v>278.01682381129206</v>
      </c>
      <c r="N89" s="98">
        <f>((Table20[[#This Row],[riqueza]]*SWR)/12)*(1-imposto_GCAP)</f>
        <v>171.01749111745286</v>
      </c>
      <c r="O89" s="99">
        <f>Table20[[#This Row],[renda passiva]]*cambio_hoje*(1-custo_repatriacao)</f>
        <v>956.93692242226336</v>
      </c>
    </row>
    <row r="90" spans="7:15" ht="20.100000000000001" customHeight="1" x14ac:dyDescent="0.6">
      <c r="G90" s="57">
        <v>87</v>
      </c>
      <c r="H90" s="112">
        <f ca="1">YEAR(TODAY())-YEAR(data_de_nascimento)+Table20[[#This Row],[meses]]/12</f>
        <v>32.25</v>
      </c>
      <c r="I90" s="58">
        <f t="shared" ca="1" si="4"/>
        <v>47203</v>
      </c>
      <c r="J90" s="60">
        <f t="shared" si="3"/>
        <v>350</v>
      </c>
      <c r="K90" s="60"/>
      <c r="L90" s="61">
        <f>M89+L89*(1-TER_mensal-desconto_div_mensal)+Table20[[#This Row],[aportes]]*(1-custo_remessa)-comissao-Table20[[#This Row],[saques]]</f>
        <v>51907.141844965459</v>
      </c>
      <c r="M90" s="59">
        <f>Table20[[#This Row],[riqueza]]*rendimento_hist_mensal</f>
        <v>281.27841611531272</v>
      </c>
      <c r="N90" s="98">
        <f>((Table20[[#This Row],[riqueza]]*SWR)/12)*(1-imposto_GCAP)</f>
        <v>173.02380614988488</v>
      </c>
      <c r="O90" s="99">
        <f>Table20[[#This Row],[renda passiva]]*cambio_hoje*(1-custo_repatriacao)</f>
        <v>968.16335850198823</v>
      </c>
    </row>
    <row r="91" spans="7:15" ht="20.100000000000001" customHeight="1" x14ac:dyDescent="0.6">
      <c r="G91" s="57">
        <v>88</v>
      </c>
      <c r="H91" s="112">
        <f ca="1">YEAR(TODAY())-YEAR(data_de_nascimento)+Table20[[#This Row],[meses]]/12</f>
        <v>32.333333333333336</v>
      </c>
      <c r="I91" s="58">
        <f t="shared" ca="1" si="4"/>
        <v>47234</v>
      </c>
      <c r="J91" s="60">
        <f t="shared" si="3"/>
        <v>350</v>
      </c>
      <c r="K91" s="60"/>
      <c r="L91" s="61">
        <f>M90+L90*(1-TER_mensal-desconto_div_mensal)+Table20[[#This Row],[aportes]]*(1-custo_remessa)-comissao-Table20[[#This Row],[saques]]</f>
        <v>52512.072437798546</v>
      </c>
      <c r="M91" s="59">
        <f>Table20[[#This Row],[riqueza]]*rendimento_hist_mensal</f>
        <v>284.55646058017652</v>
      </c>
      <c r="N91" s="98">
        <f>((Table20[[#This Row],[riqueza]]*SWR)/12)*(1-imposto_GCAP)</f>
        <v>175.04024145932848</v>
      </c>
      <c r="O91" s="99">
        <f>Table20[[#This Row],[renda passiva]]*cambio_hoje*(1-custo_repatriacao)</f>
        <v>979.44642309774542</v>
      </c>
    </row>
    <row r="92" spans="7:15" ht="20.100000000000001" customHeight="1" x14ac:dyDescent="0.6">
      <c r="G92" s="57">
        <v>89</v>
      </c>
      <c r="H92" s="112">
        <f ca="1">YEAR(TODAY())-YEAR(data_de_nascimento)+Table20[[#This Row],[meses]]/12</f>
        <v>32.416666666666664</v>
      </c>
      <c r="I92" s="58">
        <f t="shared" ca="1" si="4"/>
        <v>47264</v>
      </c>
      <c r="J92" s="60">
        <f t="shared" si="3"/>
        <v>350</v>
      </c>
      <c r="K92" s="60"/>
      <c r="L92" s="61">
        <f>M91+L91*(1-TER_mensal-desconto_div_mensal)+Table20[[#This Row],[aportes]]*(1-custo_remessa)-comissao-Table20[[#This Row],[saques]]</f>
        <v>53120.054428379903</v>
      </c>
      <c r="M92" s="59">
        <f>Table20[[#This Row],[riqueza]]*rendimento_hist_mensal</f>
        <v>287.85104019405952</v>
      </c>
      <c r="N92" s="98">
        <f>((Table20[[#This Row],[riqueza]]*SWR)/12)*(1-imposto_GCAP)</f>
        <v>177.06684809459966</v>
      </c>
      <c r="O92" s="99">
        <f>Table20[[#This Row],[renda passiva]]*cambio_hoje*(1-custo_repatriacao)</f>
        <v>990.78640185573704</v>
      </c>
    </row>
    <row r="93" spans="7:15" ht="20.100000000000001" customHeight="1" x14ac:dyDescent="0.6">
      <c r="G93" s="57">
        <v>90</v>
      </c>
      <c r="H93" s="112">
        <f ca="1">YEAR(TODAY())-YEAR(data_de_nascimento)+Table20[[#This Row],[meses]]/12</f>
        <v>32.5</v>
      </c>
      <c r="I93" s="58">
        <f t="shared" ca="1" si="4"/>
        <v>47295</v>
      </c>
      <c r="J93" s="60">
        <f t="shared" si="3"/>
        <v>350</v>
      </c>
      <c r="K93" s="60"/>
      <c r="L93" s="61">
        <f>M92+L92*(1-TER_mensal-desconto_div_mensal)+Table20[[#This Row],[aportes]]*(1-custo_remessa)-comissao-Table20[[#This Row],[saques]]</f>
        <v>53731.103208604596</v>
      </c>
      <c r="M93" s="59">
        <f>Table20[[#This Row],[riqueza]]*rendimento_hist_mensal</f>
        <v>291.16223836374775</v>
      </c>
      <c r="N93" s="98">
        <f>((Table20[[#This Row],[riqueza]]*SWR)/12)*(1-imposto_GCAP)</f>
        <v>179.10367736201533</v>
      </c>
      <c r="O93" s="99">
        <f>Table20[[#This Row],[renda passiva]]*cambio_hoje*(1-custo_repatriacao)</f>
        <v>1002.1835818630249</v>
      </c>
    </row>
    <row r="94" spans="7:15" ht="20.100000000000001" customHeight="1" x14ac:dyDescent="0.6">
      <c r="G94" s="57">
        <v>91</v>
      </c>
      <c r="H94" s="112">
        <f ca="1">YEAR(TODAY())-YEAR(data_de_nascimento)+Table20[[#This Row],[meses]]/12</f>
        <v>32.583333333333336</v>
      </c>
      <c r="I94" s="58">
        <f t="shared" ca="1" si="4"/>
        <v>47325</v>
      </c>
      <c r="J94" s="60">
        <f t="shared" si="3"/>
        <v>350</v>
      </c>
      <c r="K94" s="60"/>
      <c r="L94" s="61">
        <f>M93+L93*(1-TER_mensal-desconto_div_mensal)+Table20[[#This Row],[aportes]]*(1-custo_remessa)-comissao-Table20[[#This Row],[saques]]</f>
        <v>54345.234248007699</v>
      </c>
      <c r="M94" s="59">
        <f>Table20[[#This Row],[riqueza]]*rendimento_hist_mensal</f>
        <v>294.49013891674861</v>
      </c>
      <c r="N94" s="98">
        <f>((Table20[[#This Row],[riqueza]]*SWR)/12)*(1-imposto_GCAP)</f>
        <v>181.15078082669234</v>
      </c>
      <c r="O94" s="99">
        <f>Table20[[#This Row],[renda passiva]]*cambio_hoje*(1-custo_repatriacao)</f>
        <v>1013.6382516547983</v>
      </c>
    </row>
    <row r="95" spans="7:15" ht="20.100000000000001" customHeight="1" x14ac:dyDescent="0.6">
      <c r="G95" s="57">
        <v>92</v>
      </c>
      <c r="H95" s="112">
        <f ca="1">YEAR(TODAY())-YEAR(data_de_nascimento)+Table20[[#This Row],[meses]]/12</f>
        <v>32.666666666666664</v>
      </c>
      <c r="I95" s="58">
        <f t="shared" ca="1" si="4"/>
        <v>47356</v>
      </c>
      <c r="J95" s="60">
        <f t="shared" si="3"/>
        <v>350</v>
      </c>
      <c r="K95" s="60"/>
      <c r="L95" s="61">
        <f>M94+L94*(1-TER_mensal-desconto_div_mensal)+Table20[[#This Row],[aportes]]*(1-custo_remessa)-comissao-Table20[[#This Row],[saques]]</f>
        <v>54962.463094155857</v>
      </c>
      <c r="M95" s="59">
        <f>Table20[[#This Row],[riqueza]]*rendimento_hist_mensal</f>
        <v>297.83482610341321</v>
      </c>
      <c r="N95" s="98">
        <f>((Table20[[#This Row],[riqueza]]*SWR)/12)*(1-imposto_GCAP)</f>
        <v>183.20821031385287</v>
      </c>
      <c r="O95" s="99">
        <f>Table20[[#This Row],[renda passiva]]*cambio_hoje*(1-custo_repatriacao)</f>
        <v>1025.1507012216794</v>
      </c>
    </row>
    <row r="96" spans="7:15" ht="20.100000000000001" customHeight="1" x14ac:dyDescent="0.6">
      <c r="G96" s="57">
        <v>93</v>
      </c>
      <c r="H96" s="112">
        <f ca="1">YEAR(TODAY())-YEAR(data_de_nascimento)+Table20[[#This Row],[meses]]/12</f>
        <v>32.75</v>
      </c>
      <c r="I96" s="58">
        <f t="shared" ca="1" si="4"/>
        <v>47387</v>
      </c>
      <c r="J96" s="60">
        <f t="shared" si="3"/>
        <v>350</v>
      </c>
      <c r="K96" s="60"/>
      <c r="L96" s="61">
        <f>M95+L95*(1-TER_mensal-desconto_div_mensal)+Table20[[#This Row],[aportes]]*(1-custo_remessa)-comissao-Table20[[#This Row],[saques]]</f>
        <v>55582.805373040945</v>
      </c>
      <c r="M96" s="59">
        <f>Table20[[#This Row],[riqueza]]*rendimento_hist_mensal</f>
        <v>301.19638459906912</v>
      </c>
      <c r="N96" s="98">
        <f>((Table20[[#This Row],[riqueza]]*SWR)/12)*(1-imposto_GCAP)</f>
        <v>185.27601791013649</v>
      </c>
      <c r="O96" s="99">
        <f>Table20[[#This Row],[renda passiva]]*cambio_hoje*(1-custo_repatriacao)</f>
        <v>1036.7212220170643</v>
      </c>
    </row>
    <row r="97" spans="7:15" ht="20.100000000000001" customHeight="1" x14ac:dyDescent="0.6">
      <c r="G97" s="57">
        <v>94</v>
      </c>
      <c r="H97" s="112">
        <f ca="1">YEAR(TODAY())-YEAR(data_de_nascimento)+Table20[[#This Row],[meses]]/12</f>
        <v>32.833333333333336</v>
      </c>
      <c r="I97" s="58">
        <f t="shared" ca="1" si="4"/>
        <v>47417</v>
      </c>
      <c r="J97" s="60">
        <f t="shared" si="3"/>
        <v>350</v>
      </c>
      <c r="K97" s="60"/>
      <c r="L97" s="61">
        <f>M96+L96*(1-TER_mensal-desconto_div_mensal)+Table20[[#This Row],[aportes]]*(1-custo_remessa)-comissao-Table20[[#This Row],[saques]]</f>
        <v>56206.27678947564</v>
      </c>
      <c r="M97" s="59">
        <f>Table20[[#This Row],[riqueza]]*rendimento_hist_mensal</f>
        <v>304.57489950616434</v>
      </c>
      <c r="N97" s="98">
        <f>((Table20[[#This Row],[riqueza]]*SWR)/12)*(1-imposto_GCAP)</f>
        <v>187.35425596491882</v>
      </c>
      <c r="O97" s="99">
        <f>Table20[[#This Row],[renda passiva]]*cambio_hoje*(1-custo_repatriacao)</f>
        <v>1048.3501069645015</v>
      </c>
    </row>
    <row r="98" spans="7:15" ht="20.100000000000001" customHeight="1" x14ac:dyDescent="0.6">
      <c r="G98" s="57">
        <v>95</v>
      </c>
      <c r="H98" s="112">
        <f ca="1">YEAR(TODAY())-YEAR(data_de_nascimento)+Table20[[#This Row],[meses]]/12</f>
        <v>32.916666666666664</v>
      </c>
      <c r="I98" s="58">
        <f t="shared" ca="1" si="4"/>
        <v>47448</v>
      </c>
      <c r="J98" s="60">
        <f t="shared" si="3"/>
        <v>350</v>
      </c>
      <c r="K98" s="60"/>
      <c r="L98" s="61">
        <f>M97+L97*(1-TER_mensal-desconto_div_mensal)+Table20[[#This Row],[aportes]]*(1-custo_remessa)-comissao-Table20[[#This Row],[saques]]</f>
        <v>56832.893127491021</v>
      </c>
      <c r="M98" s="59">
        <f>Table20[[#This Row],[riqueza]]*rendimento_hist_mensal</f>
        <v>307.97045635642149</v>
      </c>
      <c r="N98" s="98">
        <f>((Table20[[#This Row],[riqueza]]*SWR)/12)*(1-imposto_GCAP)</f>
        <v>189.44297709163675</v>
      </c>
      <c r="O98" s="99">
        <f>Table20[[#This Row],[renda passiva]]*cambio_hoje*(1-custo_repatriacao)</f>
        <v>1060.0376504651081</v>
      </c>
    </row>
    <row r="99" spans="7:15" ht="20.100000000000001" customHeight="1" x14ac:dyDescent="0.6">
      <c r="G99" s="57">
        <v>96</v>
      </c>
      <c r="H99" s="112">
        <f ca="1">YEAR(TODAY())-YEAR(data_de_nascimento)+Table20[[#This Row],[meses]]/12</f>
        <v>33</v>
      </c>
      <c r="I99" s="58">
        <f t="shared" ca="1" si="4"/>
        <v>47478</v>
      </c>
      <c r="J99" s="60">
        <f t="shared" si="3"/>
        <v>350</v>
      </c>
      <c r="K99" s="60"/>
      <c r="L99" s="61">
        <f>M98+L98*(1-TER_mensal-desconto_div_mensal)+Table20[[#This Row],[aportes]]*(1-custo_remessa)-comissao-Table20[[#This Row],[saques]]</f>
        <v>57462.670250736133</v>
      </c>
      <c r="M99" s="59">
        <f>Table20[[#This Row],[riqueza]]*rendimento_hist_mensal</f>
        <v>311.38314111300332</v>
      </c>
      <c r="N99" s="98">
        <f>((Table20[[#This Row],[riqueza]]*SWR)/12)*(1-imposto_GCAP)</f>
        <v>191.54223416912043</v>
      </c>
      <c r="O99" s="99">
        <f>Table20[[#This Row],[renda passiva]]*cambio_hoje*(1-custo_repatriacao)</f>
        <v>1071.7841484050218</v>
      </c>
    </row>
    <row r="100" spans="7:15" ht="20.100000000000001" customHeight="1" x14ac:dyDescent="0.6">
      <c r="G100" s="57">
        <v>97</v>
      </c>
      <c r="H100" s="112">
        <f ca="1">YEAR(TODAY())-YEAR(data_de_nascimento)+Table20[[#This Row],[meses]]/12</f>
        <v>33.083333333333336</v>
      </c>
      <c r="I100" s="58">
        <f t="shared" ca="1" si="4"/>
        <v>47509</v>
      </c>
      <c r="J100" s="60">
        <f t="shared" ref="J100:J131" si="5">aportes</f>
        <v>350</v>
      </c>
      <c r="K100" s="60"/>
      <c r="L100" s="61">
        <f>M99+L99*(1-TER_mensal-desconto_div_mensal)+Table20[[#This Row],[aportes]]*(1-custo_remessa)-comissao-Table20[[#This Row],[saques]]</f>
        <v>58095.624102879643</v>
      </c>
      <c r="M100" s="59">
        <f>Table20[[#This Row],[riqueza]]*rendimento_hist_mensal</f>
        <v>314.81304017268889</v>
      </c>
      <c r="N100" s="98">
        <f>((Table20[[#This Row],[riqueza]]*SWR)/12)*(1-imposto_GCAP)</f>
        <v>193.65208034293212</v>
      </c>
      <c r="O100" s="99">
        <f>Table20[[#This Row],[renda passiva]]*cambio_hoje*(1-custo_repatriacao)</f>
        <v>1083.5898981628939</v>
      </c>
    </row>
    <row r="101" spans="7:15" ht="20.100000000000001" customHeight="1" x14ac:dyDescent="0.6">
      <c r="G101" s="57">
        <v>98</v>
      </c>
      <c r="H101" s="112">
        <f ca="1">YEAR(TODAY())-YEAR(data_de_nascimento)+Table20[[#This Row],[meses]]/12</f>
        <v>33.166666666666664</v>
      </c>
      <c r="I101" s="58">
        <f t="shared" ca="1" si="4"/>
        <v>47540</v>
      </c>
      <c r="J101" s="60">
        <f t="shared" si="5"/>
        <v>350</v>
      </c>
      <c r="K101" s="60"/>
      <c r="L101" s="61">
        <f>M100+L100*(1-TER_mensal-desconto_div_mensal)+Table20[[#This Row],[aportes]]*(1-custo_remessa)-comissao-Table20[[#This Row],[saques]]</f>
        <v>58731.770708013435</v>
      </c>
      <c r="M101" s="59">
        <f>Table20[[#This Row],[riqueza]]*rendimento_hist_mensal</f>
        <v>318.26024036806086</v>
      </c>
      <c r="N101" s="98">
        <f>((Table20[[#This Row],[riqueza]]*SWR)/12)*(1-imposto_GCAP)</f>
        <v>195.77256902671147</v>
      </c>
      <c r="O101" s="99">
        <f>Table20[[#This Row],[renda passiva]]*cambio_hoje*(1-custo_repatriacao)</f>
        <v>1095.4551986174154</v>
      </c>
    </row>
    <row r="102" spans="7:15" ht="20.100000000000001" customHeight="1" x14ac:dyDescent="0.6">
      <c r="G102" s="57">
        <v>99</v>
      </c>
      <c r="H102" s="112">
        <f ca="1">YEAR(TODAY())-YEAR(data_de_nascimento)+Table20[[#This Row],[meses]]/12</f>
        <v>33.25</v>
      </c>
      <c r="I102" s="58">
        <f t="shared" ca="1" si="4"/>
        <v>47568</v>
      </c>
      <c r="J102" s="60">
        <f t="shared" si="5"/>
        <v>350</v>
      </c>
      <c r="K102" s="60"/>
      <c r="L102" s="61">
        <f>M101+L101*(1-TER_mensal-desconto_div_mensal)+Table20[[#This Row],[aportes]]*(1-custo_remessa)-comissao-Table20[[#This Row],[saques]]</f>
        <v>59371.126171058313</v>
      </c>
      <c r="M102" s="59">
        <f>Table20[[#This Row],[riqueza]]*rendimento_hist_mensal</f>
        <v>321.72482896970394</v>
      </c>
      <c r="N102" s="98">
        <f>((Table20[[#This Row],[riqueza]]*SWR)/12)*(1-imposto_GCAP)</f>
        <v>197.9037539035277</v>
      </c>
      <c r="O102" s="99">
        <f>Table20[[#This Row],[renda passiva]]*cambio_hoje*(1-custo_repatriacao)</f>
        <v>1107.3803501548844</v>
      </c>
    </row>
    <row r="103" spans="7:15" ht="20.100000000000001" customHeight="1" x14ac:dyDescent="0.6">
      <c r="G103" s="57">
        <v>100</v>
      </c>
      <c r="H103" s="112">
        <f ca="1">YEAR(TODAY())-YEAR(data_de_nascimento)+Table20[[#This Row],[meses]]/12</f>
        <v>33.333333333333336</v>
      </c>
      <c r="I103" s="58">
        <f t="shared" ca="1" si="4"/>
        <v>47599</v>
      </c>
      <c r="J103" s="60">
        <f t="shared" si="5"/>
        <v>350</v>
      </c>
      <c r="K103" s="60"/>
      <c r="L103" s="61">
        <f>M102+L102*(1-TER_mensal-desconto_div_mensal)+Table20[[#This Row],[aportes]]*(1-custo_remessa)-comissao-Table20[[#This Row],[saques]]</f>
        <v>60013.706678171693</v>
      </c>
      <c r="M103" s="59">
        <f>Table20[[#This Row],[riqueza]]*rendimento_hist_mensal</f>
        <v>325.20689368841386</v>
      </c>
      <c r="N103" s="98">
        <f>((Table20[[#This Row],[riqueza]]*SWR)/12)*(1-imposto_GCAP)</f>
        <v>200.04568892723898</v>
      </c>
      <c r="O103" s="99">
        <f>Table20[[#This Row],[renda passiva]]*cambio_hoje*(1-custo_repatriacao)</f>
        <v>1119.365654676812</v>
      </c>
    </row>
    <row r="104" spans="7:15" ht="20.100000000000001" customHeight="1" x14ac:dyDescent="0.6">
      <c r="G104" s="57">
        <v>101</v>
      </c>
      <c r="H104" s="112">
        <f ca="1">YEAR(TODAY())-YEAR(data_de_nascimento)+Table20[[#This Row],[meses]]/12</f>
        <v>33.416666666666664</v>
      </c>
      <c r="I104" s="58">
        <f t="shared" ca="1" si="4"/>
        <v>47629</v>
      </c>
      <c r="J104" s="60">
        <f t="shared" si="5"/>
        <v>350</v>
      </c>
      <c r="K104" s="60"/>
      <c r="L104" s="61">
        <f>M103+L103*(1-TER_mensal-desconto_div_mensal)+Table20[[#This Row],[aportes]]*(1-custo_remessa)-comissao-Table20[[#This Row],[saques]]</f>
        <v>60659.5284971574</v>
      </c>
      <c r="M104" s="59">
        <f>Table20[[#This Row],[riqueza]]*rendimento_hist_mensal</f>
        <v>328.70652267741832</v>
      </c>
      <c r="N104" s="98">
        <f>((Table20[[#This Row],[riqueza]]*SWR)/12)*(1-imposto_GCAP)</f>
        <v>202.198428323858</v>
      </c>
      <c r="O104" s="99">
        <f>Table20[[#This Row],[renda passiva]]*cambio_hoje*(1-custo_repatriacao)</f>
        <v>1131.4114156075636</v>
      </c>
    </row>
    <row r="105" spans="7:15" ht="20.100000000000001" customHeight="1" x14ac:dyDescent="0.6">
      <c r="G105" s="57">
        <v>102</v>
      </c>
      <c r="H105" s="112">
        <f ca="1">YEAR(TODAY())-YEAR(data_de_nascimento)+Table20[[#This Row],[meses]]/12</f>
        <v>33.5</v>
      </c>
      <c r="I105" s="58">
        <f t="shared" ca="1" si="4"/>
        <v>47660</v>
      </c>
      <c r="J105" s="60">
        <f t="shared" si="5"/>
        <v>350</v>
      </c>
      <c r="K105" s="60"/>
      <c r="L105" s="61">
        <f>M104+L104*(1-TER_mensal-desconto_div_mensal)+Table20[[#This Row],[aportes]]*(1-custo_remessa)-comissao-Table20[[#This Row],[saques]]</f>
        <v>61308.607977877495</v>
      </c>
      <c r="M105" s="59">
        <f>Table20[[#This Row],[riqueza]]*rendimento_hist_mensal</f>
        <v>332.22380453460858</v>
      </c>
      <c r="N105" s="98">
        <f>((Table20[[#This Row],[riqueza]]*SWR)/12)*(1-imposto_GCAP)</f>
        <v>204.36202659292499</v>
      </c>
      <c r="O105" s="99">
        <f>Table20[[#This Row],[renda passiva]]*cambio_hoje*(1-custo_repatriacao)</f>
        <v>1143.5179379020415</v>
      </c>
    </row>
    <row r="106" spans="7:15" ht="20.100000000000001" customHeight="1" x14ac:dyDescent="0.6">
      <c r="G106" s="57">
        <v>103</v>
      </c>
      <c r="H106" s="112">
        <f ca="1">YEAR(TODAY())-YEAR(data_de_nascimento)+Table20[[#This Row],[meses]]/12</f>
        <v>33.583333333333336</v>
      </c>
      <c r="I106" s="58">
        <f t="shared" ca="1" si="4"/>
        <v>47690</v>
      </c>
      <c r="J106" s="60">
        <f t="shared" si="5"/>
        <v>350</v>
      </c>
      <c r="K106" s="60"/>
      <c r="L106" s="61">
        <f>M105+L105*(1-TER_mensal-desconto_div_mensal)+Table20[[#This Row],[aportes]]*(1-custo_remessa)-comissao-Table20[[#This Row],[saques]]</f>
        <v>61960.961552666187</v>
      </c>
      <c r="M106" s="59">
        <f>Table20[[#This Row],[riqueza]]*rendimento_hist_mensal</f>
        <v>335.75882830478218</v>
      </c>
      <c r="N106" s="98">
        <f>((Table20[[#This Row],[riqueza]]*SWR)/12)*(1-imposto_GCAP)</f>
        <v>206.53653850888728</v>
      </c>
      <c r="O106" s="99">
        <f>Table20[[#This Row],[renda passiva]]*cambio_hoje*(1-custo_repatriacao)</f>
        <v>1155.6855280534041</v>
      </c>
    </row>
    <row r="107" spans="7:15" ht="20.100000000000001" customHeight="1" x14ac:dyDescent="0.6">
      <c r="G107" s="57">
        <v>104</v>
      </c>
      <c r="H107" s="112">
        <f ca="1">YEAR(TODAY())-YEAR(data_de_nascimento)+Table20[[#This Row],[meses]]/12</f>
        <v>33.666666666666664</v>
      </c>
      <c r="I107" s="58">
        <f t="shared" ca="1" si="4"/>
        <v>47721</v>
      </c>
      <c r="J107" s="60">
        <f t="shared" si="5"/>
        <v>350</v>
      </c>
      <c r="K107" s="60"/>
      <c r="L107" s="61">
        <f>M106+L106*(1-TER_mensal-desconto_div_mensal)+Table20[[#This Row],[aportes]]*(1-custo_remessa)-comissao-Table20[[#This Row],[saques]]</f>
        <v>62616.605736745871</v>
      </c>
      <c r="M107" s="59">
        <f>Table20[[#This Row],[riqueza]]*rendimento_hist_mensal</f>
        <v>339.3116834818976</v>
      </c>
      <c r="N107" s="98">
        <f>((Table20[[#This Row],[riqueza]]*SWR)/12)*(1-imposto_GCAP)</f>
        <v>208.72201912248624</v>
      </c>
      <c r="O107" s="99">
        <f>Table20[[#This Row],[renda passiva]]*cambio_hoje*(1-custo_repatriacao)</f>
        <v>1167.9144941008278</v>
      </c>
    </row>
    <row r="108" spans="7:15" ht="20.100000000000001" customHeight="1" x14ac:dyDescent="0.6">
      <c r="G108" s="57">
        <v>105</v>
      </c>
      <c r="H108" s="112">
        <f ca="1">YEAR(TODAY())-YEAR(data_de_nascimento)+Table20[[#This Row],[meses]]/12</f>
        <v>33.75</v>
      </c>
      <c r="I108" s="58">
        <f t="shared" ca="1" si="4"/>
        <v>47752</v>
      </c>
      <c r="J108" s="60">
        <f t="shared" si="5"/>
        <v>350</v>
      </c>
      <c r="K108" s="60"/>
      <c r="L108" s="61">
        <f>M107+L107*(1-TER_mensal-desconto_div_mensal)+Table20[[#This Row],[aportes]]*(1-custo_remessa)-comissao-Table20[[#This Row],[saques]]</f>
        <v>63275.557128645203</v>
      </c>
      <c r="M108" s="59">
        <f>Table20[[#This Row],[riqueza]]*rendimento_hist_mensal</f>
        <v>342.88246001133973</v>
      </c>
      <c r="N108" s="98">
        <f>((Table20[[#This Row],[riqueza]]*SWR)/12)*(1-imposto_GCAP)</f>
        <v>210.9185237621507</v>
      </c>
      <c r="O108" s="99">
        <f>Table20[[#This Row],[renda passiva]]*cambio_hoje*(1-custo_repatriacao)</f>
        <v>1180.2051456373024</v>
      </c>
    </row>
    <row r="109" spans="7:15" ht="20.100000000000001" customHeight="1" x14ac:dyDescent="0.6">
      <c r="G109" s="57">
        <v>106</v>
      </c>
      <c r="H109" s="112">
        <f ca="1">YEAR(TODAY())-YEAR(data_de_nascimento)+Table20[[#This Row],[meses]]/12</f>
        <v>33.833333333333336</v>
      </c>
      <c r="I109" s="58">
        <f t="shared" ca="1" si="4"/>
        <v>47782</v>
      </c>
      <c r="J109" s="60">
        <f t="shared" si="5"/>
        <v>350</v>
      </c>
      <c r="K109" s="60"/>
      <c r="L109" s="61">
        <f>M108+L108*(1-TER_mensal-desconto_div_mensal)+Table20[[#This Row],[aportes]]*(1-custo_remessa)-comissao-Table20[[#This Row],[saques]]</f>
        <v>63937.832410619318</v>
      </c>
      <c r="M109" s="59">
        <f>Table20[[#This Row],[riqueza]]*rendimento_hist_mensal</f>
        <v>346.47124829219683</v>
      </c>
      <c r="N109" s="98">
        <f>((Table20[[#This Row],[riqueza]]*SWR)/12)*(1-imposto_GCAP)</f>
        <v>213.12610803539772</v>
      </c>
      <c r="O109" s="99">
        <f>Table20[[#This Row],[renda passiva]]*cambio_hoje*(1-custo_repatriacao)</f>
        <v>1192.5577938174697</v>
      </c>
    </row>
    <row r="110" spans="7:15" ht="20.100000000000001" customHeight="1" x14ac:dyDescent="0.6">
      <c r="G110" s="57">
        <v>107</v>
      </c>
      <c r="H110" s="112">
        <f ca="1">YEAR(TODAY())-YEAR(data_de_nascimento)+Table20[[#This Row],[meses]]/12</f>
        <v>33.916666666666664</v>
      </c>
      <c r="I110" s="58">
        <f t="shared" ca="1" si="4"/>
        <v>47813</v>
      </c>
      <c r="J110" s="60">
        <f t="shared" si="5"/>
        <v>350</v>
      </c>
      <c r="K110" s="60"/>
      <c r="L110" s="61">
        <f>M109+L109*(1-TER_mensal-desconto_div_mensal)+Table20[[#This Row],[aportes]]*(1-custo_remessa)-comissao-Table20[[#This Row],[saques]]</f>
        <v>64603.44834907219</v>
      </c>
      <c r="M110" s="59">
        <f>Table20[[#This Row],[riqueza]]*rendimento_hist_mensal</f>
        <v>350.07813917954957</v>
      </c>
      <c r="N110" s="98">
        <f>((Table20[[#This Row],[riqueza]]*SWR)/12)*(1-imposto_GCAP)</f>
        <v>215.34482783024063</v>
      </c>
      <c r="O110" s="99">
        <f>Table20[[#This Row],[renda passiva]]*cambio_hoje*(1-custo_repatriacao)</f>
        <v>1204.972751365503</v>
      </c>
    </row>
    <row r="111" spans="7:15" ht="20.100000000000001" customHeight="1" x14ac:dyDescent="0.6">
      <c r="G111" s="57">
        <v>108</v>
      </c>
      <c r="H111" s="112">
        <f ca="1">YEAR(TODAY())-YEAR(data_de_nascimento)+Table20[[#This Row],[meses]]/12</f>
        <v>34</v>
      </c>
      <c r="I111" s="58">
        <f t="shared" ca="1" si="4"/>
        <v>47843</v>
      </c>
      <c r="J111" s="60">
        <f t="shared" si="5"/>
        <v>350</v>
      </c>
      <c r="K111" s="60"/>
      <c r="L111" s="61">
        <f>M110+L110*(1-TER_mensal-desconto_div_mensal)+Table20[[#This Row],[aportes]]*(1-custo_remessa)-comissao-Table20[[#This Row],[saques]]</f>
        <v>65272.421794981063</v>
      </c>
      <c r="M111" s="59">
        <f>Table20[[#This Row],[riqueza]]*rendimento_hist_mensal</f>
        <v>353.70322398677058</v>
      </c>
      <c r="N111" s="98">
        <f>((Table20[[#This Row],[riqueza]]*SWR)/12)*(1-imposto_GCAP)</f>
        <v>217.57473931660354</v>
      </c>
      <c r="O111" s="99">
        <f>Table20[[#This Row],[renda passiva]]*cambio_hoje*(1-custo_repatriacao)</f>
        <v>1217.450332583021</v>
      </c>
    </row>
    <row r="112" spans="7:15" ht="20.100000000000001" customHeight="1" x14ac:dyDescent="0.6">
      <c r="G112" s="57">
        <v>109</v>
      </c>
      <c r="H112" s="112">
        <f ca="1">YEAR(TODAY())-YEAR(data_de_nascimento)+Table20[[#This Row],[meses]]/12</f>
        <v>34.083333333333336</v>
      </c>
      <c r="I112" s="58">
        <f t="shared" ca="1" si="4"/>
        <v>47874</v>
      </c>
      <c r="J112" s="60">
        <f t="shared" si="5"/>
        <v>350</v>
      </c>
      <c r="K112" s="60"/>
      <c r="L112" s="61">
        <f>M111+L111*(1-TER_mensal-desconto_div_mensal)+Table20[[#This Row],[aportes]]*(1-custo_remessa)-comissao-Table20[[#This Row],[saques]]</f>
        <v>65944.769684323095</v>
      </c>
      <c r="M112" s="59">
        <f>Table20[[#This Row],[riqueza]]*rendimento_hist_mensal</f>
        <v>357.34659448783668</v>
      </c>
      <c r="N112" s="98">
        <f>((Table20[[#This Row],[riqueza]]*SWR)/12)*(1-imposto_GCAP)</f>
        <v>219.81589894774365</v>
      </c>
      <c r="O112" s="99">
        <f>Table20[[#This Row],[renda passiva]]*cambio_hoje*(1-custo_repatriacao)</f>
        <v>1229.9908533570469</v>
      </c>
    </row>
    <row r="113" spans="7:15" ht="20.100000000000001" customHeight="1" x14ac:dyDescent="0.6">
      <c r="G113" s="57">
        <v>110</v>
      </c>
      <c r="H113" s="112">
        <f ca="1">YEAR(TODAY())-YEAR(data_de_nascimento)+Table20[[#This Row],[meses]]/12</f>
        <v>34.166666666666664</v>
      </c>
      <c r="I113" s="58">
        <f t="shared" ca="1" si="4"/>
        <v>47905</v>
      </c>
      <c r="J113" s="60">
        <f t="shared" si="5"/>
        <v>350</v>
      </c>
      <c r="K113" s="60"/>
      <c r="L113" s="61">
        <f>M112+L112*(1-TER_mensal-desconto_div_mensal)+Table20[[#This Row],[aportes]]*(1-custo_remessa)-comissao-Table20[[#This Row],[saques]]</f>
        <v>66620.509038504053</v>
      </c>
      <c r="M113" s="59">
        <f>Table20[[#This Row],[riqueza]]*rendimento_hist_mensal</f>
        <v>361.00834291965174</v>
      </c>
      <c r="N113" s="98">
        <f>((Table20[[#This Row],[riqueza]]*SWR)/12)*(1-imposto_GCAP)</f>
        <v>222.06836346168018</v>
      </c>
      <c r="O113" s="99">
        <f>Table20[[#This Row],[renda passiva]]*cambio_hoje*(1-custo_repatriacao)</f>
        <v>1242.5946311680045</v>
      </c>
    </row>
    <row r="114" spans="7:15" ht="20.100000000000001" customHeight="1" x14ac:dyDescent="0.6">
      <c r="G114" s="57">
        <v>111</v>
      </c>
      <c r="H114" s="112">
        <f ca="1">YEAR(TODAY())-YEAR(data_de_nascimento)+Table20[[#This Row],[meses]]/12</f>
        <v>34.25</v>
      </c>
      <c r="I114" s="58">
        <f t="shared" ca="1" si="4"/>
        <v>47933</v>
      </c>
      <c r="J114" s="60">
        <f t="shared" si="5"/>
        <v>350</v>
      </c>
      <c r="K114" s="60"/>
      <c r="L114" s="61">
        <f>M113+L113*(1-TER_mensal-desconto_div_mensal)+Table20[[#This Row],[aportes]]*(1-custo_remessa)-comissao-Table20[[#This Row],[saques]]</f>
        <v>67299.65696478929</v>
      </c>
      <c r="M114" s="59">
        <f>Table20[[#This Row],[riqueza]]*rendimento_hist_mensal</f>
        <v>364.6885619843822</v>
      </c>
      <c r="N114" s="98">
        <f>((Table20[[#This Row],[riqueza]]*SWR)/12)*(1-imposto_GCAP)</f>
        <v>224.33218988263096</v>
      </c>
      <c r="O114" s="99">
        <f>Table20[[#This Row],[renda passiva]]*cambio_hoje*(1-custo_repatriacao)</f>
        <v>1255.2619850977555</v>
      </c>
    </row>
    <row r="115" spans="7:15" ht="20.100000000000001" customHeight="1" x14ac:dyDescent="0.6">
      <c r="G115" s="57">
        <v>112</v>
      </c>
      <c r="H115" s="112">
        <f ca="1">YEAR(TODAY())-YEAR(data_de_nascimento)+Table20[[#This Row],[meses]]/12</f>
        <v>34.333333333333336</v>
      </c>
      <c r="I115" s="58">
        <f t="shared" ca="1" si="4"/>
        <v>47964</v>
      </c>
      <c r="J115" s="60">
        <f t="shared" si="5"/>
        <v>350</v>
      </c>
      <c r="K115" s="60"/>
      <c r="L115" s="61">
        <f>M114+L114*(1-TER_mensal-desconto_div_mensal)+Table20[[#This Row],[aportes]]*(1-custo_remessa)-comissao-Table20[[#This Row],[saques]]</f>
        <v>67982.230656736821</v>
      </c>
      <c r="M115" s="59">
        <f>Table20[[#This Row],[riqueza]]*rendimento_hist_mensal</f>
        <v>368.38734485180385</v>
      </c>
      <c r="N115" s="98">
        <f>((Table20[[#This Row],[riqueza]]*SWR)/12)*(1-imposto_GCAP)</f>
        <v>226.60743552245606</v>
      </c>
      <c r="O115" s="99">
        <f>Table20[[#This Row],[renda passiva]]*cambio_hoje*(1-custo_repatriacao)</f>
        <v>1267.9932358376789</v>
      </c>
    </row>
    <row r="116" spans="7:15" ht="20.100000000000001" customHeight="1" x14ac:dyDescent="0.6">
      <c r="G116" s="57">
        <v>113</v>
      </c>
      <c r="H116" s="112">
        <f ca="1">YEAR(TODAY())-YEAR(data_de_nascimento)+Table20[[#This Row],[meses]]/12</f>
        <v>34.416666666666664</v>
      </c>
      <c r="I116" s="58">
        <f t="shared" ca="1" si="4"/>
        <v>47994</v>
      </c>
      <c r="J116" s="60">
        <f t="shared" si="5"/>
        <v>350</v>
      </c>
      <c r="K116" s="60"/>
      <c r="L116" s="61">
        <f>M115+L115*(1-TER_mensal-desconto_div_mensal)+Table20[[#This Row],[aportes]]*(1-custo_remessa)-comissao-Table20[[#This Row],[saques]]</f>
        <v>68668.247394632606</v>
      </c>
      <c r="M116" s="59">
        <f>Table20[[#This Row],[riqueza]]*rendimento_hist_mensal</f>
        <v>372.10478516166046</v>
      </c>
      <c r="N116" s="98">
        <f>((Table20[[#This Row],[riqueza]]*SWR)/12)*(1-imposto_GCAP)</f>
        <v>228.89415798210871</v>
      </c>
      <c r="O116" s="99">
        <f>Table20[[#This Row],[renda passiva]]*cambio_hoje*(1-custo_repatriacao)</f>
        <v>1280.7887056967884</v>
      </c>
    </row>
    <row r="117" spans="7:15" ht="20.100000000000001" customHeight="1" x14ac:dyDescent="0.6">
      <c r="G117" s="57">
        <v>114</v>
      </c>
      <c r="H117" s="112">
        <f ca="1">YEAR(TODAY())-YEAR(data_de_nascimento)+Table20[[#This Row],[meses]]/12</f>
        <v>34.5</v>
      </c>
      <c r="I117" s="58">
        <f t="shared" ca="1" si="4"/>
        <v>48025</v>
      </c>
      <c r="J117" s="60">
        <f t="shared" si="5"/>
        <v>350</v>
      </c>
      <c r="K117" s="60"/>
      <c r="L117" s="61">
        <f>M116+L116*(1-TER_mensal-desconto_div_mensal)+Table20[[#This Row],[aportes]]*(1-custo_remessa)-comissao-Table20[[#This Row],[saques]]</f>
        <v>69357.724545928024</v>
      </c>
      <c r="M117" s="59">
        <f>Table20[[#This Row],[riqueza]]*rendimento_hist_mensal</f>
        <v>375.84097702603458</v>
      </c>
      <c r="N117" s="98">
        <f>((Table20[[#This Row],[riqueza]]*SWR)/12)*(1-imposto_GCAP)</f>
        <v>231.19241515309341</v>
      </c>
      <c r="O117" s="99">
        <f>Table20[[#This Row],[renda passiva]]*cambio_hoje*(1-custo_repatriacao)</f>
        <v>1293.6487186098918</v>
      </c>
    </row>
    <row r="118" spans="7:15" ht="20.100000000000001" customHeight="1" x14ac:dyDescent="0.6">
      <c r="G118" s="57">
        <v>115</v>
      </c>
      <c r="H118" s="112">
        <f ca="1">YEAR(TODAY())-YEAR(data_de_nascimento)+Table20[[#This Row],[meses]]/12</f>
        <v>34.583333333333336</v>
      </c>
      <c r="I118" s="58">
        <f t="shared" ca="1" si="4"/>
        <v>48055</v>
      </c>
      <c r="J118" s="60">
        <f t="shared" si="5"/>
        <v>350</v>
      </c>
      <c r="K118" s="60"/>
      <c r="L118" s="61">
        <f>M117+L117*(1-TER_mensal-desconto_div_mensal)+Table20[[#This Row],[aportes]]*(1-custo_remessa)-comissao-Table20[[#This Row],[saques]]</f>
        <v>70050.679565679544</v>
      </c>
      <c r="M118" s="59">
        <f>Table20[[#This Row],[riqueza]]*rendimento_hist_mensal</f>
        <v>379.59601503172991</v>
      </c>
      <c r="N118" s="98">
        <f>((Table20[[#This Row],[riqueza]]*SWR)/12)*(1-imposto_GCAP)</f>
        <v>233.50226521893183</v>
      </c>
      <c r="O118" s="99">
        <f>Table20[[#This Row],[renda passiva]]*cambio_hoje*(1-custo_repatriacao)</f>
        <v>1306.573600145794</v>
      </c>
    </row>
    <row r="119" spans="7:15" ht="20.100000000000001" customHeight="1" x14ac:dyDescent="0.6">
      <c r="G119" s="57">
        <v>116</v>
      </c>
      <c r="H119" s="112">
        <f ca="1">YEAR(TODAY())-YEAR(data_de_nascimento)+Table20[[#This Row],[meses]]/12</f>
        <v>34.666666666666664</v>
      </c>
      <c r="I119" s="58">
        <f t="shared" ca="1" si="4"/>
        <v>48086</v>
      </c>
      <c r="J119" s="60">
        <f t="shared" si="5"/>
        <v>350</v>
      </c>
      <c r="K119" s="60"/>
      <c r="L119" s="61">
        <f>M118+L118*(1-TER_mensal-desconto_div_mensal)+Table20[[#This Row],[aportes]]*(1-custo_remessa)-comissao-Table20[[#This Row],[saques]]</f>
        <v>70747.12999699061</v>
      </c>
      <c r="M119" s="59">
        <f>Table20[[#This Row],[riqueza]]*rendimento_hist_mensal</f>
        <v>383.36999424266583</v>
      </c>
      <c r="N119" s="98">
        <f>((Table20[[#This Row],[riqueza]]*SWR)/12)*(1-imposto_GCAP)</f>
        <v>235.82376665663537</v>
      </c>
      <c r="O119" s="99">
        <f>Table20[[#This Row],[renda passiva]]*cambio_hoje*(1-custo_repatriacao)</f>
        <v>1319.563677515536</v>
      </c>
    </row>
    <row r="120" spans="7:15" ht="20.100000000000001" customHeight="1" x14ac:dyDescent="0.6">
      <c r="G120" s="57">
        <v>117</v>
      </c>
      <c r="H120" s="112">
        <f ca="1">YEAR(TODAY())-YEAR(data_de_nascimento)+Table20[[#This Row],[meses]]/12</f>
        <v>34.75</v>
      </c>
      <c r="I120" s="58">
        <f t="shared" ca="1" si="4"/>
        <v>48117</v>
      </c>
      <c r="J120" s="60">
        <f t="shared" si="5"/>
        <v>350</v>
      </c>
      <c r="K120" s="60"/>
      <c r="L120" s="61">
        <f>M119+L119*(1-TER_mensal-desconto_div_mensal)+Table20[[#This Row],[aportes]]*(1-custo_remessa)-comissao-Table20[[#This Row],[saques]]</f>
        <v>71447.09347145581</v>
      </c>
      <c r="M120" s="59">
        <f>Table20[[#This Row],[riqueza]]*rendimento_hist_mensal</f>
        <v>387.16301020228451</v>
      </c>
      <c r="N120" s="98">
        <f>((Table20[[#This Row],[riqueza]]*SWR)/12)*(1-imposto_GCAP)</f>
        <v>238.15697823818604</v>
      </c>
      <c r="O120" s="99">
        <f>Table20[[#This Row],[renda passiva]]*cambio_hoje*(1-custo_repatriacao)</f>
        <v>1332.6192795806817</v>
      </c>
    </row>
    <row r="121" spans="7:15" ht="20.100000000000001" customHeight="1" x14ac:dyDescent="0.6">
      <c r="G121" s="57">
        <v>118</v>
      </c>
      <c r="H121" s="112">
        <f ca="1">YEAR(TODAY())-YEAR(data_de_nascimento)+Table20[[#This Row],[meses]]/12</f>
        <v>34.833333333333336</v>
      </c>
      <c r="I121" s="58">
        <f t="shared" ca="1" si="4"/>
        <v>48147</v>
      </c>
      <c r="J121" s="60">
        <f t="shared" si="5"/>
        <v>350</v>
      </c>
      <c r="K121" s="60"/>
      <c r="L121" s="61">
        <f>M120+L120*(1-TER_mensal-desconto_div_mensal)+Table20[[#This Row],[aportes]]*(1-custo_remessa)-comissao-Table20[[#This Row],[saques]]</f>
        <v>72150.587709607222</v>
      </c>
      <c r="M121" s="59">
        <f>Table20[[#This Row],[riqueza]]*rendimento_hist_mensal</f>
        <v>390.9751589359692</v>
      </c>
      <c r="N121" s="98">
        <f>((Table20[[#This Row],[riqueza]]*SWR)/12)*(1-imposto_GCAP)</f>
        <v>240.50195903202408</v>
      </c>
      <c r="O121" s="99">
        <f>Table20[[#This Row],[renda passiva]]*cambio_hoje*(1-custo_repatriacao)</f>
        <v>1345.7407368616423</v>
      </c>
    </row>
    <row r="122" spans="7:15" ht="20.100000000000001" customHeight="1" x14ac:dyDescent="0.6">
      <c r="G122" s="57">
        <v>119</v>
      </c>
      <c r="H122" s="112">
        <f ca="1">YEAR(TODAY())-YEAR(data_de_nascimento)+Table20[[#This Row],[meses]]/12</f>
        <v>34.916666666666664</v>
      </c>
      <c r="I122" s="58">
        <f t="shared" ca="1" si="4"/>
        <v>48178</v>
      </c>
      <c r="J122" s="60">
        <f t="shared" si="5"/>
        <v>350</v>
      </c>
      <c r="K122" s="60"/>
      <c r="L122" s="61">
        <f>M121+L121*(1-TER_mensal-desconto_div_mensal)+Table20[[#This Row],[aportes]]*(1-custo_remessa)-comissao-Table20[[#This Row],[saques]]</f>
        <v>72857.630521362997</v>
      </c>
      <c r="M122" s="59">
        <f>Table20[[#This Row],[riqueza]]*rendimento_hist_mensal</f>
        <v>394.80653695347547</v>
      </c>
      <c r="N122" s="98">
        <f>((Table20[[#This Row],[riqueza]]*SWR)/12)*(1-imposto_GCAP)</f>
        <v>242.85876840454333</v>
      </c>
      <c r="O122" s="99">
        <f>Table20[[#This Row],[renda passiva]]*cambio_hoje*(1-custo_repatriacao)</f>
        <v>1358.9283815460424</v>
      </c>
    </row>
    <row r="123" spans="7:15" ht="20.100000000000001" customHeight="1" x14ac:dyDescent="0.6">
      <c r="G123" s="57">
        <v>120</v>
      </c>
      <c r="H123" s="112">
        <f ca="1">YEAR(TODAY())-YEAR(data_de_nascimento)+Table20[[#This Row],[meses]]/12</f>
        <v>35</v>
      </c>
      <c r="I123" s="58">
        <f t="shared" ca="1" si="4"/>
        <v>48208</v>
      </c>
      <c r="J123" s="60">
        <f t="shared" si="5"/>
        <v>350</v>
      </c>
      <c r="K123" s="60"/>
      <c r="L123" s="61">
        <f>M122+L122*(1-TER_mensal-desconto_div_mensal)+Table20[[#This Row],[aportes]]*(1-custo_remessa)-comissao-Table20[[#This Row],[saques]]</f>
        <v>73568.239806478319</v>
      </c>
      <c r="M123" s="59">
        <f>Table20[[#This Row],[riqueza]]*rendimento_hist_mensal</f>
        <v>398.65724125137467</v>
      </c>
      <c r="N123" s="98">
        <f>((Table20[[#This Row],[riqueza]]*SWR)/12)*(1-imposto_GCAP)</f>
        <v>245.22746602159441</v>
      </c>
      <c r="O123" s="99">
        <f>Table20[[#This Row],[renda passiva]]*cambio_hoje*(1-custo_repatriacao)</f>
        <v>1372.1825474971326</v>
      </c>
    </row>
    <row r="124" spans="7:15" ht="20.100000000000001" customHeight="1" x14ac:dyDescent="0.6">
      <c r="G124" s="57">
        <v>121</v>
      </c>
      <c r="H124" s="112">
        <f ca="1">YEAR(TODAY())-YEAR(data_de_nascimento)+Table20[[#This Row],[meses]]/12</f>
        <v>35.083333333333336</v>
      </c>
      <c r="I124" s="58">
        <f t="shared" ca="1" si="4"/>
        <v>48239</v>
      </c>
      <c r="J124" s="60">
        <f t="shared" si="5"/>
        <v>350</v>
      </c>
      <c r="K124" s="60"/>
      <c r="L124" s="61">
        <f>M123+L123*(1-TER_mensal-desconto_div_mensal)+Table20[[#This Row],[aportes]]*(1-custo_remessa)-comissao-Table20[[#This Row],[saques]]</f>
        <v>74282.433554998512</v>
      </c>
      <c r="M124" s="59">
        <f>Table20[[#This Row],[riqueza]]*rendimento_hist_mensal</f>
        <v>402.5273693155093</v>
      </c>
      <c r="N124" s="98">
        <f>((Table20[[#This Row],[riqueza]]*SWR)/12)*(1-imposto_GCAP)</f>
        <v>247.60811184999503</v>
      </c>
      <c r="O124" s="99">
        <f>Table20[[#This Row],[renda passiva]]*cambio_hoje*(1-custo_repatriacao)</f>
        <v>1385.5035702622397</v>
      </c>
    </row>
    <row r="125" spans="7:15" ht="20.100000000000001" customHeight="1" x14ac:dyDescent="0.6">
      <c r="G125" s="57">
        <v>122</v>
      </c>
      <c r="H125" s="112">
        <f ca="1">YEAR(TODAY())-YEAR(data_de_nascimento)+Table20[[#This Row],[meses]]/12</f>
        <v>35.166666666666664</v>
      </c>
      <c r="I125" s="58">
        <f t="shared" ca="1" si="4"/>
        <v>48270</v>
      </c>
      <c r="J125" s="60">
        <f t="shared" si="5"/>
        <v>350</v>
      </c>
      <c r="K125" s="60"/>
      <c r="L125" s="61">
        <f>M124+L124*(1-TER_mensal-desconto_div_mensal)+Table20[[#This Row],[aportes]]*(1-custo_remessa)-comissao-Table20[[#This Row],[saques]]</f>
        <v>75000.22984771448</v>
      </c>
      <c r="M125" s="59">
        <f>Table20[[#This Row],[riqueza]]*rendimento_hist_mensal</f>
        <v>406.41701912346099</v>
      </c>
      <c r="N125" s="98">
        <f>((Table20[[#This Row],[riqueza]]*SWR)/12)*(1-imposto_GCAP)</f>
        <v>250.00076615904825</v>
      </c>
      <c r="O125" s="99">
        <f>Table20[[#This Row],[renda passiva]]*cambio_hoje*(1-custo_repatriacao)</f>
        <v>1398.8917870812625</v>
      </c>
    </row>
    <row r="126" spans="7:15" ht="20.100000000000001" customHeight="1" x14ac:dyDescent="0.6">
      <c r="G126" s="57">
        <v>123</v>
      </c>
      <c r="H126" s="112">
        <f ca="1">YEAR(TODAY())-YEAR(data_de_nascimento)+Table20[[#This Row],[meses]]/12</f>
        <v>35.25</v>
      </c>
      <c r="I126" s="58">
        <f t="shared" ca="1" si="4"/>
        <v>48299</v>
      </c>
      <c r="J126" s="60">
        <f t="shared" si="5"/>
        <v>350</v>
      </c>
      <c r="K126" s="60"/>
      <c r="L126" s="61">
        <f>M125+L125*(1-TER_mensal-desconto_div_mensal)+Table20[[#This Row],[aportes]]*(1-custo_remessa)-comissao-Table20[[#This Row],[saques]]</f>
        <v>75721.646856620457</v>
      </c>
      <c r="M126" s="59">
        <f>Table20[[#This Row],[riqueza]]*rendimento_hist_mensal</f>
        <v>410.32628914703099</v>
      </c>
      <c r="N126" s="98">
        <f>((Table20[[#This Row],[riqueza]]*SWR)/12)*(1-imposto_GCAP)</f>
        <v>252.40548952206817</v>
      </c>
      <c r="O126" s="99">
        <f>Table20[[#This Row],[renda passiva]]*cambio_hoje*(1-custo_repatriacao)</f>
        <v>1412.3475368952083</v>
      </c>
    </row>
    <row r="127" spans="7:15" ht="20.100000000000001" customHeight="1" x14ac:dyDescent="0.6">
      <c r="G127" s="57">
        <v>124</v>
      </c>
      <c r="H127" s="112">
        <f ca="1">YEAR(TODAY())-YEAR(data_de_nascimento)+Table20[[#This Row],[meses]]/12</f>
        <v>35.333333333333336</v>
      </c>
      <c r="I127" s="58">
        <f t="shared" ca="1" si="4"/>
        <v>48330</v>
      </c>
      <c r="J127" s="60">
        <f t="shared" si="5"/>
        <v>350</v>
      </c>
      <c r="K127" s="60"/>
      <c r="L127" s="61">
        <f>M126+L126*(1-TER_mensal-desconto_div_mensal)+Table20[[#This Row],[aportes]]*(1-custo_remessa)-comissao-Table20[[#This Row],[saques]]</f>
        <v>76446.702845374064</v>
      </c>
      <c r="M127" s="59">
        <f>Table20[[#This Row],[riqueza]]*rendimento_hist_mensal</f>
        <v>414.25527835473321</v>
      </c>
      <c r="N127" s="98">
        <f>((Table20[[#This Row],[riqueza]]*SWR)/12)*(1-imposto_GCAP)</f>
        <v>254.82234281791355</v>
      </c>
      <c r="O127" s="99">
        <f>Table20[[#This Row],[renda passiva]]*cambio_hoje*(1-custo_repatriacao)</f>
        <v>1425.8711603547761</v>
      </c>
    </row>
    <row r="128" spans="7:15" ht="20.100000000000001" customHeight="1" x14ac:dyDescent="0.6">
      <c r="G128" s="57">
        <v>125</v>
      </c>
      <c r="H128" s="112">
        <f ca="1">YEAR(TODAY())-YEAR(data_de_nascimento)+Table20[[#This Row],[meses]]/12</f>
        <v>35.416666666666664</v>
      </c>
      <c r="I128" s="58">
        <f t="shared" ca="1" si="4"/>
        <v>48360</v>
      </c>
      <c r="J128" s="60">
        <f t="shared" si="5"/>
        <v>350</v>
      </c>
      <c r="K128" s="60"/>
      <c r="L128" s="61">
        <f>M127+L127*(1-TER_mensal-desconto_div_mensal)+Table20[[#This Row],[aportes]]*(1-custo_remessa)-comissao-Table20[[#This Row],[saques]]</f>
        <v>77175.416169758653</v>
      </c>
      <c r="M128" s="59">
        <f>Table20[[#This Row],[riqueza]]*rendimento_hist_mensal</f>
        <v>418.20408621429948</v>
      </c>
      <c r="N128" s="98">
        <f>((Table20[[#This Row],[riqueza]]*SWR)/12)*(1-imposto_GCAP)</f>
        <v>257.25138723252888</v>
      </c>
      <c r="O128" s="99">
        <f>Table20[[#This Row],[renda passiva]]*cambio_hoje*(1-custo_repatriacao)</f>
        <v>1439.462999828977</v>
      </c>
    </row>
    <row r="129" spans="7:15" ht="20.100000000000001" customHeight="1" x14ac:dyDescent="0.6">
      <c r="G129" s="57">
        <v>126</v>
      </c>
      <c r="H129" s="112">
        <f ca="1">YEAR(TODAY())-YEAR(data_de_nascimento)+Table20[[#This Row],[meses]]/12</f>
        <v>35.5</v>
      </c>
      <c r="I129" s="58">
        <f t="shared" ca="1" si="4"/>
        <v>48391</v>
      </c>
      <c r="J129" s="60">
        <f t="shared" si="5"/>
        <v>350</v>
      </c>
      <c r="K129" s="60"/>
      <c r="L129" s="61">
        <f>M128+L128*(1-TER_mensal-desconto_div_mensal)+Table20[[#This Row],[aportes]]*(1-custo_remessa)-comissao-Table20[[#This Row],[saques]]</f>
        <v>77907.805278148066</v>
      </c>
      <c r="M129" s="59">
        <f>Table20[[#This Row],[riqueza]]*rendimento_hist_mensal</f>
        <v>422.17281269519822</v>
      </c>
      <c r="N129" s="98">
        <f>((Table20[[#This Row],[riqueza]]*SWR)/12)*(1-imposto_GCAP)</f>
        <v>259.69268426049354</v>
      </c>
      <c r="O129" s="99">
        <f>Table20[[#This Row],[renda passiva]]*cambio_hoje*(1-custo_repatriacao)</f>
        <v>1453.1233994138045</v>
      </c>
    </row>
    <row r="130" spans="7:15" ht="20.100000000000001" customHeight="1" x14ac:dyDescent="0.6">
      <c r="G130" s="57">
        <v>127</v>
      </c>
      <c r="H130" s="112">
        <f ca="1">YEAR(TODAY())-YEAR(data_de_nascimento)+Table20[[#This Row],[meses]]/12</f>
        <v>35.583333333333336</v>
      </c>
      <c r="I130" s="58">
        <f t="shared" ca="1" si="4"/>
        <v>48421</v>
      </c>
      <c r="J130" s="60">
        <f t="shared" si="5"/>
        <v>350</v>
      </c>
      <c r="K130" s="60"/>
      <c r="L130" s="61">
        <f>M129+L129*(1-TER_mensal-desconto_div_mensal)+Table20[[#This Row],[aportes]]*(1-custo_remessa)-comissao-Table20[[#This Row],[saques]]</f>
        <v>78643.888711973588</v>
      </c>
      <c r="M130" s="59">
        <f>Table20[[#This Row],[riqueza]]*rendimento_hist_mensal</f>
        <v>426.16155827116455</v>
      </c>
      <c r="N130" s="98">
        <f>((Table20[[#This Row],[riqueza]]*SWR)/12)*(1-imposto_GCAP)</f>
        <v>262.14629570657866</v>
      </c>
      <c r="O130" s="99">
        <f>Table20[[#This Row],[renda passiva]]*cambio_hoje*(1-custo_repatriacao)</f>
        <v>1466.8527049409463</v>
      </c>
    </row>
    <row r="131" spans="7:15" ht="20.100000000000001" customHeight="1" x14ac:dyDescent="0.6">
      <c r="G131" s="57">
        <v>128</v>
      </c>
      <c r="H131" s="112">
        <f ca="1">YEAR(TODAY())-YEAR(data_de_nascimento)+Table20[[#This Row],[meses]]/12</f>
        <v>35.666666666666664</v>
      </c>
      <c r="I131" s="58">
        <f t="shared" ca="1" si="4"/>
        <v>48452</v>
      </c>
      <c r="J131" s="60">
        <f t="shared" si="5"/>
        <v>350</v>
      </c>
      <c r="K131" s="60"/>
      <c r="L131" s="61">
        <f>M130+L130*(1-TER_mensal-desconto_div_mensal)+Table20[[#This Row],[aportes]]*(1-custo_remessa)-comissao-Table20[[#This Row],[saques]]</f>
        <v>79383.685106193443</v>
      </c>
      <c r="M131" s="59">
        <f>Table20[[#This Row],[riqueza]]*rendimento_hist_mensal</f>
        <v>430.1704239227447</v>
      </c>
      <c r="N131" s="98">
        <f>((Table20[[#This Row],[riqueza]]*SWR)/12)*(1-imposto_GCAP)</f>
        <v>264.6122836873115</v>
      </c>
      <c r="O131" s="99">
        <f>Table20[[#This Row],[renda passiva]]*cambio_hoje*(1-custo_repatriacao)</f>
        <v>1480.6512639865359</v>
      </c>
    </row>
    <row r="132" spans="7:15" ht="20.100000000000001" customHeight="1" x14ac:dyDescent="0.6">
      <c r="G132" s="57">
        <v>129</v>
      </c>
      <c r="H132" s="112">
        <f ca="1">YEAR(TODAY())-YEAR(data_de_nascimento)+Table20[[#This Row],[meses]]/12</f>
        <v>35.75</v>
      </c>
      <c r="I132" s="58">
        <f t="shared" ca="1" si="4"/>
        <v>48483</v>
      </c>
      <c r="J132" s="60">
        <f t="shared" ref="J132:J195" si="6">aportes</f>
        <v>350</v>
      </c>
      <c r="K132" s="60"/>
      <c r="L132" s="61">
        <f>M131+L131*(1-TER_mensal-desconto_div_mensal)+Table20[[#This Row],[aportes]]*(1-custo_remessa)-comissao-Table20[[#This Row],[saques]]</f>
        <v>80127.213189764501</v>
      </c>
      <c r="M132" s="59">
        <f>Table20[[#This Row],[riqueza]]*rendimento_hist_mensal</f>
        <v>434.19951113985189</v>
      </c>
      <c r="N132" s="98">
        <f>((Table20[[#This Row],[riqueza]]*SWR)/12)*(1-imposto_GCAP)</f>
        <v>267.09071063254834</v>
      </c>
      <c r="O132" s="99">
        <f>Table20[[#This Row],[renda passiva]]*cambio_hoje*(1-custo_repatriacao)</f>
        <v>1494.5194258799559</v>
      </c>
    </row>
    <row r="133" spans="7:15" ht="20.100000000000001" customHeight="1" x14ac:dyDescent="0.6">
      <c r="G133" s="57">
        <v>130</v>
      </c>
      <c r="H133" s="112">
        <f ca="1">YEAR(TODAY())-YEAR(data_de_nascimento)+Table20[[#This Row],[meses]]/12</f>
        <v>35.833333333333336</v>
      </c>
      <c r="I133" s="58">
        <f t="shared" ca="1" si="4"/>
        <v>48513</v>
      </c>
      <c r="J133" s="60">
        <f t="shared" si="6"/>
        <v>350</v>
      </c>
      <c r="K133" s="60"/>
      <c r="L133" s="61">
        <f>M132+L132*(1-TER_mensal-desconto_div_mensal)+Table20[[#This Row],[aportes]]*(1-custo_remessa)-comissao-Table20[[#This Row],[saques]]</f>
        <v>80874.491786116458</v>
      </c>
      <c r="M133" s="59">
        <f>Table20[[#This Row],[riqueza]]*rendimento_hist_mensal</f>
        <v>438.24892192433606</v>
      </c>
      <c r="N133" s="98">
        <f>((Table20[[#This Row],[riqueza]]*SWR)/12)*(1-imposto_GCAP)</f>
        <v>269.58163928705488</v>
      </c>
      <c r="O133" s="99">
        <f>Table20[[#This Row],[renda passiva]]*cambio_hoje*(1-custo_repatriacao)</f>
        <v>1508.4575417126798</v>
      </c>
    </row>
    <row r="134" spans="7:15" ht="20.100000000000001" customHeight="1" x14ac:dyDescent="0.6">
      <c r="G134" s="57">
        <v>131</v>
      </c>
      <c r="H134" s="112">
        <f ca="1">YEAR(TODAY())-YEAR(data_de_nascimento)+Table20[[#This Row],[meses]]/12</f>
        <v>35.916666666666664</v>
      </c>
      <c r="I134" s="58">
        <f t="shared" ref="I134:I197" ca="1" si="7">EDATE(I133,1)</f>
        <v>48544</v>
      </c>
      <c r="J134" s="60">
        <f t="shared" si="6"/>
        <v>350</v>
      </c>
      <c r="K134" s="60"/>
      <c r="L134" s="61">
        <f>M133+L133*(1-TER_mensal-desconto_div_mensal)+Table20[[#This Row],[aportes]]*(1-custo_remessa)-comissao-Table20[[#This Row],[saques]]</f>
        <v>81625.539813628362</v>
      </c>
      <c r="M134" s="59">
        <f>Table20[[#This Row],[riqueza]]*rendimento_hist_mensal</f>
        <v>442.31875879256597</v>
      </c>
      <c r="N134" s="98">
        <f>((Table20[[#This Row],[riqueza]]*SWR)/12)*(1-imposto_GCAP)</f>
        <v>272.08513271209455</v>
      </c>
      <c r="O134" s="99">
        <f>Table20[[#This Row],[renda passiva]]*cambio_hoje*(1-custo_repatriacao)</f>
        <v>1522.4659643471605</v>
      </c>
    </row>
    <row r="135" spans="7:15" ht="20.100000000000001" customHeight="1" x14ac:dyDescent="0.6">
      <c r="G135" s="57">
        <v>132</v>
      </c>
      <c r="H135" s="112">
        <f ca="1">YEAR(TODAY())-YEAR(data_de_nascimento)+Table20[[#This Row],[meses]]/12</f>
        <v>36</v>
      </c>
      <c r="I135" s="58">
        <f t="shared" ca="1" si="7"/>
        <v>48574</v>
      </c>
      <c r="J135" s="60">
        <f t="shared" si="6"/>
        <v>350</v>
      </c>
      <c r="K135" s="60"/>
      <c r="L135" s="61">
        <f>M134+L134*(1-TER_mensal-desconto_div_mensal)+Table20[[#This Row],[aportes]]*(1-custo_remessa)-comissao-Table20[[#This Row],[saques]]</f>
        <v>82380.376286107567</v>
      </c>
      <c r="M135" s="59">
        <f>Table20[[#This Row],[riqueza]]*rendimento_hist_mensal</f>
        <v>446.40912477802453</v>
      </c>
      <c r="N135" s="98">
        <f>((Table20[[#This Row],[riqueza]]*SWR)/12)*(1-imposto_GCAP)</f>
        <v>274.60125428702526</v>
      </c>
      <c r="O135" s="99">
        <f>Table20[[#This Row],[renda passiva]]*cambio_hoje*(1-custo_repatriacao)</f>
        <v>1536.545048425764</v>
      </c>
    </row>
    <row r="136" spans="7:15" ht="20.100000000000001" customHeight="1" x14ac:dyDescent="0.6">
      <c r="G136" s="57">
        <v>133</v>
      </c>
      <c r="H136" s="112">
        <f ca="1">YEAR(TODAY())-YEAR(data_de_nascimento)+Table20[[#This Row],[meses]]/12</f>
        <v>36.083333333333336</v>
      </c>
      <c r="I136" s="58">
        <f t="shared" ca="1" si="7"/>
        <v>48605</v>
      </c>
      <c r="J136" s="60">
        <f t="shared" si="6"/>
        <v>350</v>
      </c>
      <c r="K136" s="60"/>
      <c r="L136" s="61">
        <f>M135+L135*(1-TER_mensal-desconto_div_mensal)+Table20[[#This Row],[aportes]]*(1-custo_remessa)-comissao-Table20[[#This Row],[saques]]</f>
        <v>83139.020313271103</v>
      </c>
      <c r="M136" s="59">
        <f>Table20[[#This Row],[riqueza]]*rendimento_hist_mensal</f>
        <v>450.52012343391755</v>
      </c>
      <c r="N136" s="98">
        <f>((Table20[[#This Row],[riqueza]]*SWR)/12)*(1-imposto_GCAP)</f>
        <v>277.13006771090369</v>
      </c>
      <c r="O136" s="99">
        <f>Table20[[#This Row],[renda passiva]]*cambio_hoje*(1-custo_repatriacao)</f>
        <v>1550.695150379747</v>
      </c>
    </row>
    <row r="137" spans="7:15" ht="20.100000000000001" customHeight="1" x14ac:dyDescent="0.6">
      <c r="G137" s="57">
        <v>134</v>
      </c>
      <c r="H137" s="112">
        <f ca="1">YEAR(TODAY())-YEAR(data_de_nascimento)+Table20[[#This Row],[meses]]/12</f>
        <v>36.166666666666664</v>
      </c>
      <c r="I137" s="58">
        <f t="shared" ca="1" si="7"/>
        <v>48636</v>
      </c>
      <c r="J137" s="60">
        <f t="shared" si="6"/>
        <v>350</v>
      </c>
      <c r="K137" s="60"/>
      <c r="L137" s="61">
        <f>M136+L136*(1-TER_mensal-desconto_div_mensal)+Table20[[#This Row],[aportes]]*(1-custo_remessa)-comissao-Table20[[#This Row],[saques]]</f>
        <v>83901.491101229403</v>
      </c>
      <c r="M137" s="59">
        <f>Table20[[#This Row],[riqueza]]*rendimento_hist_mensal</f>
        <v>454.65185883579477</v>
      </c>
      <c r="N137" s="98">
        <f>((Table20[[#This Row],[riqueza]]*SWR)/12)*(1-imposto_GCAP)</f>
        <v>279.67163700409805</v>
      </c>
      <c r="O137" s="99">
        <f>Table20[[#This Row],[renda passiva]]*cambio_hoje*(1-custo_repatriacao)</f>
        <v>1564.9166284382809</v>
      </c>
    </row>
    <row r="138" spans="7:15" ht="20.100000000000001" customHeight="1" x14ac:dyDescent="0.6">
      <c r="G138" s="57">
        <v>135</v>
      </c>
      <c r="H138" s="112">
        <f ca="1">YEAR(TODAY())-YEAR(data_de_nascimento)+Table20[[#This Row],[meses]]/12</f>
        <v>36.25</v>
      </c>
      <c r="I138" s="58">
        <f t="shared" ca="1" si="7"/>
        <v>48664</v>
      </c>
      <c r="J138" s="60">
        <f t="shared" si="6"/>
        <v>350</v>
      </c>
      <c r="K138" s="60"/>
      <c r="L138" s="61">
        <f>M137+L137*(1-TER_mensal-desconto_div_mensal)+Table20[[#This Row],[aportes]]*(1-custo_remessa)-comissao-Table20[[#This Row],[saques]]</f>
        <v>84667.807952972638</v>
      </c>
      <c r="M138" s="59">
        <f>Table20[[#This Row],[riqueza]]*rendimento_hist_mensal</f>
        <v>458.80443558418523</v>
      </c>
      <c r="N138" s="98">
        <f>((Table20[[#This Row],[riqueza]]*SWR)/12)*(1-imposto_GCAP)</f>
        <v>282.22602650990876</v>
      </c>
      <c r="O138" s="99">
        <f>Table20[[#This Row],[renda passiva]]*cambio_hoje*(1-custo_repatriacao)</f>
        <v>1579.2098426375198</v>
      </c>
    </row>
    <row r="139" spans="7:15" ht="20.100000000000001" customHeight="1" x14ac:dyDescent="0.6">
      <c r="G139" s="57">
        <v>136</v>
      </c>
      <c r="H139" s="112">
        <f ca="1">YEAR(TODAY())-YEAR(data_de_nascimento)+Table20[[#This Row],[meses]]/12</f>
        <v>36.333333333333336</v>
      </c>
      <c r="I139" s="58">
        <f t="shared" ca="1" si="7"/>
        <v>48695</v>
      </c>
      <c r="J139" s="60">
        <f t="shared" si="6"/>
        <v>350</v>
      </c>
      <c r="K139" s="60"/>
      <c r="L139" s="61">
        <f>M138+L138*(1-TER_mensal-desconto_div_mensal)+Table20[[#This Row],[aportes]]*(1-custo_remessa)-comissao-Table20[[#This Row],[saques]]</f>
        <v>85437.990268859314</v>
      </c>
      <c r="M139" s="59">
        <f>Table20[[#This Row],[riqueza]]*rendimento_hist_mensal</f>
        <v>462.97795880724516</v>
      </c>
      <c r="N139" s="98">
        <f>((Table20[[#This Row],[riqueza]]*SWR)/12)*(1-imposto_GCAP)</f>
        <v>284.79330089619771</v>
      </c>
      <c r="O139" s="99">
        <f>Table20[[#This Row],[renda passiva]]*cambio_hoje*(1-custo_repatriacao)</f>
        <v>1593.5751548297192</v>
      </c>
    </row>
    <row r="140" spans="7:15" ht="20.100000000000001" customHeight="1" x14ac:dyDescent="0.6">
      <c r="G140" s="57">
        <v>137</v>
      </c>
      <c r="H140" s="112">
        <f ca="1">YEAR(TODAY())-YEAR(data_de_nascimento)+Table20[[#This Row],[meses]]/12</f>
        <v>36.416666666666664</v>
      </c>
      <c r="I140" s="58">
        <f t="shared" ca="1" si="7"/>
        <v>48725</v>
      </c>
      <c r="J140" s="60">
        <f t="shared" si="6"/>
        <v>350</v>
      </c>
      <c r="K140" s="60"/>
      <c r="L140" s="61">
        <f>M139+L139*(1-TER_mensal-desconto_div_mensal)+Table20[[#This Row],[aportes]]*(1-custo_remessa)-comissao-Table20[[#This Row],[saques]]</f>
        <v>86212.057547107426</v>
      </c>
      <c r="M140" s="59">
        <f>Table20[[#This Row],[riqueza]]*rendimento_hist_mensal</f>
        <v>467.17253416341913</v>
      </c>
      <c r="N140" s="98">
        <f>((Table20[[#This Row],[riqueza]]*SWR)/12)*(1-imposto_GCAP)</f>
        <v>287.37352515702474</v>
      </c>
      <c r="O140" s="99">
        <f>Table20[[#This Row],[renda passiva]]*cambio_hoje*(1-custo_repatriacao)</f>
        <v>1608.0129286923896</v>
      </c>
    </row>
    <row r="141" spans="7:15" ht="20.100000000000001" customHeight="1" x14ac:dyDescent="0.6">
      <c r="G141" s="57">
        <v>138</v>
      </c>
      <c r="H141" s="112">
        <f ca="1">YEAR(TODAY())-YEAR(data_de_nascimento)+Table20[[#This Row],[meses]]/12</f>
        <v>36.5</v>
      </c>
      <c r="I141" s="58">
        <f t="shared" ca="1" si="7"/>
        <v>48756</v>
      </c>
      <c r="J141" s="60">
        <f t="shared" si="6"/>
        <v>350</v>
      </c>
      <c r="K141" s="60"/>
      <c r="L141" s="61">
        <f>M140+L140*(1-TER_mensal-desconto_div_mensal)+Table20[[#This Row],[aportes]]*(1-custo_remessa)-comissao-Table20[[#This Row],[saques]]</f>
        <v>86990.029384288136</v>
      </c>
      <c r="M141" s="59">
        <f>Table20[[#This Row],[riqueza]]*rendimento_hist_mensal</f>
        <v>471.3882678441156</v>
      </c>
      <c r="N141" s="98">
        <f>((Table20[[#This Row],[riqueza]]*SWR)/12)*(1-imposto_GCAP)</f>
        <v>289.96676461429382</v>
      </c>
      <c r="O141" s="99">
        <f>Table20[[#This Row],[renda passiva]]*cambio_hoje*(1-custo_repatriacao)</f>
        <v>1622.5235297375118</v>
      </c>
    </row>
    <row r="142" spans="7:15" ht="20.100000000000001" customHeight="1" x14ac:dyDescent="0.6">
      <c r="G142" s="57">
        <v>139</v>
      </c>
      <c r="H142" s="112">
        <f ca="1">YEAR(TODAY())-YEAR(data_de_nascimento)+Table20[[#This Row],[meses]]/12</f>
        <v>36.583333333333336</v>
      </c>
      <c r="I142" s="58">
        <f t="shared" ca="1" si="7"/>
        <v>48786</v>
      </c>
      <c r="J142" s="60">
        <f t="shared" si="6"/>
        <v>350</v>
      </c>
      <c r="K142" s="60"/>
      <c r="L142" s="61">
        <f>M141+L141*(1-TER_mensal-desconto_div_mensal)+Table20[[#This Row],[aportes]]*(1-custo_remessa)-comissao-Table20[[#This Row],[saques]]</f>
        <v>87771.925475821845</v>
      </c>
      <c r="M142" s="59">
        <f>Table20[[#This Row],[riqueza]]*rendimento_hist_mensal</f>
        <v>475.62526657639478</v>
      </c>
      <c r="N142" s="98">
        <f>((Table20[[#This Row],[riqueza]]*SWR)/12)*(1-imposto_GCAP)</f>
        <v>292.57308491940614</v>
      </c>
      <c r="O142" s="99">
        <f>Table20[[#This Row],[renda passiva]]*cambio_hoje*(1-custo_repatriacao)</f>
        <v>1637.107325320783</v>
      </c>
    </row>
    <row r="143" spans="7:15" ht="20.100000000000001" customHeight="1" x14ac:dyDescent="0.6">
      <c r="G143" s="57">
        <v>140</v>
      </c>
      <c r="H143" s="112">
        <f ca="1">YEAR(TODAY())-YEAR(data_de_nascimento)+Table20[[#This Row],[meses]]/12</f>
        <v>36.666666666666664</v>
      </c>
      <c r="I143" s="58">
        <f t="shared" ca="1" si="7"/>
        <v>48817</v>
      </c>
      <c r="J143" s="60">
        <f t="shared" si="6"/>
        <v>350</v>
      </c>
      <c r="K143" s="60"/>
      <c r="L143" s="61">
        <f>M142+L142*(1-TER_mensal-desconto_div_mensal)+Table20[[#This Row],[aportes]]*(1-custo_remessa)-comissao-Table20[[#This Row],[saques]]</f>
        <v>88557.765616476798</v>
      </c>
      <c r="M143" s="59">
        <f>Table20[[#This Row],[riqueza]]*rendimento_hist_mensal</f>
        <v>479.8836376256707</v>
      </c>
      <c r="N143" s="98">
        <f>((Table20[[#This Row],[riqueza]]*SWR)/12)*(1-imposto_GCAP)</f>
        <v>295.19255205492266</v>
      </c>
      <c r="O143" s="99">
        <f>Table20[[#This Row],[renda passiva]]*cambio_hoje*(1-custo_repatriacao)</f>
        <v>1651.7646846509224</v>
      </c>
    </row>
    <row r="144" spans="7:15" ht="20.100000000000001" customHeight="1" x14ac:dyDescent="0.6">
      <c r="G144" s="57">
        <v>141</v>
      </c>
      <c r="H144" s="112">
        <f ca="1">YEAR(TODAY())-YEAR(data_de_nascimento)+Table20[[#This Row],[meses]]/12</f>
        <v>36.75</v>
      </c>
      <c r="I144" s="58">
        <f t="shared" ca="1" si="7"/>
        <v>48848</v>
      </c>
      <c r="J144" s="60">
        <f t="shared" si="6"/>
        <v>350</v>
      </c>
      <c r="K144" s="60"/>
      <c r="L144" s="61">
        <f>M143+L143*(1-TER_mensal-desconto_div_mensal)+Table20[[#This Row],[aportes]]*(1-custo_remessa)-comissao-Table20[[#This Row],[saques]]</f>
        <v>89347.569700870255</v>
      </c>
      <c r="M144" s="59">
        <f>Table20[[#This Row],[riqueza]]*rendimento_hist_mensal</f>
        <v>484.1634887984269</v>
      </c>
      <c r="N144" s="98">
        <f>((Table20[[#This Row],[riqueza]]*SWR)/12)*(1-imposto_GCAP)</f>
        <v>297.82523233623419</v>
      </c>
      <c r="O144" s="99">
        <f>Table20[[#This Row],[renda passiva]]*cambio_hoje*(1-custo_repatriacao)</f>
        <v>1666.4959787990151</v>
      </c>
    </row>
    <row r="145" spans="7:15" ht="20.100000000000001" customHeight="1" x14ac:dyDescent="0.6">
      <c r="G145" s="57">
        <v>142</v>
      </c>
      <c r="H145" s="112">
        <f ca="1">YEAR(TODAY())-YEAR(data_de_nascimento)+Table20[[#This Row],[meses]]/12</f>
        <v>36.833333333333336</v>
      </c>
      <c r="I145" s="58">
        <f t="shared" ca="1" si="7"/>
        <v>48878</v>
      </c>
      <c r="J145" s="60">
        <f t="shared" si="6"/>
        <v>350</v>
      </c>
      <c r="K145" s="60"/>
      <c r="L145" s="61">
        <f>M144+L144*(1-TER_mensal-desconto_div_mensal)+Table20[[#This Row],[aportes]]*(1-custo_remessa)-comissao-Table20[[#This Row],[saques]]</f>
        <v>90141.35772397212</v>
      </c>
      <c r="M145" s="59">
        <f>Table20[[#This Row],[riqueza]]*rendimento_hist_mensal</f>
        <v>488.46492844494549</v>
      </c>
      <c r="N145" s="98">
        <f>((Table20[[#This Row],[riqueza]]*SWR)/12)*(1-imposto_GCAP)</f>
        <v>300.47119241324043</v>
      </c>
      <c r="O145" s="99">
        <f>Table20[[#This Row],[renda passiva]]*cambio_hoje*(1-custo_repatriacao)</f>
        <v>1681.3015807079073</v>
      </c>
    </row>
    <row r="146" spans="7:15" ht="20.100000000000001" customHeight="1" x14ac:dyDescent="0.6">
      <c r="G146" s="57">
        <v>143</v>
      </c>
      <c r="H146" s="112">
        <f ca="1">YEAR(TODAY())-YEAR(data_de_nascimento)+Table20[[#This Row],[meses]]/12</f>
        <v>36.916666666666664</v>
      </c>
      <c r="I146" s="58">
        <f t="shared" ca="1" si="7"/>
        <v>48909</v>
      </c>
      <c r="J146" s="60">
        <f t="shared" si="6"/>
        <v>350</v>
      </c>
      <c r="K146" s="60"/>
      <c r="L146" s="61">
        <f>M145+L145*(1-TER_mensal-desconto_div_mensal)+Table20[[#This Row],[aportes]]*(1-custo_remessa)-comissao-Table20[[#This Row],[saques]]</f>
        <v>90939.149781611137</v>
      </c>
      <c r="M146" s="59">
        <f>Table20[[#This Row],[riqueza]]*rendimento_hist_mensal</f>
        <v>492.78806546205027</v>
      </c>
      <c r="N146" s="98">
        <f>((Table20[[#This Row],[riqueza]]*SWR)/12)*(1-imposto_GCAP)</f>
        <v>303.13049927203713</v>
      </c>
      <c r="O146" s="99">
        <f>Table20[[#This Row],[renda passiva]]*cambio_hoje*(1-custo_repatriacao)</f>
        <v>1696.1818652016473</v>
      </c>
    </row>
    <row r="147" spans="7:15" ht="20.100000000000001" customHeight="1" x14ac:dyDescent="0.6">
      <c r="G147" s="57">
        <v>144</v>
      </c>
      <c r="H147" s="112">
        <f ca="1">YEAR(TODAY())-YEAR(data_de_nascimento)+Table20[[#This Row],[meses]]/12</f>
        <v>37</v>
      </c>
      <c r="I147" s="58">
        <f t="shared" ca="1" si="7"/>
        <v>48939</v>
      </c>
      <c r="J147" s="60">
        <f t="shared" si="6"/>
        <v>350</v>
      </c>
      <c r="K147" s="60"/>
      <c r="L147" s="61">
        <f>M146+L146*(1-TER_mensal-desconto_div_mensal)+Table20[[#This Row],[aportes]]*(1-custo_remessa)-comissao-Table20[[#This Row],[saques]]</f>
        <v>91740.96607098369</v>
      </c>
      <c r="M147" s="59">
        <f>Table20[[#This Row],[riqueza]]*rendimento_hist_mensal</f>
        <v>497.13300929586381</v>
      </c>
      <c r="N147" s="98">
        <f>((Table20[[#This Row],[riqueza]]*SWR)/12)*(1-imposto_GCAP)</f>
        <v>305.80322023661228</v>
      </c>
      <c r="O147" s="99">
        <f>Table20[[#This Row],[renda passiva]]*cambio_hoje*(1-custo_repatriacao)</f>
        <v>1711.1372089949757</v>
      </c>
    </row>
    <row r="148" spans="7:15" ht="20.100000000000001" customHeight="1" x14ac:dyDescent="0.6">
      <c r="G148" s="57">
        <v>145</v>
      </c>
      <c r="H148" s="112">
        <f ca="1">YEAR(TODAY())-YEAR(data_de_nascimento)+Table20[[#This Row],[meses]]/12</f>
        <v>37.083333333333336</v>
      </c>
      <c r="I148" s="58">
        <f t="shared" ca="1" si="7"/>
        <v>48970</v>
      </c>
      <c r="J148" s="60">
        <f t="shared" si="6"/>
        <v>350</v>
      </c>
      <c r="K148" s="60"/>
      <c r="L148" s="61">
        <f>M147+L147*(1-TER_mensal-desconto_div_mensal)+Table20[[#This Row],[aportes]]*(1-custo_remessa)-comissao-Table20[[#This Row],[saques]]</f>
        <v>92546.826891165067</v>
      </c>
      <c r="M148" s="59">
        <f>Table20[[#This Row],[riqueza]]*rendimento_hist_mensal</f>
        <v>501.49986994457799</v>
      </c>
      <c r="N148" s="98">
        <f>((Table20[[#This Row],[riqueza]]*SWR)/12)*(1-imposto_GCAP)</f>
        <v>308.48942297055027</v>
      </c>
      <c r="O148" s="99">
        <f>Table20[[#This Row],[renda passiva]]*cambio_hoje*(1-custo_repatriacao)</f>
        <v>1726.1679907028624</v>
      </c>
    </row>
    <row r="149" spans="7:15" ht="20.100000000000001" customHeight="1" x14ac:dyDescent="0.6">
      <c r="G149" s="57">
        <v>146</v>
      </c>
      <c r="H149" s="112">
        <f ca="1">YEAR(TODAY())-YEAR(data_de_nascimento)+Table20[[#This Row],[meses]]/12</f>
        <v>37.166666666666664</v>
      </c>
      <c r="I149" s="58">
        <f t="shared" ca="1" si="7"/>
        <v>49001</v>
      </c>
      <c r="J149" s="60">
        <f t="shared" si="6"/>
        <v>350</v>
      </c>
      <c r="K149" s="60"/>
      <c r="L149" s="61">
        <f>M148+L148*(1-TER_mensal-desconto_div_mensal)+Table20[[#This Row],[aportes]]*(1-custo_remessa)-comissao-Table20[[#This Row],[saques]]</f>
        <v>93356.75264362336</v>
      </c>
      <c r="M149" s="59">
        <f>Table20[[#This Row],[riqueza]]*rendimento_hist_mensal</f>
        <v>505.88875796123864</v>
      </c>
      <c r="N149" s="98">
        <f>((Table20[[#This Row],[riqueza]]*SWR)/12)*(1-imposto_GCAP)</f>
        <v>311.18917547874452</v>
      </c>
      <c r="O149" s="99">
        <f>Table20[[#This Row],[renda passiva]]*cambio_hoje*(1-custo_repatriacao)</f>
        <v>1741.2745908500888</v>
      </c>
    </row>
    <row r="150" spans="7:15" ht="20.100000000000001" customHeight="1" x14ac:dyDescent="0.6">
      <c r="G150" s="57">
        <v>147</v>
      </c>
      <c r="H150" s="112">
        <f ca="1">YEAR(TODAY())-YEAR(data_de_nascimento)+Table20[[#This Row],[meses]]/12</f>
        <v>37.25</v>
      </c>
      <c r="I150" s="58">
        <f t="shared" ca="1" si="7"/>
        <v>49029</v>
      </c>
      <c r="J150" s="60">
        <f t="shared" si="6"/>
        <v>350</v>
      </c>
      <c r="K150" s="60"/>
      <c r="L150" s="61">
        <f>M149+L149*(1-TER_mensal-desconto_div_mensal)+Table20[[#This Row],[aportes]]*(1-custo_remessa)-comissao-Table20[[#This Row],[saques]]</f>
        <v>94170.763832736033</v>
      </c>
      <c r="M150" s="59">
        <f>Table20[[#This Row],[riqueza]]*rendimento_hist_mensal</f>
        <v>510.29978445654473</v>
      </c>
      <c r="N150" s="98">
        <f>((Table20[[#This Row],[riqueza]]*SWR)/12)*(1-imposto_GCAP)</f>
        <v>313.90254610912012</v>
      </c>
      <c r="O150" s="99">
        <f>Table20[[#This Row],[renda passiva]]*cambio_hoje*(1-custo_repatriacao)</f>
        <v>1756.4573918808871</v>
      </c>
    </row>
    <row r="151" spans="7:15" ht="20.100000000000001" customHeight="1" x14ac:dyDescent="0.6">
      <c r="G151" s="57">
        <v>148</v>
      </c>
      <c r="H151" s="112">
        <f ca="1">YEAR(TODAY())-YEAR(data_de_nascimento)+Table20[[#This Row],[meses]]/12</f>
        <v>37.333333333333336</v>
      </c>
      <c r="I151" s="58">
        <f t="shared" ca="1" si="7"/>
        <v>49060</v>
      </c>
      <c r="J151" s="60">
        <f t="shared" si="6"/>
        <v>350</v>
      </c>
      <c r="K151" s="60"/>
      <c r="L151" s="61">
        <f>M150+L150*(1-TER_mensal-desconto_div_mensal)+Table20[[#This Row],[aportes]]*(1-custo_remessa)-comissao-Table20[[#This Row],[saques]]</f>
        <v>94988.88106630891</v>
      </c>
      <c r="M151" s="59">
        <f>Table20[[#This Row],[riqueza]]*rendimento_hist_mensal</f>
        <v>514.73306110166095</v>
      </c>
      <c r="N151" s="98">
        <f>((Table20[[#This Row],[riqueza]]*SWR)/12)*(1-imposto_GCAP)</f>
        <v>316.62960355436303</v>
      </c>
      <c r="O151" s="99">
        <f>Table20[[#This Row],[renda passiva]]*cambio_hoje*(1-custo_repatriacao)</f>
        <v>1771.716778168616</v>
      </c>
    </row>
    <row r="152" spans="7:15" ht="20.100000000000001" customHeight="1" x14ac:dyDescent="0.6">
      <c r="G152" s="57">
        <v>149</v>
      </c>
      <c r="H152" s="112">
        <f ca="1">YEAR(TODAY())-YEAR(data_de_nascimento)+Table20[[#This Row],[meses]]/12</f>
        <v>37.416666666666664</v>
      </c>
      <c r="I152" s="58">
        <f t="shared" ca="1" si="7"/>
        <v>49090</v>
      </c>
      <c r="J152" s="60">
        <f t="shared" si="6"/>
        <v>350</v>
      </c>
      <c r="K152" s="60"/>
      <c r="L152" s="61">
        <f>M151+L151*(1-TER_mensal-desconto_div_mensal)+Table20[[#This Row],[aportes]]*(1-custo_remessa)-comissao-Table20[[#This Row],[saques]]</f>
        <v>95811.125056097997</v>
      </c>
      <c r="M152" s="59">
        <f>Table20[[#This Row],[riqueza]]*rendimento_hist_mensal</f>
        <v>519.18870013104515</v>
      </c>
      <c r="N152" s="98">
        <f>((Table20[[#This Row],[riqueza]]*SWR)/12)*(1-imposto_GCAP)</f>
        <v>319.37041685366</v>
      </c>
      <c r="O152" s="99">
        <f>Table20[[#This Row],[renda passiva]]*cambio_hoje*(1-custo_repatriacao)</f>
        <v>1787.0531360254972</v>
      </c>
    </row>
    <row r="153" spans="7:15" ht="20.100000000000001" customHeight="1" x14ac:dyDescent="0.6">
      <c r="G153" s="57">
        <v>150</v>
      </c>
      <c r="H153" s="112">
        <f ca="1">YEAR(TODAY())-YEAR(data_de_nascimento)+Table20[[#This Row],[meses]]/12</f>
        <v>37.5</v>
      </c>
      <c r="I153" s="58">
        <f t="shared" ca="1" si="7"/>
        <v>49121</v>
      </c>
      <c r="J153" s="60">
        <f t="shared" si="6"/>
        <v>350</v>
      </c>
      <c r="K153" s="60"/>
      <c r="L153" s="61">
        <f>M152+L152*(1-TER_mensal-desconto_div_mensal)+Table20[[#This Row],[aportes]]*(1-custo_remessa)-comissao-Table20[[#This Row],[saques]]</f>
        <v>96637.516618333699</v>
      </c>
      <c r="M153" s="59">
        <f>Table20[[#This Row],[riqueza]]*rendimento_hist_mensal</f>
        <v>523.66681434528914</v>
      </c>
      <c r="N153" s="98">
        <f>((Table20[[#This Row],[riqueza]]*SWR)/12)*(1-imposto_GCAP)</f>
        <v>322.12505539444567</v>
      </c>
      <c r="O153" s="99">
        <f>Table20[[#This Row],[renda passiva]]*cambio_hoje*(1-custo_repatriacao)</f>
        <v>1802.4668537123903</v>
      </c>
    </row>
    <row r="154" spans="7:15" ht="20.100000000000001" customHeight="1" x14ac:dyDescent="0.6">
      <c r="G154" s="57">
        <v>151</v>
      </c>
      <c r="H154" s="112">
        <f ca="1">YEAR(TODAY())-YEAR(data_de_nascimento)+Table20[[#This Row],[meses]]/12</f>
        <v>37.583333333333336</v>
      </c>
      <c r="I154" s="58">
        <f t="shared" ca="1" si="7"/>
        <v>49151</v>
      </c>
      <c r="J154" s="60">
        <f t="shared" si="6"/>
        <v>350</v>
      </c>
      <c r="K154" s="60"/>
      <c r="L154" s="61">
        <f>M153+L153*(1-TER_mensal-desconto_div_mensal)+Table20[[#This Row],[aportes]]*(1-custo_remessa)-comissao-Table20[[#This Row],[saques]]</f>
        <v>97468.076674247961</v>
      </c>
      <c r="M154" s="59">
        <f>Table20[[#This Row],[riqueza]]*rendimento_hist_mensal</f>
        <v>528.16751711397501</v>
      </c>
      <c r="N154" s="98">
        <f>((Table20[[#This Row],[riqueza]]*SWR)/12)*(1-imposto_GCAP)</f>
        <v>324.89358891415986</v>
      </c>
      <c r="O154" s="99">
        <f>Table20[[#This Row],[renda passiva]]*cambio_hoje*(1-custo_repatriacao)</f>
        <v>1817.9583214486272</v>
      </c>
    </row>
    <row r="155" spans="7:15" ht="20.100000000000001" customHeight="1" x14ac:dyDescent="0.6">
      <c r="G155" s="57">
        <v>152</v>
      </c>
      <c r="H155" s="112">
        <f ca="1">YEAR(TODAY())-YEAR(data_de_nascimento)+Table20[[#This Row],[meses]]/12</f>
        <v>37.666666666666664</v>
      </c>
      <c r="I155" s="58">
        <f t="shared" ca="1" si="7"/>
        <v>49182</v>
      </c>
      <c r="J155" s="60">
        <f t="shared" si="6"/>
        <v>350</v>
      </c>
      <c r="K155" s="60"/>
      <c r="L155" s="61">
        <f>M154+L154*(1-TER_mensal-desconto_div_mensal)+Table20[[#This Row],[aportes]]*(1-custo_remessa)-comissao-Table20[[#This Row],[saques]]</f>
        <v>98302.826250603815</v>
      </c>
      <c r="M155" s="59">
        <f>Table20[[#This Row],[riqueza]]*rendimento_hist_mensal</f>
        <v>532.69092237854511</v>
      </c>
      <c r="N155" s="98">
        <f>((Table20[[#This Row],[riqueza]]*SWR)/12)*(1-imposto_GCAP)</f>
        <v>327.67608750201271</v>
      </c>
      <c r="O155" s="99">
        <f>Table20[[#This Row],[renda passiva]]*cambio_hoje*(1-custo_repatriacao)</f>
        <v>1833.5279314218872</v>
      </c>
    </row>
    <row r="156" spans="7:15" ht="20.100000000000001" customHeight="1" x14ac:dyDescent="0.6">
      <c r="G156" s="57">
        <v>153</v>
      </c>
      <c r="H156" s="112">
        <f ca="1">YEAR(TODAY())-YEAR(data_de_nascimento)+Table20[[#This Row],[meses]]/12</f>
        <v>37.75</v>
      </c>
      <c r="I156" s="58">
        <f t="shared" ca="1" si="7"/>
        <v>49213</v>
      </c>
      <c r="J156" s="60">
        <f t="shared" si="6"/>
        <v>350</v>
      </c>
      <c r="K156" s="60"/>
      <c r="L156" s="61">
        <f>M155+L155*(1-TER_mensal-desconto_div_mensal)+Table20[[#This Row],[aportes]]*(1-custo_remessa)-comissao-Table20[[#This Row],[saques]]</f>
        <v>99141.786480227718</v>
      </c>
      <c r="M156" s="59">
        <f>Table20[[#This Row],[riqueza]]*rendimento_hist_mensal</f>
        <v>537.23714465518617</v>
      </c>
      <c r="N156" s="98">
        <f>((Table20[[#This Row],[riqueza]]*SWR)/12)*(1-imposto_GCAP)</f>
        <v>330.47262160075906</v>
      </c>
      <c r="O156" s="99">
        <f>Table20[[#This Row],[renda passiva]]*cambio_hoje*(1-custo_repatriacao)</f>
        <v>1849.1760777981274</v>
      </c>
    </row>
    <row r="157" spans="7:15" ht="20.100000000000001" customHeight="1" x14ac:dyDescent="0.6">
      <c r="G157" s="57">
        <v>154</v>
      </c>
      <c r="H157" s="112">
        <f ca="1">YEAR(TODAY())-YEAR(data_de_nascimento)+Table20[[#This Row],[meses]]/12</f>
        <v>37.833333333333336</v>
      </c>
      <c r="I157" s="58">
        <f t="shared" ca="1" si="7"/>
        <v>49243</v>
      </c>
      <c r="J157" s="60">
        <f t="shared" si="6"/>
        <v>350</v>
      </c>
      <c r="K157" s="60"/>
      <c r="L157" s="61">
        <f>M156+L156*(1-TER_mensal-desconto_div_mensal)+Table20[[#This Row],[aportes]]*(1-custo_remessa)-comissao-Table20[[#This Row],[saques]]</f>
        <v>99984.978602544565</v>
      </c>
      <c r="M157" s="59">
        <f>Table20[[#This Row],[riqueza]]*rendimento_hist_mensal</f>
        <v>541.80629903772899</v>
      </c>
      <c r="N157" s="98">
        <f>((Table20[[#This Row],[riqueza]]*SWR)/12)*(1-imposto_GCAP)</f>
        <v>333.28326200848193</v>
      </c>
      <c r="O157" s="99">
        <f>Table20[[#This Row],[renda passiva]]*cambio_hoje*(1-custo_repatriacao)</f>
        <v>1864.903156731561</v>
      </c>
    </row>
    <row r="158" spans="7:15" ht="20.100000000000001" customHeight="1" x14ac:dyDescent="0.6">
      <c r="G158" s="57">
        <v>155</v>
      </c>
      <c r="H158" s="112">
        <f ca="1">YEAR(TODAY())-YEAR(data_de_nascimento)+Table20[[#This Row],[meses]]/12</f>
        <v>37.916666666666664</v>
      </c>
      <c r="I158" s="58">
        <f t="shared" ca="1" si="7"/>
        <v>49274</v>
      </c>
      <c r="J158" s="60">
        <f t="shared" si="6"/>
        <v>350</v>
      </c>
      <c r="K158" s="60"/>
      <c r="L158" s="61">
        <f>M157+L157*(1-TER_mensal-desconto_div_mensal)+Table20[[#This Row],[aportes]]*(1-custo_remessa)-comissao-Table20[[#This Row],[saques]]</f>
        <v>100832.42396411541</v>
      </c>
      <c r="M158" s="59">
        <f>Table20[[#This Row],[riqueza]]*rendimento_hist_mensal</f>
        <v>546.39850120056167</v>
      </c>
      <c r="N158" s="98">
        <f>((Table20[[#This Row],[riqueza]]*SWR)/12)*(1-imposto_GCAP)</f>
        <v>336.10807988038471</v>
      </c>
      <c r="O158" s="99">
        <f>Table20[[#This Row],[renda passiva]]*cambio_hoje*(1-custo_repatriacao)</f>
        <v>1880.7095663746866</v>
      </c>
    </row>
    <row r="159" spans="7:15" ht="20.100000000000001" customHeight="1" x14ac:dyDescent="0.6">
      <c r="G159" s="57">
        <v>156</v>
      </c>
      <c r="H159" s="112">
        <f ca="1">YEAR(TODAY())-YEAR(data_de_nascimento)+Table20[[#This Row],[meses]]/12</f>
        <v>38</v>
      </c>
      <c r="I159" s="58">
        <f t="shared" ca="1" si="7"/>
        <v>49304</v>
      </c>
      <c r="J159" s="60">
        <f t="shared" si="6"/>
        <v>350</v>
      </c>
      <c r="K159" s="60"/>
      <c r="L159" s="61">
        <f>M158+L158*(1-TER_mensal-desconto_div_mensal)+Table20[[#This Row],[aportes]]*(1-custo_remessa)-comissao-Table20[[#This Row],[saques]]</f>
        <v>101684.1440191779</v>
      </c>
      <c r="M159" s="59">
        <f>Table20[[#This Row],[riqueza]]*rendimento_hist_mensal</f>
        <v>551.01386740155885</v>
      </c>
      <c r="N159" s="98">
        <f>((Table20[[#This Row],[riqueza]]*SWR)/12)*(1-imposto_GCAP)</f>
        <v>338.94714673059303</v>
      </c>
      <c r="O159" s="99">
        <f>Table20[[#This Row],[renda passiva]]*cambio_hoje*(1-custo_repatriacao)</f>
        <v>1896.5957068883699</v>
      </c>
    </row>
    <row r="160" spans="7:15" ht="20.100000000000001" customHeight="1" x14ac:dyDescent="0.6">
      <c r="G160" s="57">
        <v>157</v>
      </c>
      <c r="H160" s="112">
        <f ca="1">YEAR(TODAY())-YEAR(data_de_nascimento)+Table20[[#This Row],[meses]]/12</f>
        <v>38.083333333333336</v>
      </c>
      <c r="I160" s="58">
        <f t="shared" ca="1" si="7"/>
        <v>49335</v>
      </c>
      <c r="J160" s="60">
        <f t="shared" si="6"/>
        <v>350</v>
      </c>
      <c r="K160" s="60"/>
      <c r="L160" s="61">
        <f>M159+L159*(1-TER_mensal-desconto_div_mensal)+Table20[[#This Row],[aportes]]*(1-custo_remessa)-comissao-Table20[[#This Row],[saques]]</f>
        <v>102540.16033018935</v>
      </c>
      <c r="M160" s="59">
        <f>Table20[[#This Row],[riqueza]]*rendimento_hist_mensal</f>
        <v>555.65251448502431</v>
      </c>
      <c r="N160" s="98">
        <f>((Table20[[#This Row],[riqueza]]*SWR)/12)*(1-imposto_GCAP)</f>
        <v>341.80053443396451</v>
      </c>
      <c r="O160" s="99">
        <f>Table20[[#This Row],[renda passiva]]*cambio_hoje*(1-custo_repatriacao)</f>
        <v>1912.5619804519702</v>
      </c>
    </row>
    <row r="161" spans="7:15" ht="20.100000000000001" customHeight="1" x14ac:dyDescent="0.6">
      <c r="G161" s="57">
        <v>158</v>
      </c>
      <c r="H161" s="112">
        <f ca="1">YEAR(TODAY())-YEAR(data_de_nascimento)+Table20[[#This Row],[meses]]/12</f>
        <v>38.166666666666664</v>
      </c>
      <c r="I161" s="58">
        <f t="shared" ca="1" si="7"/>
        <v>49366</v>
      </c>
      <c r="J161" s="60">
        <f t="shared" si="6"/>
        <v>350</v>
      </c>
      <c r="K161" s="60"/>
      <c r="L161" s="61">
        <f>M160+L160*(1-TER_mensal-desconto_div_mensal)+Table20[[#This Row],[aportes]]*(1-custo_remessa)-comissao-Table20[[#This Row],[saques]]</f>
        <v>103400.49456837267</v>
      </c>
      <c r="M161" s="59">
        <f>Table20[[#This Row],[riqueza]]*rendimento_hist_mensal</f>
        <v>560.31455988464882</v>
      </c>
      <c r="N161" s="98">
        <f>((Table20[[#This Row],[riqueza]]*SWR)/12)*(1-imposto_GCAP)</f>
        <v>344.66831522790886</v>
      </c>
      <c r="O161" s="99">
        <f>Table20[[#This Row],[renda passiva]]*cambio_hoje*(1-custo_repatriacao)</f>
        <v>1928.6087912735254</v>
      </c>
    </row>
    <row r="162" spans="7:15" ht="20.100000000000001" customHeight="1" x14ac:dyDescent="0.6">
      <c r="G162" s="57">
        <v>159</v>
      </c>
      <c r="H162" s="112">
        <f ca="1">YEAR(TODAY())-YEAR(data_de_nascimento)+Table20[[#This Row],[meses]]/12</f>
        <v>38.25</v>
      </c>
      <c r="I162" s="58">
        <f t="shared" ca="1" si="7"/>
        <v>49394</v>
      </c>
      <c r="J162" s="60">
        <f t="shared" si="6"/>
        <v>350</v>
      </c>
      <c r="K162" s="60"/>
      <c r="L162" s="61">
        <f>M161+L161*(1-TER_mensal-desconto_div_mensal)+Table20[[#This Row],[aportes]]*(1-custo_remessa)-comissao-Table20[[#This Row],[saques]]</f>
        <v>104265.16851426501</v>
      </c>
      <c r="M162" s="59">
        <f>Table20[[#This Row],[riqueza]]*rendimento_hist_mensal</f>
        <v>565.00012162648386</v>
      </c>
      <c r="N162" s="98">
        <f>((Table20[[#This Row],[riqueza]]*SWR)/12)*(1-imposto_GCAP)</f>
        <v>347.55056171421671</v>
      </c>
      <c r="O162" s="99">
        <f>Table20[[#This Row],[renda passiva]]*cambio_hoje*(1-custo_repatriacao)</f>
        <v>1944.7365455999852</v>
      </c>
    </row>
    <row r="163" spans="7:15" ht="20.100000000000001" customHeight="1" x14ac:dyDescent="0.6">
      <c r="G163" s="57">
        <v>160</v>
      </c>
      <c r="H163" s="112">
        <f ca="1">YEAR(TODAY())-YEAR(data_de_nascimento)+Table20[[#This Row],[meses]]/12</f>
        <v>38.333333333333336</v>
      </c>
      <c r="I163" s="58">
        <f t="shared" ca="1" si="7"/>
        <v>49425</v>
      </c>
      <c r="J163" s="60">
        <f t="shared" si="6"/>
        <v>350</v>
      </c>
      <c r="K163" s="60"/>
      <c r="L163" s="61">
        <f>M162+L162*(1-TER_mensal-desconto_div_mensal)+Table20[[#This Row],[aportes]]*(1-custo_remessa)-comissao-Table20[[#This Row],[saques]]</f>
        <v>105134.20405826916</v>
      </c>
      <c r="M163" s="59">
        <f>Table20[[#This Row],[riqueza]]*rendimento_hist_mensal</f>
        <v>569.70931833192924</v>
      </c>
      <c r="N163" s="98">
        <f>((Table20[[#This Row],[riqueza]]*SWR)/12)*(1-imposto_GCAP)</f>
        <v>350.4473468608972</v>
      </c>
      <c r="O163" s="99">
        <f>Table20[[#This Row],[renda passiva]]*cambio_hoje*(1-custo_repatriacao)</f>
        <v>1960.9456517274932</v>
      </c>
    </row>
    <row r="164" spans="7:15" ht="20.100000000000001" customHeight="1" x14ac:dyDescent="0.6">
      <c r="G164" s="57">
        <v>161</v>
      </c>
      <c r="H164" s="112">
        <f ca="1">YEAR(TODAY())-YEAR(data_de_nascimento)+Table20[[#This Row],[meses]]/12</f>
        <v>38.416666666666664</v>
      </c>
      <c r="I164" s="58">
        <f t="shared" ca="1" si="7"/>
        <v>49455</v>
      </c>
      <c r="J164" s="60">
        <f t="shared" si="6"/>
        <v>350</v>
      </c>
      <c r="K164" s="60"/>
      <c r="L164" s="61">
        <f>M163+L163*(1-TER_mensal-desconto_div_mensal)+Table20[[#This Row],[aportes]]*(1-custo_remessa)-comissao-Table20[[#This Row],[saques]]</f>
        <v>106007.62320120771</v>
      </c>
      <c r="M164" s="59">
        <f>Table20[[#This Row],[riqueza]]*rendimento_hist_mensal</f>
        <v>574.44226922073608</v>
      </c>
      <c r="N164" s="98">
        <f>((Table20[[#This Row],[riqueza]]*SWR)/12)*(1-imposto_GCAP)</f>
        <v>353.35874400402571</v>
      </c>
      <c r="O164" s="99">
        <f>Table20[[#This Row],[renda passiva]]*cambio_hoje*(1-custo_repatriacao)</f>
        <v>1977.2365200117258</v>
      </c>
    </row>
    <row r="165" spans="7:15" ht="20.100000000000001" customHeight="1" x14ac:dyDescent="0.6">
      <c r="G165" s="57">
        <v>162</v>
      </c>
      <c r="H165" s="112">
        <f ca="1">YEAR(TODAY())-YEAR(data_de_nascimento)+Table20[[#This Row],[meses]]/12</f>
        <v>38.5</v>
      </c>
      <c r="I165" s="58">
        <f t="shared" ca="1" si="7"/>
        <v>49486</v>
      </c>
      <c r="J165" s="60">
        <f t="shared" si="6"/>
        <v>350</v>
      </c>
      <c r="K165" s="60"/>
      <c r="L165" s="61">
        <f>M164+L164*(1-TER_mensal-desconto_div_mensal)+Table20[[#This Row],[aportes]]*(1-custo_remessa)-comissao-Table20[[#This Row],[saques]]</f>
        <v>106885.44805488006</v>
      </c>
      <c r="M165" s="59">
        <f>Table20[[#This Row],[riqueza]]*rendimento_hist_mensal</f>
        <v>579.199094114025</v>
      </c>
      <c r="N165" s="98">
        <f>((Table20[[#This Row],[riqueza]]*SWR)/12)*(1-imposto_GCAP)</f>
        <v>356.28482684960022</v>
      </c>
      <c r="O165" s="99">
        <f>Table20[[#This Row],[renda passiva]]*cambio_hoje*(1-custo_repatriacao)</f>
        <v>1993.6095628782805</v>
      </c>
    </row>
    <row r="166" spans="7:15" ht="20.100000000000001" customHeight="1" x14ac:dyDescent="0.6">
      <c r="G166" s="57">
        <v>163</v>
      </c>
      <c r="H166" s="112">
        <f ca="1">YEAR(TODAY())-YEAR(data_de_nascimento)+Table20[[#This Row],[meses]]/12</f>
        <v>38.583333333333336</v>
      </c>
      <c r="I166" s="58">
        <f t="shared" ca="1" si="7"/>
        <v>49516</v>
      </c>
      <c r="J166" s="60">
        <f t="shared" si="6"/>
        <v>350</v>
      </c>
      <c r="K166" s="60"/>
      <c r="L166" s="61">
        <f>M165+L165*(1-TER_mensal-desconto_div_mensal)+Table20[[#This Row],[aportes]]*(1-custo_remessa)-comissao-Table20[[#This Row],[saques]]</f>
        <v>107767.70084262222</v>
      </c>
      <c r="M166" s="59">
        <f>Table20[[#This Row],[riqueza]]*rendimento_hist_mensal</f>
        <v>583.97991343732019</v>
      </c>
      <c r="N166" s="98">
        <f>((Table20[[#This Row],[riqueza]]*SWR)/12)*(1-imposto_GCAP)</f>
        <v>359.22566947540736</v>
      </c>
      <c r="O166" s="99">
        <f>Table20[[#This Row],[renda passiva]]*cambio_hoje*(1-custo_repatriacao)</f>
        <v>2010.0651948331156</v>
      </c>
    </row>
    <row r="167" spans="7:15" ht="20.100000000000001" customHeight="1" x14ac:dyDescent="0.6">
      <c r="G167" s="57">
        <v>164</v>
      </c>
      <c r="H167" s="112">
        <f ca="1">YEAR(TODAY())-YEAR(data_de_nascimento)+Table20[[#This Row],[meses]]/12</f>
        <v>38.666666666666664</v>
      </c>
      <c r="I167" s="58">
        <f t="shared" ca="1" si="7"/>
        <v>49547</v>
      </c>
      <c r="J167" s="60">
        <f t="shared" si="6"/>
        <v>350</v>
      </c>
      <c r="K167" s="60"/>
      <c r="L167" s="61">
        <f>M166+L166*(1-TER_mensal-desconto_div_mensal)+Table20[[#This Row],[aportes]]*(1-custo_remessa)-comissao-Table20[[#This Row],[saques]]</f>
        <v>108654.40389986934</v>
      </c>
      <c r="M167" s="59">
        <f>Table20[[#This Row],[riqueza]]*rendimento_hist_mensal</f>
        <v>588.7848482235969</v>
      </c>
      <c r="N167" s="98">
        <f>((Table20[[#This Row],[riqueza]]*SWR)/12)*(1-imposto_GCAP)</f>
        <v>362.18134633289782</v>
      </c>
      <c r="O167" s="99">
        <f>Table20[[#This Row],[renda passiva]]*cambio_hoje*(1-custo_repatriacao)</f>
        <v>2026.6038324730462</v>
      </c>
    </row>
    <row r="168" spans="7:15" ht="20.100000000000001" customHeight="1" x14ac:dyDescent="0.6">
      <c r="G168" s="57">
        <v>165</v>
      </c>
      <c r="H168" s="112">
        <f ca="1">YEAR(TODAY())-YEAR(data_de_nascimento)+Table20[[#This Row],[meses]]/12</f>
        <v>38.75</v>
      </c>
      <c r="I168" s="58">
        <f t="shared" ca="1" si="7"/>
        <v>49578</v>
      </c>
      <c r="J168" s="60">
        <f t="shared" si="6"/>
        <v>350</v>
      </c>
      <c r="K168" s="60"/>
      <c r="L168" s="61">
        <f>M167+L167*(1-TER_mensal-desconto_div_mensal)+Table20[[#This Row],[aportes]]*(1-custo_remessa)-comissao-Table20[[#This Row],[saques]]</f>
        <v>109545.5796747213</v>
      </c>
      <c r="M168" s="59">
        <f>Table20[[#This Row],[riqueza]]*rendimento_hist_mensal</f>
        <v>593.61402011634698</v>
      </c>
      <c r="N168" s="98">
        <f>((Table20[[#This Row],[riqueza]]*SWR)/12)*(1-imposto_GCAP)</f>
        <v>365.15193224907102</v>
      </c>
      <c r="O168" s="99">
        <f>Table20[[#This Row],[renda passiva]]*cambio_hoje*(1-custo_repatriacao)</f>
        <v>2043.2258944962894</v>
      </c>
    </row>
    <row r="169" spans="7:15" ht="20.100000000000001" customHeight="1" x14ac:dyDescent="0.6">
      <c r="G169" s="57">
        <v>166</v>
      </c>
      <c r="H169" s="112">
        <f ca="1">YEAR(TODAY())-YEAR(data_de_nascimento)+Table20[[#This Row],[meses]]/12</f>
        <v>38.833333333333336</v>
      </c>
      <c r="I169" s="58">
        <f t="shared" ca="1" si="7"/>
        <v>49608</v>
      </c>
      <c r="J169" s="60">
        <f t="shared" si="6"/>
        <v>350</v>
      </c>
      <c r="K169" s="60"/>
      <c r="L169" s="61">
        <f>M168+L168*(1-TER_mensal-desconto_div_mensal)+Table20[[#This Row],[aportes]]*(1-custo_remessa)-comissao-Table20[[#This Row],[saques]]</f>
        <v>110441.25072851089</v>
      </c>
      <c r="M169" s="59">
        <f>Table20[[#This Row],[riqueza]]*rendimento_hist_mensal</f>
        <v>598.46755137265723</v>
      </c>
      <c r="N169" s="98">
        <f>((Table20[[#This Row],[riqueza]]*SWR)/12)*(1-imposto_GCAP)</f>
        <v>368.1375024283696</v>
      </c>
      <c r="O169" s="99">
        <f>Table20[[#This Row],[renda passiva]]*cambio_hoje*(1-custo_repatriacao)</f>
        <v>2059.9318017130636</v>
      </c>
    </row>
    <row r="170" spans="7:15" ht="20.100000000000001" customHeight="1" x14ac:dyDescent="0.6">
      <c r="G170" s="57">
        <v>167</v>
      </c>
      <c r="H170" s="112">
        <f ca="1">YEAR(TODAY())-YEAR(data_de_nascimento)+Table20[[#This Row],[meses]]/12</f>
        <v>38.916666666666664</v>
      </c>
      <c r="I170" s="58">
        <f t="shared" ca="1" si="7"/>
        <v>49639</v>
      </c>
      <c r="J170" s="60">
        <f t="shared" si="6"/>
        <v>350</v>
      </c>
      <c r="K170" s="60"/>
      <c r="L170" s="61">
        <f>M169+L169*(1-TER_mensal-desconto_div_mensal)+Table20[[#This Row],[aportes]]*(1-custo_remessa)-comissao-Table20[[#This Row],[saques]]</f>
        <v>111341.43973637502</v>
      </c>
      <c r="M170" s="59">
        <f>Table20[[#This Row],[riqueza]]*rendimento_hist_mensal</f>
        <v>603.34556486630504</v>
      </c>
      <c r="N170" s="98">
        <f>((Table20[[#This Row],[riqueza]]*SWR)/12)*(1-imposto_GCAP)</f>
        <v>371.1381324545834</v>
      </c>
      <c r="O170" s="99">
        <f>Table20[[#This Row],[renda passiva]]*cambio_hoje*(1-custo_repatriacao)</f>
        <v>2076.7219770562442</v>
      </c>
    </row>
    <row r="171" spans="7:15" ht="20.100000000000001" customHeight="1" x14ac:dyDescent="0.6">
      <c r="G171" s="57">
        <v>168</v>
      </c>
      <c r="H171" s="112">
        <f ca="1">YEAR(TODAY())-YEAR(data_de_nascimento)+Table20[[#This Row],[meses]]/12</f>
        <v>39</v>
      </c>
      <c r="I171" s="58">
        <f t="shared" ca="1" si="7"/>
        <v>49669</v>
      </c>
      <c r="J171" s="60">
        <f t="shared" si="6"/>
        <v>350</v>
      </c>
      <c r="K171" s="60"/>
      <c r="L171" s="61">
        <f>M170+L170*(1-TER_mensal-desconto_div_mensal)+Table20[[#This Row],[aportes]]*(1-custo_remessa)-comissao-Table20[[#This Row],[saques]]</f>
        <v>112246.16948782883</v>
      </c>
      <c r="M171" s="59">
        <f>Table20[[#This Row],[riqueza]]*rendimento_hist_mensal</f>
        <v>608.2481840908697</v>
      </c>
      <c r="N171" s="98">
        <f>((Table20[[#This Row],[riqueza]]*SWR)/12)*(1-imposto_GCAP)</f>
        <v>374.15389829276273</v>
      </c>
      <c r="O171" s="99">
        <f>Table20[[#This Row],[renda passiva]]*cambio_hoje*(1-custo_repatriacao)</f>
        <v>2093.5968455920683</v>
      </c>
    </row>
    <row r="172" spans="7:15" ht="20.100000000000001" customHeight="1" x14ac:dyDescent="0.6">
      <c r="G172" s="57">
        <v>169</v>
      </c>
      <c r="H172" s="112">
        <f ca="1">YEAR(TODAY())-YEAR(data_de_nascimento)+Table20[[#This Row],[meses]]/12</f>
        <v>39.083333333333336</v>
      </c>
      <c r="I172" s="58">
        <f t="shared" ca="1" si="7"/>
        <v>49700</v>
      </c>
      <c r="J172" s="60">
        <f t="shared" si="6"/>
        <v>350</v>
      </c>
      <c r="K172" s="60"/>
      <c r="L172" s="61">
        <f>M171+L171*(1-TER_mensal-desconto_div_mensal)+Table20[[#This Row],[aportes]]*(1-custo_remessa)-comissao-Table20[[#This Row],[saques]]</f>
        <v>113155.46288734257</v>
      </c>
      <c r="M172" s="59">
        <f>Table20[[#This Row],[riqueza]]*rendimento_hist_mensal</f>
        <v>613.1755331628575</v>
      </c>
      <c r="N172" s="98">
        <f>((Table20[[#This Row],[riqueza]]*SWR)/12)*(1-imposto_GCAP)</f>
        <v>377.18487629114185</v>
      </c>
      <c r="O172" s="99">
        <f>Table20[[#This Row],[renda passiva]]*cambio_hoje*(1-custo_repatriacao)</f>
        <v>2110.5568345308989</v>
      </c>
    </row>
    <row r="173" spans="7:15" ht="20.100000000000001" customHeight="1" x14ac:dyDescent="0.6">
      <c r="G173" s="57">
        <v>170</v>
      </c>
      <c r="H173" s="112">
        <f ca="1">YEAR(TODAY())-YEAR(data_de_nascimento)+Table20[[#This Row],[meses]]/12</f>
        <v>39.166666666666664</v>
      </c>
      <c r="I173" s="58">
        <f t="shared" ca="1" si="7"/>
        <v>49731</v>
      </c>
      <c r="J173" s="60">
        <f t="shared" si="6"/>
        <v>350</v>
      </c>
      <c r="K173" s="60"/>
      <c r="L173" s="61">
        <f>M172+L172*(1-TER_mensal-desconto_div_mensal)+Table20[[#This Row],[aportes]]*(1-custo_remessa)-comissao-Table20[[#This Row],[saques]]</f>
        <v>114069.34295492145</v>
      </c>
      <c r="M173" s="59">
        <f>Table20[[#This Row],[riqueza]]*rendimento_hist_mensal</f>
        <v>618.12773682484499</v>
      </c>
      <c r="N173" s="98">
        <f>((Table20[[#This Row],[riqueza]]*SWR)/12)*(1-imposto_GCAP)</f>
        <v>380.23114318307148</v>
      </c>
      <c r="O173" s="99">
        <f>Table20[[#This Row],[renda passiva]]*cambio_hoje*(1-custo_repatriacao)</f>
        <v>2127.6023732380354</v>
      </c>
    </row>
    <row r="174" spans="7:15" ht="20.100000000000001" customHeight="1" x14ac:dyDescent="0.6">
      <c r="G174" s="57">
        <v>171</v>
      </c>
      <c r="H174" s="112">
        <f ca="1">YEAR(TODAY())-YEAR(data_de_nascimento)+Table20[[#This Row],[meses]]/12</f>
        <v>39.25</v>
      </c>
      <c r="I174" s="58">
        <f t="shared" ca="1" si="7"/>
        <v>49760</v>
      </c>
      <c r="J174" s="60">
        <f t="shared" si="6"/>
        <v>350</v>
      </c>
      <c r="K174" s="60"/>
      <c r="L174" s="61">
        <f>M173+L173*(1-TER_mensal-desconto_div_mensal)+Table20[[#This Row],[aportes]]*(1-custo_remessa)-comissao-Table20[[#This Row],[saques]]</f>
        <v>114987.83282668849</v>
      </c>
      <c r="M174" s="59">
        <f>Table20[[#This Row],[riqueza]]*rendimento_hist_mensal</f>
        <v>623.10492044863668</v>
      </c>
      <c r="N174" s="98">
        <f>((Table20[[#This Row],[riqueza]]*SWR)/12)*(1-imposto_GCAP)</f>
        <v>383.2927760889616</v>
      </c>
      <c r="O174" s="99">
        <f>Table20[[#This Row],[renda passiva]]*cambio_hoje*(1-custo_repatriacao)</f>
        <v>2144.7338932445891</v>
      </c>
    </row>
    <row r="175" spans="7:15" ht="20.100000000000001" customHeight="1" x14ac:dyDescent="0.6">
      <c r="G175" s="57">
        <v>172</v>
      </c>
      <c r="H175" s="112">
        <f ca="1">YEAR(TODAY())-YEAR(data_de_nascimento)+Table20[[#This Row],[meses]]/12</f>
        <v>39.333333333333336</v>
      </c>
      <c r="I175" s="58">
        <f t="shared" ca="1" si="7"/>
        <v>49791</v>
      </c>
      <c r="J175" s="60">
        <f t="shared" si="6"/>
        <v>350</v>
      </c>
      <c r="K175" s="60"/>
      <c r="L175" s="61">
        <f>M174+L174*(1-TER_mensal-desconto_div_mensal)+Table20[[#This Row],[aportes]]*(1-custo_remessa)-comissao-Table20[[#This Row],[saques]]</f>
        <v>115910.9557554702</v>
      </c>
      <c r="M175" s="59">
        <f>Table20[[#This Row],[riqueza]]*rendimento_hist_mensal</f>
        <v>628.10721003843867</v>
      </c>
      <c r="N175" s="98">
        <f>((Table20[[#This Row],[riqueza]]*SWR)/12)*(1-imposto_GCAP)</f>
        <v>386.36985251823404</v>
      </c>
      <c r="O175" s="99">
        <f>Table20[[#This Row],[renda passiva]]*cambio_hoje*(1-custo_repatriacao)</f>
        <v>2161.9518282584045</v>
      </c>
    </row>
    <row r="176" spans="7:15" ht="20.100000000000001" customHeight="1" x14ac:dyDescent="0.6">
      <c r="G176" s="57">
        <v>173</v>
      </c>
      <c r="H176" s="112">
        <f ca="1">YEAR(TODAY())-YEAR(data_de_nascimento)+Table20[[#This Row],[meses]]/12</f>
        <v>39.416666666666664</v>
      </c>
      <c r="I176" s="58">
        <f t="shared" ca="1" si="7"/>
        <v>49821</v>
      </c>
      <c r="J176" s="60">
        <f t="shared" si="6"/>
        <v>350</v>
      </c>
      <c r="K176" s="60"/>
      <c r="L176" s="61">
        <f>M175+L175*(1-TER_mensal-desconto_div_mensal)+Table20[[#This Row],[aportes]]*(1-custo_remessa)-comissao-Table20[[#This Row],[saques]]</f>
        <v>116838.73511138525</v>
      </c>
      <c r="M176" s="59">
        <f>Table20[[#This Row],[riqueza]]*rendimento_hist_mensal</f>
        <v>633.13473223404924</v>
      </c>
      <c r="N176" s="98">
        <f>((Table20[[#This Row],[riqueza]]*SWR)/12)*(1-imposto_GCAP)</f>
        <v>389.46245037128415</v>
      </c>
      <c r="O176" s="99">
        <f>Table20[[#This Row],[renda passiva]]*cambio_hoje*(1-custo_repatriacao)</f>
        <v>2179.256614175039</v>
      </c>
    </row>
    <row r="177" spans="7:15" ht="20.100000000000001" customHeight="1" x14ac:dyDescent="0.6">
      <c r="G177" s="57">
        <v>174</v>
      </c>
      <c r="H177" s="112">
        <f ca="1">YEAR(TODAY())-YEAR(data_de_nascimento)+Table20[[#This Row],[meses]]/12</f>
        <v>39.5</v>
      </c>
      <c r="I177" s="58">
        <f t="shared" ca="1" si="7"/>
        <v>49852</v>
      </c>
      <c r="J177" s="60">
        <f t="shared" si="6"/>
        <v>350</v>
      </c>
      <c r="K177" s="60"/>
      <c r="L177" s="61">
        <f>M176+L176*(1-TER_mensal-desconto_div_mensal)+Table20[[#This Row],[aportes]]*(1-custo_remessa)-comissao-Table20[[#This Row],[saques]]</f>
        <v>117771.19438243612</v>
      </c>
      <c r="M177" s="59">
        <f>Table20[[#This Row],[riqueza]]*rendimento_hist_mensal</f>
        <v>638.18761431406438</v>
      </c>
      <c r="N177" s="98">
        <f>((Table20[[#This Row],[riqueza]]*SWR)/12)*(1-imposto_GCAP)</f>
        <v>392.57064794145373</v>
      </c>
      <c r="O177" s="99">
        <f>Table20[[#This Row],[renda passiva]]*cambio_hoje*(1-custo_repatriacao)</f>
        <v>2196.6486890888013</v>
      </c>
    </row>
    <row r="178" spans="7:15" ht="20.100000000000001" customHeight="1" x14ac:dyDescent="0.6">
      <c r="G178" s="57">
        <v>175</v>
      </c>
      <c r="H178" s="112">
        <f ca="1">YEAR(TODAY())-YEAR(data_de_nascimento)+Table20[[#This Row],[meses]]/12</f>
        <v>39.583333333333336</v>
      </c>
      <c r="I178" s="58">
        <f t="shared" ca="1" si="7"/>
        <v>49882</v>
      </c>
      <c r="J178" s="60">
        <f t="shared" si="6"/>
        <v>350</v>
      </c>
      <c r="K178" s="60"/>
      <c r="L178" s="61">
        <f>M177+L177*(1-TER_mensal-desconto_div_mensal)+Table20[[#This Row],[aportes]]*(1-custo_remessa)-comissao-Table20[[#This Row],[saques]]</f>
        <v>118708.35717510377</v>
      </c>
      <c r="M178" s="59">
        <f>Table20[[#This Row],[riqueza]]*rendimento_hist_mensal</f>
        <v>643.26598419910022</v>
      </c>
      <c r="N178" s="98">
        <f>((Table20[[#This Row],[riqueza]]*SWR)/12)*(1-imposto_GCAP)</f>
        <v>395.69452391701253</v>
      </c>
      <c r="O178" s="99">
        <f>Table20[[#This Row],[renda passiva]]*cambio_hoje*(1-custo_repatriacao)</f>
        <v>2214.1284933038392</v>
      </c>
    </row>
    <row r="179" spans="7:15" ht="20.100000000000001" customHeight="1" x14ac:dyDescent="0.6">
      <c r="G179" s="57">
        <v>176</v>
      </c>
      <c r="H179" s="112">
        <f ca="1">YEAR(TODAY())-YEAR(data_de_nascimento)+Table20[[#This Row],[meses]]/12</f>
        <v>39.666666666666664</v>
      </c>
      <c r="I179" s="58">
        <f t="shared" ca="1" si="7"/>
        <v>49913</v>
      </c>
      <c r="J179" s="60">
        <f t="shared" si="6"/>
        <v>350</v>
      </c>
      <c r="K179" s="60"/>
      <c r="L179" s="61">
        <f>M178+L178*(1-TER_mensal-desconto_div_mensal)+Table20[[#This Row],[aportes]]*(1-custo_remessa)-comissao-Table20[[#This Row],[saques]]</f>
        <v>119650.24721494516</v>
      </c>
      <c r="M179" s="59">
        <f>Table20[[#This Row],[riqueza]]*rendimento_hist_mensal</f>
        <v>648.36997045503142</v>
      </c>
      <c r="N179" s="98">
        <f>((Table20[[#This Row],[riqueza]]*SWR)/12)*(1-imposto_GCAP)</f>
        <v>398.83415738315057</v>
      </c>
      <c r="O179" s="99">
        <f>Table20[[#This Row],[renda passiva]]*cambio_hoje*(1-custo_repatriacao)</f>
        <v>2231.6964693452883</v>
      </c>
    </row>
    <row r="180" spans="7:15" ht="20.100000000000001" customHeight="1" x14ac:dyDescent="0.6">
      <c r="G180" s="57">
        <v>177</v>
      </c>
      <c r="H180" s="112">
        <f ca="1">YEAR(TODAY())-YEAR(data_de_nascimento)+Table20[[#This Row],[meses]]/12</f>
        <v>39.75</v>
      </c>
      <c r="I180" s="58">
        <f t="shared" ca="1" si="7"/>
        <v>49944</v>
      </c>
      <c r="J180" s="60">
        <f t="shared" si="6"/>
        <v>350</v>
      </c>
      <c r="K180" s="60"/>
      <c r="L180" s="61">
        <f>M179+L179*(1-TER_mensal-desconto_div_mensal)+Table20[[#This Row],[aportes]]*(1-custo_remessa)-comissao-Table20[[#This Row],[saques]]</f>
        <v>120596.88834719409</v>
      </c>
      <c r="M180" s="59">
        <f>Table20[[#This Row],[riqueza]]*rendimento_hist_mensal</f>
        <v>653.49970229624648</v>
      </c>
      <c r="N180" s="98">
        <f>((Table20[[#This Row],[riqueza]]*SWR)/12)*(1-imposto_GCAP)</f>
        <v>401.9896278239803</v>
      </c>
      <c r="O180" s="99">
        <f>Table20[[#This Row],[renda passiva]]*cambio_hoje*(1-custo_repatriacao)</f>
        <v>2249.3530619704725</v>
      </c>
    </row>
    <row r="181" spans="7:15" ht="20.100000000000001" customHeight="1" x14ac:dyDescent="0.6">
      <c r="G181" s="57">
        <v>178</v>
      </c>
      <c r="H181" s="112">
        <f ca="1">YEAR(TODAY())-YEAR(data_de_nascimento)+Table20[[#This Row],[meses]]/12</f>
        <v>39.833333333333336</v>
      </c>
      <c r="I181" s="58">
        <f t="shared" ca="1" si="7"/>
        <v>49974</v>
      </c>
      <c r="J181" s="60">
        <f t="shared" si="6"/>
        <v>350</v>
      </c>
      <c r="K181" s="60"/>
      <c r="L181" s="61">
        <f>M180+L180*(1-TER_mensal-desconto_div_mensal)+Table20[[#This Row],[aportes]]*(1-custo_remessa)-comissao-Table20[[#This Row],[saques]]</f>
        <v>121548.30453736466</v>
      </c>
      <c r="M181" s="59">
        <f>Table20[[#This Row],[riqueza]]*rendimento_hist_mensal</f>
        <v>658.65530958891804</v>
      </c>
      <c r="N181" s="98">
        <f>((Table20[[#This Row],[riqueza]]*SWR)/12)*(1-imposto_GCAP)</f>
        <v>405.16101512454884</v>
      </c>
      <c r="O181" s="99">
        <f>Table20[[#This Row],[renda passiva]]*cambio_hoje*(1-custo_repatriacao)</f>
        <v>2267.0987181801693</v>
      </c>
    </row>
    <row r="182" spans="7:15" ht="20.100000000000001" customHeight="1" x14ac:dyDescent="0.6">
      <c r="G182" s="57">
        <v>179</v>
      </c>
      <c r="H182" s="112">
        <f ca="1">YEAR(TODAY())-YEAR(data_de_nascimento)+Table20[[#This Row],[meses]]/12</f>
        <v>39.916666666666664</v>
      </c>
      <c r="I182" s="58">
        <f t="shared" ca="1" si="7"/>
        <v>50005</v>
      </c>
      <c r="J182" s="60">
        <f t="shared" si="6"/>
        <v>350</v>
      </c>
      <c r="K182" s="60"/>
      <c r="L182" s="61">
        <f>M181+L181*(1-TER_mensal-desconto_div_mensal)+Table20[[#This Row],[aportes]]*(1-custo_remessa)-comissao-Table20[[#This Row],[saques]]</f>
        <v>122504.51987185814</v>
      </c>
      <c r="M182" s="59">
        <f>Table20[[#This Row],[riqueza]]*rendimento_hist_mensal</f>
        <v>663.83692285429163</v>
      </c>
      <c r="N182" s="98">
        <f>((Table20[[#This Row],[riqueza]]*SWR)/12)*(1-imposto_GCAP)</f>
        <v>408.34839957286044</v>
      </c>
      <c r="O182" s="99">
        <f>Table20[[#This Row],[renda passiva]]*cambio_hoje*(1-custo_repatriacao)</f>
        <v>2284.9338872299195</v>
      </c>
    </row>
    <row r="183" spans="7:15" ht="20.100000000000001" customHeight="1" x14ac:dyDescent="0.6">
      <c r="G183" s="57">
        <v>180</v>
      </c>
      <c r="H183" s="112">
        <f ca="1">YEAR(TODAY())-YEAR(data_de_nascimento)+Table20[[#This Row],[meses]]/12</f>
        <v>40</v>
      </c>
      <c r="I183" s="58">
        <f t="shared" ca="1" si="7"/>
        <v>50035</v>
      </c>
      <c r="J183" s="60">
        <f t="shared" si="6"/>
        <v>350</v>
      </c>
      <c r="K183" s="60"/>
      <c r="L183" s="61">
        <f>M182+L182*(1-TER_mensal-desconto_div_mensal)+Table20[[#This Row],[aportes]]*(1-custo_remessa)-comissao-Table20[[#This Row],[saques]]</f>
        <v>123465.55855857265</v>
      </c>
      <c r="M183" s="59">
        <f>Table20[[#This Row],[riqueza]]*rendimento_hist_mensal</f>
        <v>669.04467327198904</v>
      </c>
      <c r="N183" s="98">
        <f>((Table20[[#This Row],[riqueza]]*SWR)/12)*(1-imposto_GCAP)</f>
        <v>411.55186186190889</v>
      </c>
      <c r="O183" s="99">
        <f>Table20[[#This Row],[renda passiva]]*cambio_hoje*(1-custo_repatriacao)</f>
        <v>2302.8590206414042</v>
      </c>
    </row>
    <row r="184" spans="7:15" ht="20.100000000000001" customHeight="1" x14ac:dyDescent="0.6">
      <c r="G184" s="57">
        <v>181</v>
      </c>
      <c r="H184" s="112">
        <f ca="1">YEAR(TODAY())-YEAR(data_de_nascimento)+Table20[[#This Row],[meses]]/12</f>
        <v>40.083333333333336</v>
      </c>
      <c r="I184" s="58">
        <f t="shared" ca="1" si="7"/>
        <v>50066</v>
      </c>
      <c r="J184" s="60">
        <f t="shared" si="6"/>
        <v>350</v>
      </c>
      <c r="K184" s="60"/>
      <c r="L184" s="61">
        <f>M183+L183*(1-TER_mensal-desconto_div_mensal)+Table20[[#This Row],[aportes]]*(1-custo_remessa)-comissao-Table20[[#This Row],[saques]]</f>
        <v>124431.44492751613</v>
      </c>
      <c r="M184" s="59">
        <f>Table20[[#This Row],[riqueza]]*rendimento_hist_mensal</f>
        <v>674.27869268333029</v>
      </c>
      <c r="N184" s="98">
        <f>((Table20[[#This Row],[riqueza]]*SWR)/12)*(1-imposto_GCAP)</f>
        <v>414.77148309172048</v>
      </c>
      <c r="O184" s="99">
        <f>Table20[[#This Row],[renda passiva]]*cambio_hoje*(1-custo_repatriacao)</f>
        <v>2320.8745722138765</v>
      </c>
    </row>
    <row r="185" spans="7:15" ht="20.100000000000001" customHeight="1" x14ac:dyDescent="0.6">
      <c r="G185" s="57">
        <v>182</v>
      </c>
      <c r="H185" s="112">
        <f ca="1">YEAR(TODAY())-YEAR(data_de_nascimento)+Table20[[#This Row],[meses]]/12</f>
        <v>40.166666666666664</v>
      </c>
      <c r="I185" s="58">
        <f t="shared" ca="1" si="7"/>
        <v>50097</v>
      </c>
      <c r="J185" s="60">
        <f t="shared" si="6"/>
        <v>350</v>
      </c>
      <c r="K185" s="60"/>
      <c r="L185" s="61">
        <f>M184+L184*(1-TER_mensal-desconto_div_mensal)+Table20[[#This Row],[aportes]]*(1-custo_remessa)-comissao-Table20[[#This Row],[saques]]</f>
        <v>125402.2034314222</v>
      </c>
      <c r="M185" s="59">
        <f>Table20[[#This Row],[riqueza]]*rendimento_hist_mensal</f>
        <v>679.53911359467077</v>
      </c>
      <c r="N185" s="98">
        <f>((Table20[[#This Row],[riqueza]]*SWR)/12)*(1-imposto_GCAP)</f>
        <v>418.00734477140736</v>
      </c>
      <c r="O185" s="99">
        <f>Table20[[#This Row],[renda passiva]]*cambio_hoje*(1-custo_repatriacao)</f>
        <v>2338.9809980356486</v>
      </c>
    </row>
    <row r="186" spans="7:15" ht="20.100000000000001" customHeight="1" x14ac:dyDescent="0.6">
      <c r="G186" s="57">
        <v>183</v>
      </c>
      <c r="H186" s="112">
        <f ca="1">YEAR(TODAY())-YEAR(data_de_nascimento)+Table20[[#This Row],[meses]]/12</f>
        <v>40.25</v>
      </c>
      <c r="I186" s="58">
        <f t="shared" ca="1" si="7"/>
        <v>50125</v>
      </c>
      <c r="J186" s="60">
        <f t="shared" si="6"/>
        <v>350</v>
      </c>
      <c r="K186" s="60"/>
      <c r="L186" s="61">
        <f>M185+L185*(1-TER_mensal-desconto_div_mensal)+Table20[[#This Row],[aportes]]*(1-custo_remessa)-comissao-Table20[[#This Row],[saques]]</f>
        <v>126377.85864636918</v>
      </c>
      <c r="M186" s="59">
        <f>Table20[[#This Row],[riqueza]]*rendimento_hist_mensal</f>
        <v>684.82606918075544</v>
      </c>
      <c r="N186" s="98">
        <f>((Table20[[#This Row],[riqueza]]*SWR)/12)*(1-imposto_GCAP)</f>
        <v>421.25952882123056</v>
      </c>
      <c r="O186" s="99">
        <f>Table20[[#This Row],[renda passiva]]*cambio_hoje*(1-custo_repatriacao)</f>
        <v>2357.1787564956367</v>
      </c>
    </row>
    <row r="187" spans="7:15" ht="20.100000000000001" customHeight="1" x14ac:dyDescent="0.6">
      <c r="G187" s="57">
        <v>184</v>
      </c>
      <c r="H187" s="112">
        <f ca="1">YEAR(TODAY())-YEAR(data_de_nascimento)+Table20[[#This Row],[meses]]/12</f>
        <v>40.333333333333336</v>
      </c>
      <c r="I187" s="58">
        <f t="shared" ca="1" si="7"/>
        <v>50156</v>
      </c>
      <c r="J187" s="60">
        <f t="shared" si="6"/>
        <v>350</v>
      </c>
      <c r="K187" s="60"/>
      <c r="L187" s="61">
        <f>M186+L186*(1-TER_mensal-desconto_div_mensal)+Table20[[#This Row],[aportes]]*(1-custo_remessa)-comissao-Table20[[#This Row],[saques]]</f>
        <v>127358.43527240239</v>
      </c>
      <c r="M187" s="59">
        <f>Table20[[#This Row],[riqueza]]*rendimento_hist_mensal</f>
        <v>690.13969328809151</v>
      </c>
      <c r="N187" s="98">
        <f>((Table20[[#This Row],[riqueza]]*SWR)/12)*(1-imposto_GCAP)</f>
        <v>424.5281175746747</v>
      </c>
      <c r="O187" s="99">
        <f>Table20[[#This Row],[renda passiva]]*cambio_hoje*(1-custo_repatriacao)</f>
        <v>2375.4683082949705</v>
      </c>
    </row>
    <row r="188" spans="7:15" ht="20.100000000000001" customHeight="1" x14ac:dyDescent="0.6">
      <c r="G188" s="57">
        <v>185</v>
      </c>
      <c r="H188" s="112">
        <f ca="1">YEAR(TODAY())-YEAR(data_de_nascimento)+Table20[[#This Row],[meses]]/12</f>
        <v>40.416666666666664</v>
      </c>
      <c r="I188" s="58">
        <f t="shared" ca="1" si="7"/>
        <v>50186</v>
      </c>
      <c r="J188" s="60">
        <f t="shared" si="6"/>
        <v>350</v>
      </c>
      <c r="K188" s="60"/>
      <c r="L188" s="61">
        <f>M187+L187*(1-TER_mensal-desconto_div_mensal)+Table20[[#This Row],[aportes]]*(1-custo_remessa)-comissao-Table20[[#This Row],[saques]]</f>
        <v>128343.95813415937</v>
      </c>
      <c r="M188" s="59">
        <f>Table20[[#This Row],[riqueza]]*rendimento_hist_mensal</f>
        <v>695.48012043833569</v>
      </c>
      <c r="N188" s="98">
        <f>((Table20[[#This Row],[riqueza]]*SWR)/12)*(1-imposto_GCAP)</f>
        <v>427.81319378053126</v>
      </c>
      <c r="O188" s="99">
        <f>Table20[[#This Row],[renda passiva]]*cambio_hoje*(1-custo_repatriacao)</f>
        <v>2393.8501164586514</v>
      </c>
    </row>
    <row r="189" spans="7:15" ht="20.100000000000001" customHeight="1" x14ac:dyDescent="0.6">
      <c r="G189" s="57">
        <v>186</v>
      </c>
      <c r="H189" s="112">
        <f ca="1">YEAR(TODAY())-YEAR(data_de_nascimento)+Table20[[#This Row],[meses]]/12</f>
        <v>40.5</v>
      </c>
      <c r="I189" s="58">
        <f t="shared" ca="1" si="7"/>
        <v>50217</v>
      </c>
      <c r="J189" s="60">
        <f t="shared" si="6"/>
        <v>350</v>
      </c>
      <c r="K189" s="60"/>
      <c r="L189" s="61">
        <f>M188+L188*(1-TER_mensal-desconto_div_mensal)+Table20[[#This Row],[aportes]]*(1-custo_remessa)-comissao-Table20[[#This Row],[saques]]</f>
        <v>129334.4521814984</v>
      </c>
      <c r="M189" s="59">
        <f>Table20[[#This Row],[riqueza]]*rendimento_hist_mensal</f>
        <v>700.84748583170096</v>
      </c>
      <c r="N189" s="98">
        <f>((Table20[[#This Row],[riqueza]]*SWR)/12)*(1-imposto_GCAP)</f>
        <v>431.1148406049947</v>
      </c>
      <c r="O189" s="99">
        <f>Table20[[#This Row],[renda passiva]]*cambio_hoje*(1-custo_repatriacao)</f>
        <v>2412.3246463472778</v>
      </c>
    </row>
    <row r="190" spans="7:15" ht="20.100000000000001" customHeight="1" x14ac:dyDescent="0.6">
      <c r="G190" s="57">
        <v>187</v>
      </c>
      <c r="H190" s="112">
        <f ca="1">YEAR(TODAY())-YEAR(data_de_nascimento)+Table20[[#This Row],[meses]]/12</f>
        <v>40.583333333333336</v>
      </c>
      <c r="I190" s="58">
        <f t="shared" ca="1" si="7"/>
        <v>50247</v>
      </c>
      <c r="J190" s="60">
        <f t="shared" si="6"/>
        <v>350</v>
      </c>
      <c r="K190" s="60"/>
      <c r="L190" s="61">
        <f>M189+L189*(1-TER_mensal-desconto_div_mensal)+Table20[[#This Row],[aportes]]*(1-custo_remessa)-comissao-Table20[[#This Row],[saques]]</f>
        <v>130329.9424901301</v>
      </c>
      <c r="M190" s="59">
        <f>Table20[[#This Row],[riqueza]]*rendimento_hist_mensal</f>
        <v>706.24192535037821</v>
      </c>
      <c r="N190" s="98">
        <f>((Table20[[#This Row],[riqueza]]*SWR)/12)*(1-imposto_GCAP)</f>
        <v>434.43314163376698</v>
      </c>
      <c r="O190" s="99">
        <f>Table20[[#This Row],[renda passiva]]*cambio_hoje*(1-custo_repatriacao)</f>
        <v>2430.8923656688248</v>
      </c>
    </row>
    <row r="191" spans="7:15" ht="20.100000000000001" customHeight="1" x14ac:dyDescent="0.6">
      <c r="G191" s="57">
        <v>188</v>
      </c>
      <c r="H191" s="112">
        <f ca="1">YEAR(TODAY())-YEAR(data_de_nascimento)+Table20[[#This Row],[meses]]/12</f>
        <v>40.666666666666664</v>
      </c>
      <c r="I191" s="58">
        <f t="shared" ca="1" si="7"/>
        <v>50278</v>
      </c>
      <c r="J191" s="60">
        <f t="shared" si="6"/>
        <v>350</v>
      </c>
      <c r="K191" s="60"/>
      <c r="L191" s="61">
        <f>M190+L190*(1-TER_mensal-desconto_div_mensal)+Table20[[#This Row],[aportes]]*(1-custo_remessa)-comissao-Table20[[#This Row],[saques]]</f>
        <v>131330.45426225223</v>
      </c>
      <c r="M191" s="59">
        <f>Table20[[#This Row],[riqueza]]*rendimento_hist_mensal</f>
        <v>711.66357556197681</v>
      </c>
      <c r="N191" s="98">
        <f>((Table20[[#This Row],[riqueza]]*SWR)/12)*(1-imposto_GCAP)</f>
        <v>437.76818087417411</v>
      </c>
      <c r="O191" s="99">
        <f>Table20[[#This Row],[renda passiva]]*cambio_hoje*(1-custo_repatriacao)</f>
        <v>2449.5537444904849</v>
      </c>
    </row>
    <row r="192" spans="7:15" ht="20.100000000000001" customHeight="1" x14ac:dyDescent="0.6">
      <c r="G192" s="57">
        <v>189</v>
      </c>
      <c r="H192" s="112">
        <f ca="1">YEAR(TODAY())-YEAR(data_de_nascimento)+Table20[[#This Row],[meses]]/12</f>
        <v>40.75</v>
      </c>
      <c r="I192" s="58">
        <f t="shared" ca="1" si="7"/>
        <v>50309</v>
      </c>
      <c r="J192" s="60">
        <f t="shared" si="6"/>
        <v>350</v>
      </c>
      <c r="K192" s="60"/>
      <c r="L192" s="61">
        <f>M191+L191*(1-TER_mensal-desconto_div_mensal)+Table20[[#This Row],[aportes]]*(1-custo_remessa)-comissao-Table20[[#This Row],[saques]]</f>
        <v>132336.01282718783</v>
      </c>
      <c r="M192" s="59">
        <f>Table20[[#This Row],[riqueza]]*rendimento_hist_mensal</f>
        <v>717.11257372298246</v>
      </c>
      <c r="N192" s="98">
        <f>((Table20[[#This Row],[riqueza]]*SWR)/12)*(1-imposto_GCAP)</f>
        <v>441.12004275729282</v>
      </c>
      <c r="O192" s="99">
        <f>Table20[[#This Row],[renda passiva]]*cambio_hoje*(1-custo_repatriacao)</f>
        <v>2468.3092552505695</v>
      </c>
    </row>
    <row r="193" spans="7:15" ht="20.100000000000001" customHeight="1" x14ac:dyDescent="0.6">
      <c r="G193" s="57">
        <v>190</v>
      </c>
      <c r="H193" s="112">
        <f ca="1">YEAR(TODAY())-YEAR(data_de_nascimento)+Table20[[#This Row],[meses]]/12</f>
        <v>40.833333333333336</v>
      </c>
      <c r="I193" s="58">
        <f t="shared" ca="1" si="7"/>
        <v>50339</v>
      </c>
      <c r="J193" s="60">
        <f t="shared" si="6"/>
        <v>350</v>
      </c>
      <c r="K193" s="60"/>
      <c r="L193" s="61">
        <f>M192+L192*(1-TER_mensal-desconto_div_mensal)+Table20[[#This Row],[aportes]]*(1-custo_remessa)-comissao-Table20[[#This Row],[saques]]</f>
        <v>133346.64364202641</v>
      </c>
      <c r="M193" s="59">
        <f>Table20[[#This Row],[riqueza]]*rendimento_hist_mensal</f>
        <v>722.58905778223129</v>
      </c>
      <c r="N193" s="98">
        <f>((Table20[[#This Row],[riqueza]]*SWR)/12)*(1-imposto_GCAP)</f>
        <v>444.48881214008799</v>
      </c>
      <c r="O193" s="99">
        <f>Table20[[#This Row],[renda passiva]]*cambio_hoje*(1-custo_repatriacao)</f>
        <v>2487.1593727704694</v>
      </c>
    </row>
    <row r="194" spans="7:15" ht="20.100000000000001" customHeight="1" x14ac:dyDescent="0.6">
      <c r="G194" s="57">
        <v>191</v>
      </c>
      <c r="H194" s="112">
        <f ca="1">YEAR(TODAY())-YEAR(data_de_nascimento)+Table20[[#This Row],[meses]]/12</f>
        <v>40.916666666666664</v>
      </c>
      <c r="I194" s="58">
        <f t="shared" ca="1" si="7"/>
        <v>50370</v>
      </c>
      <c r="J194" s="60">
        <f t="shared" si="6"/>
        <v>350</v>
      </c>
      <c r="K194" s="60"/>
      <c r="L194" s="61">
        <f>M193+L193*(1-TER_mensal-desconto_div_mensal)+Table20[[#This Row],[aportes]]*(1-custo_remessa)-comissao-Table20[[#This Row],[saques]]</f>
        <v>134362.37229226832</v>
      </c>
      <c r="M194" s="59">
        <f>Table20[[#This Row],[riqueza]]*rendimento_hist_mensal</f>
        <v>728.09316638440237</v>
      </c>
      <c r="N194" s="98">
        <f>((Table20[[#This Row],[riqueza]]*SWR)/12)*(1-imposto_GCAP)</f>
        <v>447.87457430756109</v>
      </c>
      <c r="O194" s="99">
        <f>Table20[[#This Row],[renda passiva]]*cambio_hoje*(1-custo_repatriacao)</f>
        <v>2506.1045742666734</v>
      </c>
    </row>
    <row r="195" spans="7:15" ht="20.100000000000001" customHeight="1" x14ac:dyDescent="0.6">
      <c r="G195" s="57">
        <v>192</v>
      </c>
      <c r="H195" s="112">
        <f ca="1">YEAR(TODAY())-YEAR(data_de_nascimento)+Table20[[#This Row],[meses]]/12</f>
        <v>41</v>
      </c>
      <c r="I195" s="58">
        <f t="shared" ca="1" si="7"/>
        <v>50400</v>
      </c>
      <c r="J195" s="60">
        <f t="shared" si="6"/>
        <v>350</v>
      </c>
      <c r="K195" s="60"/>
      <c r="L195" s="61">
        <f>M194+L194*(1-TER_mensal-desconto_div_mensal)+Table20[[#This Row],[aportes]]*(1-custo_remessa)-comissao-Table20[[#This Row],[saques]]</f>
        <v>135383.22449247271</v>
      </c>
      <c r="M195" s="59">
        <f>Table20[[#This Row],[riqueza]]*rendimento_hist_mensal</f>
        <v>733.62503887352841</v>
      </c>
      <c r="N195" s="98">
        <f>((Table20[[#This Row],[riqueza]]*SWR)/12)*(1-imposto_GCAP)</f>
        <v>451.27741497490905</v>
      </c>
      <c r="O195" s="99">
        <f>Table20[[#This Row],[renda passiva]]*cambio_hoje*(1-custo_repatriacao)</f>
        <v>2525.1453393628522</v>
      </c>
    </row>
    <row r="196" spans="7:15" ht="20.100000000000001" customHeight="1" x14ac:dyDescent="0.6">
      <c r="G196" s="57">
        <v>193</v>
      </c>
      <c r="H196" s="112">
        <f ca="1">YEAR(TODAY())-YEAR(data_de_nascimento)+Table20[[#This Row],[meses]]/12</f>
        <v>41.083333333333329</v>
      </c>
      <c r="I196" s="58">
        <f t="shared" ca="1" si="7"/>
        <v>50431</v>
      </c>
      <c r="J196" s="60">
        <f t="shared" ref="J196:J259" si="8">aportes</f>
        <v>350</v>
      </c>
      <c r="K196" s="60"/>
      <c r="L196" s="61">
        <f>M195+L195*(1-TER_mensal-desconto_div_mensal)+Table20[[#This Row],[aportes]]*(1-custo_remessa)-comissao-Table20[[#This Row],[saques]]</f>
        <v>136409.22608690828</v>
      </c>
      <c r="M196" s="59">
        <f>Table20[[#This Row],[riqueza]]*rendimento_hist_mensal</f>
        <v>739.18481529652195</v>
      </c>
      <c r="N196" s="98">
        <f>((Table20[[#This Row],[riqueza]]*SWR)/12)*(1-imposto_GCAP)</f>
        <v>454.69742028969426</v>
      </c>
      <c r="O196" s="99">
        <f>Table20[[#This Row],[renda passiva]]*cambio_hoje*(1-custo_repatriacao)</f>
        <v>2544.2821501019985</v>
      </c>
    </row>
    <row r="197" spans="7:15" ht="20.100000000000001" customHeight="1" x14ac:dyDescent="0.6">
      <c r="G197" s="57">
        <v>194</v>
      </c>
      <c r="H197" s="112">
        <f ca="1">YEAR(TODAY())-YEAR(data_de_nascimento)+Table20[[#This Row],[meses]]/12</f>
        <v>41.166666666666671</v>
      </c>
      <c r="I197" s="58">
        <f t="shared" ca="1" si="7"/>
        <v>50462</v>
      </c>
      <c r="J197" s="60">
        <f t="shared" si="8"/>
        <v>350</v>
      </c>
      <c r="K197" s="60"/>
      <c r="L197" s="61">
        <f>M196+L196*(1-TER_mensal-desconto_div_mensal)+Table20[[#This Row],[aportes]]*(1-custo_remessa)-comissao-Table20[[#This Row],[saques]]</f>
        <v>137440.40305020777</v>
      </c>
      <c r="M197" s="59">
        <f>Table20[[#This Row],[riqueza]]*rendimento_hist_mensal</f>
        <v>744.77263640672254</v>
      </c>
      <c r="N197" s="98">
        <f>((Table20[[#This Row],[riqueza]]*SWR)/12)*(1-imposto_GCAP)</f>
        <v>458.13467683402587</v>
      </c>
      <c r="O197" s="99">
        <f>Table20[[#This Row],[renda passiva]]*cambio_hoje*(1-custo_repatriacao)</f>
        <v>2563.5154909586331</v>
      </c>
    </row>
    <row r="198" spans="7:15" ht="20.100000000000001" customHeight="1" x14ac:dyDescent="0.6">
      <c r="G198" s="57">
        <v>195</v>
      </c>
      <c r="H198" s="112">
        <f ca="1">YEAR(TODAY())-YEAR(data_de_nascimento)+Table20[[#This Row],[meses]]/12</f>
        <v>41.25</v>
      </c>
      <c r="I198" s="58">
        <f t="shared" ref="I198:I261" ca="1" si="9">EDATE(I197,1)</f>
        <v>50490</v>
      </c>
      <c r="J198" s="60">
        <f t="shared" si="8"/>
        <v>350</v>
      </c>
      <c r="K198" s="60"/>
      <c r="L198" s="61">
        <f>M197+L197*(1-TER_mensal-desconto_div_mensal)+Table20[[#This Row],[aportes]]*(1-custo_remessa)-comissao-Table20[[#This Row],[saques]]</f>
        <v>138476.78148802542</v>
      </c>
      <c r="M198" s="59">
        <f>Table20[[#This Row],[riqueza]]*rendimento_hist_mensal</f>
        <v>750.38864366745918</v>
      </c>
      <c r="N198" s="98">
        <f>((Table20[[#This Row],[riqueza]]*SWR)/12)*(1-imposto_GCAP)</f>
        <v>461.58927162675144</v>
      </c>
      <c r="O198" s="99">
        <f>Table20[[#This Row],[renda passiva]]*cambio_hoje*(1-custo_repatriacao)</f>
        <v>2582.8458488510687</v>
      </c>
    </row>
    <row r="199" spans="7:15" ht="20.100000000000001" customHeight="1" x14ac:dyDescent="0.6">
      <c r="G199" s="57">
        <v>196</v>
      </c>
      <c r="H199" s="112">
        <f ca="1">YEAR(TODAY())-YEAR(data_de_nascimento)+Table20[[#This Row],[meses]]/12</f>
        <v>41.333333333333329</v>
      </c>
      <c r="I199" s="58">
        <f t="shared" ca="1" si="9"/>
        <v>50521</v>
      </c>
      <c r="J199" s="60">
        <f t="shared" si="8"/>
        <v>350</v>
      </c>
      <c r="K199" s="60"/>
      <c r="L199" s="61">
        <f>M198+L198*(1-TER_mensal-desconto_div_mensal)+Table20[[#This Row],[aportes]]*(1-custo_remessa)-comissao-Table20[[#This Row],[saques]]</f>
        <v>139518.38763769786</v>
      </c>
      <c r="M199" s="59">
        <f>Table20[[#This Row],[riqueza]]*rendimento_hist_mensal</f>
        <v>756.03297925563129</v>
      </c>
      <c r="N199" s="98">
        <f>((Table20[[#This Row],[riqueza]]*SWR)/12)*(1-imposto_GCAP)</f>
        <v>465.06129212565952</v>
      </c>
      <c r="O199" s="99">
        <f>Table20[[#This Row],[renda passiva]]*cambio_hoje*(1-custo_repatriacao)</f>
        <v>2602.2737131537342</v>
      </c>
    </row>
    <row r="200" spans="7:15" ht="20.100000000000001" customHeight="1" x14ac:dyDescent="0.6">
      <c r="G200" s="57">
        <v>197</v>
      </c>
      <c r="H200" s="112">
        <f ca="1">YEAR(TODAY())-YEAR(data_de_nascimento)+Table20[[#This Row],[meses]]/12</f>
        <v>41.416666666666671</v>
      </c>
      <c r="I200" s="58">
        <f t="shared" ca="1" si="9"/>
        <v>50551</v>
      </c>
      <c r="J200" s="60">
        <f t="shared" si="8"/>
        <v>350</v>
      </c>
      <c r="K200" s="60"/>
      <c r="L200" s="61">
        <f>M199+L199*(1-TER_mensal-desconto_div_mensal)+Table20[[#This Row],[aportes]]*(1-custo_remessa)-comissao-Table20[[#This Row],[saques]]</f>
        <v>140565.24786890848</v>
      </c>
      <c r="M200" s="59">
        <f>Table20[[#This Row],[riqueza]]*rendimento_hist_mensal</f>
        <v>761.7057860653091</v>
      </c>
      <c r="N200" s="98">
        <f>((Table20[[#This Row],[riqueza]]*SWR)/12)*(1-imposto_GCAP)</f>
        <v>468.55082622969491</v>
      </c>
      <c r="O200" s="99">
        <f>Table20[[#This Row],[renda passiva]]*cambio_hoje*(1-custo_repatriacao)</f>
        <v>2621.7995757095696</v>
      </c>
    </row>
    <row r="201" spans="7:15" ht="20.100000000000001" customHeight="1" x14ac:dyDescent="0.6">
      <c r="G201" s="57">
        <v>198</v>
      </c>
      <c r="H201" s="112">
        <f ca="1">YEAR(TODAY())-YEAR(data_de_nascimento)+Table20[[#This Row],[meses]]/12</f>
        <v>41.5</v>
      </c>
      <c r="I201" s="58">
        <f t="shared" ca="1" si="9"/>
        <v>50582</v>
      </c>
      <c r="J201" s="60">
        <f t="shared" si="8"/>
        <v>350</v>
      </c>
      <c r="K201" s="60"/>
      <c r="L201" s="61">
        <f>M200+L200*(1-TER_mensal-desconto_div_mensal)+Table20[[#This Row],[aportes]]*(1-custo_remessa)-comissao-Table20[[#This Row],[saques]]</f>
        <v>141617.3886843549</v>
      </c>
      <c r="M201" s="59">
        <f>Table20[[#This Row],[riqueza]]*rendimento_hist_mensal</f>
        <v>767.40720771135079</v>
      </c>
      <c r="N201" s="98">
        <f>((Table20[[#This Row],[riqueza]]*SWR)/12)*(1-imposto_GCAP)</f>
        <v>472.05796228118305</v>
      </c>
      <c r="O201" s="99">
        <f>Table20[[#This Row],[renda passiva]]*cambio_hoje*(1-custo_repatriacao)</f>
        <v>2641.423930842474</v>
      </c>
    </row>
    <row r="202" spans="7:15" ht="20.100000000000001" customHeight="1" x14ac:dyDescent="0.6">
      <c r="G202" s="57">
        <v>199</v>
      </c>
      <c r="H202" s="112">
        <f ca="1">YEAR(TODAY())-YEAR(data_de_nascimento)+Table20[[#This Row],[meses]]/12</f>
        <v>41.583333333333329</v>
      </c>
      <c r="I202" s="58">
        <f t="shared" ca="1" si="9"/>
        <v>50612</v>
      </c>
      <c r="J202" s="60">
        <f t="shared" si="8"/>
        <v>350</v>
      </c>
      <c r="K202" s="60"/>
      <c r="L202" s="61">
        <f>M201+L201*(1-TER_mensal-desconto_div_mensal)+Table20[[#This Row],[aportes]]*(1-custo_remessa)-comissao-Table20[[#This Row],[saques]]</f>
        <v>142674.8367204199</v>
      </c>
      <c r="M202" s="59">
        <f>Table20[[#This Row],[riqueza]]*rendimento_hist_mensal</f>
        <v>773.13738853303789</v>
      </c>
      <c r="N202" s="98">
        <f>((Table20[[#This Row],[riqueza]]*SWR)/12)*(1-imposto_GCAP)</f>
        <v>475.58278906806635</v>
      </c>
      <c r="O202" s="99">
        <f>Table20[[#This Row],[renda passiva]]*cambio_hoje*(1-custo_repatriacao)</f>
        <v>2661.1472753698185</v>
      </c>
    </row>
    <row r="203" spans="7:15" ht="20.100000000000001" customHeight="1" x14ac:dyDescent="0.6">
      <c r="G203" s="57">
        <v>200</v>
      </c>
      <c r="H203" s="112">
        <f ca="1">YEAR(TODAY())-YEAR(data_de_nascimento)+Table20[[#This Row],[meses]]/12</f>
        <v>41.666666666666671</v>
      </c>
      <c r="I203" s="58">
        <f t="shared" ca="1" si="9"/>
        <v>50643</v>
      </c>
      <c r="J203" s="60">
        <f t="shared" si="8"/>
        <v>350</v>
      </c>
      <c r="K203" s="60"/>
      <c r="L203" s="61">
        <f>M202+L202*(1-TER_mensal-desconto_div_mensal)+Table20[[#This Row],[aportes]]*(1-custo_remessa)-comissao-Table20[[#This Row],[saques]]</f>
        <v>143737.61874784587</v>
      </c>
      <c r="M203" s="59">
        <f>Table20[[#This Row],[riqueza]]*rendimento_hist_mensal</f>
        <v>778.89647359773005</v>
      </c>
      <c r="N203" s="98">
        <f>((Table20[[#This Row],[riqueza]]*SWR)/12)*(1-imposto_GCAP)</f>
        <v>479.12539582615295</v>
      </c>
      <c r="O203" s="99">
        <f>Table20[[#This Row],[renda passiva]]*cambio_hoje*(1-custo_repatriacao)</f>
        <v>2680.9701086150303</v>
      </c>
    </row>
    <row r="204" spans="7:15" ht="20.100000000000001" customHeight="1" x14ac:dyDescent="0.6">
      <c r="G204" s="57">
        <v>201</v>
      </c>
      <c r="H204" s="112">
        <f ca="1">YEAR(TODAY())-YEAR(data_de_nascimento)+Table20[[#This Row],[meses]]/12</f>
        <v>41.75</v>
      </c>
      <c r="I204" s="58">
        <f t="shared" ca="1" si="9"/>
        <v>50674</v>
      </c>
      <c r="J204" s="60">
        <f t="shared" si="8"/>
        <v>350</v>
      </c>
      <c r="K204" s="60"/>
      <c r="L204" s="61">
        <f>M203+L203*(1-TER_mensal-desconto_div_mensal)+Table20[[#This Row],[aportes]]*(1-custo_remessa)-comissao-Table20[[#This Row],[saques]]</f>
        <v>144805.76167241245</v>
      </c>
      <c r="M204" s="59">
        <f>Table20[[#This Row],[riqueza]]*rendimento_hist_mensal</f>
        <v>784.68460870453725</v>
      </c>
      <c r="N204" s="98">
        <f>((Table20[[#This Row],[riqueza]]*SWR)/12)*(1-imposto_GCAP)</f>
        <v>482.68587224137485</v>
      </c>
      <c r="O204" s="99">
        <f>Table20[[#This Row],[renda passiva]]*cambio_hoje*(1-custo_repatriacao)</f>
        <v>2700.892932420225</v>
      </c>
    </row>
    <row r="205" spans="7:15" ht="20.100000000000001" customHeight="1" x14ac:dyDescent="0.6">
      <c r="G205" s="57">
        <v>202</v>
      </c>
      <c r="H205" s="112">
        <f ca="1">YEAR(TODAY())-YEAR(data_de_nascimento)+Table20[[#This Row],[meses]]/12</f>
        <v>41.833333333333329</v>
      </c>
      <c r="I205" s="58">
        <f t="shared" ca="1" si="9"/>
        <v>50704</v>
      </c>
      <c r="J205" s="60">
        <f t="shared" si="8"/>
        <v>350</v>
      </c>
      <c r="K205" s="60"/>
      <c r="L205" s="61">
        <f>M204+L204*(1-TER_mensal-desconto_div_mensal)+Table20[[#This Row],[aportes]]*(1-custo_remessa)-comissao-Table20[[#This Row],[saques]]</f>
        <v>145879.29253561769</v>
      </c>
      <c r="M205" s="59">
        <f>Table20[[#This Row],[riqueza]]*rendimento_hist_mensal</f>
        <v>790.50194038801078</v>
      </c>
      <c r="N205" s="98">
        <f>((Table20[[#This Row],[riqueza]]*SWR)/12)*(1-imposto_GCAP)</f>
        <v>486.26430845205897</v>
      </c>
      <c r="O205" s="99">
        <f>Table20[[#This Row],[renda passiva]]*cambio_hoje*(1-custo_repatriacao)</f>
        <v>2720.9162511589184</v>
      </c>
    </row>
    <row r="206" spans="7:15" ht="20.100000000000001" customHeight="1" x14ac:dyDescent="0.6">
      <c r="G206" s="57">
        <v>203</v>
      </c>
      <c r="H206" s="112">
        <f ca="1">YEAR(TODAY())-YEAR(data_de_nascimento)+Table20[[#This Row],[meses]]/12</f>
        <v>41.916666666666671</v>
      </c>
      <c r="I206" s="58">
        <f t="shared" ca="1" si="9"/>
        <v>50735</v>
      </c>
      <c r="J206" s="60">
        <f t="shared" si="8"/>
        <v>350</v>
      </c>
      <c r="K206" s="60"/>
      <c r="L206" s="61">
        <f>M205+L205*(1-TER_mensal-desconto_div_mensal)+Table20[[#This Row],[aportes]]*(1-custo_remessa)-comissao-Table20[[#This Row],[saques]]</f>
        <v>146958.23851536273</v>
      </c>
      <c r="M206" s="59">
        <f>Table20[[#This Row],[riqueza]]*rendimento_hist_mensal</f>
        <v>796.34861592185359</v>
      </c>
      <c r="N206" s="98">
        <f>((Table20[[#This Row],[riqueza]]*SWR)/12)*(1-imposto_GCAP)</f>
        <v>489.8607950512091</v>
      </c>
      <c r="O206" s="99">
        <f>Table20[[#This Row],[renda passiva]]*cambio_hoje*(1-custo_repatriacao)</f>
        <v>2741.0405717487929</v>
      </c>
    </row>
    <row r="207" spans="7:15" ht="20.100000000000001" customHeight="1" x14ac:dyDescent="0.6">
      <c r="G207" s="57">
        <v>204</v>
      </c>
      <c r="H207" s="112">
        <f ca="1">YEAR(TODAY())-YEAR(data_de_nascimento)+Table20[[#This Row],[meses]]/12</f>
        <v>42</v>
      </c>
      <c r="I207" s="58">
        <f t="shared" ca="1" si="9"/>
        <v>50765</v>
      </c>
      <c r="J207" s="60">
        <f t="shared" si="8"/>
        <v>350</v>
      </c>
      <c r="K207" s="60"/>
      <c r="L207" s="61">
        <f>M206+L206*(1-TER_mensal-desconto_div_mensal)+Table20[[#This Row],[aportes]]*(1-custo_remessa)-comissao-Table20[[#This Row],[saques]]</f>
        <v>148042.62692663976</v>
      </c>
      <c r="M207" s="59">
        <f>Table20[[#This Row],[riqueza]]*rendimento_hist_mensal</f>
        <v>802.22478332264814</v>
      </c>
      <c r="N207" s="98">
        <f>((Table20[[#This Row],[riqueza]]*SWR)/12)*(1-imposto_GCAP)</f>
        <v>493.47542308879923</v>
      </c>
      <c r="O207" s="99">
        <f>Table20[[#This Row],[renda passiva]]*cambio_hoje*(1-custo_repatriacao)</f>
        <v>2761.2664036645306</v>
      </c>
    </row>
    <row r="208" spans="7:15" ht="20.100000000000001" customHeight="1" x14ac:dyDescent="0.6">
      <c r="G208" s="57">
        <v>205</v>
      </c>
      <c r="H208" s="112">
        <f ca="1">YEAR(TODAY())-YEAR(data_de_nascimento)+Table20[[#This Row],[meses]]/12</f>
        <v>42.083333333333329</v>
      </c>
      <c r="I208" s="58">
        <f t="shared" ca="1" si="9"/>
        <v>50796</v>
      </c>
      <c r="J208" s="60">
        <f t="shared" si="8"/>
        <v>350</v>
      </c>
      <c r="K208" s="60"/>
      <c r="L208" s="61">
        <f>M207+L207*(1-TER_mensal-desconto_div_mensal)+Table20[[#This Row],[aportes]]*(1-custo_remessa)-comissao-Table20[[#This Row],[saques]]</f>
        <v>149132.48522222353</v>
      </c>
      <c r="M208" s="59">
        <f>Table20[[#This Row],[riqueza]]*rendimento_hist_mensal</f>
        <v>808.13059135360356</v>
      </c>
      <c r="N208" s="98">
        <f>((Table20[[#This Row],[riqueza]]*SWR)/12)*(1-imposto_GCAP)</f>
        <v>497.10828407407848</v>
      </c>
      <c r="O208" s="99">
        <f>Table20[[#This Row],[renda passiva]]*cambio_hoje*(1-custo_repatriacao)</f>
        <v>2781.5942589507099</v>
      </c>
    </row>
    <row r="209" spans="7:15" ht="20.100000000000001" customHeight="1" x14ac:dyDescent="0.6">
      <c r="G209" s="57">
        <v>206</v>
      </c>
      <c r="H209" s="112">
        <f ca="1">YEAR(TODAY())-YEAR(data_de_nascimento)+Table20[[#This Row],[meses]]/12</f>
        <v>42.166666666666671</v>
      </c>
      <c r="I209" s="58">
        <f t="shared" ca="1" si="9"/>
        <v>50827</v>
      </c>
      <c r="J209" s="60">
        <f t="shared" si="8"/>
        <v>350</v>
      </c>
      <c r="K209" s="60"/>
      <c r="L209" s="61">
        <f>M208+L208*(1-TER_mensal-desconto_div_mensal)+Table20[[#This Row],[aportes]]*(1-custo_remessa)-comissao-Table20[[#This Row],[saques]]</f>
        <v>150227.84099336644</v>
      </c>
      <c r="M209" s="59">
        <f>Table20[[#This Row],[riqueza]]*rendimento_hist_mensal</f>
        <v>814.0661895283223</v>
      </c>
      <c r="N209" s="98">
        <f>((Table20[[#This Row],[riqueza]]*SWR)/12)*(1-imposto_GCAP)</f>
        <v>500.7594699778881</v>
      </c>
      <c r="O209" s="99">
        <f>Table20[[#This Row],[renda passiva]]*cambio_hoje*(1-custo_repatriacao)</f>
        <v>2802.0246522347716</v>
      </c>
    </row>
    <row r="210" spans="7:15" ht="20.100000000000001" customHeight="1" x14ac:dyDescent="0.6">
      <c r="G210" s="57">
        <v>207</v>
      </c>
      <c r="H210" s="112">
        <f ca="1">YEAR(TODAY())-YEAR(data_de_nascimento)+Table20[[#This Row],[meses]]/12</f>
        <v>42.25</v>
      </c>
      <c r="I210" s="58">
        <f t="shared" ca="1" si="9"/>
        <v>50855</v>
      </c>
      <c r="J210" s="60">
        <f t="shared" si="8"/>
        <v>350</v>
      </c>
      <c r="K210" s="60"/>
      <c r="L210" s="61">
        <f>M209+L209*(1-TER_mensal-desconto_div_mensal)+Table20[[#This Row],[aportes]]*(1-custo_remessa)-comissao-Table20[[#This Row],[saques]]</f>
        <v>151328.72197049693</v>
      </c>
      <c r="M210" s="59">
        <f>Table20[[#This Row],[riqueza]]*rendimento_hist_mensal</f>
        <v>820.03172811458478</v>
      </c>
      <c r="N210" s="98">
        <f>((Table20[[#This Row],[riqueza]]*SWR)/12)*(1-imposto_GCAP)</f>
        <v>504.4290732349898</v>
      </c>
      <c r="O210" s="99">
        <f>Table20[[#This Row],[renda passiva]]*cambio_hoje*(1-custo_repatriacao)</f>
        <v>2822.5581007400469</v>
      </c>
    </row>
    <row r="211" spans="7:15" ht="20.100000000000001" customHeight="1" x14ac:dyDescent="0.6">
      <c r="G211" s="57">
        <v>208</v>
      </c>
      <c r="H211" s="112">
        <f ca="1">YEAR(TODAY())-YEAR(data_de_nascimento)+Table20[[#This Row],[meses]]/12</f>
        <v>42.333333333333329</v>
      </c>
      <c r="I211" s="58">
        <f t="shared" ca="1" si="9"/>
        <v>50886</v>
      </c>
      <c r="J211" s="60">
        <f t="shared" si="8"/>
        <v>350</v>
      </c>
      <c r="K211" s="60"/>
      <c r="L211" s="61">
        <f>M210+L210*(1-TER_mensal-desconto_div_mensal)+Table20[[#This Row],[aportes]]*(1-custo_remessa)-comissao-Table20[[#This Row],[saques]]</f>
        <v>152435.15602392165</v>
      </c>
      <c r="M211" s="59">
        <f>Table20[[#This Row],[riqueza]]*rendimento_hist_mensal</f>
        <v>826.02735813815411</v>
      </c>
      <c r="N211" s="98">
        <f>((Table20[[#This Row],[riqueza]]*SWR)/12)*(1-imposto_GCAP)</f>
        <v>508.11718674640548</v>
      </c>
      <c r="O211" s="99">
        <f>Table20[[#This Row],[renda passiva]]*cambio_hoje*(1-custo_repatriacao)</f>
        <v>2843.1951242988489</v>
      </c>
    </row>
    <row r="212" spans="7:15" ht="20.100000000000001" customHeight="1" x14ac:dyDescent="0.6">
      <c r="G212" s="57">
        <v>209</v>
      </c>
      <c r="H212" s="112">
        <f ca="1">YEAR(TODAY())-YEAR(data_de_nascimento)+Table20[[#This Row],[meses]]/12</f>
        <v>42.416666666666671</v>
      </c>
      <c r="I212" s="58">
        <f t="shared" ca="1" si="9"/>
        <v>50916</v>
      </c>
      <c r="J212" s="60">
        <f t="shared" si="8"/>
        <v>350</v>
      </c>
      <c r="K212" s="60"/>
      <c r="L212" s="61">
        <f>M211+L211*(1-TER_mensal-desconto_div_mensal)+Table20[[#This Row],[aportes]]*(1-custo_remessa)-comissao-Table20[[#This Row],[saques]]</f>
        <v>153547.17116453094</v>
      </c>
      <c r="M212" s="59">
        <f>Table20[[#This Row],[riqueza]]*rendimento_hist_mensal</f>
        <v>832.05323138659935</v>
      </c>
      <c r="N212" s="98">
        <f>((Table20[[#This Row],[riqueza]]*SWR)/12)*(1-imposto_GCAP)</f>
        <v>511.82390388176981</v>
      </c>
      <c r="O212" s="99">
        <f>Table20[[#This Row],[renda passiva]]*cambio_hoje*(1-custo_repatriacao)</f>
        <v>2863.9362453656368</v>
      </c>
    </row>
    <row r="213" spans="7:15" ht="20.100000000000001" customHeight="1" x14ac:dyDescent="0.6">
      <c r="G213" s="57">
        <v>210</v>
      </c>
      <c r="H213" s="112">
        <f ca="1">YEAR(TODAY())-YEAR(data_de_nascimento)+Table20[[#This Row],[meses]]/12</f>
        <v>42.5</v>
      </c>
      <c r="I213" s="58">
        <f t="shared" ca="1" si="9"/>
        <v>50947</v>
      </c>
      <c r="J213" s="60">
        <f t="shared" si="8"/>
        <v>350</v>
      </c>
      <c r="K213" s="60"/>
      <c r="L213" s="61">
        <f>M212+L212*(1-TER_mensal-desconto_div_mensal)+Table20[[#This Row],[aportes]]*(1-custo_remessa)-comissao-Table20[[#This Row],[saques]]</f>
        <v>154664.79554450803</v>
      </c>
      <c r="M213" s="59">
        <f>Table20[[#This Row],[riqueza]]*rendimento_hist_mensal</f>
        <v>838.10950041313811</v>
      </c>
      <c r="N213" s="98">
        <f>((Table20[[#This Row],[riqueza]]*SWR)/12)*(1-imposto_GCAP)</f>
        <v>515.54931848169338</v>
      </c>
      <c r="O213" s="99">
        <f>Table20[[#This Row],[renda passiva]]*cambio_hoje*(1-custo_repatriacao)</f>
        <v>2884.7819890302394</v>
      </c>
    </row>
    <row r="214" spans="7:15" ht="20.100000000000001" customHeight="1" x14ac:dyDescent="0.6">
      <c r="G214" s="57">
        <v>211</v>
      </c>
      <c r="H214" s="112">
        <f ca="1">YEAR(TODAY())-YEAR(data_de_nascimento)+Table20[[#This Row],[meses]]/12</f>
        <v>42.583333333333329</v>
      </c>
      <c r="I214" s="58">
        <f t="shared" ca="1" si="9"/>
        <v>50977</v>
      </c>
      <c r="J214" s="60">
        <f t="shared" si="8"/>
        <v>350</v>
      </c>
      <c r="K214" s="60"/>
      <c r="L214" s="61">
        <f>M213+L213*(1-TER_mensal-desconto_div_mensal)+Table20[[#This Row],[aportes]]*(1-custo_remessa)-comissao-Table20[[#This Row],[saques]]</f>
        <v>155788.05745804164</v>
      </c>
      <c r="M214" s="59">
        <f>Table20[[#This Row],[riqueza]]*rendimento_hist_mensal</f>
        <v>844.19631854049817</v>
      </c>
      <c r="N214" s="98">
        <f>((Table20[[#This Row],[riqueza]]*SWR)/12)*(1-imposto_GCAP)</f>
        <v>519.29352486013886</v>
      </c>
      <c r="O214" s="99">
        <f>Table20[[#This Row],[renda passiva]]*cambio_hoje*(1-custo_repatriacao)</f>
        <v>2905.7328830311499</v>
      </c>
    </row>
    <row r="215" spans="7:15" ht="20.100000000000001" customHeight="1" x14ac:dyDescent="0.6">
      <c r="G215" s="57">
        <v>212</v>
      </c>
      <c r="H215" s="112">
        <f ca="1">YEAR(TODAY())-YEAR(data_de_nascimento)+Table20[[#This Row],[meses]]/12</f>
        <v>42.666666666666671</v>
      </c>
      <c r="I215" s="58">
        <f t="shared" ca="1" si="9"/>
        <v>51008</v>
      </c>
      <c r="J215" s="60">
        <f t="shared" si="8"/>
        <v>350</v>
      </c>
      <c r="K215" s="60"/>
      <c r="L215" s="61">
        <f>M214+L214*(1-TER_mensal-desconto_div_mensal)+Table20[[#This Row],[aportes]]*(1-custo_remessa)-comissao-Table20[[#This Row],[saques]]</f>
        <v>156916.98534204238</v>
      </c>
      <c r="M215" s="59">
        <f>Table20[[#This Row],[riqueza]]*rendimento_hist_mensal</f>
        <v>850.3138398648</v>
      </c>
      <c r="N215" s="98">
        <f>((Table20[[#This Row],[riqueza]]*SWR)/12)*(1-imposto_GCAP)</f>
        <v>523.05661780680794</v>
      </c>
      <c r="O215" s="99">
        <f>Table20[[#This Row],[renda passiva]]*cambio_hoje*(1-custo_repatriacao)</f>
        <v>2926.7894577688839</v>
      </c>
    </row>
    <row r="216" spans="7:15" ht="20.100000000000001" customHeight="1" x14ac:dyDescent="0.6">
      <c r="G216" s="57">
        <v>213</v>
      </c>
      <c r="H216" s="112">
        <f ca="1">YEAR(TODAY())-YEAR(data_de_nascimento)+Table20[[#This Row],[meses]]/12</f>
        <v>42.75</v>
      </c>
      <c r="I216" s="58">
        <f t="shared" ca="1" si="9"/>
        <v>51039</v>
      </c>
      <c r="J216" s="60">
        <f t="shared" si="8"/>
        <v>350</v>
      </c>
      <c r="K216" s="60"/>
      <c r="L216" s="61">
        <f>M215+L215*(1-TER_mensal-desconto_div_mensal)+Table20[[#This Row],[aportes]]*(1-custo_remessa)-comissao-Table20[[#This Row],[saques]]</f>
        <v>158051.60777686266</v>
      </c>
      <c r="M216" s="59">
        <f>Table20[[#This Row],[riqueza]]*rendimento_hist_mensal</f>
        <v>856.46221925945758</v>
      </c>
      <c r="N216" s="98">
        <f>((Table20[[#This Row],[riqueza]]*SWR)/12)*(1-imposto_GCAP)</f>
        <v>526.83869258954223</v>
      </c>
      <c r="O216" s="99">
        <f>Table20[[#This Row],[renda passiva]]*cambio_hoje*(1-custo_repatriacao)</f>
        <v>2947.952246319413</v>
      </c>
    </row>
    <row r="217" spans="7:15" ht="20.100000000000001" customHeight="1" x14ac:dyDescent="0.6">
      <c r="G217" s="57">
        <v>214</v>
      </c>
      <c r="H217" s="112">
        <f ca="1">YEAR(TODAY())-YEAR(data_de_nascimento)+Table20[[#This Row],[meses]]/12</f>
        <v>42.833333333333329</v>
      </c>
      <c r="I217" s="58">
        <f t="shared" ca="1" si="9"/>
        <v>51069</v>
      </c>
      <c r="J217" s="60">
        <f t="shared" si="8"/>
        <v>350</v>
      </c>
      <c r="K217" s="60"/>
      <c r="L217" s="61">
        <f>M216+L216*(1-TER_mensal-desconto_div_mensal)+Table20[[#This Row],[aportes]]*(1-custo_remessa)-comissao-Table20[[#This Row],[saques]]</f>
        <v>159191.95348702025</v>
      </c>
      <c r="M217" s="59">
        <f>Table20[[#This Row],[riqueza]]*rendimento_hist_mensal</f>
        <v>862.64161237909877</v>
      </c>
      <c r="N217" s="98">
        <f>((Table20[[#This Row],[riqueza]]*SWR)/12)*(1-imposto_GCAP)</f>
        <v>530.63984495673424</v>
      </c>
      <c r="O217" s="99">
        <f>Table20[[#This Row],[renda passiva]]*cambio_hoje*(1-custo_repatriacao)</f>
        <v>2969.221784447654</v>
      </c>
    </row>
    <row r="218" spans="7:15" ht="20.100000000000001" customHeight="1" x14ac:dyDescent="0.6">
      <c r="G218" s="57">
        <v>215</v>
      </c>
      <c r="H218" s="112">
        <f ca="1">YEAR(TODAY())-YEAR(data_de_nascimento)+Table20[[#This Row],[meses]]/12</f>
        <v>42.916666666666671</v>
      </c>
      <c r="I218" s="58">
        <f t="shared" ca="1" si="9"/>
        <v>51100</v>
      </c>
      <c r="J218" s="60">
        <f t="shared" si="8"/>
        <v>350</v>
      </c>
      <c r="K218" s="60"/>
      <c r="L218" s="61">
        <f>M217+L217*(1-TER_mensal-desconto_div_mensal)+Table20[[#This Row],[aportes]]*(1-custo_remessa)-comissao-Table20[[#This Row],[saques]]</f>
        <v>160338.05134192543</v>
      </c>
      <c r="M218" s="59">
        <f>Table20[[#This Row],[riqueza]]*rendimento_hist_mensal</f>
        <v>868.8521756635065</v>
      </c>
      <c r="N218" s="98">
        <f>((Table20[[#This Row],[riqueza]]*SWR)/12)*(1-imposto_GCAP)</f>
        <v>534.46017113975142</v>
      </c>
      <c r="O218" s="99">
        <f>Table20[[#This Row],[renda passiva]]*cambio_hoje*(1-custo_repatriacao)</f>
        <v>2990.5986106210357</v>
      </c>
    </row>
    <row r="219" spans="7:15" ht="20.100000000000001" customHeight="1" x14ac:dyDescent="0.6">
      <c r="G219" s="57">
        <v>216</v>
      </c>
      <c r="H219" s="112">
        <f ca="1">YEAR(TODAY())-YEAR(data_de_nascimento)+Table20[[#This Row],[meses]]/12</f>
        <v>43</v>
      </c>
      <c r="I219" s="58">
        <f t="shared" ca="1" si="9"/>
        <v>51130</v>
      </c>
      <c r="J219" s="60">
        <f t="shared" si="8"/>
        <v>350</v>
      </c>
      <c r="K219" s="60"/>
      <c r="L219" s="61">
        <f>M218+L218*(1-TER_mensal-desconto_div_mensal)+Table20[[#This Row],[aportes]]*(1-custo_remessa)-comissao-Table20[[#This Row],[saques]]</f>
        <v>161489.93035661188</v>
      </c>
      <c r="M219" s="59">
        <f>Table20[[#This Row],[riqueza]]*rendimento_hist_mensal</f>
        <v>875.09406634157881</v>
      </c>
      <c r="N219" s="98">
        <f>((Table20[[#This Row],[riqueza]]*SWR)/12)*(1-imposto_GCAP)</f>
        <v>538.29976785537292</v>
      </c>
      <c r="O219" s="99">
        <f>Table20[[#This Row],[renda passiva]]*cambio_hoje*(1-custo_repatriacao)</f>
        <v>3012.0832660231317</v>
      </c>
    </row>
    <row r="220" spans="7:15" ht="20.100000000000001" customHeight="1" x14ac:dyDescent="0.6">
      <c r="G220" s="57">
        <v>217</v>
      </c>
      <c r="H220" s="112">
        <f ca="1">YEAR(TODAY())-YEAR(data_de_nascimento)+Table20[[#This Row],[meses]]/12</f>
        <v>43.083333333333329</v>
      </c>
      <c r="I220" s="58">
        <f t="shared" ca="1" si="9"/>
        <v>51161</v>
      </c>
      <c r="J220" s="60">
        <f t="shared" si="8"/>
        <v>350</v>
      </c>
      <c r="K220" s="60"/>
      <c r="L220" s="61">
        <f>M219+L219*(1-TER_mensal-desconto_div_mensal)+Table20[[#This Row],[aportes]]*(1-custo_remessa)-comissao-Table20[[#This Row],[saques]]</f>
        <v>162647.61969247123</v>
      </c>
      <c r="M220" s="59">
        <f>Table20[[#This Row],[riqueza]]*rendimento_hist_mensal</f>
        <v>881.36744243530973</v>
      </c>
      <c r="N220" s="98">
        <f>((Table20[[#This Row],[riqueza]]*SWR)/12)*(1-imposto_GCAP)</f>
        <v>542.1587323082374</v>
      </c>
      <c r="O220" s="99">
        <f>Table20[[#This Row],[renda passiva]]*cambio_hoje*(1-custo_repatriacao)</f>
        <v>3033.6762945673577</v>
      </c>
    </row>
    <row r="221" spans="7:15" ht="20.100000000000001" customHeight="1" x14ac:dyDescent="0.6">
      <c r="G221" s="57">
        <v>218</v>
      </c>
      <c r="H221" s="112">
        <f ca="1">YEAR(TODAY())-YEAR(data_de_nascimento)+Table20[[#This Row],[meses]]/12</f>
        <v>43.166666666666671</v>
      </c>
      <c r="I221" s="58">
        <f t="shared" ca="1" si="9"/>
        <v>51192</v>
      </c>
      <c r="J221" s="60">
        <f t="shared" si="8"/>
        <v>350</v>
      </c>
      <c r="K221" s="60"/>
      <c r="L221" s="61">
        <f>M220+L220*(1-TER_mensal-desconto_div_mensal)+Table20[[#This Row],[aportes]]*(1-custo_remessa)-comissao-Table20[[#This Row],[saques]]</f>
        <v>163811.14865799138</v>
      </c>
      <c r="M221" s="59">
        <f>Table20[[#This Row],[riqueza]]*rendimento_hist_mensal</f>
        <v>887.67246276378967</v>
      </c>
      <c r="N221" s="98">
        <f>((Table20[[#This Row],[riqueza]]*SWR)/12)*(1-imposto_GCAP)</f>
        <v>546.03716219330465</v>
      </c>
      <c r="O221" s="99">
        <f>Table20[[#This Row],[renda passiva]]*cambio_hoje*(1-custo_repatriacao)</f>
        <v>3055.3782429107459</v>
      </c>
    </row>
    <row r="222" spans="7:15" ht="20.100000000000001" customHeight="1" x14ac:dyDescent="0.6">
      <c r="G222" s="57">
        <v>219</v>
      </c>
      <c r="H222" s="112">
        <f ca="1">YEAR(TODAY())-YEAR(data_de_nascimento)+Table20[[#This Row],[meses]]/12</f>
        <v>43.25</v>
      </c>
      <c r="I222" s="58">
        <f t="shared" ca="1" si="9"/>
        <v>51221</v>
      </c>
      <c r="J222" s="60">
        <f t="shared" si="8"/>
        <v>350</v>
      </c>
      <c r="K222" s="60"/>
      <c r="L222" s="61">
        <f>M221+L221*(1-TER_mensal-desconto_div_mensal)+Table20[[#This Row],[aportes]]*(1-custo_remessa)-comissao-Table20[[#This Row],[saques]]</f>
        <v>164980.54670949836</v>
      </c>
      <c r="M222" s="59">
        <f>Table20[[#This Row],[riqueza]]*rendimento_hist_mensal</f>
        <v>894.00928694722563</v>
      </c>
      <c r="N222" s="98">
        <f>((Table20[[#This Row],[riqueza]]*SWR)/12)*(1-imposto_GCAP)</f>
        <v>549.93515569832789</v>
      </c>
      <c r="O222" s="99">
        <f>Table20[[#This Row],[renda passiva]]*cambio_hoje*(1-custo_repatriacao)</f>
        <v>3077.1896604677786</v>
      </c>
    </row>
    <row r="223" spans="7:15" ht="20.100000000000001" customHeight="1" x14ac:dyDescent="0.6">
      <c r="G223" s="57">
        <v>220</v>
      </c>
      <c r="H223" s="112">
        <f ca="1">YEAR(TODAY())-YEAR(data_de_nascimento)+Table20[[#This Row],[meses]]/12</f>
        <v>43.333333333333329</v>
      </c>
      <c r="I223" s="58">
        <f t="shared" ca="1" si="9"/>
        <v>51252</v>
      </c>
      <c r="J223" s="60">
        <f t="shared" si="8"/>
        <v>350</v>
      </c>
      <c r="K223" s="60"/>
      <c r="L223" s="61">
        <f>M222+L222*(1-TER_mensal-desconto_div_mensal)+Table20[[#This Row],[aportes]]*(1-custo_remessa)-comissao-Table20[[#This Row],[saques]]</f>
        <v>166155.84345190224</v>
      </c>
      <c r="M223" s="59">
        <f>Table20[[#This Row],[riqueza]]*rendimento_hist_mensal</f>
        <v>900.37807541098334</v>
      </c>
      <c r="N223" s="98">
        <f>((Table20[[#This Row],[riqueza]]*SWR)/12)*(1-imposto_GCAP)</f>
        <v>553.8528115063408</v>
      </c>
      <c r="O223" s="99">
        <f>Table20[[#This Row],[renda passiva]]*cambio_hoje*(1-custo_repatriacao)</f>
        <v>3099.1110994243049</v>
      </c>
    </row>
    <row r="224" spans="7:15" ht="20.100000000000001" customHeight="1" x14ac:dyDescent="0.6">
      <c r="G224" s="57">
        <v>221</v>
      </c>
      <c r="H224" s="112">
        <f ca="1">YEAR(TODAY())-YEAR(data_de_nascimento)+Table20[[#This Row],[meses]]/12</f>
        <v>43.416666666666671</v>
      </c>
      <c r="I224" s="58">
        <f t="shared" ca="1" si="9"/>
        <v>51282</v>
      </c>
      <c r="J224" s="60">
        <f t="shared" si="8"/>
        <v>350</v>
      </c>
      <c r="K224" s="60"/>
      <c r="L224" s="61">
        <f>M223+L223*(1-TER_mensal-desconto_div_mensal)+Table20[[#This Row],[aportes]]*(1-custo_remessa)-comissao-Table20[[#This Row],[saques]]</f>
        <v>167337.06863944643</v>
      </c>
      <c r="M224" s="59">
        <f>Table20[[#This Row],[riqueza]]*rendimento_hist_mensal</f>
        <v>906.77898938964745</v>
      </c>
      <c r="N224" s="98">
        <f>((Table20[[#This Row],[riqueza]]*SWR)/12)*(1-imposto_GCAP)</f>
        <v>557.79022879815477</v>
      </c>
      <c r="O224" s="99">
        <f>Table20[[#This Row],[renda passiva]]*cambio_hoje*(1-custo_repatriacao)</f>
        <v>3121.143114751515</v>
      </c>
    </row>
    <row r="225" spans="7:15" ht="20.100000000000001" customHeight="1" x14ac:dyDescent="0.6">
      <c r="G225" s="57">
        <v>222</v>
      </c>
      <c r="H225" s="112">
        <f ca="1">YEAR(TODAY())-YEAR(data_de_nascimento)+Table20[[#This Row],[meses]]/12</f>
        <v>43.5</v>
      </c>
      <c r="I225" s="58">
        <f t="shared" ca="1" si="9"/>
        <v>51313</v>
      </c>
      <c r="J225" s="60">
        <f t="shared" si="8"/>
        <v>350</v>
      </c>
      <c r="K225" s="60"/>
      <c r="L225" s="61">
        <f>M224+L224*(1-TER_mensal-desconto_div_mensal)+Table20[[#This Row],[aportes]]*(1-custo_remessa)-comissao-Table20[[#This Row],[saques]]</f>
        <v>168524.25217646107</v>
      </c>
      <c r="M225" s="59">
        <f>Table20[[#This Row],[riqueza]]*rendimento_hist_mensal</f>
        <v>913.21219093110437</v>
      </c>
      <c r="N225" s="98">
        <f>((Table20[[#This Row],[riqueza]]*SWR)/12)*(1-imposto_GCAP)</f>
        <v>561.74750725487024</v>
      </c>
      <c r="O225" s="99">
        <f>Table20[[#This Row],[renda passiva]]*cambio_hoje*(1-custo_repatriacao)</f>
        <v>3143.2862642199889</v>
      </c>
    </row>
    <row r="226" spans="7:15" ht="20.100000000000001" customHeight="1" x14ac:dyDescent="0.6">
      <c r="G226" s="57">
        <v>223</v>
      </c>
      <c r="H226" s="112">
        <f ca="1">YEAR(TODAY())-YEAR(data_de_nascimento)+Table20[[#This Row],[meses]]/12</f>
        <v>43.583333333333329</v>
      </c>
      <c r="I226" s="58">
        <f t="shared" ca="1" si="9"/>
        <v>51343</v>
      </c>
      <c r="J226" s="60">
        <f t="shared" si="8"/>
        <v>350</v>
      </c>
      <c r="K226" s="60"/>
      <c r="L226" s="61">
        <f>M225+L225*(1-TER_mensal-desconto_div_mensal)+Table20[[#This Row],[aportes]]*(1-custo_remessa)-comissao-Table20[[#This Row],[saques]]</f>
        <v>169717.42411812005</v>
      </c>
      <c r="M226" s="59">
        <f>Table20[[#This Row],[riqueza]]*rendimento_hist_mensal</f>
        <v>919.6778429006439</v>
      </c>
      <c r="N226" s="98">
        <f>((Table20[[#This Row],[riqueza]]*SWR)/12)*(1-imposto_GCAP)</f>
        <v>565.7247470604002</v>
      </c>
      <c r="O226" s="99">
        <f>Table20[[#This Row],[renda passiva]]*cambio_hoje*(1-custo_repatriacao)</f>
        <v>3165.5411084138223</v>
      </c>
    </row>
    <row r="227" spans="7:15" ht="20.100000000000001" customHeight="1" x14ac:dyDescent="0.6">
      <c r="G227" s="57">
        <v>224</v>
      </c>
      <c r="H227" s="112">
        <f ca="1">YEAR(TODAY())-YEAR(data_de_nascimento)+Table20[[#This Row],[meses]]/12</f>
        <v>43.666666666666671</v>
      </c>
      <c r="I227" s="58">
        <f t="shared" ca="1" si="9"/>
        <v>51374</v>
      </c>
      <c r="J227" s="60">
        <f t="shared" si="8"/>
        <v>350</v>
      </c>
      <c r="K227" s="60"/>
      <c r="L227" s="61">
        <f>M226+L226*(1-TER_mensal-desconto_div_mensal)+Table20[[#This Row],[aportes]]*(1-custo_remessa)-comissao-Table20[[#This Row],[saques]]</f>
        <v>170916.61467120188</v>
      </c>
      <c r="M227" s="59">
        <f>Table20[[#This Row],[riqueza]]*rendimento_hist_mensal</f>
        <v>926.17610898508292</v>
      </c>
      <c r="N227" s="98">
        <f>((Table20[[#This Row],[riqueza]]*SWR)/12)*(1-imposto_GCAP)</f>
        <v>569.72204890400633</v>
      </c>
      <c r="O227" s="99">
        <f>Table20[[#This Row],[renda passiva]]*cambio_hoje*(1-custo_repatriacao)</f>
        <v>3187.9082107448125</v>
      </c>
    </row>
    <row r="228" spans="7:15" ht="20.100000000000001" customHeight="1" x14ac:dyDescent="0.6">
      <c r="G228" s="57">
        <v>225</v>
      </c>
      <c r="H228" s="112">
        <f ca="1">YEAR(TODAY())-YEAR(data_de_nascimento)+Table20[[#This Row],[meses]]/12</f>
        <v>43.75</v>
      </c>
      <c r="I228" s="58">
        <f t="shared" ca="1" si="9"/>
        <v>51405</v>
      </c>
      <c r="J228" s="60">
        <f t="shared" si="8"/>
        <v>350</v>
      </c>
      <c r="K228" s="60"/>
      <c r="L228" s="61">
        <f>M227+L227*(1-TER_mensal-desconto_div_mensal)+Table20[[#This Row],[aportes]]*(1-custo_remessa)-comissao-Table20[[#This Row],[saques]]</f>
        <v>172121.8541948545</v>
      </c>
      <c r="M228" s="59">
        <f>Table20[[#This Row],[riqueza]]*rendimento_hist_mensal</f>
        <v>932.70715369690924</v>
      </c>
      <c r="N228" s="98">
        <f>((Table20[[#This Row],[riqueza]]*SWR)/12)*(1-imposto_GCAP)</f>
        <v>573.73951398284828</v>
      </c>
      <c r="O228" s="99">
        <f>Table20[[#This Row],[renda passiva]]*cambio_hoje*(1-custo_repatriacao)</f>
        <v>3210.3881374667267</v>
      </c>
    </row>
    <row r="229" spans="7:15" ht="20.100000000000001" customHeight="1" x14ac:dyDescent="0.6">
      <c r="G229" s="57">
        <v>226</v>
      </c>
      <c r="H229" s="112">
        <f ca="1">YEAR(TODAY())-YEAR(data_de_nascimento)+Table20[[#This Row],[meses]]/12</f>
        <v>43.833333333333329</v>
      </c>
      <c r="I229" s="58">
        <f t="shared" ca="1" si="9"/>
        <v>51435</v>
      </c>
      <c r="J229" s="60">
        <f t="shared" si="8"/>
        <v>350</v>
      </c>
      <c r="K229" s="60"/>
      <c r="L229" s="61">
        <f>M228+L228*(1-TER_mensal-desconto_div_mensal)+Table20[[#This Row],[aportes]]*(1-custo_remessa)-comissao-Table20[[#This Row],[saques]]</f>
        <v>173333.17320136377</v>
      </c>
      <c r="M229" s="59">
        <f>Table20[[#This Row],[riqueza]]*rendimento_hist_mensal</f>
        <v>939.27114237844648</v>
      </c>
      <c r="N229" s="98">
        <f>((Table20[[#This Row],[riqueza]]*SWR)/12)*(1-imposto_GCAP)</f>
        <v>577.77724400454588</v>
      </c>
      <c r="O229" s="99">
        <f>Table20[[#This Row],[renda passiva]]*cambio_hoje*(1-custo_repatriacao)</f>
        <v>3232.9814576896365</v>
      </c>
    </row>
    <row r="230" spans="7:15" ht="20.100000000000001" customHeight="1" x14ac:dyDescent="0.6">
      <c r="G230" s="57">
        <v>227</v>
      </c>
      <c r="H230" s="112">
        <f ca="1">YEAR(TODAY())-YEAR(data_de_nascimento)+Table20[[#This Row],[meses]]/12</f>
        <v>43.916666666666671</v>
      </c>
      <c r="I230" s="58">
        <f t="shared" ca="1" si="9"/>
        <v>51466</v>
      </c>
      <c r="J230" s="60">
        <f t="shared" si="8"/>
        <v>350</v>
      </c>
      <c r="K230" s="60"/>
      <c r="L230" s="61">
        <f>M229+L229*(1-TER_mensal-desconto_div_mensal)+Table20[[#This Row],[aportes]]*(1-custo_remessa)-comissao-Table20[[#This Row],[saques]]</f>
        <v>174550.60235692596</v>
      </c>
      <c r="M230" s="59">
        <f>Table20[[#This Row],[riqueza]]*rendimento_hist_mensal</f>
        <v>945.86824120603967</v>
      </c>
      <c r="N230" s="98">
        <f>((Table20[[#This Row],[riqueza]]*SWR)/12)*(1-imposto_GCAP)</f>
        <v>581.83534118975319</v>
      </c>
      <c r="O230" s="99">
        <f>Table20[[#This Row],[renda passiva]]*cambio_hoje*(1-custo_repatriacao)</f>
        <v>3255.6887433943234</v>
      </c>
    </row>
    <row r="231" spans="7:15" ht="20.100000000000001" customHeight="1" x14ac:dyDescent="0.6">
      <c r="G231" s="57">
        <v>228</v>
      </c>
      <c r="H231" s="112">
        <f ca="1">YEAR(TODAY())-YEAR(data_de_nascimento)+Table20[[#This Row],[meses]]/12</f>
        <v>44</v>
      </c>
      <c r="I231" s="58">
        <f t="shared" ca="1" si="9"/>
        <v>51496</v>
      </c>
      <c r="J231" s="60">
        <f t="shared" si="8"/>
        <v>350</v>
      </c>
      <c r="K231" s="60"/>
      <c r="L231" s="61">
        <f>M230+L230*(1-TER_mensal-desconto_div_mensal)+Table20[[#This Row],[aportes]]*(1-custo_remessa)-comissao-Table20[[#This Row],[saques]]</f>
        <v>175774.17248242412</v>
      </c>
      <c r="M231" s="59">
        <f>Table20[[#This Row],[riqueza]]*rendimento_hist_mensal</f>
        <v>952.49861719426258</v>
      </c>
      <c r="N231" s="98">
        <f>((Table20[[#This Row],[riqueza]]*SWR)/12)*(1-imposto_GCAP)</f>
        <v>585.91390827474709</v>
      </c>
      <c r="O231" s="99">
        <f>Table20[[#This Row],[renda passiva]]*cambio_hoje*(1-custo_repatriacao)</f>
        <v>3278.5105694467611</v>
      </c>
    </row>
    <row r="232" spans="7:15" ht="20.100000000000001" customHeight="1" x14ac:dyDescent="0.6">
      <c r="G232" s="57">
        <v>229</v>
      </c>
      <c r="H232" s="112">
        <f ca="1">YEAR(TODAY())-YEAR(data_de_nascimento)+Table20[[#This Row],[meses]]/12</f>
        <v>44.083333333333329</v>
      </c>
      <c r="I232" s="58">
        <f t="shared" ca="1" si="9"/>
        <v>51527</v>
      </c>
      <c r="J232" s="60">
        <f t="shared" si="8"/>
        <v>350</v>
      </c>
      <c r="K232" s="60"/>
      <c r="L232" s="61">
        <f>M231+L231*(1-TER_mensal-desconto_div_mensal)+Table20[[#This Row],[aportes]]*(1-custo_remessa)-comissao-Table20[[#This Row],[saques]]</f>
        <v>177003.9145542084</v>
      </c>
      <c r="M232" s="59">
        <f>Table20[[#This Row],[riqueza]]*rendimento_hist_mensal</f>
        <v>959.16243820014586</v>
      </c>
      <c r="N232" s="98">
        <f>((Table20[[#This Row],[riqueza]]*SWR)/12)*(1-imposto_GCAP)</f>
        <v>590.01304851402801</v>
      </c>
      <c r="O232" s="99">
        <f>Table20[[#This Row],[renda passiva]]*cambio_hoje*(1-custo_repatriacao)</f>
        <v>3301.4475136126689</v>
      </c>
    </row>
    <row r="233" spans="7:15" ht="20.100000000000001" customHeight="1" x14ac:dyDescent="0.6">
      <c r="G233" s="57">
        <v>230</v>
      </c>
      <c r="H233" s="112">
        <f ca="1">YEAR(TODAY())-YEAR(data_de_nascimento)+Table20[[#This Row],[meses]]/12</f>
        <v>44.166666666666671</v>
      </c>
      <c r="I233" s="58">
        <f t="shared" ca="1" si="9"/>
        <v>51558</v>
      </c>
      <c r="J233" s="60">
        <f t="shared" si="8"/>
        <v>350</v>
      </c>
      <c r="K233" s="60"/>
      <c r="L233" s="61">
        <f>M232+L232*(1-TER_mensal-desconto_div_mensal)+Table20[[#This Row],[aportes]]*(1-custo_remessa)-comissao-Table20[[#This Row],[saques]]</f>
        <v>178239.85970488013</v>
      </c>
      <c r="M233" s="59">
        <f>Table20[[#This Row],[riqueza]]*rendimento_hist_mensal</f>
        <v>965.85987292742641</v>
      </c>
      <c r="N233" s="98">
        <f>((Table20[[#This Row],[riqueza]]*SWR)/12)*(1-imposto_GCAP)</f>
        <v>594.13286568293381</v>
      </c>
      <c r="O233" s="99">
        <f>Table20[[#This Row],[renda passiva]]*cambio_hoje*(1-custo_repatriacao)</f>
        <v>3324.50015657214</v>
      </c>
    </row>
    <row r="234" spans="7:15" ht="20.100000000000001" customHeight="1" x14ac:dyDescent="0.6">
      <c r="G234" s="57">
        <v>231</v>
      </c>
      <c r="H234" s="112">
        <f ca="1">YEAR(TODAY())-YEAR(data_de_nascimento)+Table20[[#This Row],[meses]]/12</f>
        <v>44.25</v>
      </c>
      <c r="I234" s="58">
        <f t="shared" ca="1" si="9"/>
        <v>51586</v>
      </c>
      <c r="J234" s="60">
        <f t="shared" si="8"/>
        <v>350</v>
      </c>
      <c r="K234" s="60"/>
      <c r="L234" s="61">
        <f>M233+L233*(1-TER_mensal-desconto_div_mensal)+Table20[[#This Row],[aportes]]*(1-custo_remessa)-comissao-Table20[[#This Row],[saques]]</f>
        <v>179482.0392240801</v>
      </c>
      <c r="M234" s="59">
        <f>Table20[[#This Row],[riqueza]]*rendimento_hist_mensal</f>
        <v>972.59109093081827</v>
      </c>
      <c r="N234" s="98">
        <f>((Table20[[#This Row],[riqueza]]*SWR)/12)*(1-imposto_GCAP)</f>
        <v>598.27346408026699</v>
      </c>
      <c r="O234" s="99">
        <f>Table20[[#This Row],[renda passiva]]*cambio_hoje*(1-custo_repatriacao)</f>
        <v>3347.669081934338</v>
      </c>
    </row>
    <row r="235" spans="7:15" ht="20.100000000000001" customHeight="1" x14ac:dyDescent="0.6">
      <c r="G235" s="57">
        <v>232</v>
      </c>
      <c r="H235" s="112">
        <f ca="1">YEAR(TODAY())-YEAR(data_de_nascimento)+Table20[[#This Row],[meses]]/12</f>
        <v>44.333333333333329</v>
      </c>
      <c r="I235" s="58">
        <f t="shared" ca="1" si="9"/>
        <v>51617</v>
      </c>
      <c r="J235" s="60">
        <f t="shared" si="8"/>
        <v>350</v>
      </c>
      <c r="K235" s="60"/>
      <c r="L235" s="61">
        <f>M234+L234*(1-TER_mensal-desconto_div_mensal)+Table20[[#This Row],[aportes]]*(1-custo_remessa)-comissao-Table20[[#This Row],[saques]]</f>
        <v>180730.48455928068</v>
      </c>
      <c r="M235" s="59">
        <f>Table20[[#This Row],[riqueza]]*rendimento_hist_mensal</f>
        <v>979.35626262030576</v>
      </c>
      <c r="N235" s="98">
        <f>((Table20[[#This Row],[riqueza]]*SWR)/12)*(1-imposto_GCAP)</f>
        <v>602.43494853093569</v>
      </c>
      <c r="O235" s="99">
        <f>Table20[[#This Row],[renda passiva]]*cambio_hoje*(1-custo_repatriacao)</f>
        <v>3370.9548762522768</v>
      </c>
    </row>
    <row r="236" spans="7:15" ht="20.100000000000001" customHeight="1" x14ac:dyDescent="0.6">
      <c r="G236" s="57">
        <v>233</v>
      </c>
      <c r="H236" s="112">
        <f ca="1">YEAR(TODAY())-YEAR(data_de_nascimento)+Table20[[#This Row],[meses]]/12</f>
        <v>44.416666666666671</v>
      </c>
      <c r="I236" s="58">
        <f t="shared" ca="1" si="9"/>
        <v>51647</v>
      </c>
      <c r="J236" s="60">
        <f t="shared" si="8"/>
        <v>350</v>
      </c>
      <c r="K236" s="60"/>
      <c r="L236" s="61">
        <f>M235+L235*(1-TER_mensal-desconto_div_mensal)+Table20[[#This Row],[aportes]]*(1-custo_remessa)-comissao-Table20[[#This Row],[saques]]</f>
        <v>181985.22731658188</v>
      </c>
      <c r="M236" s="59">
        <f>Table20[[#This Row],[riqueza]]*rendimento_hist_mensal</f>
        <v>986.15555926545653</v>
      </c>
      <c r="N236" s="98">
        <f>((Table20[[#This Row],[riqueza]]*SWR)/12)*(1-imposto_GCAP)</f>
        <v>606.61742438860631</v>
      </c>
      <c r="O236" s="99">
        <f>Table20[[#This Row],[renda passiva]]*cambio_hoje*(1-custo_repatriacao)</f>
        <v>3394.358129037666</v>
      </c>
    </row>
    <row r="237" spans="7:15" ht="20.100000000000001" customHeight="1" x14ac:dyDescent="0.6">
      <c r="G237" s="57">
        <v>234</v>
      </c>
      <c r="H237" s="112">
        <f ca="1">YEAR(TODAY())-YEAR(data_de_nascimento)+Table20[[#This Row],[meses]]/12</f>
        <v>44.5</v>
      </c>
      <c r="I237" s="58">
        <f t="shared" ca="1" si="9"/>
        <v>51678</v>
      </c>
      <c r="J237" s="60">
        <f t="shared" si="8"/>
        <v>350</v>
      </c>
      <c r="K237" s="60"/>
      <c r="L237" s="61">
        <f>M236+L236*(1-TER_mensal-desconto_div_mensal)+Table20[[#This Row],[aportes]]*(1-custo_remessa)-comissao-Table20[[#This Row],[saques]]</f>
        <v>183246.29926151162</v>
      </c>
      <c r="M237" s="59">
        <f>Table20[[#This Row],[riqueza]]*rendimento_hist_mensal</f>
        <v>992.98915299975874</v>
      </c>
      <c r="N237" s="98">
        <f>((Table20[[#This Row],[riqueza]]*SWR)/12)*(1-imposto_GCAP)</f>
        <v>610.82099753837213</v>
      </c>
      <c r="O237" s="99">
        <f>Table20[[#This Row],[renda passiva]]*cambio_hoje*(1-custo_repatriacao)</f>
        <v>3417.8794327758378</v>
      </c>
    </row>
    <row r="238" spans="7:15" ht="20.100000000000001" customHeight="1" x14ac:dyDescent="0.6">
      <c r="G238" s="57">
        <v>235</v>
      </c>
      <c r="H238" s="112">
        <f ca="1">YEAR(TODAY())-YEAR(data_de_nascimento)+Table20[[#This Row],[meses]]/12</f>
        <v>44.583333333333329</v>
      </c>
      <c r="I238" s="58">
        <f t="shared" ca="1" si="9"/>
        <v>51708</v>
      </c>
      <c r="J238" s="60">
        <f t="shared" si="8"/>
        <v>350</v>
      </c>
      <c r="K238" s="60"/>
      <c r="L238" s="61">
        <f>M237+L237*(1-TER_mensal-desconto_div_mensal)+Table20[[#This Row],[aportes]]*(1-custo_remessa)-comissao-Table20[[#This Row],[saques]]</f>
        <v>184513.73231982981</v>
      </c>
      <c r="M238" s="59">
        <f>Table20[[#This Row],[riqueza]]*rendimento_hist_mensal</f>
        <v>999.85721682497797</v>
      </c>
      <c r="N238" s="98">
        <f>((Table20[[#This Row],[riqueza]]*SWR)/12)*(1-imposto_GCAP)</f>
        <v>615.04577439943273</v>
      </c>
      <c r="O238" s="99">
        <f>Table20[[#This Row],[renda passiva]]*cambio_hoje*(1-custo_repatriacao)</f>
        <v>3441.5193829407458</v>
      </c>
    </row>
    <row r="239" spans="7:15" ht="20.100000000000001" customHeight="1" x14ac:dyDescent="0.6">
      <c r="G239" s="57">
        <v>236</v>
      </c>
      <c r="H239" s="112">
        <f ca="1">YEAR(TODAY())-YEAR(data_de_nascimento)+Table20[[#This Row],[meses]]/12</f>
        <v>44.666666666666671</v>
      </c>
      <c r="I239" s="58">
        <f t="shared" ca="1" si="9"/>
        <v>51739</v>
      </c>
      <c r="J239" s="60">
        <f t="shared" si="8"/>
        <v>350</v>
      </c>
      <c r="K239" s="60"/>
      <c r="L239" s="61">
        <f>M238+L238*(1-TER_mensal-desconto_div_mensal)+Table20[[#This Row],[aportes]]*(1-custo_remessa)-comissao-Table20[[#This Row],[saques]]</f>
        <v>185787.55857833664</v>
      </c>
      <c r="M239" s="59">
        <f>Table20[[#This Row],[riqueza]]*rendimento_hist_mensal</f>
        <v>1006.759924615537</v>
      </c>
      <c r="N239" s="98">
        <f>((Table20[[#This Row],[riqueza]]*SWR)/12)*(1-imposto_GCAP)</f>
        <v>619.29186192778877</v>
      </c>
      <c r="O239" s="99">
        <f>Table20[[#This Row],[renda passiva]]*cambio_hoje*(1-custo_repatriacao)</f>
        <v>3465.2785780100385</v>
      </c>
    </row>
    <row r="240" spans="7:15" ht="20.100000000000001" customHeight="1" x14ac:dyDescent="0.6">
      <c r="G240" s="57">
        <v>237</v>
      </c>
      <c r="H240" s="112">
        <f ca="1">YEAR(TODAY())-YEAR(data_de_nascimento)+Table20[[#This Row],[meses]]/12</f>
        <v>44.75</v>
      </c>
      <c r="I240" s="58">
        <f t="shared" ca="1" si="9"/>
        <v>51770</v>
      </c>
      <c r="J240" s="60">
        <f t="shared" si="8"/>
        <v>350</v>
      </c>
      <c r="K240" s="60"/>
      <c r="L240" s="61">
        <f>M239+L239*(1-TER_mensal-desconto_div_mensal)+Table20[[#This Row],[aportes]]*(1-custo_remessa)-comissao-Table20[[#This Row],[saques]]</f>
        <v>187067.81028568491</v>
      </c>
      <c r="M240" s="59">
        <f>Table20[[#This Row],[riqueza]]*rendimento_hist_mensal</f>
        <v>1013.6974511229182</v>
      </c>
      <c r="N240" s="98">
        <f>((Table20[[#This Row],[riqueza]]*SWR)/12)*(1-imposto_GCAP)</f>
        <v>623.55936761894975</v>
      </c>
      <c r="O240" s="99">
        <f>Table20[[#This Row],[renda passiva]]*cambio_hoje*(1-custo_repatriacao)</f>
        <v>3489.1576194802142</v>
      </c>
    </row>
    <row r="241" spans="7:15" ht="20.100000000000001" customHeight="1" x14ac:dyDescent="0.6">
      <c r="G241" s="57">
        <v>238</v>
      </c>
      <c r="H241" s="112">
        <f ca="1">YEAR(TODAY())-YEAR(data_de_nascimento)+Table20[[#This Row],[meses]]/12</f>
        <v>44.833333333333329</v>
      </c>
      <c r="I241" s="58">
        <f t="shared" ca="1" si="9"/>
        <v>51800</v>
      </c>
      <c r="J241" s="60">
        <f t="shared" si="8"/>
        <v>350</v>
      </c>
      <c r="K241" s="60"/>
      <c r="L241" s="61">
        <f>M240+L240*(1-TER_mensal-desconto_div_mensal)+Table20[[#This Row],[aportes]]*(1-custo_remessa)-comissao-Table20[[#This Row],[saques]]</f>
        <v>188354.51985319649</v>
      </c>
      <c r="M241" s="59">
        <f>Table20[[#This Row],[riqueza]]*rendimento_hist_mensal</f>
        <v>1020.6699719800877</v>
      </c>
      <c r="N241" s="98">
        <f>((Table20[[#This Row],[riqueza]]*SWR)/12)*(1-imposto_GCAP)</f>
        <v>627.84839951065499</v>
      </c>
      <c r="O241" s="99">
        <f>Table20[[#This Row],[renda passiva]]*cambio_hoje*(1-custo_repatriacao)</f>
        <v>3513.1571118818451</v>
      </c>
    </row>
    <row r="242" spans="7:15" ht="20.100000000000001" customHeight="1" x14ac:dyDescent="0.6">
      <c r="G242" s="57">
        <v>239</v>
      </c>
      <c r="H242" s="112">
        <f ca="1">YEAR(TODAY())-YEAR(data_de_nascimento)+Table20[[#This Row],[meses]]/12</f>
        <v>44.916666666666671</v>
      </c>
      <c r="I242" s="58">
        <f t="shared" ca="1" si="9"/>
        <v>51831</v>
      </c>
      <c r="J242" s="60">
        <f t="shared" si="8"/>
        <v>350</v>
      </c>
      <c r="K242" s="60"/>
      <c r="L242" s="61">
        <f>M241+L241*(1-TER_mensal-desconto_div_mensal)+Table20[[#This Row],[aportes]]*(1-custo_remessa)-comissao-Table20[[#This Row],[saques]]</f>
        <v>189647.71985568275</v>
      </c>
      <c r="M242" s="59">
        <f>Table20[[#This Row],[riqueza]]*rendimento_hist_mensal</f>
        <v>1027.6776637059409</v>
      </c>
      <c r="N242" s="98">
        <f>((Table20[[#This Row],[riqueza]]*SWR)/12)*(1-imposto_GCAP)</f>
        <v>632.15906618560916</v>
      </c>
      <c r="O242" s="99">
        <f>Table20[[#This Row],[renda passiva]]*cambio_hoje*(1-custo_repatriacao)</f>
        <v>3537.2776627948851</v>
      </c>
    </row>
    <row r="243" spans="7:15" ht="20.100000000000001" customHeight="1" x14ac:dyDescent="0.6">
      <c r="G243" s="57">
        <v>240</v>
      </c>
      <c r="H243" s="112">
        <f ca="1">YEAR(TODAY())-YEAR(data_de_nascimento)+Table20[[#This Row],[meses]]/12</f>
        <v>45</v>
      </c>
      <c r="I243" s="58">
        <f t="shared" ca="1" si="9"/>
        <v>51861</v>
      </c>
      <c r="J243" s="60">
        <f t="shared" si="8"/>
        <v>350</v>
      </c>
      <c r="K243" s="60"/>
      <c r="L243" s="61">
        <f>M242+L242*(1-TER_mensal-desconto_div_mensal)+Table20[[#This Row],[aportes]]*(1-custo_remessa)-comissao-Table20[[#This Row],[saques]]</f>
        <v>190947.44303226928</v>
      </c>
      <c r="M243" s="59">
        <f>Table20[[#This Row],[riqueza]]*rendimento_hist_mensal</f>
        <v>1034.7207037097719</v>
      </c>
      <c r="N243" s="98">
        <f>((Table20[[#This Row],[riqueza]]*SWR)/12)*(1-imposto_GCAP)</f>
        <v>636.49147677423093</v>
      </c>
      <c r="O243" s="99">
        <f>Table20[[#This Row],[renda passiva]]*cambio_hoje*(1-custo_repatriacao)</f>
        <v>3561.5198828640478</v>
      </c>
    </row>
    <row r="244" spans="7:15" ht="20.100000000000001" customHeight="1" x14ac:dyDescent="0.6">
      <c r="G244" s="57">
        <v>241</v>
      </c>
      <c r="H244" s="112">
        <f ca="1">YEAR(TODAY())-YEAR(data_de_nascimento)+Table20[[#This Row],[meses]]/12</f>
        <v>45.083333333333329</v>
      </c>
      <c r="I244" s="58">
        <f t="shared" ca="1" si="9"/>
        <v>51892</v>
      </c>
      <c r="J244" s="60">
        <f t="shared" si="8"/>
        <v>350</v>
      </c>
      <c r="K244" s="60"/>
      <c r="L244" s="61">
        <f>M243+L243*(1-TER_mensal-desconto_div_mensal)+Table20[[#This Row],[aportes]]*(1-custo_remessa)-comissao-Table20[[#This Row],[saques]]</f>
        <v>192253.72228722478</v>
      </c>
      <c r="M244" s="59">
        <f>Table20[[#This Row],[riqueza]]*rendimento_hist_mensal</f>
        <v>1041.7992702957649</v>
      </c>
      <c r="N244" s="98">
        <f>((Table20[[#This Row],[riqueza]]*SWR)/12)*(1-imposto_GCAP)</f>
        <v>640.84574095741596</v>
      </c>
      <c r="O244" s="99">
        <f>Table20[[#This Row],[renda passiva]]*cambio_hoje*(1-custo_repatriacao)</f>
        <v>3585.8843858142686</v>
      </c>
    </row>
    <row r="245" spans="7:15" ht="20.100000000000001" customHeight="1" x14ac:dyDescent="0.6">
      <c r="G245" s="57">
        <v>242</v>
      </c>
      <c r="H245" s="112">
        <f ca="1">YEAR(TODAY())-YEAR(data_de_nascimento)+Table20[[#This Row],[meses]]/12</f>
        <v>45.166666666666671</v>
      </c>
      <c r="I245" s="58">
        <f t="shared" ca="1" si="9"/>
        <v>51923</v>
      </c>
      <c r="J245" s="60">
        <f t="shared" si="8"/>
        <v>350</v>
      </c>
      <c r="K245" s="60"/>
      <c r="L245" s="61">
        <f>M244+L244*(1-TER_mensal-desconto_div_mensal)+Table20[[#This Row],[aportes]]*(1-custo_remessa)-comissao-Table20[[#This Row],[saques]]</f>
        <v>193566.59069079402</v>
      </c>
      <c r="M245" s="59">
        <f>Table20[[#This Row],[riqueza]]*rendimento_hist_mensal</f>
        <v>1048.9135426675082</v>
      </c>
      <c r="N245" s="98">
        <f>((Table20[[#This Row],[riqueza]]*SWR)/12)*(1-imposto_GCAP)</f>
        <v>645.22196896931348</v>
      </c>
      <c r="O245" s="99">
        <f>Table20[[#This Row],[renda passiva]]*cambio_hoje*(1-custo_repatriacao)</f>
        <v>3610.3717884662419</v>
      </c>
    </row>
    <row r="246" spans="7:15" ht="20.100000000000001" customHeight="1" x14ac:dyDescent="0.6">
      <c r="G246" s="57">
        <v>243</v>
      </c>
      <c r="H246" s="112">
        <f ca="1">YEAR(TODAY())-YEAR(data_de_nascimento)+Table20[[#This Row],[meses]]/12</f>
        <v>45.25</v>
      </c>
      <c r="I246" s="58">
        <f t="shared" ca="1" si="9"/>
        <v>51951</v>
      </c>
      <c r="J246" s="60">
        <f t="shared" si="8"/>
        <v>350</v>
      </c>
      <c r="K246" s="60"/>
      <c r="L246" s="61">
        <f>M245+L245*(1-TER_mensal-desconto_div_mensal)+Table20[[#This Row],[aportes]]*(1-custo_remessa)-comissao-Table20[[#This Row],[saques]]</f>
        <v>194886.08148003506</v>
      </c>
      <c r="M246" s="59">
        <f>Table20[[#This Row],[riqueza]]*rendimento_hist_mensal</f>
        <v>1056.0637009325305</v>
      </c>
      <c r="N246" s="98">
        <f>((Table20[[#This Row],[riqueza]]*SWR)/12)*(1-imposto_GCAP)</f>
        <v>649.62027160011689</v>
      </c>
      <c r="O246" s="99">
        <f>Table20[[#This Row],[renda passiva]]*cambio_hoje*(1-custo_repatriacao)</f>
        <v>3634.9827107520337</v>
      </c>
    </row>
    <row r="247" spans="7:15" ht="20.100000000000001" customHeight="1" x14ac:dyDescent="0.6">
      <c r="G247" s="57">
        <v>244</v>
      </c>
      <c r="H247" s="112">
        <f ca="1">YEAR(TODAY())-YEAR(data_de_nascimento)+Table20[[#This Row],[meses]]/12</f>
        <v>45.333333333333329</v>
      </c>
      <c r="I247" s="58">
        <f t="shared" ca="1" si="9"/>
        <v>51982</v>
      </c>
      <c r="J247" s="60">
        <f t="shared" si="8"/>
        <v>350</v>
      </c>
      <c r="K247" s="60"/>
      <c r="L247" s="61">
        <f>M246+L246*(1-TER_mensal-desconto_div_mensal)+Table20[[#This Row],[aportes]]*(1-custo_remessa)-comissao-Table20[[#This Row],[saques]]</f>
        <v>196212.22805966073</v>
      </c>
      <c r="M247" s="59">
        <f>Table20[[#This Row],[riqueza]]*rendimento_hist_mensal</f>
        <v>1063.2499261068613</v>
      </c>
      <c r="N247" s="98">
        <f>((Table20[[#This Row],[riqueza]]*SWR)/12)*(1-imposto_GCAP)</f>
        <v>654.04076019886918</v>
      </c>
      <c r="O247" s="99">
        <f>Table20[[#This Row],[renda passiva]]*cambio_hoje*(1-custo_repatriacao)</f>
        <v>3659.7177757307823</v>
      </c>
    </row>
    <row r="248" spans="7:15" ht="20.100000000000001" customHeight="1" x14ac:dyDescent="0.6">
      <c r="G248" s="57">
        <v>245</v>
      </c>
      <c r="H248" s="112">
        <f ca="1">YEAR(TODAY())-YEAR(data_de_nascimento)+Table20[[#This Row],[meses]]/12</f>
        <v>45.416666666666671</v>
      </c>
      <c r="I248" s="58">
        <f t="shared" ca="1" si="9"/>
        <v>52012</v>
      </c>
      <c r="J248" s="60">
        <f t="shared" si="8"/>
        <v>350</v>
      </c>
      <c r="K248" s="60"/>
      <c r="L248" s="61">
        <f>M247+L247*(1-TER_mensal-desconto_div_mensal)+Table20[[#This Row],[aportes]]*(1-custo_remessa)-comissao-Table20[[#This Row],[saques]]</f>
        <v>197545.06400288423</v>
      </c>
      <c r="M248" s="59">
        <f>Table20[[#This Row],[riqueza]]*rendimento_hist_mensal</f>
        <v>1070.4724001196128</v>
      </c>
      <c r="N248" s="98">
        <f>((Table20[[#This Row],[riqueza]]*SWR)/12)*(1-imposto_GCAP)</f>
        <v>658.48354667628075</v>
      </c>
      <c r="O248" s="99">
        <f>Table20[[#This Row],[renda passiva]]*cambio_hoje*(1-custo_repatriacao)</f>
        <v>3684.5776096044624</v>
      </c>
    </row>
    <row r="249" spans="7:15" ht="20.100000000000001" customHeight="1" x14ac:dyDescent="0.6">
      <c r="G249" s="57">
        <v>246</v>
      </c>
      <c r="H249" s="112">
        <f ca="1">YEAR(TODAY())-YEAR(data_de_nascimento)+Table20[[#This Row],[meses]]/12</f>
        <v>45.5</v>
      </c>
      <c r="I249" s="58">
        <f t="shared" ca="1" si="9"/>
        <v>52043</v>
      </c>
      <c r="J249" s="60">
        <f t="shared" si="8"/>
        <v>350</v>
      </c>
      <c r="K249" s="60"/>
      <c r="L249" s="61">
        <f>M248+L248*(1-TER_mensal-desconto_div_mensal)+Table20[[#This Row],[aportes]]*(1-custo_remessa)-comissao-Table20[[#This Row],[saques]]</f>
        <v>198884.62305226925</v>
      </c>
      <c r="M249" s="59">
        <f>Table20[[#This Row],[riqueza]]*rendimento_hist_mensal</f>
        <v>1077.7313058175864</v>
      </c>
      <c r="N249" s="98">
        <f>((Table20[[#This Row],[riqueza]]*SWR)/12)*(1-imposto_GCAP)</f>
        <v>662.94874350756425</v>
      </c>
      <c r="O249" s="99">
        <f>Table20[[#This Row],[renda passiva]]*cambio_hoje*(1-custo_repatriacao)</f>
        <v>3709.5628417337512</v>
      </c>
    </row>
    <row r="250" spans="7:15" ht="20.100000000000001" customHeight="1" x14ac:dyDescent="0.6">
      <c r="G250" s="57">
        <v>247</v>
      </c>
      <c r="H250" s="112">
        <f ca="1">YEAR(TODAY())-YEAR(data_de_nascimento)+Table20[[#This Row],[meses]]/12</f>
        <v>45.583333333333329</v>
      </c>
      <c r="I250" s="58">
        <f t="shared" ca="1" si="9"/>
        <v>52073</v>
      </c>
      <c r="J250" s="60">
        <f t="shared" si="8"/>
        <v>350</v>
      </c>
      <c r="K250" s="60"/>
      <c r="L250" s="61">
        <f>M249+L249*(1-TER_mensal-desconto_div_mensal)+Table20[[#This Row],[aportes]]*(1-custo_remessa)-comissao-Table20[[#This Row],[saques]]</f>
        <v>200230.93912058399</v>
      </c>
      <c r="M250" s="59">
        <f>Table20[[#This Row],[riqueza]]*rendimento_hist_mensal</f>
        <v>1085.0268269699015</v>
      </c>
      <c r="N250" s="98">
        <f>((Table20[[#This Row],[riqueza]]*SWR)/12)*(1-imposto_GCAP)</f>
        <v>667.43646373527997</v>
      </c>
      <c r="O250" s="99">
        <f>Table20[[#This Row],[renda passiva]]*cambio_hoje*(1-custo_repatriacao)</f>
        <v>3734.674104653946</v>
      </c>
    </row>
    <row r="251" spans="7:15" ht="20.100000000000001" customHeight="1" x14ac:dyDescent="0.6">
      <c r="G251" s="57">
        <v>248</v>
      </c>
      <c r="H251" s="112">
        <f ca="1">YEAR(TODAY())-YEAR(data_de_nascimento)+Table20[[#This Row],[meses]]/12</f>
        <v>45.666666666666671</v>
      </c>
      <c r="I251" s="58">
        <f t="shared" ca="1" si="9"/>
        <v>52104</v>
      </c>
      <c r="J251" s="60">
        <f t="shared" si="8"/>
        <v>350</v>
      </c>
      <c r="K251" s="60"/>
      <c r="L251" s="61">
        <f>M250+L250*(1-TER_mensal-desconto_div_mensal)+Table20[[#This Row],[aportes]]*(1-custo_remessa)-comissao-Table20[[#This Row],[saques]]</f>
        <v>201584.04629165991</v>
      </c>
      <c r="M251" s="59">
        <f>Table20[[#This Row],[riqueza]]*rendimento_hist_mensal</f>
        <v>1092.3591482726476</v>
      </c>
      <c r="N251" s="98">
        <f>((Table20[[#This Row],[riqueza]]*SWR)/12)*(1-imposto_GCAP)</f>
        <v>671.9468209721997</v>
      </c>
      <c r="O251" s="99">
        <f>Table20[[#This Row],[renda passiva]]*cambio_hoje*(1-custo_repatriacao)</f>
        <v>3759.9120340909917</v>
      </c>
    </row>
    <row r="252" spans="7:15" ht="20.100000000000001" customHeight="1" x14ac:dyDescent="0.6">
      <c r="G252" s="57">
        <v>249</v>
      </c>
      <c r="H252" s="112">
        <f ca="1">YEAR(TODAY())-YEAR(data_de_nascimento)+Table20[[#This Row],[meses]]/12</f>
        <v>45.75</v>
      </c>
      <c r="I252" s="58">
        <f t="shared" ca="1" si="9"/>
        <v>52135</v>
      </c>
      <c r="J252" s="60">
        <f t="shared" si="8"/>
        <v>350</v>
      </c>
      <c r="K252" s="60"/>
      <c r="L252" s="61">
        <f>M251+L251*(1-TER_mensal-desconto_div_mensal)+Table20[[#This Row],[aportes]]*(1-custo_remessa)-comissao-Table20[[#This Row],[saques]]</f>
        <v>202943.97882125445</v>
      </c>
      <c r="M252" s="59">
        <f>Table20[[#This Row],[riqueza]]*rendimento_hist_mensal</f>
        <v>1099.7284553535603</v>
      </c>
      <c r="N252" s="98">
        <f>((Table20[[#This Row],[riqueza]]*SWR)/12)*(1-imposto_GCAP)</f>
        <v>676.47992940418146</v>
      </c>
      <c r="O252" s="99">
        <f>Table20[[#This Row],[renda passiva]]*cambio_hoje*(1-custo_repatriacao)</f>
        <v>3785.2772689775675</v>
      </c>
    </row>
    <row r="253" spans="7:15" ht="20.100000000000001" customHeight="1" x14ac:dyDescent="0.6">
      <c r="G253" s="57">
        <v>250</v>
      </c>
      <c r="H253" s="112">
        <f ca="1">YEAR(TODAY())-YEAR(data_de_nascimento)+Table20[[#This Row],[meses]]/12</f>
        <v>45.833333333333329</v>
      </c>
      <c r="I253" s="58">
        <f t="shared" ca="1" si="9"/>
        <v>52165</v>
      </c>
      <c r="J253" s="60">
        <f t="shared" si="8"/>
        <v>350</v>
      </c>
      <c r="K253" s="60"/>
      <c r="L253" s="61">
        <f>M252+L252*(1-TER_mensal-desconto_div_mensal)+Table20[[#This Row],[aportes]]*(1-custo_remessa)-comissao-Table20[[#This Row],[saques]]</f>
        <v>204310.77113791837</v>
      </c>
      <c r="M253" s="59">
        <f>Table20[[#This Row],[riqueza]]*rendimento_hist_mensal</f>
        <v>1107.1349347767207</v>
      </c>
      <c r="N253" s="98">
        <f>((Table20[[#This Row],[riqueza]]*SWR)/12)*(1-imposto_GCAP)</f>
        <v>681.03590379306127</v>
      </c>
      <c r="O253" s="99">
        <f>Table20[[#This Row],[renda passiva]]*cambio_hoje*(1-custo_repatriacao)</f>
        <v>3810.7704514692637</v>
      </c>
    </row>
    <row r="254" spans="7:15" ht="20.100000000000001" customHeight="1" x14ac:dyDescent="0.6">
      <c r="G254" s="57">
        <v>251</v>
      </c>
      <c r="H254" s="112">
        <f ca="1">YEAR(TODAY())-YEAR(data_de_nascimento)+Table20[[#This Row],[meses]]/12</f>
        <v>45.916666666666671</v>
      </c>
      <c r="I254" s="58">
        <f t="shared" ca="1" si="9"/>
        <v>52196</v>
      </c>
      <c r="J254" s="60">
        <f t="shared" si="8"/>
        <v>350</v>
      </c>
      <c r="K254" s="60"/>
      <c r="L254" s="61">
        <f>M253+L253*(1-TER_mensal-desconto_div_mensal)+Table20[[#This Row],[aportes]]*(1-custo_remessa)-comissao-Table20[[#This Row],[saques]]</f>
        <v>205684.45784386733</v>
      </c>
      <c r="M254" s="59">
        <f>Table20[[#This Row],[riqueza]]*rendimento_hist_mensal</f>
        <v>1114.578774047279</v>
      </c>
      <c r="N254" s="98">
        <f>((Table20[[#This Row],[riqueza]]*SWR)/12)*(1-imposto_GCAP)</f>
        <v>685.61485947955782</v>
      </c>
      <c r="O254" s="99">
        <f>Table20[[#This Row],[renda passiva]]*cambio_hoje*(1-custo_repatriacao)</f>
        <v>3836.3922269608397</v>
      </c>
    </row>
    <row r="255" spans="7:15" ht="20.100000000000001" customHeight="1" x14ac:dyDescent="0.6">
      <c r="G255" s="57">
        <v>252</v>
      </c>
      <c r="H255" s="112">
        <f ca="1">YEAR(TODAY())-YEAR(data_de_nascimento)+Table20[[#This Row],[meses]]/12</f>
        <v>46</v>
      </c>
      <c r="I255" s="58">
        <f t="shared" ca="1" si="9"/>
        <v>52226</v>
      </c>
      <c r="J255" s="60">
        <f t="shared" si="8"/>
        <v>350</v>
      </c>
      <c r="K255" s="60"/>
      <c r="L255" s="61">
        <f>M254+L254*(1-TER_mensal-desconto_div_mensal)+Table20[[#This Row],[aportes]]*(1-custo_remessa)-comissao-Table20[[#This Row],[saques]]</f>
        <v>207065.07371585784</v>
      </c>
      <c r="M255" s="59">
        <f>Table20[[#This Row],[riqueza]]*rendimento_hist_mensal</f>
        <v>1122.0601616162</v>
      </c>
      <c r="N255" s="98">
        <f>((Table20[[#This Row],[riqueza]]*SWR)/12)*(1-imposto_GCAP)</f>
        <v>690.2169123861928</v>
      </c>
      <c r="O255" s="99">
        <f>Table20[[#This Row],[renda passiva]]*cambio_hoje*(1-custo_repatriacao)</f>
        <v>3862.1432441025609</v>
      </c>
    </row>
    <row r="256" spans="7:15" ht="20.100000000000001" customHeight="1" x14ac:dyDescent="0.6">
      <c r="G256" s="57">
        <v>253</v>
      </c>
      <c r="H256" s="112">
        <f ca="1">YEAR(TODAY())-YEAR(data_de_nascimento)+Table20[[#This Row],[meses]]/12</f>
        <v>46.083333333333329</v>
      </c>
      <c r="I256" s="58">
        <f t="shared" ca="1" si="9"/>
        <v>52257</v>
      </c>
      <c r="J256" s="60">
        <f t="shared" si="8"/>
        <v>350</v>
      </c>
      <c r="K256" s="60"/>
      <c r="L256" s="61">
        <f>M255+L255*(1-TER_mensal-desconto_div_mensal)+Table20[[#This Row],[aportes]]*(1-custo_remessa)-comissao-Table20[[#This Row],[saques]]</f>
        <v>208452.65370606771</v>
      </c>
      <c r="M256" s="59">
        <f>Table20[[#This Row],[riqueza]]*rendimento_hist_mensal</f>
        <v>1129.579286885036</v>
      </c>
      <c r="N256" s="98">
        <f>((Table20[[#This Row],[riqueza]]*SWR)/12)*(1-imposto_GCAP)</f>
        <v>694.84217902022567</v>
      </c>
      <c r="O256" s="99">
        <f>Table20[[#This Row],[renda passiva]]*cambio_hoje*(1-custo_repatriacao)</f>
        <v>3888.0241548166236</v>
      </c>
    </row>
    <row r="257" spans="7:15" ht="20.100000000000001" customHeight="1" x14ac:dyDescent="0.6">
      <c r="G257" s="57">
        <v>254</v>
      </c>
      <c r="H257" s="112">
        <f ca="1">YEAR(TODAY())-YEAR(data_de_nascimento)+Table20[[#This Row],[meses]]/12</f>
        <v>46.166666666666671</v>
      </c>
      <c r="I257" s="58">
        <f t="shared" ca="1" si="9"/>
        <v>52288</v>
      </c>
      <c r="J257" s="60">
        <f t="shared" si="8"/>
        <v>350</v>
      </c>
      <c r="K257" s="60"/>
      <c r="L257" s="61">
        <f>M256+L256*(1-TER_mensal-desconto_div_mensal)+Table20[[#This Row],[aportes]]*(1-custo_remessa)-comissao-Table20[[#This Row],[saques]]</f>
        <v>209847.23294298095</v>
      </c>
      <c r="M257" s="59">
        <f>Table20[[#This Row],[riqueza]]*rendimento_hist_mensal</f>
        <v>1137.1363402107202</v>
      </c>
      <c r="N257" s="98">
        <f>((Table20[[#This Row],[riqueza]]*SWR)/12)*(1-imposto_GCAP)</f>
        <v>699.49077647660317</v>
      </c>
      <c r="O257" s="99">
        <f>Table20[[#This Row],[renda passiva]]*cambio_hoje*(1-custo_repatriacao)</f>
        <v>3914.0356143136569</v>
      </c>
    </row>
    <row r="258" spans="7:15" ht="20.100000000000001" customHeight="1" x14ac:dyDescent="0.6">
      <c r="G258" s="57">
        <v>255</v>
      </c>
      <c r="H258" s="112">
        <f ca="1">YEAR(TODAY())-YEAR(data_de_nascimento)+Table20[[#This Row],[meses]]/12</f>
        <v>46.25</v>
      </c>
      <c r="I258" s="58">
        <f t="shared" ca="1" si="9"/>
        <v>52316</v>
      </c>
      <c r="J258" s="60">
        <f t="shared" si="8"/>
        <v>350</v>
      </c>
      <c r="K258" s="60"/>
      <c r="L258" s="61">
        <f>M257+L257*(1-TER_mensal-desconto_div_mensal)+Table20[[#This Row],[aportes]]*(1-custo_remessa)-comissao-Table20[[#This Row],[saques]]</f>
        <v>211248.84673227704</v>
      </c>
      <c r="M258" s="59">
        <f>Table20[[#This Row],[riqueza]]*rendimento_hist_mensal</f>
        <v>1144.7315129103865</v>
      </c>
      <c r="N258" s="98">
        <f>((Table20[[#This Row],[riqueza]]*SWR)/12)*(1-imposto_GCAP)</f>
        <v>704.16282244092361</v>
      </c>
      <c r="O258" s="99">
        <f>Table20[[#This Row],[renda passiva]]*cambio_hoje*(1-custo_repatriacao)</f>
        <v>3940.1782811093099</v>
      </c>
    </row>
    <row r="259" spans="7:15" ht="20.100000000000001" customHeight="1" x14ac:dyDescent="0.6">
      <c r="G259" s="57">
        <v>256</v>
      </c>
      <c r="H259" s="112">
        <f ca="1">YEAR(TODAY())-YEAR(data_de_nascimento)+Table20[[#This Row],[meses]]/12</f>
        <v>46.333333333333329</v>
      </c>
      <c r="I259" s="58">
        <f t="shared" ca="1" si="9"/>
        <v>52347</v>
      </c>
      <c r="J259" s="60">
        <f t="shared" si="8"/>
        <v>350</v>
      </c>
      <c r="K259" s="60"/>
      <c r="L259" s="61">
        <f>M258+L258*(1-TER_mensal-desconto_div_mensal)+Table20[[#This Row],[aportes]]*(1-custo_remessa)-comissao-Table20[[#This Row],[saques]]</f>
        <v>212657.53055772485</v>
      </c>
      <c r="M259" s="59">
        <f>Table20[[#This Row],[riqueza]]*rendimento_hist_mensal</f>
        <v>1152.3649972662131</v>
      </c>
      <c r="N259" s="98">
        <f>((Table20[[#This Row],[riqueza]]*SWR)/12)*(1-imposto_GCAP)</f>
        <v>708.8584351924161</v>
      </c>
      <c r="O259" s="99">
        <f>Table20[[#This Row],[renda passiva]]*cambio_hoje*(1-custo_repatriacao)</f>
        <v>3966.4528170409235</v>
      </c>
    </row>
    <row r="260" spans="7:15" ht="20.100000000000001" customHeight="1" x14ac:dyDescent="0.6">
      <c r="G260" s="57">
        <v>257</v>
      </c>
      <c r="H260" s="112">
        <f ca="1">YEAR(TODAY())-YEAR(data_de_nascimento)+Table20[[#This Row],[meses]]/12</f>
        <v>46.416666666666671</v>
      </c>
      <c r="I260" s="58">
        <f t="shared" ca="1" si="9"/>
        <v>52377</v>
      </c>
      <c r="J260" s="60">
        <f t="shared" ref="J260:J279" si="10">aportes</f>
        <v>350</v>
      </c>
      <c r="K260" s="60"/>
      <c r="L260" s="61">
        <f>M259+L259*(1-TER_mensal-desconto_div_mensal)+Table20[[#This Row],[aportes]]*(1-custo_remessa)-comissao-Table20[[#This Row],[saques]]</f>
        <v>214073.32008208075</v>
      </c>
      <c r="M260" s="59">
        <f>Table20[[#This Row],[riqueza]]*rendimento_hist_mensal</f>
        <v>1160.0369865302898</v>
      </c>
      <c r="N260" s="98">
        <f>((Table20[[#This Row],[riqueza]]*SWR)/12)*(1-imposto_GCAP)</f>
        <v>713.57773360693591</v>
      </c>
      <c r="O260" s="99">
        <f>Table20[[#This Row],[renda passiva]]*cambio_hoje*(1-custo_repatriacao)</f>
        <v>3992.8598872842904</v>
      </c>
    </row>
    <row r="261" spans="7:15" ht="20.100000000000001" customHeight="1" x14ac:dyDescent="0.6">
      <c r="G261" s="57">
        <v>258</v>
      </c>
      <c r="H261" s="112">
        <f ca="1">YEAR(TODAY())-YEAR(data_de_nascimento)+Table20[[#This Row],[meses]]/12</f>
        <v>46.5</v>
      </c>
      <c r="I261" s="58">
        <f t="shared" ca="1" si="9"/>
        <v>52408</v>
      </c>
      <c r="J261" s="60">
        <f t="shared" si="10"/>
        <v>350</v>
      </c>
      <c r="K261" s="60"/>
      <c r="L261" s="61">
        <f>M260+L260*(1-TER_mensal-desconto_div_mensal)+Table20[[#This Row],[aportes]]*(1-custo_remessa)-comissao-Table20[[#This Row],[saques]]</f>
        <v>215496.25114799172</v>
      </c>
      <c r="M261" s="59">
        <f>Table20[[#This Row],[riqueza]]*rendimento_hist_mensal</f>
        <v>1167.747674929511</v>
      </c>
      <c r="N261" s="98">
        <f>((Table20[[#This Row],[riqueza]]*SWR)/12)*(1-imposto_GCAP)</f>
        <v>718.32083715997248</v>
      </c>
      <c r="O261" s="99">
        <f>Table20[[#This Row],[renda passiva]]*cambio_hoje*(1-custo_repatriacao)</f>
        <v>4019.4001603704837</v>
      </c>
    </row>
    <row r="262" spans="7:15" ht="20.100000000000001" customHeight="1" x14ac:dyDescent="0.6">
      <c r="G262" s="57">
        <v>259</v>
      </c>
      <c r="H262" s="112">
        <f ca="1">YEAR(TODAY())-YEAR(data_de_nascimento)+Table20[[#This Row],[meses]]/12</f>
        <v>46.583333333333329</v>
      </c>
      <c r="I262" s="58">
        <f t="shared" ref="I262:I325" ca="1" si="11">EDATE(I261,1)</f>
        <v>52438</v>
      </c>
      <c r="J262" s="60">
        <f t="shared" si="10"/>
        <v>350</v>
      </c>
      <c r="K262" s="60"/>
      <c r="L262" s="61">
        <f>M261+L261*(1-TER_mensal-desconto_div_mensal)+Table20[[#This Row],[aportes]]*(1-custo_remessa)-comissao-Table20[[#This Row],[saques]]</f>
        <v>216926.35977890249</v>
      </c>
      <c r="M262" s="59">
        <f>Table20[[#This Row],[riqueza]]*rendimento_hist_mensal</f>
        <v>1175.4972576704927</v>
      </c>
      <c r="N262" s="98">
        <f>((Table20[[#This Row],[riqueza]]*SWR)/12)*(1-imposto_GCAP)</f>
        <v>723.08786592967499</v>
      </c>
      <c r="O262" s="99">
        <f>Table20[[#This Row],[renda passiva]]*cambio_hoje*(1-custo_repatriacao)</f>
        <v>4046.0743082027925</v>
      </c>
    </row>
    <row r="263" spans="7:15" ht="20.100000000000001" customHeight="1" x14ac:dyDescent="0.6">
      <c r="G263" s="57">
        <v>260</v>
      </c>
      <c r="H263" s="112">
        <f ca="1">YEAR(TODAY())-YEAR(data_de_nascimento)+Table20[[#This Row],[meses]]/12</f>
        <v>46.666666666666671</v>
      </c>
      <c r="I263" s="58">
        <f t="shared" ca="1" si="11"/>
        <v>52469</v>
      </c>
      <c r="J263" s="60">
        <f t="shared" si="10"/>
        <v>350</v>
      </c>
      <c r="K263" s="60"/>
      <c r="L263" s="61">
        <f>M262+L262*(1-TER_mensal-desconto_div_mensal)+Table20[[#This Row],[aportes]]*(1-custo_remessa)-comissao-Table20[[#This Row],[saques]]</f>
        <v>218363.68217996781</v>
      </c>
      <c r="M263" s="59">
        <f>Table20[[#This Row],[riqueza]]*rendimento_hist_mensal</f>
        <v>1183.2859309445139</v>
      </c>
      <c r="N263" s="98">
        <f>((Table20[[#This Row],[riqueza]]*SWR)/12)*(1-imposto_GCAP)</f>
        <v>727.87894059989276</v>
      </c>
      <c r="O263" s="99">
        <f>Table20[[#This Row],[renda passiva]]*cambio_hoje*(1-custo_repatriacao)</f>
        <v>4072.88300607373</v>
      </c>
    </row>
    <row r="264" spans="7:15" ht="20.100000000000001" customHeight="1" x14ac:dyDescent="0.6">
      <c r="G264" s="57">
        <v>261</v>
      </c>
      <c r="H264" s="112">
        <f ca="1">YEAR(TODAY())-YEAR(data_de_nascimento)+Table20[[#This Row],[meses]]/12</f>
        <v>46.75</v>
      </c>
      <c r="I264" s="58">
        <f t="shared" ca="1" si="11"/>
        <v>52500</v>
      </c>
      <c r="J264" s="60">
        <f t="shared" si="10"/>
        <v>350</v>
      </c>
      <c r="K264" s="60"/>
      <c r="L264" s="61">
        <f>M263+L263*(1-TER_mensal-desconto_div_mensal)+Table20[[#This Row],[aportes]]*(1-custo_remessa)-comissao-Table20[[#This Row],[saques]]</f>
        <v>219808.25473896877</v>
      </c>
      <c r="M264" s="59">
        <f>Table20[[#This Row],[riqueza]]*rendimento_hist_mensal</f>
        <v>1191.1138919324842</v>
      </c>
      <c r="N264" s="98">
        <f>((Table20[[#This Row],[riqueza]]*SWR)/12)*(1-imposto_GCAP)</f>
        <v>732.69418246322914</v>
      </c>
      <c r="O264" s="99">
        <f>Table20[[#This Row],[renda passiva]]*cambio_hoje*(1-custo_repatriacao)</f>
        <v>4099.8269326821219</v>
      </c>
    </row>
    <row r="265" spans="7:15" ht="20.100000000000001" customHeight="1" x14ac:dyDescent="0.6">
      <c r="G265" s="57">
        <v>262</v>
      </c>
      <c r="H265" s="112">
        <f ca="1">YEAR(TODAY())-YEAR(data_de_nascimento)+Table20[[#This Row],[meses]]/12</f>
        <v>46.833333333333329</v>
      </c>
      <c r="I265" s="58">
        <f t="shared" ca="1" si="11"/>
        <v>52530</v>
      </c>
      <c r="J265" s="60">
        <f t="shared" si="10"/>
        <v>350</v>
      </c>
      <c r="K265" s="60"/>
      <c r="L265" s="61">
        <f>M264+L264*(1-TER_mensal-desconto_div_mensal)+Table20[[#This Row],[aportes]]*(1-custo_remessa)-comissao-Table20[[#This Row],[saques]]</f>
        <v>221260.11402723411</v>
      </c>
      <c r="M265" s="59">
        <f>Table20[[#This Row],[riqueza]]*rendimento_hist_mensal</f>
        <v>1198.9813388099353</v>
      </c>
      <c r="N265" s="98">
        <f>((Table20[[#This Row],[riqueza]]*SWR)/12)*(1-imposto_GCAP)</f>
        <v>737.53371342411367</v>
      </c>
      <c r="O265" s="99">
        <f>Table20[[#This Row],[renda passiva]]*cambio_hoje*(1-custo_repatriacao)</f>
        <v>4126.9067701502991</v>
      </c>
    </row>
    <row r="266" spans="7:15" ht="20.100000000000001" customHeight="1" x14ac:dyDescent="0.6">
      <c r="G266" s="57">
        <v>263</v>
      </c>
      <c r="H266" s="112">
        <f ca="1">YEAR(TODAY())-YEAR(data_de_nascimento)+Table20[[#This Row],[meses]]/12</f>
        <v>46.916666666666671</v>
      </c>
      <c r="I266" s="58">
        <f t="shared" ca="1" si="11"/>
        <v>52561</v>
      </c>
      <c r="J266" s="60">
        <f t="shared" si="10"/>
        <v>350</v>
      </c>
      <c r="K266" s="60"/>
      <c r="L266" s="61">
        <f>M265+L265*(1-TER_mensal-desconto_div_mensal)+Table20[[#This Row],[aportes]]*(1-custo_remessa)-comissao-Table20[[#This Row],[saques]]</f>
        <v>222719.29680056617</v>
      </c>
      <c r="M266" s="59">
        <f>Table20[[#This Row],[riqueza]]*rendimento_hist_mensal</f>
        <v>1206.8884707520381</v>
      </c>
      <c r="N266" s="98">
        <f>((Table20[[#This Row],[riqueza]]*SWR)/12)*(1-imposto_GCAP)</f>
        <v>742.3976560018873</v>
      </c>
      <c r="O266" s="99">
        <f>Table20[[#This Row],[renda passiva]]*cambio_hoje*(1-custo_repatriacao)</f>
        <v>4154.1232040413597</v>
      </c>
    </row>
    <row r="267" spans="7:15" ht="20.100000000000001" customHeight="1" x14ac:dyDescent="0.6">
      <c r="G267" s="57">
        <v>264</v>
      </c>
      <c r="H267" s="112">
        <f ca="1">YEAR(TODAY())-YEAR(data_de_nascimento)+Table20[[#This Row],[meses]]/12</f>
        <v>47</v>
      </c>
      <c r="I267" s="58">
        <f t="shared" ca="1" si="11"/>
        <v>52591</v>
      </c>
      <c r="J267" s="60">
        <f t="shared" si="10"/>
        <v>350</v>
      </c>
      <c r="K267" s="60"/>
      <c r="L267" s="61">
        <f>M266+L266*(1-TER_mensal-desconto_div_mensal)+Table20[[#This Row],[aportes]]*(1-custo_remessa)-comissao-Table20[[#This Row],[saques]]</f>
        <v>224185.84000017124</v>
      </c>
      <c r="M267" s="59">
        <f>Table20[[#This Row],[riqueza]]*rendimento_hist_mensal</f>
        <v>1214.8354879386452</v>
      </c>
      <c r="N267" s="98">
        <f>((Table20[[#This Row],[riqueza]]*SWR)/12)*(1-imposto_GCAP)</f>
        <v>747.28613333390422</v>
      </c>
      <c r="O267" s="99">
        <f>Table20[[#This Row],[renda passiva]]*cambio_hoje*(1-custo_repatriacao)</f>
        <v>4181.4769233765273</v>
      </c>
    </row>
    <row r="268" spans="7:15" ht="20.100000000000001" customHeight="1" x14ac:dyDescent="0.6">
      <c r="G268" s="57">
        <v>265</v>
      </c>
      <c r="H268" s="112">
        <f ca="1">YEAR(TODAY())-YEAR(data_de_nascimento)+Table20[[#This Row],[meses]]/12</f>
        <v>47.083333333333329</v>
      </c>
      <c r="I268" s="58">
        <f t="shared" ca="1" si="11"/>
        <v>52622</v>
      </c>
      <c r="J268" s="60">
        <f t="shared" si="10"/>
        <v>350</v>
      </c>
      <c r="K268" s="60"/>
      <c r="L268" s="61">
        <f>M267+L267*(1-TER_mensal-desconto_div_mensal)+Table20[[#This Row],[aportes]]*(1-custo_remessa)-comissao-Table20[[#This Row],[saques]]</f>
        <v>225659.78075359491</v>
      </c>
      <c r="M268" s="59">
        <f>Table20[[#This Row],[riqueza]]*rendimento_hist_mensal</f>
        <v>1222.8225915593589</v>
      </c>
      <c r="N268" s="98">
        <f>((Table20[[#This Row],[riqueza]]*SWR)/12)*(1-imposto_GCAP)</f>
        <v>752.19926917864962</v>
      </c>
      <c r="O268" s="99">
        <f>Table20[[#This Row],[renda passiva]]*cambio_hoje*(1-custo_repatriacao)</f>
        <v>4208.968620652593</v>
      </c>
    </row>
    <row r="269" spans="7:15" ht="20.100000000000001" customHeight="1" x14ac:dyDescent="0.6">
      <c r="G269" s="57">
        <v>266</v>
      </c>
      <c r="H269" s="112">
        <f ca="1">YEAR(TODAY())-YEAR(data_de_nascimento)+Table20[[#This Row],[meses]]/12</f>
        <v>47.166666666666671</v>
      </c>
      <c r="I269" s="58">
        <f t="shared" ca="1" si="11"/>
        <v>52653</v>
      </c>
      <c r="J269" s="60">
        <f t="shared" si="10"/>
        <v>350</v>
      </c>
      <c r="K269" s="60"/>
      <c r="L269" s="61">
        <f>M268+L268*(1-TER_mensal-desconto_div_mensal)+Table20[[#This Row],[aportes]]*(1-custo_remessa)-comissao-Table20[[#This Row],[saques]]</f>
        <v>227141.15637566193</v>
      </c>
      <c r="M269" s="59">
        <f>Table20[[#This Row],[riqueza]]*rendimento_hist_mensal</f>
        <v>1230.849983818624</v>
      </c>
      <c r="N269" s="98">
        <f>((Table20[[#This Row],[riqueza]]*SWR)/12)*(1-imposto_GCAP)</f>
        <v>757.13718791887311</v>
      </c>
      <c r="O269" s="99">
        <f>Table20[[#This Row],[renda passiva]]*cambio_hoje*(1-custo_repatriacao)</f>
        <v>4236.5989918594505</v>
      </c>
    </row>
    <row r="270" spans="7:15" ht="20.100000000000001" customHeight="1" x14ac:dyDescent="0.6">
      <c r="G270" s="57">
        <v>267</v>
      </c>
      <c r="H270" s="112">
        <f ca="1">YEAR(TODAY())-YEAR(data_de_nascimento)+Table20[[#This Row],[meses]]/12</f>
        <v>47.25</v>
      </c>
      <c r="I270" s="58">
        <f t="shared" ca="1" si="11"/>
        <v>52682</v>
      </c>
      <c r="J270" s="60">
        <f t="shared" si="10"/>
        <v>350</v>
      </c>
      <c r="K270" s="60"/>
      <c r="L270" s="61">
        <f>M269+L269*(1-TER_mensal-desconto_div_mensal)+Table20[[#This Row],[aportes]]*(1-custo_remessa)-comissao-Table20[[#This Row],[saques]]</f>
        <v>228630.00436942096</v>
      </c>
      <c r="M270" s="59">
        <f>Table20[[#This Row],[riqueza]]*rendimento_hist_mensal</f>
        <v>1238.9178679408474</v>
      </c>
      <c r="N270" s="98">
        <f>((Table20[[#This Row],[riqueza]]*SWR)/12)*(1-imposto_GCAP)</f>
        <v>762.10001456473663</v>
      </c>
      <c r="O270" s="99">
        <f>Table20[[#This Row],[renda passiva]]*cambio_hoje*(1-custo_repatriacao)</f>
        <v>4264.3687364977113</v>
      </c>
    </row>
    <row r="271" spans="7:15" ht="20.100000000000001" customHeight="1" x14ac:dyDescent="0.6">
      <c r="G271" s="57">
        <v>268</v>
      </c>
      <c r="H271" s="112">
        <f ca="1">YEAR(TODAY())-YEAR(data_de_nascimento)+Table20[[#This Row],[meses]]/12</f>
        <v>47.333333333333329</v>
      </c>
      <c r="I271" s="58">
        <f t="shared" ca="1" si="11"/>
        <v>52713</v>
      </c>
      <c r="J271" s="60">
        <f t="shared" si="10"/>
        <v>350</v>
      </c>
      <c r="K271" s="60"/>
      <c r="L271" s="61">
        <f>M270+L270*(1-TER_mensal-desconto_div_mensal)+Table20[[#This Row],[aportes]]*(1-custo_remessa)-comissao-Table20[[#This Row],[saques]]</f>
        <v>230126.3624270939</v>
      </c>
      <c r="M271" s="59">
        <f>Table20[[#This Row],[riqueza]]*rendimento_hist_mensal</f>
        <v>1247.026448175543</v>
      </c>
      <c r="N271" s="98">
        <f>((Table20[[#This Row],[riqueza]]*SWR)/12)*(1-imposto_GCAP)</f>
        <v>767.08787475697966</v>
      </c>
      <c r="O271" s="99">
        <f>Table20[[#This Row],[renda passiva]]*cambio_hoje*(1-custo_repatriacao)</f>
        <v>4292.2785575964172</v>
      </c>
    </row>
    <row r="272" spans="7:15" ht="20.100000000000001" customHeight="1" x14ac:dyDescent="0.6">
      <c r="G272" s="57">
        <v>269</v>
      </c>
      <c r="H272" s="112">
        <f ca="1">YEAR(TODAY())-YEAR(data_de_nascimento)+Table20[[#This Row],[meses]]/12</f>
        <v>47.416666666666671</v>
      </c>
      <c r="I272" s="58">
        <f t="shared" ca="1" si="11"/>
        <v>52743</v>
      </c>
      <c r="J272" s="60">
        <f t="shared" si="10"/>
        <v>350</v>
      </c>
      <c r="K272" s="60"/>
      <c r="L272" s="61">
        <f>M271+L271*(1-TER_mensal-desconto_div_mensal)+Table20[[#This Row],[aportes]]*(1-custo_remessa)-comissao-Table20[[#This Row],[saques]]</f>
        <v>231630.26843103021</v>
      </c>
      <c r="M272" s="59">
        <f>Table20[[#This Row],[riqueza]]*rendimento_hist_mensal</f>
        <v>1255.1759298025024</v>
      </c>
      <c r="N272" s="98">
        <f>((Table20[[#This Row],[riqueza]]*SWR)/12)*(1-imposto_GCAP)</f>
        <v>772.10089477010069</v>
      </c>
      <c r="O272" s="99">
        <f>Table20[[#This Row],[renda passiva]]*cambio_hoje*(1-custo_repatriacao)</f>
        <v>4320.3291617308369</v>
      </c>
    </row>
    <row r="273" spans="7:15" ht="20.100000000000001" customHeight="1" x14ac:dyDescent="0.6">
      <c r="G273" s="57">
        <v>270</v>
      </c>
      <c r="H273" s="112">
        <f ca="1">YEAR(TODAY())-YEAR(data_de_nascimento)+Table20[[#This Row],[meses]]/12</f>
        <v>47.5</v>
      </c>
      <c r="I273" s="58">
        <f t="shared" ca="1" si="11"/>
        <v>52774</v>
      </c>
      <c r="J273" s="60">
        <f t="shared" si="10"/>
        <v>350</v>
      </c>
      <c r="K273" s="60"/>
      <c r="L273" s="61">
        <f>M272+L272*(1-TER_mensal-desconto_div_mensal)+Table20[[#This Row],[aportes]]*(1-custo_remessa)-comissao-Table20[[#This Row],[saques]]</f>
        <v>233141.76045466593</v>
      </c>
      <c r="M273" s="59">
        <f>Table20[[#This Row],[riqueza]]*rendimento_hist_mensal</f>
        <v>1263.3665191369914</v>
      </c>
      <c r="N273" s="98">
        <f>((Table20[[#This Row],[riqueza]]*SWR)/12)*(1-imposto_GCAP)</f>
        <v>777.13920151555305</v>
      </c>
      <c r="O273" s="99">
        <f>Table20[[#This Row],[renda passiva]]*cambio_hoje*(1-custo_repatriacao)</f>
        <v>4348.5212590403526</v>
      </c>
    </row>
    <row r="274" spans="7:15" ht="20.100000000000001" customHeight="1" x14ac:dyDescent="0.6">
      <c r="G274" s="57">
        <v>271</v>
      </c>
      <c r="H274" s="112">
        <f ca="1">YEAR(TODAY())-YEAR(data_de_nascimento)+Table20[[#This Row],[meses]]/12</f>
        <v>47.583333333333329</v>
      </c>
      <c r="I274" s="58">
        <f t="shared" ca="1" si="11"/>
        <v>52804</v>
      </c>
      <c r="J274" s="60">
        <f t="shared" si="10"/>
        <v>350</v>
      </c>
      <c r="K274" s="60"/>
      <c r="L274" s="61">
        <f>M273+L273*(1-TER_mensal-desconto_div_mensal)+Table20[[#This Row],[aportes]]*(1-custo_remessa)-comissao-Table20[[#This Row],[saques]]</f>
        <v>234660.87676348755</v>
      </c>
      <c r="M274" s="59">
        <f>Table20[[#This Row],[riqueza]]*rendimento_hist_mensal</f>
        <v>1271.5984235349742</v>
      </c>
      <c r="N274" s="98">
        <f>((Table20[[#This Row],[riqueza]]*SWR)/12)*(1-imposto_GCAP)</f>
        <v>782.2029225449586</v>
      </c>
      <c r="O274" s="99">
        <f>Table20[[#This Row],[renda passiva]]*cambio_hoje*(1-custo_repatriacao)</f>
        <v>4376.8555632464431</v>
      </c>
    </row>
    <row r="275" spans="7:15" ht="20.100000000000001" customHeight="1" x14ac:dyDescent="0.6">
      <c r="G275" s="57">
        <v>272</v>
      </c>
      <c r="H275" s="112">
        <f ca="1">YEAR(TODAY())-YEAR(data_de_nascimento)+Table20[[#This Row],[meses]]/12</f>
        <v>47.666666666666671</v>
      </c>
      <c r="I275" s="58">
        <f t="shared" ca="1" si="11"/>
        <v>52835</v>
      </c>
      <c r="J275" s="60">
        <f t="shared" si="10"/>
        <v>350</v>
      </c>
      <c r="K275" s="60"/>
      <c r="L275" s="61">
        <f>M274+L274*(1-TER_mensal-desconto_div_mensal)+Table20[[#This Row],[aportes]]*(1-custo_remessa)-comissao-Table20[[#This Row],[saques]]</f>
        <v>236187.65581600077</v>
      </c>
      <c r="M275" s="59">
        <f>Table20[[#This Row],[riqueza]]*rendimento_hist_mensal</f>
        <v>1279.871851398362</v>
      </c>
      <c r="N275" s="98">
        <f>((Table20[[#This Row],[riqueza]]*SWR)/12)*(1-imposto_GCAP)</f>
        <v>787.29218605333597</v>
      </c>
      <c r="O275" s="99">
        <f>Table20[[#This Row],[renda passiva]]*cambio_hoje*(1-custo_repatriacao)</f>
        <v>4405.332791670744</v>
      </c>
    </row>
    <row r="276" spans="7:15" ht="20.100000000000001" customHeight="1" x14ac:dyDescent="0.6">
      <c r="G276" s="57">
        <v>273</v>
      </c>
      <c r="H276" s="112">
        <f ca="1">YEAR(TODAY())-YEAR(data_de_nascimento)+Table20[[#This Row],[meses]]/12</f>
        <v>47.75</v>
      </c>
      <c r="I276" s="58">
        <f t="shared" ca="1" si="11"/>
        <v>52866</v>
      </c>
      <c r="J276" s="60">
        <f t="shared" si="10"/>
        <v>350</v>
      </c>
      <c r="K276" s="60"/>
      <c r="L276" s="61">
        <f>M275+L275*(1-TER_mensal-desconto_div_mensal)+Table20[[#This Row],[aportes]]*(1-custo_remessa)-comissao-Table20[[#This Row],[saques]]</f>
        <v>237722.13626470408</v>
      </c>
      <c r="M276" s="59">
        <f>Table20[[#This Row],[riqueza]]*rendimento_hist_mensal</f>
        <v>1288.187012180289</v>
      </c>
      <c r="N276" s="98">
        <f>((Table20[[#This Row],[riqueza]]*SWR)/12)*(1-imposto_GCAP)</f>
        <v>792.40712088234693</v>
      </c>
      <c r="O276" s="99">
        <f>Table20[[#This Row],[renda passiva]]*cambio_hoje*(1-custo_repatriacao)</f>
        <v>4433.9536652532161</v>
      </c>
    </row>
    <row r="277" spans="7:15" ht="20.100000000000001" customHeight="1" x14ac:dyDescent="0.6">
      <c r="G277" s="57">
        <v>274</v>
      </c>
      <c r="H277" s="112">
        <f ca="1">YEAR(TODAY())-YEAR(data_de_nascimento)+Table20[[#This Row],[meses]]/12</f>
        <v>47.833333333333329</v>
      </c>
      <c r="I277" s="58">
        <f t="shared" ca="1" si="11"/>
        <v>52896</v>
      </c>
      <c r="J277" s="60">
        <f t="shared" si="10"/>
        <v>350</v>
      </c>
      <c r="K277" s="60"/>
      <c r="L277" s="61">
        <f>M276+L276*(1-TER_mensal-desconto_div_mensal)+Table20[[#This Row],[aportes]]*(1-custo_remessa)-comissao-Table20[[#This Row],[saques]]</f>
        <v>239264.35695706742</v>
      </c>
      <c r="M277" s="59">
        <f>Table20[[#This Row],[riqueza]]*rendimento_hist_mensal</f>
        <v>1296.5441163904159</v>
      </c>
      <c r="N277" s="98">
        <f>((Table20[[#This Row],[riqueza]]*SWR)/12)*(1-imposto_GCAP)</f>
        <v>797.54785652355804</v>
      </c>
      <c r="O277" s="99">
        <f>Table20[[#This Row],[renda passiva]]*cambio_hoje*(1-custo_repatriacao)</f>
        <v>4462.7189085703949</v>
      </c>
    </row>
    <row r="278" spans="7:15" ht="20.100000000000001" customHeight="1" x14ac:dyDescent="0.6">
      <c r="G278" s="57">
        <v>275</v>
      </c>
      <c r="H278" s="112">
        <f ca="1">YEAR(TODAY())-YEAR(data_de_nascimento)+Table20[[#This Row],[meses]]/12</f>
        <v>47.916666666666671</v>
      </c>
      <c r="I278" s="58">
        <f t="shared" ca="1" si="11"/>
        <v>52927</v>
      </c>
      <c r="J278" s="60">
        <f t="shared" si="10"/>
        <v>350</v>
      </c>
      <c r="K278" s="60"/>
      <c r="L278" s="61">
        <f>M277+L277*(1-TER_mensal-desconto_div_mensal)+Table20[[#This Row],[aportes]]*(1-custo_remessa)-comissao-Table20[[#This Row],[saques]]</f>
        <v>240814.35693651551</v>
      </c>
      <c r="M278" s="59">
        <f>Table20[[#This Row],[riqueza]]*rendimento_hist_mensal</f>
        <v>1304.9433756002584</v>
      </c>
      <c r="N278" s="98">
        <f>((Table20[[#This Row],[riqueza]]*SWR)/12)*(1-imposto_GCAP)</f>
        <v>802.71452312171834</v>
      </c>
      <c r="O278" s="99">
        <f>Table20[[#This Row],[renda passiva]]*cambio_hoje*(1-custo_repatriacao)</f>
        <v>4491.6292498537314</v>
      </c>
    </row>
    <row r="279" spans="7:15" ht="20.100000000000001" customHeight="1" x14ac:dyDescent="0.6">
      <c r="G279" s="57">
        <v>276</v>
      </c>
      <c r="H279" s="112">
        <f ca="1">YEAR(TODAY())-YEAR(data_de_nascimento)+Table20[[#This Row],[meses]]/12</f>
        <v>48</v>
      </c>
      <c r="I279" s="58">
        <f t="shared" ca="1" si="11"/>
        <v>52957</v>
      </c>
      <c r="J279" s="60">
        <f t="shared" si="10"/>
        <v>350</v>
      </c>
      <c r="K279" s="60"/>
      <c r="L279" s="61">
        <f>M278+L278*(1-TER_mensal-desconto_div_mensal)+Table20[[#This Row],[aportes]]*(1-custo_remessa)-comissao-Table20[[#This Row],[saques]]</f>
        <v>242372.1754434164</v>
      </c>
      <c r="M279" s="59">
        <f>Table20[[#This Row],[riqueza]]*rendimento_hist_mensal</f>
        <v>1313.3850024485437</v>
      </c>
      <c r="N279" s="98">
        <f>((Table20[[#This Row],[riqueza]]*SWR)/12)*(1-imposto_GCAP)</f>
        <v>807.90725147805472</v>
      </c>
      <c r="O279" s="99">
        <f>Table20[[#This Row],[renda passiva]]*cambio_hoje*(1-custo_repatriacao)</f>
        <v>4520.6854210080292</v>
      </c>
    </row>
    <row r="280" spans="7:15" ht="20.100000000000001" customHeight="1" x14ac:dyDescent="0.6">
      <c r="G280" s="57">
        <v>277</v>
      </c>
      <c r="H280" s="112">
        <f ca="1">YEAR(TODAY())-YEAR(data_de_nascimento)+Table20[[#This Row],[meses]]/12</f>
        <v>48.083333333333329</v>
      </c>
      <c r="I280" s="58">
        <f t="shared" ca="1" si="11"/>
        <v>52988</v>
      </c>
      <c r="J280" s="60"/>
      <c r="K280" s="60">
        <f t="shared" ref="K280:K343" si="12">saques</f>
        <v>800</v>
      </c>
      <c r="L280" s="61">
        <f>M279+L279*(1-TER_mensal-desconto_div_mensal)+Table20[[#This Row],[aportes]]*(1-custo_remessa)-comissao-Table20[[#This Row],[saques]]</f>
        <v>242792.75191607478</v>
      </c>
      <c r="M280" s="59">
        <f>Table20[[#This Row],[riqueza]]*rendimento_hist_mensal</f>
        <v>1315.6640546151614</v>
      </c>
      <c r="N280" s="98">
        <f>((Table20[[#This Row],[riqueza]]*SWR)/12)*(1-imposto_GCAP)</f>
        <v>809.30917305358264</v>
      </c>
      <c r="O280" s="99">
        <f>Table20[[#This Row],[renda passiva]]*cambio_hoje*(1-custo_repatriacao)</f>
        <v>4528.5299432799738</v>
      </c>
    </row>
    <row r="281" spans="7:15" ht="20.100000000000001" customHeight="1" x14ac:dyDescent="0.6">
      <c r="G281" s="57">
        <v>278</v>
      </c>
      <c r="H281" s="112">
        <f ca="1">YEAR(TODAY())-YEAR(data_de_nascimento)+Table20[[#This Row],[meses]]/12</f>
        <v>48.166666666666671</v>
      </c>
      <c r="I281" s="58">
        <f t="shared" ca="1" si="11"/>
        <v>53019</v>
      </c>
      <c r="J281" s="60"/>
      <c r="K281" s="60">
        <f t="shared" si="12"/>
        <v>800</v>
      </c>
      <c r="L281" s="61">
        <f>M280+L280*(1-TER_mensal-desconto_div_mensal)+Table20[[#This Row],[aportes]]*(1-custo_remessa)-comissao-Table20[[#This Row],[saques]]</f>
        <v>243215.44986534031</v>
      </c>
      <c r="M281" s="59">
        <f>Table20[[#This Row],[riqueza]]*rendimento_hist_mensal</f>
        <v>1317.9546028025327</v>
      </c>
      <c r="N281" s="98">
        <f>((Table20[[#This Row],[riqueza]]*SWR)/12)*(1-imposto_GCAP)</f>
        <v>810.71816621780101</v>
      </c>
      <c r="O281" s="99">
        <f>Table20[[#This Row],[renda passiva]]*cambio_hoje*(1-custo_repatriacao)</f>
        <v>4536.4140349800155</v>
      </c>
    </row>
    <row r="282" spans="7:15" ht="20.100000000000001" customHeight="1" x14ac:dyDescent="0.6">
      <c r="G282" s="57">
        <v>279</v>
      </c>
      <c r="H282" s="112">
        <f ca="1">YEAR(TODAY())-YEAR(data_de_nascimento)+Table20[[#This Row],[meses]]/12</f>
        <v>48.25</v>
      </c>
      <c r="I282" s="58">
        <f t="shared" ca="1" si="11"/>
        <v>53047</v>
      </c>
      <c r="J282" s="60"/>
      <c r="K282" s="60">
        <f t="shared" si="12"/>
        <v>800</v>
      </c>
      <c r="L282" s="61">
        <f>M281+L281*(1-TER_mensal-desconto_div_mensal)+Table20[[#This Row],[aportes]]*(1-custo_remessa)-comissao-Table20[[#This Row],[saques]]</f>
        <v>243640.27999238932</v>
      </c>
      <c r="M282" s="59">
        <f>Table20[[#This Row],[riqueza]]*rendimento_hist_mensal</f>
        <v>1320.2567049990148</v>
      </c>
      <c r="N282" s="98">
        <f>((Table20[[#This Row],[riqueza]]*SWR)/12)*(1-imposto_GCAP)</f>
        <v>812.13426664129781</v>
      </c>
      <c r="O282" s="99">
        <f>Table20[[#This Row],[renda passiva]]*cambio_hoje*(1-custo_repatriacao)</f>
        <v>4544.3378957047144</v>
      </c>
    </row>
    <row r="283" spans="7:15" ht="20.100000000000001" customHeight="1" x14ac:dyDescent="0.6">
      <c r="G283" s="57">
        <v>280</v>
      </c>
      <c r="H283" s="112">
        <f ca="1">YEAR(TODAY())-YEAR(data_de_nascimento)+Table20[[#This Row],[meses]]/12</f>
        <v>48.333333333333329</v>
      </c>
      <c r="I283" s="58">
        <f t="shared" ca="1" si="11"/>
        <v>53078</v>
      </c>
      <c r="J283" s="60"/>
      <c r="K283" s="60">
        <f t="shared" si="12"/>
        <v>800</v>
      </c>
      <c r="L283" s="61">
        <f>M282+L282*(1-TER_mensal-desconto_div_mensal)+Table20[[#This Row],[aportes]]*(1-custo_remessa)-comissao-Table20[[#This Row],[saques]]</f>
        <v>244067.25305237714</v>
      </c>
      <c r="M283" s="59">
        <f>Table20[[#This Row],[riqueza]]*rendimento_hist_mensal</f>
        <v>1322.570419485472</v>
      </c>
      <c r="N283" s="98">
        <f>((Table20[[#This Row],[riqueza]]*SWR)/12)*(1-imposto_GCAP)</f>
        <v>813.55751017459045</v>
      </c>
      <c r="O283" s="99">
        <f>Table20[[#This Row],[renda passiva]]*cambio_hoje*(1-custo_repatriacao)</f>
        <v>4552.3017260574288</v>
      </c>
    </row>
    <row r="284" spans="7:15" ht="20.100000000000001" customHeight="1" x14ac:dyDescent="0.6">
      <c r="G284" s="57">
        <v>281</v>
      </c>
      <c r="H284" s="112">
        <f ca="1">YEAR(TODAY())-YEAR(data_de_nascimento)+Table20[[#This Row],[meses]]/12</f>
        <v>48.416666666666671</v>
      </c>
      <c r="I284" s="58">
        <f t="shared" ca="1" si="11"/>
        <v>53108</v>
      </c>
      <c r="J284" s="60"/>
      <c r="K284" s="60">
        <f t="shared" si="12"/>
        <v>800</v>
      </c>
      <c r="L284" s="61">
        <f>M283+L283*(1-TER_mensal-desconto_div_mensal)+Table20[[#This Row],[aportes]]*(1-custo_remessa)-comissao-Table20[[#This Row],[saques]]</f>
        <v>244496.37985471037</v>
      </c>
      <c r="M284" s="59">
        <f>Table20[[#This Row],[riqueza]]*rendimento_hist_mensal</f>
        <v>1324.8958048367485</v>
      </c>
      <c r="N284" s="98">
        <f>((Table20[[#This Row],[riqueza]]*SWR)/12)*(1-imposto_GCAP)</f>
        <v>814.98793284903456</v>
      </c>
      <c r="O284" s="99">
        <f>Table20[[#This Row],[renda passiva]]*cambio_hoje*(1-custo_repatriacao)</f>
        <v>4560.3057276534146</v>
      </c>
    </row>
    <row r="285" spans="7:15" ht="20.100000000000001" customHeight="1" x14ac:dyDescent="0.6">
      <c r="G285" s="57">
        <v>282</v>
      </c>
      <c r="H285" s="112">
        <f ca="1">YEAR(TODAY())-YEAR(data_de_nascimento)+Table20[[#This Row],[meses]]/12</f>
        <v>48.5</v>
      </c>
      <c r="I285" s="58">
        <f t="shared" ca="1" si="11"/>
        <v>53139</v>
      </c>
      <c r="J285" s="60"/>
      <c r="K285" s="60">
        <f t="shared" si="12"/>
        <v>800</v>
      </c>
      <c r="L285" s="61">
        <f>M284+L284*(1-TER_mensal-desconto_div_mensal)+Table20[[#This Row],[aportes]]*(1-custo_remessa)-comissao-Table20[[#This Row],[saques]]</f>
        <v>244927.67126332049</v>
      </c>
      <c r="M285" s="59">
        <f>Table20[[#This Row],[riqueza]]*rendimento_hist_mensal</f>
        <v>1327.2329199231528</v>
      </c>
      <c r="N285" s="98">
        <f>((Table20[[#This Row],[riqueza]]*SWR)/12)*(1-imposto_GCAP)</f>
        <v>816.42557087773503</v>
      </c>
      <c r="O285" s="99">
        <f>Table20[[#This Row],[renda passiva]]*cambio_hoje*(1-custo_repatriacao)</f>
        <v>4568.3501031249098</v>
      </c>
    </row>
    <row r="286" spans="7:15" ht="20.100000000000001" customHeight="1" x14ac:dyDescent="0.6">
      <c r="G286" s="57">
        <v>283</v>
      </c>
      <c r="H286" s="112">
        <f ca="1">YEAR(TODAY())-YEAR(data_de_nascimento)+Table20[[#This Row],[meses]]/12</f>
        <v>48.583333333333329</v>
      </c>
      <c r="I286" s="58">
        <f t="shared" ca="1" si="11"/>
        <v>53169</v>
      </c>
      <c r="J286" s="60"/>
      <c r="K286" s="60">
        <f t="shared" si="12"/>
        <v>800</v>
      </c>
      <c r="L286" s="61">
        <f>M285+L285*(1-TER_mensal-desconto_div_mensal)+Table20[[#This Row],[aportes]]*(1-custo_remessa)-comissao-Table20[[#This Row],[saques]]</f>
        <v>245361.13819693908</v>
      </c>
      <c r="M286" s="59">
        <f>Table20[[#This Row],[riqueza]]*rendimento_hist_mensal</f>
        <v>1329.581823911948</v>
      </c>
      <c r="N286" s="98">
        <f>((Table20[[#This Row],[riqueza]]*SWR)/12)*(1-imposto_GCAP)</f>
        <v>817.87046065646371</v>
      </c>
      <c r="O286" s="99">
        <f>Table20[[#This Row],[renda passiva]]*cambio_hoje*(1-custo_repatriacao)</f>
        <v>4576.4350561262754</v>
      </c>
    </row>
    <row r="287" spans="7:15" ht="20.100000000000001" customHeight="1" x14ac:dyDescent="0.6">
      <c r="G287" s="57">
        <v>284</v>
      </c>
      <c r="H287" s="112">
        <f ca="1">YEAR(TODAY())-YEAR(data_de_nascimento)+Table20[[#This Row],[meses]]/12</f>
        <v>48.666666666666671</v>
      </c>
      <c r="I287" s="58">
        <f t="shared" ca="1" si="11"/>
        <v>53200</v>
      </c>
      <c r="J287" s="60"/>
      <c r="K287" s="60">
        <f t="shared" si="12"/>
        <v>800</v>
      </c>
      <c r="L287" s="61">
        <f>M286+L286*(1-TER_mensal-desconto_div_mensal)+Table20[[#This Row],[aportes]]*(1-custo_remessa)-comissao-Table20[[#This Row],[saques]]</f>
        <v>245796.791629374</v>
      </c>
      <c r="M287" s="59">
        <f>Table20[[#This Row],[riqueza]]*rendimento_hist_mensal</f>
        <v>1331.9425762688491</v>
      </c>
      <c r="N287" s="98">
        <f>((Table20[[#This Row],[riqueza]]*SWR)/12)*(1-imposto_GCAP)</f>
        <v>819.32263876458001</v>
      </c>
      <c r="O287" s="99">
        <f>Table20[[#This Row],[renda passiva]]*cambio_hoje*(1-custo_repatriacao)</f>
        <v>4584.560791339145</v>
      </c>
    </row>
    <row r="288" spans="7:15" ht="20.100000000000001" customHeight="1" x14ac:dyDescent="0.6">
      <c r="G288" s="57">
        <v>285</v>
      </c>
      <c r="H288" s="112">
        <f ca="1">YEAR(TODAY())-YEAR(data_de_nascimento)+Table20[[#This Row],[meses]]/12</f>
        <v>48.75</v>
      </c>
      <c r="I288" s="58">
        <f t="shared" ca="1" si="11"/>
        <v>53231</v>
      </c>
      <c r="J288" s="60"/>
      <c r="K288" s="60">
        <f t="shared" si="12"/>
        <v>800</v>
      </c>
      <c r="L288" s="61">
        <f>M287+L287*(1-TER_mensal-desconto_div_mensal)+Table20[[#This Row],[aportes]]*(1-custo_remessa)-comissao-Table20[[#This Row],[saques]]</f>
        <v>246234.64258978734</v>
      </c>
      <c r="M288" s="59">
        <f>Table20[[#This Row],[riqueza]]*rendimento_hist_mensal</f>
        <v>1334.3152367595283</v>
      </c>
      <c r="N288" s="98">
        <f>((Table20[[#This Row],[riqueza]]*SWR)/12)*(1-imposto_GCAP)</f>
        <v>820.78214196595775</v>
      </c>
      <c r="O288" s="99">
        <f>Table20[[#This Row],[renda passiva]]*cambio_hoje*(1-custo_repatriacao)</f>
        <v>4592.727514477614</v>
      </c>
    </row>
    <row r="289" spans="7:15" ht="20.100000000000001" customHeight="1" x14ac:dyDescent="0.6">
      <c r="G289" s="57">
        <v>286</v>
      </c>
      <c r="H289" s="112">
        <f ca="1">YEAR(TODAY())-YEAR(data_de_nascimento)+Table20[[#This Row],[meses]]/12</f>
        <v>48.833333333333329</v>
      </c>
      <c r="I289" s="58">
        <f t="shared" ca="1" si="11"/>
        <v>53261</v>
      </c>
      <c r="J289" s="60"/>
      <c r="K289" s="60">
        <f t="shared" si="12"/>
        <v>800</v>
      </c>
      <c r="L289" s="61">
        <f>M288+L288*(1-TER_mensal-desconto_div_mensal)+Table20[[#This Row],[aportes]]*(1-custo_remessa)-comissao-Table20[[#This Row],[saques]]</f>
        <v>246674.7021629746</v>
      </c>
      <c r="M289" s="59">
        <f>Table20[[#This Row],[riqueza]]*rendimento_hist_mensal</f>
        <v>1336.699865451129</v>
      </c>
      <c r="N289" s="98">
        <f>((Table20[[#This Row],[riqueza]]*SWR)/12)*(1-imposto_GCAP)</f>
        <v>822.24900720991536</v>
      </c>
      <c r="O289" s="99">
        <f>Table20[[#This Row],[renda passiva]]*cambio_hoje*(1-custo_repatriacao)</f>
        <v>4600.9354322934414</v>
      </c>
    </row>
    <row r="290" spans="7:15" ht="20.100000000000001" customHeight="1" x14ac:dyDescent="0.6">
      <c r="G290" s="57">
        <v>287</v>
      </c>
      <c r="H290" s="112">
        <f ca="1">YEAR(TODAY())-YEAR(data_de_nascimento)+Table20[[#This Row],[meses]]/12</f>
        <v>48.916666666666671</v>
      </c>
      <c r="I290" s="58">
        <f t="shared" ca="1" si="11"/>
        <v>53292</v>
      </c>
      <c r="J290" s="60"/>
      <c r="K290" s="60">
        <f t="shared" si="12"/>
        <v>800</v>
      </c>
      <c r="L290" s="61">
        <f>M289+L289*(1-TER_mensal-desconto_div_mensal)+Table20[[#This Row],[aportes]]*(1-custo_remessa)-comissao-Table20[[#This Row],[saques]]</f>
        <v>247116.9814896454</v>
      </c>
      <c r="M290" s="59">
        <f>Table20[[#This Row],[riqueza]]*rendimento_hist_mensal</f>
        <v>1339.0965227137863</v>
      </c>
      <c r="N290" s="98">
        <f>((Table20[[#This Row],[riqueza]]*SWR)/12)*(1-imposto_GCAP)</f>
        <v>823.72327163215141</v>
      </c>
      <c r="O290" s="99">
        <f>Table20[[#This Row],[renda passiva]]*cambio_hoje*(1-custo_repatriacao)</f>
        <v>4609.1847525812846</v>
      </c>
    </row>
    <row r="291" spans="7:15" ht="20.100000000000001" customHeight="1" x14ac:dyDescent="0.6">
      <c r="G291" s="57">
        <v>288</v>
      </c>
      <c r="H291" s="112">
        <f ca="1">YEAR(TODAY())-YEAR(data_de_nascimento)+Table20[[#This Row],[meses]]/12</f>
        <v>49</v>
      </c>
      <c r="I291" s="58">
        <f t="shared" ca="1" si="11"/>
        <v>53322</v>
      </c>
      <c r="J291" s="60"/>
      <c r="K291" s="60">
        <f t="shared" si="12"/>
        <v>800</v>
      </c>
      <c r="L291" s="61">
        <f>M290+L290*(1-TER_mensal-desconto_div_mensal)+Table20[[#This Row],[aportes]]*(1-custo_remessa)-comissao-Table20[[#This Row],[saques]]</f>
        <v>247561.49176670535</v>
      </c>
      <c r="M291" s="59">
        <f>Table20[[#This Row],[riqueza]]*rendimento_hist_mensal</f>
        <v>1341.5052692221539</v>
      </c>
      <c r="N291" s="98">
        <f>((Table20[[#This Row],[riqueza]]*SWR)/12)*(1-imposto_GCAP)</f>
        <v>825.20497255568455</v>
      </c>
      <c r="O291" s="99">
        <f>Table20[[#This Row],[renda passiva]]*cambio_hoje*(1-custo_repatriacao)</f>
        <v>4617.4756841839608</v>
      </c>
    </row>
    <row r="292" spans="7:15" ht="20.100000000000001" customHeight="1" x14ac:dyDescent="0.6">
      <c r="G292" s="57">
        <v>289</v>
      </c>
      <c r="H292" s="112">
        <f ca="1">YEAR(TODAY())-YEAR(data_de_nascimento)+Table20[[#This Row],[meses]]/12</f>
        <v>49.083333333333329</v>
      </c>
      <c r="I292" s="58">
        <f t="shared" ca="1" si="11"/>
        <v>53353</v>
      </c>
      <c r="J292" s="60"/>
      <c r="K292" s="60">
        <f t="shared" si="12"/>
        <v>800</v>
      </c>
      <c r="L292" s="61">
        <f>M291+L291*(1-TER_mensal-desconto_div_mensal)+Table20[[#This Row],[aportes]]*(1-custo_remessa)-comissao-Table20[[#This Row],[saques]]</f>
        <v>248008.24424753973</v>
      </c>
      <c r="M292" s="59">
        <f>Table20[[#This Row],[riqueza]]*rendimento_hist_mensal</f>
        <v>1343.9261659569422</v>
      </c>
      <c r="N292" s="98">
        <f>((Table20[[#This Row],[riqueza]]*SWR)/12)*(1-imposto_GCAP)</f>
        <v>826.69414749179907</v>
      </c>
      <c r="O292" s="99">
        <f>Table20[[#This Row],[renda passiva]]*cambio_hoje*(1-custo_repatriacao)</f>
        <v>4625.808436997736</v>
      </c>
    </row>
    <row r="293" spans="7:15" ht="20.100000000000001" customHeight="1" x14ac:dyDescent="0.6">
      <c r="G293" s="57">
        <v>290</v>
      </c>
      <c r="H293" s="112">
        <f ca="1">YEAR(TODAY())-YEAR(data_de_nascimento)+Table20[[#This Row],[meses]]/12</f>
        <v>49.166666666666671</v>
      </c>
      <c r="I293" s="58">
        <f t="shared" ca="1" si="11"/>
        <v>53384</v>
      </c>
      <c r="J293" s="60"/>
      <c r="K293" s="60">
        <f t="shared" si="12"/>
        <v>800</v>
      </c>
      <c r="L293" s="61">
        <f>M292+L292*(1-TER_mensal-desconto_div_mensal)+Table20[[#This Row],[aportes]]*(1-custo_remessa)-comissao-Table20[[#This Row],[saques]]</f>
        <v>248457.25024229815</v>
      </c>
      <c r="M293" s="59">
        <f>Table20[[#This Row],[riqueza]]*rendimento_hist_mensal</f>
        <v>1346.3592742064611</v>
      </c>
      <c r="N293" s="98">
        <f>((Table20[[#This Row],[riqueza]]*SWR)/12)*(1-imposto_GCAP)</f>
        <v>828.19083414099384</v>
      </c>
      <c r="O293" s="99">
        <f>Table20[[#This Row],[renda passiva]]*cambio_hoje*(1-custo_repatriacao)</f>
        <v>4634.1832219776379</v>
      </c>
    </row>
    <row r="294" spans="7:15" ht="20.100000000000001" customHeight="1" x14ac:dyDescent="0.6">
      <c r="G294" s="57">
        <v>291</v>
      </c>
      <c r="H294" s="112">
        <f ca="1">YEAR(TODAY())-YEAR(data_de_nascimento)+Table20[[#This Row],[meses]]/12</f>
        <v>49.25</v>
      </c>
      <c r="I294" s="58">
        <f t="shared" ca="1" si="11"/>
        <v>53412</v>
      </c>
      <c r="J294" s="60"/>
      <c r="K294" s="60">
        <f t="shared" si="12"/>
        <v>800</v>
      </c>
      <c r="L294" s="61">
        <f>M293+L293*(1-TER_mensal-desconto_div_mensal)+Table20[[#This Row],[aportes]]*(1-custo_remessa)-comissao-Table20[[#This Row],[saques]]</f>
        <v>248908.52111818112</v>
      </c>
      <c r="M294" s="59">
        <f>Table20[[#This Row],[riqueza]]*rendimento_hist_mensal</f>
        <v>1348.8046555681715</v>
      </c>
      <c r="N294" s="98">
        <f>((Table20[[#This Row],[riqueza]]*SWR)/12)*(1-imposto_GCAP)</f>
        <v>829.69507039393704</v>
      </c>
      <c r="O294" s="99">
        <f>Table20[[#This Row],[renda passiva]]*cambio_hoje*(1-custo_repatriacao)</f>
        <v>4642.6002511427941</v>
      </c>
    </row>
    <row r="295" spans="7:15" ht="20.100000000000001" customHeight="1" x14ac:dyDescent="0.6">
      <c r="G295" s="57">
        <v>292</v>
      </c>
      <c r="H295" s="112">
        <f ca="1">YEAR(TODAY())-YEAR(data_de_nascimento)+Table20[[#This Row],[meses]]/12</f>
        <v>49.333333333333329</v>
      </c>
      <c r="I295" s="58">
        <f t="shared" ca="1" si="11"/>
        <v>53443</v>
      </c>
      <c r="J295" s="60"/>
      <c r="K295" s="60">
        <f t="shared" si="12"/>
        <v>800</v>
      </c>
      <c r="L295" s="61">
        <f>M294+L294*(1-TER_mensal-desconto_div_mensal)+Table20[[#This Row],[aportes]]*(1-custo_remessa)-comissao-Table20[[#This Row],[saques]]</f>
        <v>249362.06829972766</v>
      </c>
      <c r="M295" s="59">
        <f>Table20[[#This Row],[riqueza]]*rendimento_hist_mensal</f>
        <v>1351.2623719502446</v>
      </c>
      <c r="N295" s="98">
        <f>((Table20[[#This Row],[riqueza]]*SWR)/12)*(1-imposto_GCAP)</f>
        <v>831.20689433242558</v>
      </c>
      <c r="O295" s="99">
        <f>Table20[[#This Row],[renda passiva]]*cambio_hoje*(1-custo_repatriacao)</f>
        <v>4651.0597375818033</v>
      </c>
    </row>
    <row r="296" spans="7:15" ht="20.100000000000001" customHeight="1" x14ac:dyDescent="0.6">
      <c r="G296" s="57">
        <v>293</v>
      </c>
      <c r="H296" s="112">
        <f ca="1">YEAR(TODAY())-YEAR(data_de_nascimento)+Table20[[#This Row],[meses]]/12</f>
        <v>49.416666666666671</v>
      </c>
      <c r="I296" s="58">
        <f t="shared" ca="1" si="11"/>
        <v>53473</v>
      </c>
      <c r="J296" s="60"/>
      <c r="K296" s="60">
        <f t="shared" si="12"/>
        <v>800</v>
      </c>
      <c r="L296" s="61">
        <f>M295+L295*(1-TER_mensal-desconto_div_mensal)+Table20[[#This Row],[aportes]]*(1-custo_remessa)-comissao-Table20[[#This Row],[saques]]</f>
        <v>249817.90326910457</v>
      </c>
      <c r="M296" s="59">
        <f>Table20[[#This Row],[riqueza]]*rendimento_hist_mensal</f>
        <v>1353.7324855731304</v>
      </c>
      <c r="N296" s="98">
        <f>((Table20[[#This Row],[riqueza]]*SWR)/12)*(1-imposto_GCAP)</f>
        <v>832.72634423034867</v>
      </c>
      <c r="O296" s="99">
        <f>Table20[[#This Row],[renda passiva]]*cambio_hoje*(1-custo_repatriacao)</f>
        <v>4659.5618954581278</v>
      </c>
    </row>
    <row r="297" spans="7:15" ht="20.100000000000001" customHeight="1" x14ac:dyDescent="0.6">
      <c r="G297" s="57">
        <v>294</v>
      </c>
      <c r="H297" s="112">
        <f ca="1">YEAR(TODAY())-YEAR(data_de_nascimento)+Table20[[#This Row],[meses]]/12</f>
        <v>49.5</v>
      </c>
      <c r="I297" s="58">
        <f t="shared" ca="1" si="11"/>
        <v>53504</v>
      </c>
      <c r="J297" s="60"/>
      <c r="K297" s="60">
        <f t="shared" si="12"/>
        <v>800</v>
      </c>
      <c r="L297" s="61">
        <f>M296+L296*(1-TER_mensal-desconto_div_mensal)+Table20[[#This Row],[aportes]]*(1-custo_remessa)-comissao-Table20[[#This Row],[saques]]</f>
        <v>250276.03756639711</v>
      </c>
      <c r="M297" s="59">
        <f>Table20[[#This Row],[riqueza]]*rendimento_hist_mensal</f>
        <v>1356.2150589711309</v>
      </c>
      <c r="N297" s="98">
        <f>((Table20[[#This Row],[riqueza]]*SWR)/12)*(1-imposto_GCAP)</f>
        <v>834.25345855465696</v>
      </c>
      <c r="O297" s="99">
        <f>Table20[[#This Row],[renda passiva]]*cambio_hoje*(1-custo_repatriacao)</f>
        <v>4668.1069400155102</v>
      </c>
    </row>
    <row r="298" spans="7:15" ht="20.100000000000001" customHeight="1" x14ac:dyDescent="0.6">
      <c r="G298" s="57">
        <v>295</v>
      </c>
      <c r="H298" s="112">
        <f ca="1">YEAR(TODAY())-YEAR(data_de_nascimento)+Table20[[#This Row],[meses]]/12</f>
        <v>49.583333333333329</v>
      </c>
      <c r="I298" s="58">
        <f t="shared" ca="1" si="11"/>
        <v>53534</v>
      </c>
      <c r="J298" s="60"/>
      <c r="K298" s="60">
        <f t="shared" si="12"/>
        <v>800</v>
      </c>
      <c r="L298" s="61">
        <f>M297+L297*(1-TER_mensal-desconto_div_mensal)+Table20[[#This Row],[aportes]]*(1-custo_remessa)-comissao-Table20[[#This Row],[saques]]</f>
        <v>250736.48278990123</v>
      </c>
      <c r="M298" s="59">
        <f>Table20[[#This Row],[riqueza]]*rendimento_hist_mensal</f>
        <v>1358.710154993985</v>
      </c>
      <c r="N298" s="98">
        <f>((Table20[[#This Row],[riqueza]]*SWR)/12)*(1-imposto_GCAP)</f>
        <v>835.78827596633744</v>
      </c>
      <c r="O298" s="99">
        <f>Table20[[#This Row],[renda passiva]]*cambio_hoje*(1-custo_repatriacao)</f>
        <v>4676.6950875834391</v>
      </c>
    </row>
    <row r="299" spans="7:15" ht="20.100000000000001" customHeight="1" x14ac:dyDescent="0.6">
      <c r="G299" s="57">
        <v>296</v>
      </c>
      <c r="H299" s="112">
        <f ca="1">YEAR(TODAY())-YEAR(data_de_nascimento)+Table20[[#This Row],[meses]]/12</f>
        <v>49.666666666666671</v>
      </c>
      <c r="I299" s="58">
        <f t="shared" ca="1" si="11"/>
        <v>53565</v>
      </c>
      <c r="J299" s="60"/>
      <c r="K299" s="60">
        <f t="shared" si="12"/>
        <v>800</v>
      </c>
      <c r="L299" s="61">
        <f>M298+L298*(1-TER_mensal-desconto_div_mensal)+Table20[[#This Row],[aportes]]*(1-custo_remessa)-comissao-Table20[[#This Row],[saques]]</f>
        <v>251199.25059641709</v>
      </c>
      <c r="M299" s="59">
        <f>Table20[[#This Row],[riqueza]]*rendimento_hist_mensal</f>
        <v>1361.217836808459</v>
      </c>
      <c r="N299" s="98">
        <f>((Table20[[#This Row],[riqueza]]*SWR)/12)*(1-imposto_GCAP)</f>
        <v>837.33083532139028</v>
      </c>
      <c r="O299" s="99">
        <f>Table20[[#This Row],[renda passiva]]*cambio_hoje*(1-custo_repatriacao)</f>
        <v>4685.3265555826047</v>
      </c>
    </row>
    <row r="300" spans="7:15" ht="20.100000000000001" customHeight="1" x14ac:dyDescent="0.6">
      <c r="G300" s="57">
        <v>297</v>
      </c>
      <c r="H300" s="112">
        <f ca="1">YEAR(TODAY())-YEAR(data_de_nascimento)+Table20[[#This Row],[meses]]/12</f>
        <v>49.75</v>
      </c>
      <c r="I300" s="58">
        <f t="shared" ca="1" si="11"/>
        <v>53596</v>
      </c>
      <c r="J300" s="60"/>
      <c r="K300" s="60">
        <f t="shared" si="12"/>
        <v>800</v>
      </c>
      <c r="L300" s="61">
        <f>M299+L299*(1-TER_mensal-desconto_div_mensal)+Table20[[#This Row],[aportes]]*(1-custo_remessa)-comissao-Table20[[#This Row],[saques]]</f>
        <v>251664.35270154424</v>
      </c>
      <c r="M300" s="59">
        <f>Table20[[#This Row],[riqueza]]*rendimento_hist_mensal</f>
        <v>1363.7381678999454</v>
      </c>
      <c r="N300" s="98">
        <f>((Table20[[#This Row],[riqueza]]*SWR)/12)*(1-imposto_GCAP)</f>
        <v>838.88117567181416</v>
      </c>
      <c r="O300" s="99">
        <f>Table20[[#This Row],[renda passiva]]*cambio_hoje*(1-custo_repatriacao)</f>
        <v>4694.0015625304204</v>
      </c>
    </row>
    <row r="301" spans="7:15" ht="20.100000000000001" customHeight="1" x14ac:dyDescent="0.6">
      <c r="G301" s="57">
        <v>298</v>
      </c>
      <c r="H301" s="112">
        <f ca="1">YEAR(TODAY())-YEAR(data_de_nascimento)+Table20[[#This Row],[meses]]/12</f>
        <v>49.833333333333329</v>
      </c>
      <c r="I301" s="58">
        <f t="shared" ca="1" si="11"/>
        <v>53626</v>
      </c>
      <c r="J301" s="60"/>
      <c r="K301" s="60">
        <f t="shared" si="12"/>
        <v>800</v>
      </c>
      <c r="L301" s="61">
        <f>M300+L300*(1-TER_mensal-desconto_div_mensal)+Table20[[#This Row],[aportes]]*(1-custo_remessa)-comissao-Table20[[#This Row],[saques]]</f>
        <v>252131.80087997817</v>
      </c>
      <c r="M301" s="59">
        <f>Table20[[#This Row],[riqueza]]*rendimento_hist_mensal</f>
        <v>1366.2712120740707</v>
      </c>
      <c r="N301" s="98">
        <f>((Table20[[#This Row],[riqueza]]*SWR)/12)*(1-imposto_GCAP)</f>
        <v>840.43933626659384</v>
      </c>
      <c r="O301" s="99">
        <f>Table20[[#This Row],[renda passiva]]*cambio_hoje*(1-custo_repatriacao)</f>
        <v>4702.7203280465392</v>
      </c>
    </row>
    <row r="302" spans="7:15" ht="20.100000000000001" customHeight="1" x14ac:dyDescent="0.6">
      <c r="G302" s="57">
        <v>299</v>
      </c>
      <c r="H302" s="112">
        <f ca="1">YEAR(TODAY())-YEAR(data_de_nascimento)+Table20[[#This Row],[meses]]/12</f>
        <v>49.916666666666671</v>
      </c>
      <c r="I302" s="58">
        <f t="shared" ca="1" si="11"/>
        <v>53657</v>
      </c>
      <c r="J302" s="60"/>
      <c r="K302" s="60">
        <f t="shared" si="12"/>
        <v>800</v>
      </c>
      <c r="L302" s="61">
        <f>M301+L301*(1-TER_mensal-desconto_div_mensal)+Table20[[#This Row],[aportes]]*(1-custo_remessa)-comissao-Table20[[#This Row],[saques]]</f>
        <v>252601.6069658084</v>
      </c>
      <c r="M302" s="59">
        <f>Table20[[#This Row],[riqueza]]*rendimento_hist_mensal</f>
        <v>1368.8170334583101</v>
      </c>
      <c r="N302" s="98">
        <f>((Table20[[#This Row],[riqueza]]*SWR)/12)*(1-imposto_GCAP)</f>
        <v>842.00535655269471</v>
      </c>
      <c r="O302" s="99">
        <f>Table20[[#This Row],[renda passiva]]*cambio_hoje*(1-custo_repatriacao)</f>
        <v>4711.4830728584302</v>
      </c>
    </row>
    <row r="303" spans="7:15" ht="20.100000000000001" customHeight="1" x14ac:dyDescent="0.6">
      <c r="G303" s="57">
        <v>300</v>
      </c>
      <c r="H303" s="112">
        <f ca="1">YEAR(TODAY())-YEAR(data_de_nascimento)+Table20[[#This Row],[meses]]/12</f>
        <v>50</v>
      </c>
      <c r="I303" s="58">
        <f t="shared" ca="1" si="11"/>
        <v>53687</v>
      </c>
      <c r="J303" s="60"/>
      <c r="K303" s="60">
        <f t="shared" si="12"/>
        <v>800</v>
      </c>
      <c r="L303" s="61">
        <f>M302+L302*(1-TER_mensal-desconto_div_mensal)+Table20[[#This Row],[aportes]]*(1-custo_remessa)-comissao-Table20[[#This Row],[saques]]</f>
        <v>253073.78285281814</v>
      </c>
      <c r="M303" s="59">
        <f>Table20[[#This Row],[riqueza]]*rendimento_hist_mensal</f>
        <v>1371.3756965036116</v>
      </c>
      <c r="N303" s="98">
        <f>((Table20[[#This Row],[riqueza]]*SWR)/12)*(1-imposto_GCAP)</f>
        <v>843.57927617606049</v>
      </c>
      <c r="O303" s="99">
        <f>Table20[[#This Row],[renda passiva]]*cambio_hoje*(1-custo_repatriacao)</f>
        <v>4720.2900188069552</v>
      </c>
    </row>
    <row r="304" spans="7:15" ht="20.100000000000001" customHeight="1" x14ac:dyDescent="0.6">
      <c r="G304" s="57">
        <v>301</v>
      </c>
      <c r="H304" s="112">
        <f ca="1">YEAR(TODAY())-YEAR(data_de_nascimento)+Table20[[#This Row],[meses]]/12</f>
        <v>50.083333333333329</v>
      </c>
      <c r="I304" s="58">
        <f t="shared" ca="1" si="11"/>
        <v>53718</v>
      </c>
      <c r="J304" s="60"/>
      <c r="K304" s="60">
        <f t="shared" si="12"/>
        <v>800</v>
      </c>
      <c r="L304" s="61">
        <f>M303+L303*(1-TER_mensal-desconto_div_mensal)+Table20[[#This Row],[aportes]]*(1-custo_remessa)-comissao-Table20[[#This Row],[saques]]</f>
        <v>253548.34049478537</v>
      </c>
      <c r="M304" s="59">
        <f>Table20[[#This Row],[riqueza]]*rendimento_hist_mensal</f>
        <v>1373.9472659860278</v>
      </c>
      <c r="N304" s="98">
        <f>((Table20[[#This Row],[riqueza]]*SWR)/12)*(1-imposto_GCAP)</f>
        <v>845.16113498261791</v>
      </c>
      <c r="O304" s="99">
        <f>Table20[[#This Row],[renda passiva]]*cambio_hoje*(1-custo_repatriacao)</f>
        <v>4729.1413888519874</v>
      </c>
    </row>
    <row r="305" spans="7:15" ht="20.100000000000001" customHeight="1" x14ac:dyDescent="0.6">
      <c r="G305" s="57">
        <v>302</v>
      </c>
      <c r="H305" s="112">
        <f ca="1">YEAR(TODAY())-YEAR(data_de_nascimento)+Table20[[#This Row],[meses]]/12</f>
        <v>50.166666666666671</v>
      </c>
      <c r="I305" s="58">
        <f t="shared" ca="1" si="11"/>
        <v>53749</v>
      </c>
      <c r="J305" s="60"/>
      <c r="K305" s="60">
        <f t="shared" si="12"/>
        <v>800</v>
      </c>
      <c r="L305" s="61">
        <f>M304+L304*(1-TER_mensal-desconto_div_mensal)+Table20[[#This Row],[aportes]]*(1-custo_remessa)-comissao-Table20[[#This Row],[saques]]</f>
        <v>254025.29190578539</v>
      </c>
      <c r="M305" s="59">
        <f>Table20[[#This Row],[riqueza]]*rendimento_hist_mensal</f>
        <v>1376.5318070083547</v>
      </c>
      <c r="N305" s="98">
        <f>((Table20[[#This Row],[riqueza]]*SWR)/12)*(1-imposto_GCAP)</f>
        <v>846.75097301928463</v>
      </c>
      <c r="O305" s="99">
        <f>Table20[[#This Row],[renda passiva]]*cambio_hoje*(1-custo_repatriacao)</f>
        <v>4738.0374070780581</v>
      </c>
    </row>
    <row r="306" spans="7:15" ht="20.100000000000001" customHeight="1" x14ac:dyDescent="0.6">
      <c r="G306" s="57">
        <v>303</v>
      </c>
      <c r="H306" s="112">
        <f ca="1">YEAR(TODAY())-YEAR(data_de_nascimento)+Table20[[#This Row],[meses]]/12</f>
        <v>50.25</v>
      </c>
      <c r="I306" s="58">
        <f t="shared" ca="1" si="11"/>
        <v>53777</v>
      </c>
      <c r="J306" s="60"/>
      <c r="K306" s="60">
        <f t="shared" si="12"/>
        <v>800</v>
      </c>
      <c r="L306" s="61">
        <f>M305+L305*(1-TER_mensal-desconto_div_mensal)+Table20[[#This Row],[aportes]]*(1-custo_remessa)-comissao-Table20[[#This Row],[saques]]</f>
        <v>254504.64916049506</v>
      </c>
      <c r="M306" s="59">
        <f>Table20[[#This Row],[riqueza]]*rendimento_hist_mensal</f>
        <v>1379.1293850017805</v>
      </c>
      <c r="N306" s="98">
        <f>((Table20[[#This Row],[riqueza]]*SWR)/12)*(1-imposto_GCAP)</f>
        <v>848.34883053498345</v>
      </c>
      <c r="O306" s="99">
        <f>Table20[[#This Row],[renda passiva]]*cambio_hoje*(1-custo_repatriacao)</f>
        <v>4746.9782987000262</v>
      </c>
    </row>
    <row r="307" spans="7:15" ht="20.100000000000001" customHeight="1" x14ac:dyDescent="0.6">
      <c r="G307" s="57">
        <v>304</v>
      </c>
      <c r="H307" s="112">
        <f ca="1">YEAR(TODAY())-YEAR(data_de_nascimento)+Table20[[#This Row],[meses]]/12</f>
        <v>50.333333333333329</v>
      </c>
      <c r="I307" s="58">
        <f t="shared" ca="1" si="11"/>
        <v>53808</v>
      </c>
      <c r="J307" s="60"/>
      <c r="K307" s="60">
        <f t="shared" si="12"/>
        <v>800</v>
      </c>
      <c r="L307" s="61">
        <f>M306+L306*(1-TER_mensal-desconto_div_mensal)+Table20[[#This Row],[aportes]]*(1-custo_remessa)-comissao-Table20[[#This Row],[saques]]</f>
        <v>254986.42439449852</v>
      </c>
      <c r="M307" s="59">
        <f>Table20[[#This Row],[riqueza]]*rendimento_hist_mensal</f>
        <v>1381.7400657275432</v>
      </c>
      <c r="N307" s="98">
        <f>((Table20[[#This Row],[riqueza]]*SWR)/12)*(1-imposto_GCAP)</f>
        <v>849.95474798166185</v>
      </c>
      <c r="O307" s="99">
        <f>Table20[[#This Row],[renda passiva]]*cambio_hoje*(1-custo_repatriacao)</f>
        <v>4755.9642900687877</v>
      </c>
    </row>
    <row r="308" spans="7:15" ht="20.100000000000001" customHeight="1" x14ac:dyDescent="0.6">
      <c r="G308" s="57">
        <v>305</v>
      </c>
      <c r="H308" s="112">
        <f ca="1">YEAR(TODAY())-YEAR(data_de_nascimento)+Table20[[#This Row],[meses]]/12</f>
        <v>50.416666666666671</v>
      </c>
      <c r="I308" s="58">
        <f t="shared" ca="1" si="11"/>
        <v>53838</v>
      </c>
      <c r="J308" s="60"/>
      <c r="K308" s="60">
        <f t="shared" si="12"/>
        <v>800</v>
      </c>
      <c r="L308" s="61">
        <f>M307+L307*(1-TER_mensal-desconto_div_mensal)+Table20[[#This Row],[aportes]]*(1-custo_remessa)-comissao-Table20[[#This Row],[saques]]</f>
        <v>255470.6298045943</v>
      </c>
      <c r="M308" s="59">
        <f>Table20[[#This Row],[riqueza]]*rendimento_hist_mensal</f>
        <v>1384.3639152785934</v>
      </c>
      <c r="N308" s="98">
        <f>((Table20[[#This Row],[riqueza]]*SWR)/12)*(1-imposto_GCAP)</f>
        <v>851.5687660153144</v>
      </c>
      <c r="O308" s="99">
        <f>Table20[[#This Row],[renda passiva]]*cambio_hoje*(1-custo_repatriacao)</f>
        <v>4764.9956086769926</v>
      </c>
    </row>
    <row r="309" spans="7:15" ht="20.100000000000001" customHeight="1" x14ac:dyDescent="0.6">
      <c r="G309" s="57">
        <v>306</v>
      </c>
      <c r="H309" s="112">
        <f ca="1">YEAR(TODAY())-YEAR(data_de_nascimento)+Table20[[#This Row],[meses]]/12</f>
        <v>50.5</v>
      </c>
      <c r="I309" s="58">
        <f t="shared" ca="1" si="11"/>
        <v>53869</v>
      </c>
      <c r="J309" s="60"/>
      <c r="K309" s="60">
        <f t="shared" si="12"/>
        <v>800</v>
      </c>
      <c r="L309" s="61">
        <f>M308+L308*(1-TER_mensal-desconto_div_mensal)+Table20[[#This Row],[aportes]]*(1-custo_remessa)-comissao-Table20[[#This Row],[saques]]</f>
        <v>255957.27764910413</v>
      </c>
      <c r="M309" s="59">
        <f>Table20[[#This Row],[riqueza]]*rendimento_hist_mensal</f>
        <v>1387.0010000812683</v>
      </c>
      <c r="N309" s="98">
        <f>((Table20[[#This Row],[riqueza]]*SWR)/12)*(1-imposto_GCAP)</f>
        <v>853.19092549701372</v>
      </c>
      <c r="O309" s="99">
        <f>Table20[[#This Row],[renda passiva]]*cambio_hoje*(1-custo_repatriacao)</f>
        <v>4774.0724831648149</v>
      </c>
    </row>
    <row r="310" spans="7:15" ht="20.100000000000001" customHeight="1" x14ac:dyDescent="0.6">
      <c r="G310" s="57">
        <v>307</v>
      </c>
      <c r="H310" s="112">
        <f ca="1">YEAR(TODAY())-YEAR(data_de_nascimento)+Table20[[#This Row],[meses]]/12</f>
        <v>50.583333333333329</v>
      </c>
      <c r="I310" s="58">
        <f t="shared" ca="1" si="11"/>
        <v>53899</v>
      </c>
      <c r="J310" s="60"/>
      <c r="K310" s="60">
        <f t="shared" si="12"/>
        <v>800</v>
      </c>
      <c r="L310" s="61">
        <f>M309+L309*(1-TER_mensal-desconto_div_mensal)+Table20[[#This Row],[aportes]]*(1-custo_remessa)-comissao-Table20[[#This Row],[saques]]</f>
        <v>256446.38024818338</v>
      </c>
      <c r="M310" s="59">
        <f>Table20[[#This Row],[riqueza]]*rendimento_hist_mensal</f>
        <v>1389.6513868969746</v>
      </c>
      <c r="N310" s="98">
        <f>((Table20[[#This Row],[riqueza]]*SWR)/12)*(1-imposto_GCAP)</f>
        <v>854.82126749394456</v>
      </c>
      <c r="O310" s="99">
        <f>Table20[[#This Row],[renda passiva]]*cambio_hoje*(1-custo_repatriacao)</f>
        <v>4783.1951433257409</v>
      </c>
    </row>
    <row r="311" spans="7:15" ht="20.100000000000001" customHeight="1" x14ac:dyDescent="0.6">
      <c r="G311" s="57">
        <v>308</v>
      </c>
      <c r="H311" s="112">
        <f ca="1">YEAR(TODAY())-YEAR(data_de_nascimento)+Table20[[#This Row],[meses]]/12</f>
        <v>50.666666666666671</v>
      </c>
      <c r="I311" s="58">
        <f t="shared" ca="1" si="11"/>
        <v>53930</v>
      </c>
      <c r="J311" s="60"/>
      <c r="K311" s="60">
        <f t="shared" si="12"/>
        <v>800</v>
      </c>
      <c r="L311" s="61">
        <f>M310+L310*(1-TER_mensal-desconto_div_mensal)+Table20[[#This Row],[aportes]]*(1-custo_remessa)-comissao-Table20[[#This Row],[saques]]</f>
        <v>256937.94998413284</v>
      </c>
      <c r="M311" s="59">
        <f>Table20[[#This Row],[riqueza]]*rendimento_hist_mensal</f>
        <v>1392.3151428238768</v>
      </c>
      <c r="N311" s="98">
        <f>((Table20[[#This Row],[riqueza]]*SWR)/12)*(1-imposto_GCAP)</f>
        <v>856.45983328044269</v>
      </c>
      <c r="O311" s="99">
        <f>Table20[[#This Row],[renda passiva]]*cambio_hoje*(1-custo_repatriacao)</f>
        <v>4792.3638201123813</v>
      </c>
    </row>
    <row r="312" spans="7:15" ht="20.100000000000001" customHeight="1" x14ac:dyDescent="0.6">
      <c r="G312" s="57">
        <v>309</v>
      </c>
      <c r="H312" s="112">
        <f ca="1">YEAR(TODAY())-YEAR(data_de_nascimento)+Table20[[#This Row],[meses]]/12</f>
        <v>50.75</v>
      </c>
      <c r="I312" s="58">
        <f t="shared" ca="1" si="11"/>
        <v>53961</v>
      </c>
      <c r="J312" s="60"/>
      <c r="K312" s="60">
        <f t="shared" si="12"/>
        <v>800</v>
      </c>
      <c r="L312" s="61">
        <f>M311+L311*(1-TER_mensal-desconto_div_mensal)+Table20[[#This Row],[aportes]]*(1-custo_remessa)-comissao-Table20[[#This Row],[saques]]</f>
        <v>257431.99930171226</v>
      </c>
      <c r="M312" s="59">
        <f>Table20[[#This Row],[riqueza]]*rendimento_hist_mensal</f>
        <v>1394.9923352985975</v>
      </c>
      <c r="N312" s="98">
        <f>((Table20[[#This Row],[riqueza]]*SWR)/12)*(1-imposto_GCAP)</f>
        <v>858.10666433904089</v>
      </c>
      <c r="O312" s="99">
        <f>Table20[[#This Row],[renda passiva]]*cambio_hoje*(1-custo_repatriacao)</f>
        <v>4801.5787456423204</v>
      </c>
    </row>
    <row r="313" spans="7:15" ht="20.100000000000001" customHeight="1" x14ac:dyDescent="0.6">
      <c r="G313" s="57">
        <v>310</v>
      </c>
      <c r="H313" s="112">
        <f ca="1">YEAR(TODAY())-YEAR(data_de_nascimento)+Table20[[#This Row],[meses]]/12</f>
        <v>50.833333333333329</v>
      </c>
      <c r="I313" s="58">
        <f t="shared" ca="1" si="11"/>
        <v>53991</v>
      </c>
      <c r="J313" s="60"/>
      <c r="K313" s="60">
        <f t="shared" si="12"/>
        <v>800</v>
      </c>
      <c r="L313" s="61">
        <f>M312+L312*(1-TER_mensal-desconto_div_mensal)+Table20[[#This Row],[aportes]]*(1-custo_remessa)-comissao-Table20[[#This Row],[saques]]</f>
        <v>257928.54070845537</v>
      </c>
      <c r="M313" s="59">
        <f>Table20[[#This Row],[riqueza]]*rendimento_hist_mensal</f>
        <v>1397.6830320979227</v>
      </c>
      <c r="N313" s="98">
        <f>((Table20[[#This Row],[riqueza]]*SWR)/12)*(1-imposto_GCAP)</f>
        <v>859.76180236151788</v>
      </c>
      <c r="O313" s="99">
        <f>Table20[[#This Row],[renda passiva]]*cambio_hoje*(1-custo_repatriacao)</f>
        <v>4810.8401532039916</v>
      </c>
    </row>
    <row r="314" spans="7:15" ht="20.100000000000001" customHeight="1" x14ac:dyDescent="0.6">
      <c r="G314" s="57">
        <v>311</v>
      </c>
      <c r="H314" s="112">
        <f ca="1">YEAR(TODAY())-YEAR(data_de_nascimento)+Table20[[#This Row],[meses]]/12</f>
        <v>50.916666666666671</v>
      </c>
      <c r="I314" s="58">
        <f t="shared" ca="1" si="11"/>
        <v>54022</v>
      </c>
      <c r="J314" s="60"/>
      <c r="K314" s="60">
        <f t="shared" si="12"/>
        <v>800</v>
      </c>
      <c r="L314" s="61">
        <f>M313+L313*(1-TER_mensal-desconto_div_mensal)+Table20[[#This Row],[aportes]]*(1-custo_remessa)-comissao-Table20[[#This Row],[saques]]</f>
        <v>258427.58677498659</v>
      </c>
      <c r="M314" s="59">
        <f>Table20[[#This Row],[riqueza]]*rendimento_hist_mensal</f>
        <v>1400.38730134052</v>
      </c>
      <c r="N314" s="98">
        <f>((Table20[[#This Row],[riqueza]]*SWR)/12)*(1-imposto_GCAP)</f>
        <v>861.42528924995531</v>
      </c>
      <c r="O314" s="99">
        <f>Table20[[#This Row],[renda passiva]]*cambio_hoje*(1-custo_repatriacao)</f>
        <v>4820.1482772625868</v>
      </c>
    </row>
    <row r="315" spans="7:15" ht="20.100000000000001" customHeight="1" x14ac:dyDescent="0.6">
      <c r="G315" s="57">
        <v>312</v>
      </c>
      <c r="H315" s="112">
        <f ca="1">YEAR(TODAY())-YEAR(data_de_nascimento)+Table20[[#This Row],[meses]]/12</f>
        <v>51</v>
      </c>
      <c r="I315" s="58">
        <f t="shared" ca="1" si="11"/>
        <v>54052</v>
      </c>
      <c r="J315" s="60"/>
      <c r="K315" s="60">
        <f t="shared" si="12"/>
        <v>800</v>
      </c>
      <c r="L315" s="61">
        <f>M314+L314*(1-TER_mensal-desconto_div_mensal)+Table20[[#This Row],[aportes]]*(1-custo_remessa)-comissao-Table20[[#This Row],[saques]]</f>
        <v>258929.15013533915</v>
      </c>
      <c r="M315" s="59">
        <f>Table20[[#This Row],[riqueza]]*rendimento_hist_mensal</f>
        <v>1403.1052114886613</v>
      </c>
      <c r="N315" s="98">
        <f>((Table20[[#This Row],[riqueza]]*SWR)/12)*(1-imposto_GCAP)</f>
        <v>863.0971671177972</v>
      </c>
      <c r="O315" s="99">
        <f>Table20[[#This Row],[renda passiva]]*cambio_hoje*(1-custo_repatriacao)</f>
        <v>4829.5033534659897</v>
      </c>
    </row>
    <row r="316" spans="7:15" ht="20.100000000000001" customHeight="1" x14ac:dyDescent="0.6">
      <c r="G316" s="57">
        <v>313</v>
      </c>
      <c r="H316" s="112">
        <f ca="1">YEAR(TODAY())-YEAR(data_de_nascimento)+Table20[[#This Row],[meses]]/12</f>
        <v>51.083333333333329</v>
      </c>
      <c r="I316" s="58">
        <f t="shared" ca="1" si="11"/>
        <v>54083</v>
      </c>
      <c r="J316" s="60"/>
      <c r="K316" s="60">
        <f t="shared" si="12"/>
        <v>800</v>
      </c>
      <c r="L316" s="61">
        <f>M315+L315*(1-TER_mensal-desconto_div_mensal)+Table20[[#This Row],[aportes]]*(1-custo_remessa)-comissao-Table20[[#This Row],[saques]]</f>
        <v>259433.24348727509</v>
      </c>
      <c r="M316" s="59">
        <f>Table20[[#This Row],[riqueza]]*rendimento_hist_mensal</f>
        <v>1405.836831349957</v>
      </c>
      <c r="N316" s="98">
        <f>((Table20[[#This Row],[riqueza]]*SWR)/12)*(1-imposto_GCAP)</f>
        <v>864.77747829091697</v>
      </c>
      <c r="O316" s="99">
        <f>Table20[[#This Row],[renda passiva]]*cambio_hoje*(1-custo_repatriacao)</f>
        <v>4838.9056186507405</v>
      </c>
    </row>
    <row r="317" spans="7:15" ht="20.100000000000001" customHeight="1" x14ac:dyDescent="0.6">
      <c r="G317" s="57">
        <v>314</v>
      </c>
      <c r="H317" s="112">
        <f ca="1">YEAR(TODAY())-YEAR(data_de_nascimento)+Table20[[#This Row],[meses]]/12</f>
        <v>51.166666666666671</v>
      </c>
      <c r="I317" s="58">
        <f t="shared" ca="1" si="11"/>
        <v>54114</v>
      </c>
      <c r="J317" s="60"/>
      <c r="K317" s="60">
        <f t="shared" si="12"/>
        <v>800</v>
      </c>
      <c r="L317" s="61">
        <f>M316+L316*(1-TER_mensal-desconto_div_mensal)+Table20[[#This Row],[aportes]]*(1-custo_remessa)-comissao-Table20[[#This Row],[saques]]</f>
        <v>259939.87959260659</v>
      </c>
      <c r="M317" s="59">
        <f>Table20[[#This Row],[riqueza]]*rendimento_hist_mensal</f>
        <v>1408.5822300790974</v>
      </c>
      <c r="N317" s="98">
        <f>((Table20[[#This Row],[riqueza]]*SWR)/12)*(1-imposto_GCAP)</f>
        <v>866.46626530868878</v>
      </c>
      <c r="O317" s="99">
        <f>Table20[[#This Row],[renda passiva]]*cambio_hoje*(1-custo_repatriacao)</f>
        <v>4848.3553108480337</v>
      </c>
    </row>
    <row r="318" spans="7:15" ht="20.100000000000001" customHeight="1" x14ac:dyDescent="0.6">
      <c r="G318" s="57">
        <v>315</v>
      </c>
      <c r="H318" s="112">
        <f ca="1">YEAR(TODAY())-YEAR(data_de_nascimento)+Table20[[#This Row],[meses]]/12</f>
        <v>51.25</v>
      </c>
      <c r="I318" s="58">
        <f t="shared" ca="1" si="11"/>
        <v>54143</v>
      </c>
      <c r="J318" s="60"/>
      <c r="K318" s="60">
        <f t="shared" si="12"/>
        <v>800</v>
      </c>
      <c r="L318" s="61">
        <f>M317+L317*(1-TER_mensal-desconto_div_mensal)+Table20[[#This Row],[aportes]]*(1-custo_remessa)-comissao-Table20[[#This Row],[saques]]</f>
        <v>260449.07127751916</v>
      </c>
      <c r="M318" s="59">
        <f>Table20[[#This Row],[riqueza]]*rendimento_hist_mensal</f>
        <v>1411.3414771796038</v>
      </c>
      <c r="N318" s="98">
        <f>((Table20[[#This Row],[riqueza]]*SWR)/12)*(1-imposto_GCAP)</f>
        <v>868.16357092506394</v>
      </c>
      <c r="O318" s="99">
        <f>Table20[[#This Row],[renda passiva]]*cambio_hoje*(1-custo_repatriacao)</f>
        <v>4857.8526692897412</v>
      </c>
    </row>
    <row r="319" spans="7:15" ht="20.100000000000001" customHeight="1" x14ac:dyDescent="0.6">
      <c r="G319" s="57">
        <v>316</v>
      </c>
      <c r="H319" s="112">
        <f ca="1">YEAR(TODAY())-YEAR(data_de_nascimento)+Table20[[#This Row],[meses]]/12</f>
        <v>51.333333333333329</v>
      </c>
      <c r="I319" s="58">
        <f t="shared" ca="1" si="11"/>
        <v>54174</v>
      </c>
      <c r="J319" s="60"/>
      <c r="K319" s="60">
        <f t="shared" si="12"/>
        <v>800</v>
      </c>
      <c r="L319" s="61">
        <f>M318+L318*(1-TER_mensal-desconto_div_mensal)+Table20[[#This Row],[aportes]]*(1-custo_remessa)-comissao-Table20[[#This Row],[saques]]</f>
        <v>260960.83143289623</v>
      </c>
      <c r="M319" s="59">
        <f>Table20[[#This Row],[riqueza]]*rendimento_hist_mensal</f>
        <v>1414.1146425055877</v>
      </c>
      <c r="N319" s="98">
        <f>((Table20[[#This Row],[riqueza]]*SWR)/12)*(1-imposto_GCAP)</f>
        <v>869.8694381096542</v>
      </c>
      <c r="O319" s="99">
        <f>Table20[[#This Row],[renda passiva]]*cambio_hoje*(1-custo_repatriacao)</f>
        <v>4867.3979344144745</v>
      </c>
    </row>
    <row r="320" spans="7:15" ht="20.100000000000001" customHeight="1" x14ac:dyDescent="0.6">
      <c r="G320" s="57">
        <v>317</v>
      </c>
      <c r="H320" s="112">
        <f ca="1">YEAR(TODAY())-YEAR(data_de_nascimento)+Table20[[#This Row],[meses]]/12</f>
        <v>51.416666666666671</v>
      </c>
      <c r="I320" s="58">
        <f t="shared" ca="1" si="11"/>
        <v>54204</v>
      </c>
      <c r="J320" s="60"/>
      <c r="K320" s="60">
        <f t="shared" si="12"/>
        <v>800</v>
      </c>
      <c r="L320" s="61">
        <f>M319+L319*(1-TER_mensal-desconto_div_mensal)+Table20[[#This Row],[aportes]]*(1-custo_remessa)-comissao-Table20[[#This Row],[saques]]</f>
        <v>261475.17301464564</v>
      </c>
      <c r="M320" s="59">
        <f>Table20[[#This Row],[riqueza]]*rendimento_hist_mensal</f>
        <v>1416.9017962635201</v>
      </c>
      <c r="N320" s="98">
        <f>((Table20[[#This Row],[riqueza]]*SWR)/12)*(1-imposto_GCAP)</f>
        <v>871.58391004881878</v>
      </c>
      <c r="O320" s="99">
        <f>Table20[[#This Row],[renda passiva]]*cambio_hoje*(1-custo_repatriacao)</f>
        <v>4876.991347873668</v>
      </c>
    </row>
    <row r="321" spans="7:15" ht="20.100000000000001" customHeight="1" x14ac:dyDescent="0.6">
      <c r="G321" s="57">
        <v>318</v>
      </c>
      <c r="H321" s="112">
        <f ca="1">YEAR(TODAY())-YEAR(data_de_nascimento)+Table20[[#This Row],[meses]]/12</f>
        <v>51.5</v>
      </c>
      <c r="I321" s="58">
        <f t="shared" ca="1" si="11"/>
        <v>54235</v>
      </c>
      <c r="J321" s="60"/>
      <c r="K321" s="60">
        <f t="shared" si="12"/>
        <v>800</v>
      </c>
      <c r="L321" s="61">
        <f>M320+L320*(1-TER_mensal-desconto_div_mensal)+Table20[[#This Row],[aportes]]*(1-custo_remessa)-comissao-Table20[[#This Row],[saques]]</f>
        <v>261992.10904402751</v>
      </c>
      <c r="M321" s="59">
        <f>Table20[[#This Row],[riqueza]]*rendimento_hist_mensal</f>
        <v>1419.7030090140074</v>
      </c>
      <c r="N321" s="98">
        <f>((Table20[[#This Row],[riqueza]]*SWR)/12)*(1-imposto_GCAP)</f>
        <v>873.30703014675839</v>
      </c>
      <c r="O321" s="99">
        <f>Table20[[#This Row],[renda passiva]]*cambio_hoje*(1-custo_repatriacao)</f>
        <v>4886.6331525376936</v>
      </c>
    </row>
    <row r="322" spans="7:15" ht="20.100000000000001" customHeight="1" x14ac:dyDescent="0.6">
      <c r="G322" s="57">
        <v>319</v>
      </c>
      <c r="H322" s="112">
        <f ca="1">YEAR(TODAY())-YEAR(data_de_nascimento)+Table20[[#This Row],[meses]]/12</f>
        <v>51.583333333333329</v>
      </c>
      <c r="I322" s="58">
        <f t="shared" ca="1" si="11"/>
        <v>54265</v>
      </c>
      <c r="J322" s="60"/>
      <c r="K322" s="60">
        <f t="shared" si="12"/>
        <v>800</v>
      </c>
      <c r="L322" s="61">
        <f>M321+L321*(1-TER_mensal-desconto_div_mensal)+Table20[[#This Row],[aportes]]*(1-custo_remessa)-comissao-Table20[[#This Row],[saques]]</f>
        <v>262511.65260798397</v>
      </c>
      <c r="M322" s="59">
        <f>Table20[[#This Row],[riqueza]]*rendimento_hist_mensal</f>
        <v>1422.5183516735792</v>
      </c>
      <c r="N322" s="98">
        <f>((Table20[[#This Row],[riqueza]]*SWR)/12)*(1-imposto_GCAP)</f>
        <v>875.03884202661322</v>
      </c>
      <c r="O322" s="99">
        <f>Table20[[#This Row],[renda passiva]]*cambio_hoje*(1-custo_repatriacao)</f>
        <v>4896.3235925020153</v>
      </c>
    </row>
    <row r="323" spans="7:15" ht="20.100000000000001" customHeight="1" x14ac:dyDescent="0.6">
      <c r="G323" s="57">
        <v>320</v>
      </c>
      <c r="H323" s="112">
        <f ca="1">YEAR(TODAY())-YEAR(data_de_nascimento)+Table20[[#This Row],[meses]]/12</f>
        <v>51.666666666666671</v>
      </c>
      <c r="I323" s="58">
        <f t="shared" ca="1" si="11"/>
        <v>54296</v>
      </c>
      <c r="J323" s="60"/>
      <c r="K323" s="60">
        <f t="shared" si="12"/>
        <v>800</v>
      </c>
      <c r="L323" s="61">
        <f>M322+L322*(1-TER_mensal-desconto_div_mensal)+Table20[[#This Row],[aportes]]*(1-custo_remessa)-comissao-Table20[[#This Row],[saques]]</f>
        <v>263033.81685947045</v>
      </c>
      <c r="M323" s="59">
        <f>Table20[[#This Row],[riqueza]]*rendimento_hist_mensal</f>
        <v>1425.3478955164828</v>
      </c>
      <c r="N323" s="98">
        <f>((Table20[[#This Row],[riqueza]]*SWR)/12)*(1-imposto_GCAP)</f>
        <v>876.7793895315682</v>
      </c>
      <c r="O323" s="99">
        <f>Table20[[#This Row],[renda passiva]]*cambio_hoje*(1-custo_repatriacao)</f>
        <v>4906.0629130933658</v>
      </c>
    </row>
    <row r="324" spans="7:15" ht="20.100000000000001" customHeight="1" x14ac:dyDescent="0.6">
      <c r="G324" s="57">
        <v>321</v>
      </c>
      <c r="H324" s="112">
        <f ca="1">YEAR(TODAY())-YEAR(data_de_nascimento)+Table20[[#This Row],[meses]]/12</f>
        <v>51.75</v>
      </c>
      <c r="I324" s="58">
        <f t="shared" ca="1" si="11"/>
        <v>54327</v>
      </c>
      <c r="J324" s="60"/>
      <c r="K324" s="60">
        <f t="shared" si="12"/>
        <v>800</v>
      </c>
      <c r="L324" s="61">
        <f>M323+L323*(1-TER_mensal-desconto_div_mensal)+Table20[[#This Row],[aportes]]*(1-custo_remessa)-comissao-Table20[[#This Row],[saques]]</f>
        <v>263558.61501778878</v>
      </c>
      <c r="M324" s="59">
        <f>Table20[[#This Row],[riqueza]]*rendimento_hist_mensal</f>
        <v>1428.1917121764891</v>
      </c>
      <c r="N324" s="98">
        <f>((Table20[[#This Row],[riqueza]]*SWR)/12)*(1-imposto_GCAP)</f>
        <v>878.52871672596257</v>
      </c>
      <c r="O324" s="99">
        <f>Table20[[#This Row],[renda passiva]]*cambio_hoje*(1-custo_repatriacao)</f>
        <v>4915.8513608759595</v>
      </c>
    </row>
    <row r="325" spans="7:15" ht="20.100000000000001" customHeight="1" x14ac:dyDescent="0.6">
      <c r="G325" s="57">
        <v>322</v>
      </c>
      <c r="H325" s="112">
        <f ca="1">YEAR(TODAY())-YEAR(data_de_nascimento)+Table20[[#This Row],[meses]]/12</f>
        <v>51.833333333333329</v>
      </c>
      <c r="I325" s="58">
        <f t="shared" ca="1" si="11"/>
        <v>54357</v>
      </c>
      <c r="J325" s="60"/>
      <c r="K325" s="60">
        <f t="shared" si="12"/>
        <v>800</v>
      </c>
      <c r="L325" s="61">
        <f>M324+L324*(1-TER_mensal-desconto_div_mensal)+Table20[[#This Row],[aportes]]*(1-custo_remessa)-comissao-Table20[[#This Row],[saques]]</f>
        <v>264086.06036892149</v>
      </c>
      <c r="M325" s="59">
        <f>Table20[[#This Row],[riqueza]]*rendimento_hist_mensal</f>
        <v>1431.0498736487025</v>
      </c>
      <c r="N325" s="98">
        <f>((Table20[[#This Row],[riqueza]]*SWR)/12)*(1-imposto_GCAP)</f>
        <v>880.28686789640506</v>
      </c>
      <c r="O325" s="99">
        <f>Table20[[#This Row],[renda passiva]]*cambio_hoje*(1-custo_repatriacao)</f>
        <v>4925.6891836577297</v>
      </c>
    </row>
    <row r="326" spans="7:15" ht="20.100000000000001" customHeight="1" x14ac:dyDescent="0.6">
      <c r="G326" s="57">
        <v>323</v>
      </c>
      <c r="H326" s="112">
        <f ca="1">YEAR(TODAY())-YEAR(data_de_nascimento)+Table20[[#This Row],[meses]]/12</f>
        <v>51.916666666666671</v>
      </c>
      <c r="I326" s="58">
        <f t="shared" ref="I326:I389" ca="1" si="13">EDATE(I325,1)</f>
        <v>54388</v>
      </c>
      <c r="J326" s="60"/>
      <c r="K326" s="60">
        <f t="shared" si="12"/>
        <v>800</v>
      </c>
      <c r="L326" s="61">
        <f>M325+L325*(1-TER_mensal-desconto_div_mensal)+Table20[[#This Row],[aportes]]*(1-custo_remessa)-comissao-Table20[[#This Row],[saques]]</f>
        <v>264616.16626586864</v>
      </c>
      <c r="M326" s="59">
        <f>Table20[[#This Row],[riqueza]]*rendimento_hist_mensal</f>
        <v>1433.9224522913876</v>
      </c>
      <c r="N326" s="98">
        <f>((Table20[[#This Row],[riqueza]]*SWR)/12)*(1-imposto_GCAP)</f>
        <v>882.0538875528955</v>
      </c>
      <c r="O326" s="99">
        <f>Table20[[#This Row],[renda passiva]]*cambio_hoje*(1-custo_repatriacao)</f>
        <v>4935.5766304966037</v>
      </c>
    </row>
    <row r="327" spans="7:15" ht="20.100000000000001" customHeight="1" x14ac:dyDescent="0.6">
      <c r="G327" s="57">
        <v>324</v>
      </c>
      <c r="H327" s="112">
        <f ca="1">YEAR(TODAY())-YEAR(data_de_nascimento)+Table20[[#This Row],[meses]]/12</f>
        <v>52</v>
      </c>
      <c r="I327" s="58">
        <f t="shared" ca="1" si="13"/>
        <v>54418</v>
      </c>
      <c r="J327" s="60"/>
      <c r="K327" s="60">
        <f t="shared" si="12"/>
        <v>800</v>
      </c>
      <c r="L327" s="61">
        <f>M326+L326*(1-TER_mensal-desconto_div_mensal)+Table20[[#This Row],[aportes]]*(1-custo_remessa)-comissao-Table20[[#This Row],[saques]]</f>
        <v>265148.94612898555</v>
      </c>
      <c r="M327" s="59">
        <f>Table20[[#This Row],[riqueza]]*rendimento_hist_mensal</f>
        <v>1436.8095208277994</v>
      </c>
      <c r="N327" s="98">
        <f>((Table20[[#This Row],[riqueza]]*SWR)/12)*(1-imposto_GCAP)</f>
        <v>883.82982042995184</v>
      </c>
      <c r="O327" s="99">
        <f>Table20[[#This Row],[renda passiva]]*cambio_hoje*(1-custo_repatriacao)</f>
        <v>4945.5139517068164</v>
      </c>
    </row>
    <row r="328" spans="7:15" ht="20.100000000000001" customHeight="1" x14ac:dyDescent="0.6">
      <c r="G328" s="57">
        <v>325</v>
      </c>
      <c r="H328" s="112">
        <f ca="1">YEAR(TODAY())-YEAR(data_de_nascimento)+Table20[[#This Row],[meses]]/12</f>
        <v>52.083333333333329</v>
      </c>
      <c r="I328" s="58">
        <f t="shared" ca="1" si="13"/>
        <v>54449</v>
      </c>
      <c r="J328" s="60"/>
      <c r="K328" s="60">
        <f t="shared" si="12"/>
        <v>800</v>
      </c>
      <c r="L328" s="61">
        <f>M327+L327*(1-TER_mensal-desconto_div_mensal)+Table20[[#This Row],[aportes]]*(1-custo_remessa)-comissao-Table20[[#This Row],[saques]]</f>
        <v>265684.41344632267</v>
      </c>
      <c r="M328" s="59">
        <f>Table20[[#This Row],[riqueza]]*rendimento_hist_mensal</f>
        <v>1439.7111523480235</v>
      </c>
      <c r="N328" s="98">
        <f>((Table20[[#This Row],[riqueza]]*SWR)/12)*(1-imposto_GCAP)</f>
        <v>885.61471148774217</v>
      </c>
      <c r="O328" s="99">
        <f>Table20[[#This Row],[renda passiva]]*cambio_hoje*(1-custo_repatriacao)</f>
        <v>4955.5013988652354</v>
      </c>
    </row>
    <row r="329" spans="7:15" ht="20.100000000000001" customHeight="1" x14ac:dyDescent="0.6">
      <c r="G329" s="57">
        <v>326</v>
      </c>
      <c r="H329" s="112">
        <f ca="1">YEAR(TODAY())-YEAR(data_de_nascimento)+Table20[[#This Row],[meses]]/12</f>
        <v>52.166666666666671</v>
      </c>
      <c r="I329" s="58">
        <f t="shared" ca="1" si="13"/>
        <v>54480</v>
      </c>
      <c r="J329" s="60"/>
      <c r="K329" s="60">
        <f t="shared" si="12"/>
        <v>800</v>
      </c>
      <c r="L329" s="61">
        <f>M328+L328*(1-TER_mensal-desconto_div_mensal)+Table20[[#This Row],[aportes]]*(1-custo_remessa)-comissao-Table20[[#This Row],[saques]]</f>
        <v>266222.58177396696</v>
      </c>
      <c r="M329" s="59">
        <f>Table20[[#This Row],[riqueza]]*rendimento_hist_mensal</f>
        <v>1442.6274203108278</v>
      </c>
      <c r="N329" s="98">
        <f>((Table20[[#This Row],[riqueza]]*SWR)/12)*(1-imposto_GCAP)</f>
        <v>887.40860591322325</v>
      </c>
      <c r="O329" s="99">
        <f>Table20[[#This Row],[renda passiva]]*cambio_hoje*(1-custo_repatriacao)</f>
        <v>4965.5392248177359</v>
      </c>
    </row>
    <row r="330" spans="7:15" ht="20.100000000000001" customHeight="1" x14ac:dyDescent="0.6">
      <c r="G330" s="57">
        <v>327</v>
      </c>
      <c r="H330" s="112">
        <f ca="1">YEAR(TODAY())-YEAR(data_de_nascimento)+Table20[[#This Row],[meses]]/12</f>
        <v>52.25</v>
      </c>
      <c r="I330" s="58">
        <f t="shared" ca="1" si="13"/>
        <v>54508</v>
      </c>
      <c r="J330" s="60"/>
      <c r="K330" s="60">
        <f t="shared" si="12"/>
        <v>800</v>
      </c>
      <c r="L330" s="61">
        <f>M329+L329*(1-TER_mensal-desconto_div_mensal)+Table20[[#This Row],[aportes]]*(1-custo_remessa)-comissao-Table20[[#This Row],[saques]]</f>
        <v>266763.46473638527</v>
      </c>
      <c r="M330" s="59">
        <f>Table20[[#This Row],[riqueza]]*rendimento_hist_mensal</f>
        <v>1445.5583985455221</v>
      </c>
      <c r="N330" s="98">
        <f>((Table20[[#This Row],[riqueza]]*SWR)/12)*(1-imposto_GCAP)</f>
        <v>889.21154912128429</v>
      </c>
      <c r="O330" s="99">
        <f>Table20[[#This Row],[renda passiva]]*cambio_hoje*(1-custo_repatriacao)</f>
        <v>4975.6276836856014</v>
      </c>
    </row>
    <row r="331" spans="7:15" ht="20.100000000000001" customHeight="1" x14ac:dyDescent="0.6">
      <c r="G331" s="57">
        <v>328</v>
      </c>
      <c r="H331" s="112">
        <f ca="1">YEAR(TODAY())-YEAR(data_de_nascimento)+Table20[[#This Row],[meses]]/12</f>
        <v>52.333333333333329</v>
      </c>
      <c r="I331" s="58">
        <f t="shared" ca="1" si="13"/>
        <v>54539</v>
      </c>
      <c r="J331" s="60"/>
      <c r="K331" s="60">
        <f t="shared" si="12"/>
        <v>800</v>
      </c>
      <c r="L331" s="61">
        <f>M330+L330*(1-TER_mensal-desconto_div_mensal)+Table20[[#This Row],[aportes]]*(1-custo_remessa)-comissao-Table20[[#This Row],[saques]]</f>
        <v>267307.07602676906</v>
      </c>
      <c r="M331" s="59">
        <f>Table20[[#This Row],[riqueza]]*rendimento_hist_mensal</f>
        <v>1448.5041612538264</v>
      </c>
      <c r="N331" s="98">
        <f>((Table20[[#This Row],[riqueza]]*SWR)/12)*(1-imposto_GCAP)</f>
        <v>891.02358675589687</v>
      </c>
      <c r="O331" s="99">
        <f>Table20[[#This Row],[renda passiva]]*cambio_hoje*(1-custo_repatriacao)</f>
        <v>4985.767030871958</v>
      </c>
    </row>
    <row r="332" spans="7:15" ht="20.100000000000001" customHeight="1" x14ac:dyDescent="0.6">
      <c r="G332" s="57">
        <v>329</v>
      </c>
      <c r="H332" s="112">
        <f ca="1">YEAR(TODAY())-YEAR(data_de_nascimento)+Table20[[#This Row],[meses]]/12</f>
        <v>52.416666666666671</v>
      </c>
      <c r="I332" s="58">
        <f t="shared" ca="1" si="13"/>
        <v>54569</v>
      </c>
      <c r="J332" s="60"/>
      <c r="K332" s="60">
        <f t="shared" si="12"/>
        <v>800</v>
      </c>
      <c r="L332" s="61">
        <f>M331+L331*(1-TER_mensal-desconto_div_mensal)+Table20[[#This Row],[aportes]]*(1-custo_remessa)-comissao-Table20[[#This Row],[saques]]</f>
        <v>267853.4294073811</v>
      </c>
      <c r="M332" s="59">
        <f>Table20[[#This Row],[riqueza]]*rendimento_hist_mensal</f>
        <v>1451.4647830117492</v>
      </c>
      <c r="N332" s="98">
        <f>((Table20[[#This Row],[riqueza]]*SWR)/12)*(1-imposto_GCAP)</f>
        <v>892.84476469127037</v>
      </c>
      <c r="O332" s="99">
        <f>Table20[[#This Row],[renda passiva]]*cambio_hoje*(1-custo_repatriacao)</f>
        <v>4995.9575230682376</v>
      </c>
    </row>
    <row r="333" spans="7:15" ht="20.100000000000001" customHeight="1" x14ac:dyDescent="0.6">
      <c r="G333" s="57">
        <v>330</v>
      </c>
      <c r="H333" s="112">
        <f ca="1">YEAR(TODAY())-YEAR(data_de_nascimento)+Table20[[#This Row],[meses]]/12</f>
        <v>52.5</v>
      </c>
      <c r="I333" s="58">
        <f t="shared" ca="1" si="13"/>
        <v>54600</v>
      </c>
      <c r="J333" s="60"/>
      <c r="K333" s="60">
        <f t="shared" si="12"/>
        <v>800</v>
      </c>
      <c r="L333" s="61">
        <f>M332+L332*(1-TER_mensal-desconto_div_mensal)+Table20[[#This Row],[aportes]]*(1-custo_remessa)-comissao-Table20[[#This Row],[saques]]</f>
        <v>268402.53870990407</v>
      </c>
      <c r="M333" s="59">
        <f>Table20[[#This Row],[riqueza]]*rendimento_hist_mensal</f>
        <v>1454.4403387714781</v>
      </c>
      <c r="N333" s="98">
        <f>((Table20[[#This Row],[riqueza]]*SWR)/12)*(1-imposto_GCAP)</f>
        <v>894.6751290330136</v>
      </c>
      <c r="O333" s="99">
        <f>Table20[[#This Row],[renda passiva]]*cambio_hoje*(1-custo_repatriacao)</f>
        <v>5006.1994182606786</v>
      </c>
    </row>
    <row r="334" spans="7:15" ht="20.100000000000001" customHeight="1" x14ac:dyDescent="0.6">
      <c r="G334" s="57">
        <v>331</v>
      </c>
      <c r="H334" s="112">
        <f ca="1">YEAR(TODAY())-YEAR(data_de_nascimento)+Table20[[#This Row],[meses]]/12</f>
        <v>52.583333333333329</v>
      </c>
      <c r="I334" s="58">
        <f t="shared" ca="1" si="13"/>
        <v>54630</v>
      </c>
      <c r="J334" s="60"/>
      <c r="K334" s="60">
        <f t="shared" si="12"/>
        <v>800</v>
      </c>
      <c r="L334" s="61">
        <f>M333+L333*(1-TER_mensal-desconto_div_mensal)+Table20[[#This Row],[aportes]]*(1-custo_remessa)-comissao-Table20[[#This Row],[saques]]</f>
        <v>268954.41783579043</v>
      </c>
      <c r="M334" s="59">
        <f>Table20[[#This Row],[riqueza]]*rendimento_hist_mensal</f>
        <v>1457.4309038632732</v>
      </c>
      <c r="N334" s="98">
        <f>((Table20[[#This Row],[riqueza]]*SWR)/12)*(1-imposto_GCAP)</f>
        <v>896.51472611930149</v>
      </c>
      <c r="O334" s="99">
        <f>Table20[[#This Row],[renda passiva]]*cambio_hoje*(1-custo_repatriacao)</f>
        <v>5016.4929757368573</v>
      </c>
    </row>
    <row r="335" spans="7:15" ht="20.100000000000001" customHeight="1" x14ac:dyDescent="0.6">
      <c r="G335" s="57">
        <v>332</v>
      </c>
      <c r="H335" s="112">
        <f ca="1">YEAR(TODAY())-YEAR(data_de_nascimento)+Table20[[#This Row],[meses]]/12</f>
        <v>52.666666666666671</v>
      </c>
      <c r="I335" s="58">
        <f t="shared" ca="1" si="13"/>
        <v>54661</v>
      </c>
      <c r="J335" s="60"/>
      <c r="K335" s="60">
        <f t="shared" si="12"/>
        <v>800</v>
      </c>
      <c r="L335" s="61">
        <f>M334+L334*(1-TER_mensal-desconto_div_mensal)+Table20[[#This Row],[aportes]]*(1-custo_remessa)-comissao-Table20[[#This Row],[saques]]</f>
        <v>269509.08075661457</v>
      </c>
      <c r="M335" s="59">
        <f>Table20[[#This Row],[riqueza]]*rendimento_hist_mensal</f>
        <v>1460.4365539973778</v>
      </c>
      <c r="N335" s="98">
        <f>((Table20[[#This Row],[riqueza]]*SWR)/12)*(1-imposto_GCAP)</f>
        <v>898.36360252204861</v>
      </c>
      <c r="O335" s="99">
        <f>Table20[[#This Row],[renda passiva]]*cambio_hoje*(1-custo_repatriacao)</f>
        <v>5026.8384560922495</v>
      </c>
    </row>
    <row r="336" spans="7:15" ht="20.100000000000001" customHeight="1" x14ac:dyDescent="0.6">
      <c r="G336" s="57">
        <v>333</v>
      </c>
      <c r="H336" s="112">
        <f ca="1">YEAR(TODAY())-YEAR(data_de_nascimento)+Table20[[#This Row],[meses]]/12</f>
        <v>52.75</v>
      </c>
      <c r="I336" s="58">
        <f t="shared" ca="1" si="13"/>
        <v>54692</v>
      </c>
      <c r="J336" s="60"/>
      <c r="K336" s="60">
        <f t="shared" si="12"/>
        <v>800</v>
      </c>
      <c r="L336" s="61">
        <f>M335+L335*(1-TER_mensal-desconto_div_mensal)+Table20[[#This Row],[aportes]]*(1-custo_remessa)-comissao-Table20[[#This Row],[saques]]</f>
        <v>270066.54151442647</v>
      </c>
      <c r="M336" s="59">
        <f>Table20[[#This Row],[riqueza]]*rendimento_hist_mensal</f>
        <v>1463.4573652659333</v>
      </c>
      <c r="N336" s="98">
        <f>((Table20[[#This Row],[riqueza]]*SWR)/12)*(1-imposto_GCAP)</f>
        <v>900.2218050480883</v>
      </c>
      <c r="O336" s="99">
        <f>Table20[[#This Row],[renda passiva]]*cambio_hoje*(1-custo_repatriacao)</f>
        <v>5037.2361212368296</v>
      </c>
    </row>
    <row r="337" spans="7:15" ht="20.100000000000001" customHeight="1" x14ac:dyDescent="0.6">
      <c r="G337" s="57">
        <v>334</v>
      </c>
      <c r="H337" s="112">
        <f ca="1">YEAR(TODAY())-YEAR(data_de_nascimento)+Table20[[#This Row],[meses]]/12</f>
        <v>52.833333333333329</v>
      </c>
      <c r="I337" s="58">
        <f t="shared" ca="1" si="13"/>
        <v>54722</v>
      </c>
      <c r="J337" s="60"/>
      <c r="K337" s="60">
        <f t="shared" si="12"/>
        <v>800</v>
      </c>
      <c r="L337" s="61">
        <f>M336+L336*(1-TER_mensal-desconto_div_mensal)+Table20[[#This Row],[aportes]]*(1-custo_remessa)-comissao-Table20[[#This Row],[saques]]</f>
        <v>270626.81422210712</v>
      </c>
      <c r="M337" s="59">
        <f>Table20[[#This Row],[riqueza]]*rendimento_hist_mensal</f>
        <v>1466.4934141449053</v>
      </c>
      <c r="N337" s="98">
        <f>((Table20[[#This Row],[riqueza]]*SWR)/12)*(1-imposto_GCAP)</f>
        <v>902.08938074035711</v>
      </c>
      <c r="O337" s="99">
        <f>Table20[[#This Row],[renda passiva]]*cambio_hoje*(1-custo_repatriacao)</f>
        <v>5047.6862344017054</v>
      </c>
    </row>
    <row r="338" spans="7:15" ht="20.100000000000001" customHeight="1" x14ac:dyDescent="0.6">
      <c r="G338" s="57">
        <v>335</v>
      </c>
      <c r="H338" s="112">
        <f ca="1">YEAR(TODAY())-YEAR(data_de_nascimento)+Table20[[#This Row],[meses]]/12</f>
        <v>52.916666666666671</v>
      </c>
      <c r="I338" s="58">
        <f t="shared" ca="1" si="13"/>
        <v>54753</v>
      </c>
      <c r="J338" s="60"/>
      <c r="K338" s="60">
        <f t="shared" si="12"/>
        <v>800</v>
      </c>
      <c r="L338" s="61">
        <f>M337+L337*(1-TER_mensal-desconto_div_mensal)+Table20[[#This Row],[aportes]]*(1-custo_remessa)-comissao-Table20[[#This Row],[saques]]</f>
        <v>271189.91306372592</v>
      </c>
      <c r="M338" s="59">
        <f>Table20[[#This Row],[riqueza]]*rendimento_hist_mensal</f>
        <v>1469.5447774960212</v>
      </c>
      <c r="N338" s="98">
        <f>((Table20[[#This Row],[riqueza]]*SWR)/12)*(1-imposto_GCAP)</f>
        <v>903.9663768790864</v>
      </c>
      <c r="O338" s="99">
        <f>Table20[[#This Row],[renda passiva]]*cambio_hoje*(1-custo_repatriacao)</f>
        <v>5058.1890601457717</v>
      </c>
    </row>
    <row r="339" spans="7:15" ht="20.100000000000001" customHeight="1" x14ac:dyDescent="0.6">
      <c r="G339" s="57">
        <v>336</v>
      </c>
      <c r="H339" s="112">
        <f ca="1">YEAR(TODAY())-YEAR(data_de_nascimento)+Table20[[#This Row],[meses]]/12</f>
        <v>53</v>
      </c>
      <c r="I339" s="58">
        <f t="shared" ca="1" si="13"/>
        <v>54783</v>
      </c>
      <c r="J339" s="60"/>
      <c r="K339" s="60">
        <f t="shared" si="12"/>
        <v>800</v>
      </c>
      <c r="L339" s="61">
        <f>M338+L338*(1-TER_mensal-desconto_div_mensal)+Table20[[#This Row],[aportes]]*(1-custo_remessa)-comissao-Table20[[#This Row],[saques]]</f>
        <v>271755.8522948997</v>
      </c>
      <c r="M339" s="59">
        <f>Table20[[#This Row],[riqueza]]*rendimento_hist_mensal</f>
        <v>1472.6115325687149</v>
      </c>
      <c r="N339" s="98">
        <f>((Table20[[#This Row],[riqueza]]*SWR)/12)*(1-imposto_GCAP)</f>
        <v>905.85284098299906</v>
      </c>
      <c r="O339" s="99">
        <f>Table20[[#This Row],[renda passiva]]*cambio_hoje*(1-custo_repatriacao)</f>
        <v>5068.7448643624202</v>
      </c>
    </row>
    <row r="340" spans="7:15" ht="20.100000000000001" customHeight="1" x14ac:dyDescent="0.6">
      <c r="G340" s="57">
        <v>337</v>
      </c>
      <c r="H340" s="112">
        <f ca="1">YEAR(TODAY())-YEAR(data_de_nascimento)+Table20[[#This Row],[meses]]/12</f>
        <v>53.083333333333329</v>
      </c>
      <c r="I340" s="58">
        <f t="shared" ca="1" si="13"/>
        <v>54814</v>
      </c>
      <c r="J340" s="60"/>
      <c r="K340" s="60">
        <f t="shared" si="12"/>
        <v>800</v>
      </c>
      <c r="L340" s="61">
        <f>M339+L339*(1-TER_mensal-desconto_div_mensal)+Table20[[#This Row],[aportes]]*(1-custo_remessa)-comissao-Table20[[#This Row],[saques]]</f>
        <v>272324.64624315361</v>
      </c>
      <c r="M340" s="59">
        <f>Table20[[#This Row],[riqueza]]*rendimento_hist_mensal</f>
        <v>1475.6937570020825</v>
      </c>
      <c r="N340" s="98">
        <f>((Table20[[#This Row],[riqueza]]*SWR)/12)*(1-imposto_GCAP)</f>
        <v>907.74882081051203</v>
      </c>
      <c r="O340" s="99">
        <f>Table20[[#This Row],[renda passiva]]*cambio_hoje*(1-custo_repatriacao)</f>
        <v>5079.353914286261</v>
      </c>
    </row>
    <row r="341" spans="7:15" ht="20.100000000000001" customHeight="1" x14ac:dyDescent="0.6">
      <c r="G341" s="57">
        <v>338</v>
      </c>
      <c r="H341" s="112">
        <f ca="1">YEAR(TODAY())-YEAR(data_de_nascimento)+Table20[[#This Row],[meses]]/12</f>
        <v>53.166666666666671</v>
      </c>
      <c r="I341" s="58">
        <f t="shared" ca="1" si="13"/>
        <v>54845</v>
      </c>
      <c r="J341" s="60"/>
      <c r="K341" s="60">
        <f t="shared" si="12"/>
        <v>800</v>
      </c>
      <c r="L341" s="61">
        <f>M340+L340*(1-TER_mensal-desconto_div_mensal)+Table20[[#This Row],[aportes]]*(1-custo_remessa)-comissao-Table20[[#This Row],[saques]]</f>
        <v>272896.30930828385</v>
      </c>
      <c r="M341" s="59">
        <f>Table20[[#This Row],[riqueza]]*rendimento_hist_mensal</f>
        <v>1478.7915288268484</v>
      </c>
      <c r="N341" s="98">
        <f>((Table20[[#This Row],[riqueza]]*SWR)/12)*(1-imposto_GCAP)</f>
        <v>909.65436436094615</v>
      </c>
      <c r="O341" s="99">
        <f>Table20[[#This Row],[renda passiva]]*cambio_hoje*(1-custo_repatriacao)</f>
        <v>5090.0164784998924</v>
      </c>
    </row>
    <row r="342" spans="7:15" ht="20.100000000000001" customHeight="1" x14ac:dyDescent="0.6">
      <c r="G342" s="57">
        <v>339</v>
      </c>
      <c r="H342" s="112">
        <f ca="1">YEAR(TODAY())-YEAR(data_de_nascimento)+Table20[[#This Row],[meses]]/12</f>
        <v>53.25</v>
      </c>
      <c r="I342" s="58">
        <f t="shared" ca="1" si="13"/>
        <v>54873</v>
      </c>
      <c r="J342" s="60"/>
      <c r="K342" s="60">
        <f t="shared" si="12"/>
        <v>800</v>
      </c>
      <c r="L342" s="61">
        <f>M341+L341*(1-TER_mensal-desconto_div_mensal)+Table20[[#This Row],[aportes]]*(1-custo_remessa)-comissao-Table20[[#This Row],[saques]]</f>
        <v>273470.85596272239</v>
      </c>
      <c r="M342" s="59">
        <f>Table20[[#This Row],[riqueza]]*rendimento_hist_mensal</f>
        <v>1481.9049264673411</v>
      </c>
      <c r="N342" s="98">
        <f>((Table20[[#This Row],[riqueza]]*SWR)/12)*(1-imposto_GCAP)</f>
        <v>911.56951987574132</v>
      </c>
      <c r="O342" s="99">
        <f>Table20[[#This Row],[renda passiva]]*cambio_hoje*(1-custo_repatriacao)</f>
        <v>5100.7328269407044</v>
      </c>
    </row>
    <row r="343" spans="7:15" ht="20.100000000000001" customHeight="1" x14ac:dyDescent="0.6">
      <c r="G343" s="57">
        <v>340</v>
      </c>
      <c r="H343" s="112">
        <f ca="1">YEAR(TODAY())-YEAR(data_de_nascimento)+Table20[[#This Row],[meses]]/12</f>
        <v>53.333333333333329</v>
      </c>
      <c r="I343" s="58">
        <f t="shared" ca="1" si="13"/>
        <v>54904</v>
      </c>
      <c r="J343" s="60"/>
      <c r="K343" s="60">
        <f t="shared" si="12"/>
        <v>800</v>
      </c>
      <c r="L343" s="61">
        <f>M342+L342*(1-TER_mensal-desconto_div_mensal)+Table20[[#This Row],[aportes]]*(1-custo_remessa)-comissao-Table20[[#This Row],[saques]]</f>
        <v>274048.30075190292</v>
      </c>
      <c r="M343" s="59">
        <f>Table20[[#This Row],[riqueza]]*rendimento_hist_mensal</f>
        <v>1485.0340287434758</v>
      </c>
      <c r="N343" s="98">
        <f>((Table20[[#This Row],[riqueza]]*SWR)/12)*(1-imposto_GCAP)</f>
        <v>913.49433583967641</v>
      </c>
      <c r="O343" s="99">
        <f>Table20[[#This Row],[renda passiva]]*cambio_hoje*(1-custo_repatriacao)</f>
        <v>5111.5032309077014</v>
      </c>
    </row>
    <row r="344" spans="7:15" ht="20.100000000000001" customHeight="1" x14ac:dyDescent="0.6">
      <c r="G344" s="57">
        <v>341</v>
      </c>
      <c r="H344" s="112">
        <f ca="1">YEAR(TODAY())-YEAR(data_de_nascimento)+Table20[[#This Row],[meses]]/12</f>
        <v>53.416666666666671</v>
      </c>
      <c r="I344" s="58">
        <f t="shared" ca="1" si="13"/>
        <v>54934</v>
      </c>
      <c r="J344" s="60"/>
      <c r="K344" s="60">
        <f t="shared" ref="K344:K407" si="14">saques</f>
        <v>800</v>
      </c>
      <c r="L344" s="61">
        <f>M343+L343*(1-TER_mensal-desconto_div_mensal)+Table20[[#This Row],[aportes]]*(1-custo_remessa)-comissao-Table20[[#This Row],[saques]]</f>
        <v>274628.6582946296</v>
      </c>
      <c r="M344" s="59">
        <f>Table20[[#This Row],[riqueza]]*rendimento_hist_mensal</f>
        <v>1488.1789148727546</v>
      </c>
      <c r="N344" s="98">
        <f>((Table20[[#This Row],[riqueza]]*SWR)/12)*(1-imposto_GCAP)</f>
        <v>915.42886098209874</v>
      </c>
      <c r="O344" s="99">
        <f>Table20[[#This Row],[renda passiva]]*cambio_hoje*(1-custo_repatriacao)</f>
        <v>5122.3279630683828</v>
      </c>
    </row>
    <row r="345" spans="7:15" ht="20.100000000000001" customHeight="1" x14ac:dyDescent="0.6">
      <c r="G345" s="57">
        <v>342</v>
      </c>
      <c r="H345" s="112">
        <f ca="1">YEAR(TODAY())-YEAR(data_de_nascimento)+Table20[[#This Row],[meses]]/12</f>
        <v>53.5</v>
      </c>
      <c r="I345" s="58">
        <f t="shared" ca="1" si="13"/>
        <v>54965</v>
      </c>
      <c r="J345" s="60"/>
      <c r="K345" s="60">
        <f t="shared" si="14"/>
        <v>800</v>
      </c>
      <c r="L345" s="61">
        <f>M344+L344*(1-TER_mensal-desconto_div_mensal)+Table20[[#This Row],[aportes]]*(1-custo_remessa)-comissao-Table20[[#This Row],[saques]]</f>
        <v>275211.94328344689</v>
      </c>
      <c r="M345" s="59">
        <f>Table20[[#This Row],[riqueza]]*rendimento_hist_mensal</f>
        <v>1491.3396644722682</v>
      </c>
      <c r="N345" s="98">
        <f>((Table20[[#This Row],[riqueza]]*SWR)/12)*(1-imposto_GCAP)</f>
        <v>917.37314427815636</v>
      </c>
      <c r="O345" s="99">
        <f>Table20[[#This Row],[renda passiva]]*cambio_hoje*(1-custo_repatriacao)</f>
        <v>5133.2072974656376</v>
      </c>
    </row>
    <row r="346" spans="7:15" ht="20.100000000000001" customHeight="1" x14ac:dyDescent="0.6">
      <c r="G346" s="57">
        <v>343</v>
      </c>
      <c r="H346" s="112">
        <f ca="1">YEAR(TODAY())-YEAR(data_de_nascimento)+Table20[[#This Row],[meses]]/12</f>
        <v>53.583333333333329</v>
      </c>
      <c r="I346" s="58">
        <f t="shared" ca="1" si="13"/>
        <v>54995</v>
      </c>
      <c r="J346" s="60"/>
      <c r="K346" s="60">
        <f t="shared" si="14"/>
        <v>800</v>
      </c>
      <c r="L346" s="61">
        <f>M345+L345*(1-TER_mensal-desconto_div_mensal)+Table20[[#This Row],[aportes]]*(1-custo_remessa)-comissao-Table20[[#This Row],[saques]]</f>
        <v>275798.17048501148</v>
      </c>
      <c r="M346" s="59">
        <f>Table20[[#This Row],[riqueza]]*rendimento_hist_mensal</f>
        <v>1494.5163575607123</v>
      </c>
      <c r="N346" s="98">
        <f>((Table20[[#This Row],[riqueza]]*SWR)/12)*(1-imposto_GCAP)</f>
        <v>919.32723495003836</v>
      </c>
      <c r="O346" s="99">
        <f>Table20[[#This Row],[renda passiva]]*cambio_hoje*(1-custo_repatriacao)</f>
        <v>5144.1415095246866</v>
      </c>
    </row>
    <row r="347" spans="7:15" ht="20.100000000000001" customHeight="1" x14ac:dyDescent="0.6">
      <c r="G347" s="57">
        <v>344</v>
      </c>
      <c r="H347" s="112">
        <f ca="1">YEAR(TODAY())-YEAR(data_de_nascimento)+Table20[[#This Row],[meses]]/12</f>
        <v>53.666666666666671</v>
      </c>
      <c r="I347" s="58">
        <f t="shared" ca="1" si="13"/>
        <v>55026</v>
      </c>
      <c r="J347" s="60"/>
      <c r="K347" s="60">
        <f t="shared" si="14"/>
        <v>800</v>
      </c>
      <c r="L347" s="61">
        <f>M346+L346*(1-TER_mensal-desconto_div_mensal)+Table20[[#This Row],[aportes]]*(1-custo_remessa)-comissao-Table20[[#This Row],[saques]]</f>
        <v>276387.35474046622</v>
      </c>
      <c r="M347" s="59">
        <f>Table20[[#This Row],[riqueza]]*rendimento_hist_mensal</f>
        <v>1497.709074560415</v>
      </c>
      <c r="N347" s="98">
        <f>((Table20[[#This Row],[riqueza]]*SWR)/12)*(1-imposto_GCAP)</f>
        <v>921.29118246822065</v>
      </c>
      <c r="O347" s="99">
        <f>Table20[[#This Row],[renda passiva]]*cambio_hoje*(1-custo_repatriacao)</f>
        <v>5155.1308760600514</v>
      </c>
    </row>
    <row r="348" spans="7:15" ht="20.100000000000001" customHeight="1" x14ac:dyDescent="0.6">
      <c r="G348" s="57">
        <v>345</v>
      </c>
      <c r="H348" s="112">
        <f ca="1">YEAR(TODAY())-YEAR(data_de_nascimento)+Table20[[#This Row],[meses]]/12</f>
        <v>53.75</v>
      </c>
      <c r="I348" s="58">
        <f t="shared" ca="1" si="13"/>
        <v>55057</v>
      </c>
      <c r="J348" s="60"/>
      <c r="K348" s="60">
        <f t="shared" si="14"/>
        <v>800</v>
      </c>
      <c r="L348" s="61">
        <f>M347+L347*(1-TER_mensal-desconto_div_mensal)+Table20[[#This Row],[aportes]]*(1-custo_remessa)-comissao-Table20[[#This Row],[saques]]</f>
        <v>276979.51096581592</v>
      </c>
      <c r="M348" s="59">
        <f>Table20[[#This Row],[riqueza]]*rendimento_hist_mensal</f>
        <v>1500.9178962993708</v>
      </c>
      <c r="N348" s="98">
        <f>((Table20[[#This Row],[riqueza]]*SWR)/12)*(1-imposto_GCAP)</f>
        <v>923.26503655271972</v>
      </c>
      <c r="O348" s="99">
        <f>Table20[[#This Row],[renda passiva]]*cambio_hoje*(1-custo_repatriacao)</f>
        <v>5166.1756752825704</v>
      </c>
    </row>
    <row r="349" spans="7:15" ht="20.100000000000001" customHeight="1" x14ac:dyDescent="0.6">
      <c r="G349" s="57">
        <v>346</v>
      </c>
      <c r="H349" s="112">
        <f ca="1">YEAR(TODAY())-YEAR(data_de_nascimento)+Table20[[#This Row],[meses]]/12</f>
        <v>53.833333333333329</v>
      </c>
      <c r="I349" s="58">
        <f t="shared" ca="1" si="13"/>
        <v>55087</v>
      </c>
      <c r="J349" s="60"/>
      <c r="K349" s="60">
        <f t="shared" si="14"/>
        <v>800</v>
      </c>
      <c r="L349" s="61">
        <f>M348+L348*(1-TER_mensal-desconto_div_mensal)+Table20[[#This Row],[aportes]]*(1-custo_remessa)-comissao-Table20[[#This Row],[saques]]</f>
        <v>277574.65415230469</v>
      </c>
      <c r="M349" s="59">
        <f>Table20[[#This Row],[riqueza]]*rendimento_hist_mensal</f>
        <v>1504.1429040132873</v>
      </c>
      <c r="N349" s="98">
        <f>((Table20[[#This Row],[riqueza]]*SWR)/12)*(1-imposto_GCAP)</f>
        <v>925.24884717434895</v>
      </c>
      <c r="O349" s="99">
        <f>Table20[[#This Row],[renda passiva]]*cambio_hoje*(1-custo_repatriacao)</f>
        <v>5177.2761868064281</v>
      </c>
    </row>
    <row r="350" spans="7:15" ht="20.100000000000001" customHeight="1" x14ac:dyDescent="0.6">
      <c r="G350" s="57">
        <v>347</v>
      </c>
      <c r="H350" s="112">
        <f ca="1">YEAR(TODAY())-YEAR(data_de_nascimento)+Table20[[#This Row],[meses]]/12</f>
        <v>53.916666666666671</v>
      </c>
      <c r="I350" s="58">
        <f t="shared" ca="1" si="13"/>
        <v>55118</v>
      </c>
      <c r="J350" s="60"/>
      <c r="K350" s="60">
        <f t="shared" si="14"/>
        <v>800</v>
      </c>
      <c r="L350" s="61">
        <f>M349+L349*(1-TER_mensal-desconto_div_mensal)+Table20[[#This Row],[aportes]]*(1-custo_remessa)-comissao-Table20[[#This Row],[saques]]</f>
        <v>278172.79936679581</v>
      </c>
      <c r="M350" s="59">
        <f>Table20[[#This Row],[riqueza]]*rendimento_hist_mensal</f>
        <v>1507.3841793476436</v>
      </c>
      <c r="N350" s="98">
        <f>((Table20[[#This Row],[riqueza]]*SWR)/12)*(1-imposto_GCAP)</f>
        <v>927.24266455598615</v>
      </c>
      <c r="O350" s="99">
        <f>Table20[[#This Row],[renda passiva]]*cambio_hoje*(1-custo_repatriacao)</f>
        <v>5188.4326916562477</v>
      </c>
    </row>
    <row r="351" spans="7:15" ht="20.100000000000001" customHeight="1" x14ac:dyDescent="0.6">
      <c r="G351" s="57">
        <v>348</v>
      </c>
      <c r="H351" s="112">
        <f ca="1">YEAR(TODAY())-YEAR(data_de_nascimento)+Table20[[#This Row],[meses]]/12</f>
        <v>54</v>
      </c>
      <c r="I351" s="58">
        <f t="shared" ca="1" si="13"/>
        <v>55148</v>
      </c>
      <c r="J351" s="60"/>
      <c r="K351" s="60">
        <f t="shared" si="14"/>
        <v>800</v>
      </c>
      <c r="L351" s="61">
        <f>M350+L350*(1-TER_mensal-desconto_div_mensal)+Table20[[#This Row],[aportes]]*(1-custo_remessa)-comissao-Table20[[#This Row],[saques]]</f>
        <v>278773.96175215289</v>
      </c>
      <c r="M351" s="59">
        <f>Table20[[#This Row],[riqueza]]*rendimento_hist_mensal</f>
        <v>1510.6418043597544</v>
      </c>
      <c r="N351" s="98">
        <f>((Table20[[#This Row],[riqueza]]*SWR)/12)*(1-imposto_GCAP)</f>
        <v>929.24653917384296</v>
      </c>
      <c r="O351" s="99">
        <f>Table20[[#This Row],[renda passiva]]*cambio_hoje*(1-custo_repatriacao)</f>
        <v>5199.6454722741964</v>
      </c>
    </row>
    <row r="352" spans="7:15" ht="20.100000000000001" customHeight="1" x14ac:dyDescent="0.6">
      <c r="G352" s="57">
        <v>349</v>
      </c>
      <c r="H352" s="112">
        <f ca="1">YEAR(TODAY())-YEAR(data_de_nascimento)+Table20[[#This Row],[meses]]/12</f>
        <v>54.083333333333329</v>
      </c>
      <c r="I352" s="58">
        <f t="shared" ca="1" si="13"/>
        <v>55179</v>
      </c>
      <c r="J352" s="60"/>
      <c r="K352" s="60">
        <f t="shared" si="14"/>
        <v>800</v>
      </c>
      <c r="L352" s="61">
        <f>M351+L351*(1-TER_mensal-desconto_div_mensal)+Table20[[#This Row],[aportes]]*(1-custo_remessa)-comissao-Table20[[#This Row],[saques]]</f>
        <v>279378.15652762336</v>
      </c>
      <c r="M352" s="59">
        <f>Table20[[#This Row],[riqueza]]*rendimento_hist_mensal</f>
        <v>1513.9158615208494</v>
      </c>
      <c r="N352" s="98">
        <f>((Table20[[#This Row],[riqueza]]*SWR)/12)*(1-imposto_GCAP)</f>
        <v>931.26052175874463</v>
      </c>
      <c r="O352" s="99">
        <f>Table20[[#This Row],[renda passiva]]*cambio_hoje*(1-custo_repatriacao)</f>
        <v>5210.914812527144</v>
      </c>
    </row>
    <row r="353" spans="7:15" ht="20.100000000000001" customHeight="1" x14ac:dyDescent="0.6">
      <c r="G353" s="57">
        <v>350</v>
      </c>
      <c r="H353" s="112">
        <f ca="1">YEAR(TODAY())-YEAR(data_de_nascimento)+Table20[[#This Row],[meses]]/12</f>
        <v>54.166666666666671</v>
      </c>
      <c r="I353" s="58">
        <f t="shared" ca="1" si="13"/>
        <v>55210</v>
      </c>
      <c r="J353" s="60"/>
      <c r="K353" s="60">
        <f t="shared" si="14"/>
        <v>800</v>
      </c>
      <c r="L353" s="61">
        <f>M352+L352*(1-TER_mensal-desconto_div_mensal)+Table20[[#This Row],[aportes]]*(1-custo_remessa)-comissao-Table20[[#This Row],[saques]]</f>
        <v>279985.39898922388</v>
      </c>
      <c r="M353" s="59">
        <f>Table20[[#This Row],[riqueza]]*rendimento_hist_mensal</f>
        <v>1517.206433718161</v>
      </c>
      <c r="N353" s="98">
        <f>((Table20[[#This Row],[riqueza]]*SWR)/12)*(1-imposto_GCAP)</f>
        <v>933.28466329741286</v>
      </c>
      <c r="O353" s="99">
        <f>Table20[[#This Row],[renda passiva]]*cambio_hoje*(1-custo_repatriacao)</f>
        <v>5222.2409977138386</v>
      </c>
    </row>
    <row r="354" spans="7:15" ht="20.100000000000001" customHeight="1" x14ac:dyDescent="0.6">
      <c r="G354" s="57">
        <v>351</v>
      </c>
      <c r="H354" s="112">
        <f ca="1">YEAR(TODAY())-YEAR(data_de_nascimento)+Table20[[#This Row],[meses]]/12</f>
        <v>54.25</v>
      </c>
      <c r="I354" s="58">
        <f t="shared" ca="1" si="13"/>
        <v>55238</v>
      </c>
      <c r="J354" s="60"/>
      <c r="K354" s="60">
        <f t="shared" si="14"/>
        <v>800</v>
      </c>
      <c r="L354" s="61">
        <f>M353+L353*(1-TER_mensal-desconto_div_mensal)+Table20[[#This Row],[aportes]]*(1-custo_remessa)-comissao-Table20[[#This Row],[saques]]</f>
        <v>280595.70451012725</v>
      </c>
      <c r="M354" s="59">
        <f>Table20[[#This Row],[riqueza]]*rendimento_hist_mensal</f>
        <v>1520.5136042570218</v>
      </c>
      <c r="N354" s="98">
        <f>((Table20[[#This Row],[riqueza]]*SWR)/12)*(1-imposto_GCAP)</f>
        <v>935.31901503375764</v>
      </c>
      <c r="O354" s="99">
        <f>Table20[[#This Row],[renda passiva]]*cambio_hoje*(1-custo_repatriacao)</f>
        <v>5233.6243145721419</v>
      </c>
    </row>
    <row r="355" spans="7:15" ht="20.100000000000001" customHeight="1" x14ac:dyDescent="0.6">
      <c r="G355" s="57">
        <v>352</v>
      </c>
      <c r="H355" s="112">
        <f ca="1">YEAR(TODAY())-YEAR(data_de_nascimento)+Table20[[#This Row],[meses]]/12</f>
        <v>54.333333333333329</v>
      </c>
      <c r="I355" s="58">
        <f t="shared" ca="1" si="13"/>
        <v>55269</v>
      </c>
      <c r="J355" s="60"/>
      <c r="K355" s="60">
        <f t="shared" si="14"/>
        <v>800</v>
      </c>
      <c r="L355" s="61">
        <f>M354+L354*(1-TER_mensal-desconto_div_mensal)+Table20[[#This Row],[aportes]]*(1-custo_remessa)-comissao-Table20[[#This Row],[saques]]</f>
        <v>281209.08854105195</v>
      </c>
      <c r="M355" s="59">
        <f>Table20[[#This Row],[riqueza]]*rendimento_hist_mensal</f>
        <v>1523.837456862974</v>
      </c>
      <c r="N355" s="98">
        <f>((Table20[[#This Row],[riqueza]]*SWR)/12)*(1-imposto_GCAP)</f>
        <v>937.36362847017324</v>
      </c>
      <c r="O355" s="99">
        <f>Table20[[#This Row],[renda passiva]]*cambio_hoje*(1-custo_repatriacao)</f>
        <v>5245.0650512862776</v>
      </c>
    </row>
    <row r="356" spans="7:15" ht="20.100000000000001" customHeight="1" x14ac:dyDescent="0.6">
      <c r="G356" s="57">
        <v>353</v>
      </c>
      <c r="H356" s="112">
        <f ca="1">YEAR(TODAY())-YEAR(data_de_nascimento)+Table20[[#This Row],[meses]]/12</f>
        <v>54.416666666666671</v>
      </c>
      <c r="I356" s="58">
        <f t="shared" ca="1" si="13"/>
        <v>55299</v>
      </c>
      <c r="J356" s="60"/>
      <c r="K356" s="60">
        <f t="shared" si="14"/>
        <v>800</v>
      </c>
      <c r="L356" s="61">
        <f>M355+L355*(1-TER_mensal-desconto_div_mensal)+Table20[[#This Row],[aportes]]*(1-custo_remessa)-comissao-Table20[[#This Row],[saques]]</f>
        <v>281825.56661065307</v>
      </c>
      <c r="M356" s="59">
        <f>Table20[[#This Row],[riqueza]]*rendimento_hist_mensal</f>
        <v>1527.1780756838896</v>
      </c>
      <c r="N356" s="98">
        <f>((Table20[[#This Row],[riqueza]]*SWR)/12)*(1-imposto_GCAP)</f>
        <v>939.41855536884361</v>
      </c>
      <c r="O356" s="99">
        <f>Table20[[#This Row],[renda passiva]]*cambio_hoje*(1-custo_repatriacao)</f>
        <v>5256.5634974941322</v>
      </c>
    </row>
    <row r="357" spans="7:15" ht="20.100000000000001" customHeight="1" x14ac:dyDescent="0.6">
      <c r="G357" s="57">
        <v>354</v>
      </c>
      <c r="H357" s="112">
        <f ca="1">YEAR(TODAY())-YEAR(data_de_nascimento)+Table20[[#This Row],[meses]]/12</f>
        <v>54.5</v>
      </c>
      <c r="I357" s="58">
        <f t="shared" ca="1" si="13"/>
        <v>55330</v>
      </c>
      <c r="J357" s="60"/>
      <c r="K357" s="60">
        <f t="shared" si="14"/>
        <v>800</v>
      </c>
      <c r="L357" s="61">
        <f>M356+L356*(1-TER_mensal-desconto_div_mensal)+Table20[[#This Row],[aportes]]*(1-custo_remessa)-comissao-Table20[[#This Row],[saques]]</f>
        <v>282445.15432591556</v>
      </c>
      <c r="M357" s="59">
        <f>Table20[[#This Row],[riqueza]]*rendimento_hist_mensal</f>
        <v>1530.5355452921001</v>
      </c>
      <c r="N357" s="98">
        <f>((Table20[[#This Row],[riqueza]]*SWR)/12)*(1-imposto_GCAP)</f>
        <v>941.48384775305192</v>
      </c>
      <c r="O357" s="99">
        <f>Table20[[#This Row],[renda passiva]]*cambio_hoje*(1-custo_repatriacao)</f>
        <v>5268.1199442945899</v>
      </c>
    </row>
    <row r="358" spans="7:15" ht="20.100000000000001" customHeight="1" x14ac:dyDescent="0.6">
      <c r="G358" s="57">
        <v>355</v>
      </c>
      <c r="H358" s="112">
        <f ca="1">YEAR(TODAY())-YEAR(data_de_nascimento)+Table20[[#This Row],[meses]]/12</f>
        <v>54.583333333333329</v>
      </c>
      <c r="I358" s="58">
        <f t="shared" ca="1" si="13"/>
        <v>55360</v>
      </c>
      <c r="J358" s="60"/>
      <c r="K358" s="60">
        <f t="shared" si="14"/>
        <v>800</v>
      </c>
      <c r="L358" s="61">
        <f>M357+L357*(1-TER_mensal-desconto_div_mensal)+Table20[[#This Row],[aportes]]*(1-custo_remessa)-comissao-Table20[[#This Row],[saques]]</f>
        <v>283067.86737254926</v>
      </c>
      <c r="M358" s="59">
        <f>Table20[[#This Row],[riqueza]]*rendimento_hist_mensal</f>
        <v>1533.9099506865373</v>
      </c>
      <c r="N358" s="98">
        <f>((Table20[[#This Row],[riqueza]]*SWR)/12)*(1-imposto_GCAP)</f>
        <v>943.55955790849748</v>
      </c>
      <c r="O358" s="99">
        <f>Table20[[#This Row],[renda passiva]]*cambio_hoje*(1-custo_repatriacao)</f>
        <v>5279.7346842548932</v>
      </c>
    </row>
    <row r="359" spans="7:15" ht="20.100000000000001" customHeight="1" x14ac:dyDescent="0.6">
      <c r="G359" s="57">
        <v>356</v>
      </c>
      <c r="H359" s="112">
        <f ca="1">YEAR(TODAY())-YEAR(data_de_nascimento)+Table20[[#This Row],[meses]]/12</f>
        <v>54.666666666666671</v>
      </c>
      <c r="I359" s="58">
        <f t="shared" ca="1" si="13"/>
        <v>55391</v>
      </c>
      <c r="J359" s="60"/>
      <c r="K359" s="60">
        <f t="shared" si="14"/>
        <v>800</v>
      </c>
      <c r="L359" s="61">
        <f>M358+L358*(1-TER_mensal-desconto_div_mensal)+Table20[[#This Row],[aportes]]*(1-custo_remessa)-comissao-Table20[[#This Row],[saques]]</f>
        <v>283693.72151538613</v>
      </c>
      <c r="M359" s="59">
        <f>Table20[[#This Row],[riqueza]]*rendimento_hist_mensal</f>
        <v>1537.3013772948864</v>
      </c>
      <c r="N359" s="98">
        <f>((Table20[[#This Row],[riqueza]]*SWR)/12)*(1-imposto_GCAP)</f>
        <v>945.64573838462047</v>
      </c>
      <c r="O359" s="99">
        <f>Table20[[#This Row],[renda passiva]]*cambio_hoje*(1-custo_repatriacao)</f>
        <v>5291.4080114180633</v>
      </c>
    </row>
    <row r="360" spans="7:15" ht="20.100000000000001" customHeight="1" x14ac:dyDescent="0.6">
      <c r="G360" s="57">
        <v>357</v>
      </c>
      <c r="H360" s="112">
        <f ca="1">YEAR(TODAY())-YEAR(data_de_nascimento)+Table20[[#This Row],[meses]]/12</f>
        <v>54.75</v>
      </c>
      <c r="I360" s="58">
        <f t="shared" ca="1" si="13"/>
        <v>55422</v>
      </c>
      <c r="J360" s="60"/>
      <c r="K360" s="60">
        <f t="shared" si="14"/>
        <v>800</v>
      </c>
      <c r="L360" s="61">
        <f>M359+L359*(1-TER_mensal-desconto_div_mensal)+Table20[[#This Row],[aportes]]*(1-custo_remessa)-comissao-Table20[[#This Row],[saques]]</f>
        <v>284322.73259877914</v>
      </c>
      <c r="M360" s="59">
        <f>Table20[[#This Row],[riqueza]]*rendimento_hist_mensal</f>
        <v>1540.7099109757467</v>
      </c>
      <c r="N360" s="98">
        <f>((Table20[[#This Row],[riqueza]]*SWR)/12)*(1-imposto_GCAP)</f>
        <v>947.74244199593056</v>
      </c>
      <c r="O360" s="99">
        <f>Table20[[#This Row],[renda passiva]]*cambio_hoje*(1-custo_repatriacao)</f>
        <v>5303.1402213103283</v>
      </c>
    </row>
    <row r="361" spans="7:15" ht="20.100000000000001" customHeight="1" x14ac:dyDescent="0.6">
      <c r="G361" s="57">
        <v>358</v>
      </c>
      <c r="H361" s="112">
        <f ca="1">YEAR(TODAY())-YEAR(data_de_nascimento)+Table20[[#This Row],[meses]]/12</f>
        <v>54.833333333333329</v>
      </c>
      <c r="I361" s="58">
        <f t="shared" ca="1" si="13"/>
        <v>55452</v>
      </c>
      <c r="J361" s="60"/>
      <c r="K361" s="60">
        <f t="shared" si="14"/>
        <v>800</v>
      </c>
      <c r="L361" s="61">
        <f>M360+L360*(1-TER_mensal-desconto_div_mensal)+Table20[[#This Row],[aportes]]*(1-custo_remessa)-comissao-Table20[[#This Row],[saques]]</f>
        <v>284954.91654700373</v>
      </c>
      <c r="M361" s="59">
        <f>Table20[[#This Row],[riqueza]]*rendimento_hist_mensal</f>
        <v>1544.1356380208081</v>
      </c>
      <c r="N361" s="98">
        <f>((Table20[[#This Row],[riqueza]]*SWR)/12)*(1-imposto_GCAP)</f>
        <v>949.8497218233457</v>
      </c>
      <c r="O361" s="99">
        <f>Table20[[#This Row],[renda passiva]]*cambio_hoje*(1-custo_repatriacao)</f>
        <v>5314.9316109486217</v>
      </c>
    </row>
    <row r="362" spans="7:15" ht="20.100000000000001" customHeight="1" x14ac:dyDescent="0.6">
      <c r="G362" s="57">
        <v>359</v>
      </c>
      <c r="H362" s="112">
        <f ca="1">YEAR(TODAY())-YEAR(data_de_nascimento)+Table20[[#This Row],[meses]]/12</f>
        <v>54.916666666666671</v>
      </c>
      <c r="I362" s="58">
        <f t="shared" ca="1" si="13"/>
        <v>55483</v>
      </c>
      <c r="J362" s="60"/>
      <c r="K362" s="60">
        <f t="shared" si="14"/>
        <v>800</v>
      </c>
      <c r="L362" s="61">
        <f>M361+L361*(1-TER_mensal-desconto_div_mensal)+Table20[[#This Row],[aportes]]*(1-custo_remessa)-comissao-Table20[[#This Row],[saques]]</f>
        <v>285590.28936466051</v>
      </c>
      <c r="M362" s="59">
        <f>Table20[[#This Row],[riqueza]]*rendimento_hist_mensal</f>
        <v>1547.5786451570323</v>
      </c>
      <c r="N362" s="98">
        <f>((Table20[[#This Row],[riqueza]]*SWR)/12)*(1-imposto_GCAP)</f>
        <v>951.96763121553511</v>
      </c>
      <c r="O362" s="99">
        <f>Table20[[#This Row],[renda passiva]]*cambio_hoje*(1-custo_repatriacao)</f>
        <v>5326.7824788480875</v>
      </c>
    </row>
    <row r="363" spans="7:15" ht="20.100000000000001" customHeight="1" x14ac:dyDescent="0.6">
      <c r="G363" s="57">
        <v>360</v>
      </c>
      <c r="H363" s="112">
        <f ca="1">YEAR(TODAY())-YEAR(data_de_nascimento)+Table20[[#This Row],[meses]]/12</f>
        <v>55</v>
      </c>
      <c r="I363" s="58">
        <f t="shared" ca="1" si="13"/>
        <v>55513</v>
      </c>
      <c r="J363" s="60"/>
      <c r="K363" s="60">
        <f t="shared" si="14"/>
        <v>800</v>
      </c>
      <c r="L363" s="61">
        <f>M362+L362*(1-TER_mensal-desconto_div_mensal)+Table20[[#This Row],[aportes]]*(1-custo_remessa)-comissao-Table20[[#This Row],[saques]]</f>
        <v>286228.86713708082</v>
      </c>
      <c r="M363" s="59">
        <f>Table20[[#This Row],[riqueza]]*rendimento_hist_mensal</f>
        <v>1551.0390195488512</v>
      </c>
      <c r="N363" s="98">
        <f>((Table20[[#This Row],[riqueza]]*SWR)/12)*(1-imposto_GCAP)</f>
        <v>954.09622379026939</v>
      </c>
      <c r="O363" s="99">
        <f>Table20[[#This Row],[renda passiva]]*cambio_hoje*(1-custo_repatriacao)</f>
        <v>5338.693125029642</v>
      </c>
    </row>
    <row r="364" spans="7:15" ht="20.100000000000001" customHeight="1" x14ac:dyDescent="0.6">
      <c r="G364" s="57">
        <v>361</v>
      </c>
      <c r="H364" s="112">
        <f ca="1">YEAR(TODAY())-YEAR(data_de_nascimento)+Table20[[#This Row],[meses]]/12</f>
        <v>55.083333333333329</v>
      </c>
      <c r="I364" s="58">
        <f t="shared" ca="1" si="13"/>
        <v>55544</v>
      </c>
      <c r="J364" s="60"/>
      <c r="K364" s="60">
        <f t="shared" si="14"/>
        <v>800</v>
      </c>
      <c r="L364" s="61">
        <f>M363+L363*(1-TER_mensal-desconto_div_mensal)+Table20[[#This Row],[aportes]]*(1-custo_remessa)-comissao-Table20[[#This Row],[saques]]</f>
        <v>286870.66603073373</v>
      </c>
      <c r="M364" s="59">
        <f>Table20[[#This Row],[riqueza]]*rendimento_hist_mensal</f>
        <v>1554.5168488003719</v>
      </c>
      <c r="N364" s="98">
        <f>((Table20[[#This Row],[riqueza]]*SWR)/12)*(1-imposto_GCAP)</f>
        <v>956.23555343577902</v>
      </c>
      <c r="O364" s="99">
        <f>Table20[[#This Row],[renda passiva]]*cambio_hoje*(1-custo_repatriacao)</f>
        <v>5350.6638510275734</v>
      </c>
    </row>
    <row r="365" spans="7:15" ht="20.100000000000001" customHeight="1" x14ac:dyDescent="0.6">
      <c r="G365" s="57">
        <v>362</v>
      </c>
      <c r="H365" s="112">
        <f ca="1">YEAR(TODAY())-YEAR(data_de_nascimento)+Table20[[#This Row],[meses]]/12</f>
        <v>55.166666666666671</v>
      </c>
      <c r="I365" s="58">
        <f t="shared" ca="1" si="13"/>
        <v>55575</v>
      </c>
      <c r="J365" s="60"/>
      <c r="K365" s="60">
        <f t="shared" si="14"/>
        <v>800</v>
      </c>
      <c r="L365" s="61">
        <f>M364+L364*(1-TER_mensal-desconto_div_mensal)+Table20[[#This Row],[aportes]]*(1-custo_remessa)-comissao-Table20[[#This Row],[saques]]</f>
        <v>287515.70229363552</v>
      </c>
      <c r="M365" s="59">
        <f>Table20[[#This Row],[riqueza]]*rendimento_hist_mensal</f>
        <v>1558.0122209575957</v>
      </c>
      <c r="N365" s="98">
        <f>((Table20[[#This Row],[riqueza]]*SWR)/12)*(1-imposto_GCAP)</f>
        <v>958.38567431211834</v>
      </c>
      <c r="O365" s="99">
        <f>Table20[[#This Row],[renda passiva]]*cambio_hoje*(1-custo_repatriacao)</f>
        <v>5362.6949598971742</v>
      </c>
    </row>
    <row r="366" spans="7:15" ht="20.100000000000001" customHeight="1" x14ac:dyDescent="0.6">
      <c r="G366" s="57">
        <v>363</v>
      </c>
      <c r="H366" s="112">
        <f ca="1">YEAR(TODAY())-YEAR(data_de_nascimento)+Table20[[#This Row],[meses]]/12</f>
        <v>55.25</v>
      </c>
      <c r="I366" s="58">
        <f t="shared" ca="1" si="13"/>
        <v>55604</v>
      </c>
      <c r="J366" s="60"/>
      <c r="K366" s="60">
        <f t="shared" si="14"/>
        <v>800</v>
      </c>
      <c r="L366" s="61">
        <f>M365+L365*(1-TER_mensal-desconto_div_mensal)+Table20[[#This Row],[aportes]]*(1-custo_remessa)-comissao-Table20[[#This Row],[saques]]</f>
        <v>288163.99225576082</v>
      </c>
      <c r="M366" s="59">
        <f>Table20[[#This Row],[riqueza]]*rendimento_hist_mensal</f>
        <v>1561.5252245106462</v>
      </c>
      <c r="N366" s="98">
        <f>((Table20[[#This Row],[riqueza]]*SWR)/12)*(1-imposto_GCAP)</f>
        <v>960.54664085253614</v>
      </c>
      <c r="O366" s="99">
        <f>Table20[[#This Row],[renda passiva]]*cambio_hoje*(1-custo_repatriacao)</f>
        <v>5374.7867562224083</v>
      </c>
    </row>
    <row r="367" spans="7:15" ht="20.100000000000001" customHeight="1" x14ac:dyDescent="0.6">
      <c r="G367" s="57">
        <v>364</v>
      </c>
      <c r="H367" s="112">
        <f ca="1">YEAR(TODAY())-YEAR(data_de_nascimento)+Table20[[#This Row],[meses]]/12</f>
        <v>55.333333333333329</v>
      </c>
      <c r="I367" s="58">
        <f t="shared" ca="1" si="13"/>
        <v>55635</v>
      </c>
      <c r="J367" s="60"/>
      <c r="K367" s="60">
        <f t="shared" si="14"/>
        <v>800</v>
      </c>
      <c r="L367" s="61">
        <f>M366+L366*(1-TER_mensal-desconto_div_mensal)+Table20[[#This Row],[aportes]]*(1-custo_remessa)-comissao-Table20[[#This Row],[saques]]</f>
        <v>288815.55232945603</v>
      </c>
      <c r="M367" s="59">
        <f>Table20[[#This Row],[riqueza]]*rendimento_hist_mensal</f>
        <v>1565.0559483960094</v>
      </c>
      <c r="N367" s="98">
        <f>((Table20[[#This Row],[riqueza]]*SWR)/12)*(1-imposto_GCAP)</f>
        <v>962.71850776485337</v>
      </c>
      <c r="O367" s="99">
        <f>Table20[[#This Row],[renda passiva]]*cambio_hoje*(1-custo_repatriacao)</f>
        <v>5386.9395461236245</v>
      </c>
    </row>
    <row r="368" spans="7:15" ht="20.100000000000001" customHeight="1" x14ac:dyDescent="0.6">
      <c r="G368" s="57">
        <v>365</v>
      </c>
      <c r="H368" s="112">
        <f ca="1">YEAR(TODAY())-YEAR(data_de_nascimento)+Table20[[#This Row],[meses]]/12</f>
        <v>55.416666666666671</v>
      </c>
      <c r="I368" s="58">
        <f t="shared" ca="1" si="13"/>
        <v>55665</v>
      </c>
      <c r="J368" s="60"/>
      <c r="K368" s="60">
        <f t="shared" si="14"/>
        <v>800</v>
      </c>
      <c r="L368" s="61">
        <f>M367+L367*(1-TER_mensal-desconto_div_mensal)+Table20[[#This Row],[aportes]]*(1-custo_remessa)-comissao-Table20[[#This Row],[saques]]</f>
        <v>289470.399009855</v>
      </c>
      <c r="M368" s="59">
        <f>Table20[[#This Row],[riqueza]]*rendimento_hist_mensal</f>
        <v>1568.6044819987869</v>
      </c>
      <c r="N368" s="98">
        <f>((Table20[[#This Row],[riqueza]]*SWR)/12)*(1-imposto_GCAP)</f>
        <v>964.90133003285007</v>
      </c>
      <c r="O368" s="99">
        <f>Table20[[#This Row],[renda passiva]]*cambio_hoje*(1-custo_repatriacao)</f>
        <v>5399.1536372653136</v>
      </c>
    </row>
    <row r="369" spans="7:15" ht="20.100000000000001" customHeight="1" x14ac:dyDescent="0.6">
      <c r="G369" s="57">
        <v>366</v>
      </c>
      <c r="H369" s="112">
        <f ca="1">YEAR(TODAY())-YEAR(data_de_nascimento)+Table20[[#This Row],[meses]]/12</f>
        <v>55.5</v>
      </c>
      <c r="I369" s="58">
        <f t="shared" ca="1" si="13"/>
        <v>55696</v>
      </c>
      <c r="J369" s="60"/>
      <c r="K369" s="60">
        <f t="shared" si="14"/>
        <v>800</v>
      </c>
      <c r="L369" s="61">
        <f>M368+L368*(1-TER_mensal-desconto_div_mensal)+Table20[[#This Row],[aportes]]*(1-custo_remessa)-comissao-Table20[[#This Row],[saques]]</f>
        <v>290128.54887529655</v>
      </c>
      <c r="M369" s="59">
        <f>Table20[[#This Row],[riqueza]]*rendimento_hist_mensal</f>
        <v>1572.1709151549569</v>
      </c>
      <c r="N369" s="98">
        <f>((Table20[[#This Row],[riqueza]]*SWR)/12)*(1-imposto_GCAP)</f>
        <v>967.09516291765522</v>
      </c>
      <c r="O369" s="99">
        <f>Table20[[#This Row],[renda passiva]]*cambio_hoje*(1-custo_repatriacao)</f>
        <v>5411.4293388638862</v>
      </c>
    </row>
    <row r="370" spans="7:15" ht="20.100000000000001" customHeight="1" x14ac:dyDescent="0.6">
      <c r="G370" s="57">
        <v>367</v>
      </c>
      <c r="H370" s="112">
        <f ca="1">YEAR(TODAY())-YEAR(data_de_nascimento)+Table20[[#This Row],[meses]]/12</f>
        <v>55.583333333333329</v>
      </c>
      <c r="I370" s="58">
        <f t="shared" ca="1" si="13"/>
        <v>55726</v>
      </c>
      <c r="J370" s="60"/>
      <c r="K370" s="60">
        <f t="shared" si="14"/>
        <v>800</v>
      </c>
      <c r="L370" s="61">
        <f>M369+L369*(1-TER_mensal-desconto_div_mensal)+Table20[[#This Row],[aportes]]*(1-custo_remessa)-comissao-Table20[[#This Row],[saques]]</f>
        <v>290790.0185877441</v>
      </c>
      <c r="M370" s="59">
        <f>Table20[[#This Row],[riqueza]]*rendimento_hist_mensal</f>
        <v>1575.7553381536495</v>
      </c>
      <c r="N370" s="98">
        <f>((Table20[[#This Row],[riqueza]]*SWR)/12)*(1-imposto_GCAP)</f>
        <v>969.300061959147</v>
      </c>
      <c r="O370" s="99">
        <f>Table20[[#This Row],[renda passiva]]*cambio_hoje*(1-custo_repatriacao)</f>
        <v>5423.7669616955045</v>
      </c>
    </row>
    <row r="371" spans="7:15" ht="20.100000000000001" customHeight="1" x14ac:dyDescent="0.6">
      <c r="G371" s="57">
        <v>368</v>
      </c>
      <c r="H371" s="112">
        <f ca="1">YEAR(TODAY())-YEAR(data_de_nascimento)+Table20[[#This Row],[meses]]/12</f>
        <v>55.666666666666671</v>
      </c>
      <c r="I371" s="58">
        <f t="shared" ca="1" si="13"/>
        <v>55757</v>
      </c>
      <c r="J371" s="60"/>
      <c r="K371" s="60">
        <f t="shared" si="14"/>
        <v>800</v>
      </c>
      <c r="L371" s="61">
        <f>M370+L370*(1-TER_mensal-desconto_div_mensal)+Table20[[#This Row],[aportes]]*(1-custo_remessa)-comissao-Table20[[#This Row],[saques]]</f>
        <v>291454.82489320741</v>
      </c>
      <c r="M371" s="59">
        <f>Table20[[#This Row],[riqueza]]*rendimento_hist_mensal</f>
        <v>1579.3578417394317</v>
      </c>
      <c r="N371" s="98">
        <f>((Table20[[#This Row],[riqueza]]*SWR)/12)*(1-imposto_GCAP)</f>
        <v>971.51608297735811</v>
      </c>
      <c r="O371" s="99">
        <f>Table20[[#This Row],[renda passiva]]*cambio_hoje*(1-custo_repatriacao)</f>
        <v>5436.1668181039558</v>
      </c>
    </row>
    <row r="372" spans="7:15" ht="20.100000000000001" customHeight="1" x14ac:dyDescent="0.6">
      <c r="G372" s="57">
        <v>369</v>
      </c>
      <c r="H372" s="112">
        <f ca="1">YEAR(TODAY())-YEAR(data_de_nascimento)+Table20[[#This Row],[meses]]/12</f>
        <v>55.75</v>
      </c>
      <c r="I372" s="58">
        <f t="shared" ca="1" si="13"/>
        <v>55788</v>
      </c>
      <c r="J372" s="60"/>
      <c r="K372" s="60">
        <f t="shared" si="14"/>
        <v>800</v>
      </c>
      <c r="L372" s="61">
        <f>M371+L371*(1-TER_mensal-desconto_div_mensal)+Table20[[#This Row],[aportes]]*(1-custo_remessa)-comissao-Table20[[#This Row],[saques]]</f>
        <v>292122.98462216684</v>
      </c>
      <c r="M372" s="59">
        <f>Table20[[#This Row],[riqueza]]*rendimento_hist_mensal</f>
        <v>1582.9785171146061</v>
      </c>
      <c r="N372" s="98">
        <f>((Table20[[#This Row],[riqueza]]*SWR)/12)*(1-imposto_GCAP)</f>
        <v>973.74328207388953</v>
      </c>
      <c r="O372" s="99">
        <f>Table20[[#This Row],[renda passiva]]*cambio_hoje*(1-custo_repatriacao)</f>
        <v>5448.6292220085525</v>
      </c>
    </row>
    <row r="373" spans="7:15" ht="20.100000000000001" customHeight="1" x14ac:dyDescent="0.6">
      <c r="G373" s="57">
        <v>370</v>
      </c>
      <c r="H373" s="112">
        <f ca="1">YEAR(TODAY())-YEAR(data_de_nascimento)+Table20[[#This Row],[meses]]/12</f>
        <v>55.833333333333329</v>
      </c>
      <c r="I373" s="58">
        <f t="shared" ca="1" si="13"/>
        <v>55818</v>
      </c>
      <c r="J373" s="60"/>
      <c r="K373" s="60">
        <f t="shared" si="14"/>
        <v>800</v>
      </c>
      <c r="L373" s="61">
        <f>M372+L372*(1-TER_mensal-desconto_div_mensal)+Table20[[#This Row],[aportes]]*(1-custo_remessa)-comissao-Table20[[#This Row],[saques]]</f>
        <v>292794.51468999917</v>
      </c>
      <c r="M373" s="59">
        <f>Table20[[#This Row],[riqueza]]*rendimento_hist_mensal</f>
        <v>1586.6174559415183</v>
      </c>
      <c r="N373" s="98">
        <f>((Table20[[#This Row],[riqueza]]*SWR)/12)*(1-imposto_GCAP)</f>
        <v>975.98171563333062</v>
      </c>
      <c r="O373" s="99">
        <f>Table20[[#This Row],[renda passiva]]*cambio_hoje*(1-custo_repatriacao)</f>
        <v>5461.1544889120823</v>
      </c>
    </row>
    <row r="374" spans="7:15" ht="20.100000000000001" customHeight="1" x14ac:dyDescent="0.6">
      <c r="G374" s="57">
        <v>371</v>
      </c>
      <c r="H374" s="112">
        <f ca="1">YEAR(TODAY())-YEAR(data_de_nascimento)+Table20[[#This Row],[meses]]/12</f>
        <v>55.916666666666671</v>
      </c>
      <c r="I374" s="58">
        <f t="shared" ca="1" si="13"/>
        <v>55849</v>
      </c>
      <c r="J374" s="60"/>
      <c r="K374" s="60">
        <f t="shared" si="14"/>
        <v>800</v>
      </c>
      <c r="L374" s="61">
        <f>M373+L373*(1-TER_mensal-desconto_div_mensal)+Table20[[#This Row],[aportes]]*(1-custo_remessa)-comissao-Table20[[#This Row],[saques]]</f>
        <v>293469.43209740589</v>
      </c>
      <c r="M374" s="59">
        <f>Table20[[#This Row],[riqueza]]*rendimento_hist_mensal</f>
        <v>1590.2747503448786</v>
      </c>
      <c r="N374" s="98">
        <f>((Table20[[#This Row],[riqueza]]*SWR)/12)*(1-imposto_GCAP)</f>
        <v>978.23144032468633</v>
      </c>
      <c r="O374" s="99">
        <f>Table20[[#This Row],[renda passiva]]*cambio_hoje*(1-custo_repatriacao)</f>
        <v>5473.7429359087992</v>
      </c>
    </row>
    <row r="375" spans="7:15" ht="20.100000000000001" customHeight="1" x14ac:dyDescent="0.6">
      <c r="G375" s="57">
        <v>372</v>
      </c>
      <c r="H375" s="112">
        <f ca="1">YEAR(TODAY())-YEAR(data_de_nascimento)+Table20[[#This Row],[meses]]/12</f>
        <v>56</v>
      </c>
      <c r="I375" s="58">
        <f t="shared" ca="1" si="13"/>
        <v>55879</v>
      </c>
      <c r="J375" s="60"/>
      <c r="K375" s="60">
        <f t="shared" si="14"/>
        <v>800</v>
      </c>
      <c r="L375" s="61">
        <f>M374+L374*(1-TER_mensal-desconto_div_mensal)+Table20[[#This Row],[aportes]]*(1-custo_remessa)-comissao-Table20[[#This Row],[saques]]</f>
        <v>294147.75393084367</v>
      </c>
      <c r="M375" s="59">
        <f>Table20[[#This Row],[riqueza]]*rendimento_hist_mensal</f>
        <v>1593.9504929140935</v>
      </c>
      <c r="N375" s="98">
        <f>((Table20[[#This Row],[riqueza]]*SWR)/12)*(1-imposto_GCAP)</f>
        <v>980.49251310281227</v>
      </c>
      <c r="O375" s="99">
        <f>Table20[[#This Row],[renda passiva]]*cambio_hoje*(1-custo_repatriacao)</f>
        <v>5486.3948816924412</v>
      </c>
    </row>
    <row r="376" spans="7:15" ht="20.100000000000001" customHeight="1" x14ac:dyDescent="0.6">
      <c r="G376" s="57">
        <v>373</v>
      </c>
      <c r="H376" s="112">
        <f ca="1">YEAR(TODAY())-YEAR(data_de_nascimento)+Table20[[#This Row],[meses]]/12</f>
        <v>56.083333333333329</v>
      </c>
      <c r="I376" s="58">
        <f t="shared" ca="1" si="13"/>
        <v>55910</v>
      </c>
      <c r="J376" s="60"/>
      <c r="K376" s="60">
        <f t="shared" si="14"/>
        <v>800</v>
      </c>
      <c r="L376" s="61">
        <f>M375+L375*(1-TER_mensal-desconto_div_mensal)+Table20[[#This Row],[aportes]]*(1-custo_remessa)-comissao-Table20[[#This Row],[saques]]</f>
        <v>294829.49736295687</v>
      </c>
      <c r="M376" s="59">
        <f>Table20[[#This Row],[riqueza]]*rendimento_hist_mensal</f>
        <v>1597.6447767056102</v>
      </c>
      <c r="N376" s="98">
        <f>((Table20[[#This Row],[riqueza]]*SWR)/12)*(1-imposto_GCAP)</f>
        <v>982.76499120985625</v>
      </c>
      <c r="O376" s="99">
        <f>Table20[[#This Row],[renda passiva]]*cambio_hoje*(1-custo_repatriacao)</f>
        <v>5499.1106465643106</v>
      </c>
    </row>
    <row r="377" spans="7:15" ht="20.100000000000001" customHeight="1" x14ac:dyDescent="0.6">
      <c r="G377" s="57">
        <v>374</v>
      </c>
      <c r="H377" s="112">
        <f ca="1">YEAR(TODAY())-YEAR(data_de_nascimento)+Table20[[#This Row],[meses]]/12</f>
        <v>56.166666666666671</v>
      </c>
      <c r="I377" s="58">
        <f t="shared" ca="1" si="13"/>
        <v>55941</v>
      </c>
      <c r="J377" s="60"/>
      <c r="K377" s="60">
        <f t="shared" si="14"/>
        <v>800</v>
      </c>
      <c r="L377" s="61">
        <f>M376+L376*(1-TER_mensal-desconto_div_mensal)+Table20[[#This Row],[aportes]]*(1-custo_remessa)-comissao-Table20[[#This Row],[saques]]</f>
        <v>295514.67965301225</v>
      </c>
      <c r="M377" s="59">
        <f>Table20[[#This Row],[riqueza]]*rendimento_hist_mensal</f>
        <v>1601.3576952452722</v>
      </c>
      <c r="N377" s="98">
        <f>((Table20[[#This Row],[riqueza]]*SWR)/12)*(1-imposto_GCAP)</f>
        <v>985.04893217670758</v>
      </c>
      <c r="O377" s="99">
        <f>Table20[[#This Row],[renda passiva]]*cambio_hoje*(1-custo_repatriacao)</f>
        <v>5511.8905524413758</v>
      </c>
    </row>
    <row r="378" spans="7:15" ht="20.100000000000001" customHeight="1" x14ac:dyDescent="0.6">
      <c r="G378" s="57">
        <v>375</v>
      </c>
      <c r="H378" s="112">
        <f ca="1">YEAR(TODAY())-YEAR(data_de_nascimento)+Table20[[#This Row],[meses]]/12</f>
        <v>56.25</v>
      </c>
      <c r="I378" s="58">
        <f t="shared" ca="1" si="13"/>
        <v>55969</v>
      </c>
      <c r="J378" s="60"/>
      <c r="K378" s="60">
        <f t="shared" si="14"/>
        <v>800</v>
      </c>
      <c r="L378" s="61">
        <f>M377+L377*(1-TER_mensal-desconto_div_mensal)+Table20[[#This Row],[aportes]]*(1-custo_remessa)-comissao-Table20[[#This Row],[saques]]</f>
        <v>296203.31814733607</v>
      </c>
      <c r="M378" s="59">
        <f>Table20[[#This Row],[riqueza]]*rendimento_hist_mensal</f>
        <v>1605.0893425306876</v>
      </c>
      <c r="N378" s="98">
        <f>((Table20[[#This Row],[riqueza]]*SWR)/12)*(1-imposto_GCAP)</f>
        <v>987.34439382445362</v>
      </c>
      <c r="O378" s="99">
        <f>Table20[[#This Row],[renda passiva]]*cambio_hoje*(1-custo_repatriacao)</f>
        <v>5524.7349228644207</v>
      </c>
    </row>
    <row r="379" spans="7:15" ht="20.100000000000001" customHeight="1" x14ac:dyDescent="0.6">
      <c r="G379" s="57">
        <v>376</v>
      </c>
      <c r="H379" s="112">
        <f ca="1">YEAR(TODAY())-YEAR(data_de_nascimento)+Table20[[#This Row],[meses]]/12</f>
        <v>56.333333333333329</v>
      </c>
      <c r="I379" s="58">
        <f t="shared" ca="1" si="13"/>
        <v>56000</v>
      </c>
      <c r="J379" s="60"/>
      <c r="K379" s="60">
        <f t="shared" si="14"/>
        <v>800</v>
      </c>
      <c r="L379" s="61">
        <f>M378+L378*(1-TER_mensal-desconto_div_mensal)+Table20[[#This Row],[aportes]]*(1-custo_remessa)-comissao-Table20[[#This Row],[saques]]</f>
        <v>296895.43027975294</v>
      </c>
      <c r="M379" s="59">
        <f>Table20[[#This Row],[riqueza]]*rendimento_hist_mensal</f>
        <v>1608.8398130336072</v>
      </c>
      <c r="N379" s="98">
        <f>((Table20[[#This Row],[riqueza]]*SWR)/12)*(1-imposto_GCAP)</f>
        <v>989.65143426584325</v>
      </c>
      <c r="O379" s="99">
        <f>Table20[[#This Row],[renda passiva]]*cambio_hoje*(1-custo_repatriacao)</f>
        <v>5537.6440830062393</v>
      </c>
    </row>
    <row r="380" spans="7:15" ht="20.100000000000001" customHeight="1" x14ac:dyDescent="0.6">
      <c r="G380" s="57">
        <v>377</v>
      </c>
      <c r="H380" s="112">
        <f ca="1">YEAR(TODAY())-YEAR(data_de_nascimento)+Table20[[#This Row],[meses]]/12</f>
        <v>56.416666666666671</v>
      </c>
      <c r="I380" s="58">
        <f t="shared" ca="1" si="13"/>
        <v>56030</v>
      </c>
      <c r="J380" s="60"/>
      <c r="K380" s="60">
        <f t="shared" si="14"/>
        <v>800</v>
      </c>
      <c r="L380" s="61">
        <f>M379+L379*(1-TER_mensal-desconto_div_mensal)+Table20[[#This Row],[aportes]]*(1-custo_remessa)-comissao-Table20[[#This Row],[saques]]</f>
        <v>297591.03357202752</v>
      </c>
      <c r="M380" s="59">
        <f>Table20[[#This Row],[riqueza]]*rendimento_hist_mensal</f>
        <v>1612.6092017023184</v>
      </c>
      <c r="N380" s="98">
        <f>((Table20[[#This Row],[riqueza]]*SWR)/12)*(1-imposto_GCAP)</f>
        <v>991.97011190675846</v>
      </c>
      <c r="O380" s="99">
        <f>Table20[[#This Row],[renda passiva]]*cambio_hoje*(1-custo_repatriacao)</f>
        <v>5550.6183596798619</v>
      </c>
    </row>
    <row r="381" spans="7:15" ht="20.100000000000001" customHeight="1" x14ac:dyDescent="0.6">
      <c r="G381" s="57">
        <v>378</v>
      </c>
      <c r="H381" s="112">
        <f ca="1">YEAR(TODAY())-YEAR(data_de_nascimento)+Table20[[#This Row],[meses]]/12</f>
        <v>56.5</v>
      </c>
      <c r="I381" s="58">
        <f t="shared" ca="1" si="13"/>
        <v>56061</v>
      </c>
      <c r="J381" s="60"/>
      <c r="K381" s="60">
        <f t="shared" si="14"/>
        <v>800</v>
      </c>
      <c r="L381" s="61">
        <f>M380+L380*(1-TER_mensal-desconto_div_mensal)+Table20[[#This Row],[aportes]]*(1-custo_remessa)-comissao-Table20[[#This Row],[saques]]</f>
        <v>298290.14563430788</v>
      </c>
      <c r="M381" s="59">
        <f>Table20[[#This Row],[riqueza]]*rendimento_hist_mensal</f>
        <v>1616.3976039640468</v>
      </c>
      <c r="N381" s="98">
        <f>((Table20[[#This Row],[riqueza]]*SWR)/12)*(1-imposto_GCAP)</f>
        <v>994.30048544769295</v>
      </c>
      <c r="O381" s="99">
        <f>Table20[[#This Row],[renda passiva]]*cambio_hoje*(1-custo_repatriacao)</f>
        <v>5563.6580813468381</v>
      </c>
    </row>
    <row r="382" spans="7:15" ht="20.100000000000001" customHeight="1" x14ac:dyDescent="0.6">
      <c r="G382" s="57">
        <v>379</v>
      </c>
      <c r="H382" s="112">
        <f ca="1">YEAR(TODAY())-YEAR(data_de_nascimento)+Table20[[#This Row],[meses]]/12</f>
        <v>56.583333333333329</v>
      </c>
      <c r="I382" s="58">
        <f t="shared" ca="1" si="13"/>
        <v>56091</v>
      </c>
      <c r="J382" s="60"/>
      <c r="K382" s="60">
        <f t="shared" si="14"/>
        <v>800</v>
      </c>
      <c r="L382" s="61">
        <f>M381+L381*(1-TER_mensal-desconto_div_mensal)+Table20[[#This Row],[aportes]]*(1-custo_remessa)-comissao-Table20[[#This Row],[saques]]</f>
        <v>298992.78416557144</v>
      </c>
      <c r="M382" s="59">
        <f>Table20[[#This Row],[riqueza]]*rendimento_hist_mensal</f>
        <v>1620.2051157273743</v>
      </c>
      <c r="N382" s="98">
        <f>((Table20[[#This Row],[riqueza]]*SWR)/12)*(1-imposto_GCAP)</f>
        <v>996.64261388523812</v>
      </c>
      <c r="O382" s="99">
        <f>Table20[[#This Row],[renda passiva]]*cambio_hoje*(1-custo_repatriacao)</f>
        <v>5576.763578125544</v>
      </c>
    </row>
    <row r="383" spans="7:15" ht="20.100000000000001" customHeight="1" x14ac:dyDescent="0.6">
      <c r="G383" s="57">
        <v>380</v>
      </c>
      <c r="H383" s="112">
        <f ca="1">YEAR(TODAY())-YEAR(data_de_nascimento)+Table20[[#This Row],[meses]]/12</f>
        <v>56.666666666666671</v>
      </c>
      <c r="I383" s="58">
        <f t="shared" ca="1" si="13"/>
        <v>56122</v>
      </c>
      <c r="J383" s="60"/>
      <c r="K383" s="60">
        <f t="shared" si="14"/>
        <v>800</v>
      </c>
      <c r="L383" s="61">
        <f>M382+L382*(1-TER_mensal-desconto_div_mensal)+Table20[[#This Row],[aportes]]*(1-custo_remessa)-comissao-Table20[[#This Row],[saques]]</f>
        <v>299698.96695407305</v>
      </c>
      <c r="M383" s="59">
        <f>Table20[[#This Row],[riqueza]]*rendimento_hist_mensal</f>
        <v>1624.0318333846649</v>
      </c>
      <c r="N383" s="98">
        <f>((Table20[[#This Row],[riqueza]]*SWR)/12)*(1-imposto_GCAP)</f>
        <v>998.99655651357682</v>
      </c>
      <c r="O383" s="99">
        <f>Table20[[#This Row],[renda passiva]]*cambio_hoje*(1-custo_repatriacao)</f>
        <v>5589.9351817995448</v>
      </c>
    </row>
    <row r="384" spans="7:15" ht="20.100000000000001" customHeight="1" x14ac:dyDescent="0.6">
      <c r="G384" s="57">
        <v>381</v>
      </c>
      <c r="H384" s="112">
        <f ca="1">YEAR(TODAY())-YEAR(data_de_nascimento)+Table20[[#This Row],[meses]]/12</f>
        <v>56.75</v>
      </c>
      <c r="I384" s="58">
        <f t="shared" ca="1" si="13"/>
        <v>56153</v>
      </c>
      <c r="J384" s="60"/>
      <c r="K384" s="60">
        <f t="shared" si="14"/>
        <v>800</v>
      </c>
      <c r="L384" s="61">
        <f>M383+L383*(1-TER_mensal-desconto_div_mensal)+Table20[[#This Row],[aportes]]*(1-custo_remessa)-comissao-Table20[[#This Row],[saques]]</f>
        <v>300408.71187779517</v>
      </c>
      <c r="M384" s="59">
        <f>Table20[[#This Row],[riqueza]]*rendimento_hist_mensal</f>
        <v>1627.8778538145068</v>
      </c>
      <c r="N384" s="98">
        <f>((Table20[[#This Row],[riqueza]]*SWR)/12)*(1-imposto_GCAP)</f>
        <v>1001.3623729259839</v>
      </c>
      <c r="O384" s="99">
        <f>Table20[[#This Row],[renda passiva]]*cambio_hoje*(1-custo_repatriacao)</f>
        <v>5603.173225825989</v>
      </c>
    </row>
    <row r="385" spans="7:15" ht="20.100000000000001" customHeight="1" x14ac:dyDescent="0.6">
      <c r="G385" s="57">
        <v>382</v>
      </c>
      <c r="H385" s="112">
        <f ca="1">YEAR(TODAY())-YEAR(data_de_nascimento)+Table20[[#This Row],[meses]]/12</f>
        <v>56.833333333333329</v>
      </c>
      <c r="I385" s="58">
        <f t="shared" ca="1" si="13"/>
        <v>56183</v>
      </c>
      <c r="J385" s="60"/>
      <c r="K385" s="60">
        <f t="shared" si="14"/>
        <v>800</v>
      </c>
      <c r="L385" s="61">
        <f>M384+L384*(1-TER_mensal-desconto_div_mensal)+Table20[[#This Row],[aportes]]*(1-custo_remessa)-comissao-Table20[[#This Row],[saques]]</f>
        <v>301122.03690490063</v>
      </c>
      <c r="M385" s="59">
        <f>Table20[[#This Row],[riqueza]]*rendimento_hist_mensal</f>
        <v>1631.7432743841639</v>
      </c>
      <c r="N385" s="98">
        <f>((Table20[[#This Row],[riqueza]]*SWR)/12)*(1-imposto_GCAP)</f>
        <v>1003.7401230163355</v>
      </c>
      <c r="O385" s="99">
        <f>Table20[[#This Row],[renda passiva]]*cambio_hoje*(1-custo_repatriacao)</f>
        <v>5616.4780453440553</v>
      </c>
    </row>
    <row r="386" spans="7:15" ht="20.100000000000001" customHeight="1" x14ac:dyDescent="0.6">
      <c r="G386" s="57">
        <v>383</v>
      </c>
      <c r="H386" s="112">
        <f ca="1">YEAR(TODAY())-YEAR(data_de_nascimento)+Table20[[#This Row],[meses]]/12</f>
        <v>56.916666666666671</v>
      </c>
      <c r="I386" s="58">
        <f t="shared" ca="1" si="13"/>
        <v>56214</v>
      </c>
      <c r="J386" s="60"/>
      <c r="K386" s="60">
        <f t="shared" si="14"/>
        <v>800</v>
      </c>
      <c r="L386" s="61">
        <f>M385+L385*(1-TER_mensal-desconto_div_mensal)+Table20[[#This Row],[aportes]]*(1-custo_remessa)-comissao-Table20[[#This Row],[saques]]</f>
        <v>301838.96009418747</v>
      </c>
      <c r="M386" s="59">
        <f>Table20[[#This Row],[riqueza]]*rendimento_hist_mensal</f>
        <v>1635.6281929520412</v>
      </c>
      <c r="N386" s="98">
        <f>((Table20[[#This Row],[riqueza]]*SWR)/12)*(1-imposto_GCAP)</f>
        <v>1006.1298669806248</v>
      </c>
      <c r="O386" s="99">
        <f>Table20[[#This Row],[renda passiva]]*cambio_hoje*(1-custo_repatriacao)</f>
        <v>5629.849977183434</v>
      </c>
    </row>
    <row r="387" spans="7:15" ht="20.100000000000001" customHeight="1" x14ac:dyDescent="0.6">
      <c r="G387" s="57">
        <v>384</v>
      </c>
      <c r="H387" s="112">
        <f ca="1">YEAR(TODAY())-YEAR(data_de_nascimento)+Table20[[#This Row],[meses]]/12</f>
        <v>57</v>
      </c>
      <c r="I387" s="58">
        <f t="shared" ca="1" si="13"/>
        <v>56244</v>
      </c>
      <c r="J387" s="60"/>
      <c r="K387" s="60">
        <f t="shared" si="14"/>
        <v>800</v>
      </c>
      <c r="L387" s="61">
        <f>M386+L386*(1-TER_mensal-desconto_div_mensal)+Table20[[#This Row],[aportes]]*(1-custo_remessa)-comissao-Table20[[#This Row],[saques]]</f>
        <v>302559.49959554611</v>
      </c>
      <c r="M387" s="59">
        <f>Table20[[#This Row],[riqueza]]*rendimento_hist_mensal</f>
        <v>1639.5327078701619</v>
      </c>
      <c r="N387" s="98">
        <f>((Table20[[#This Row],[riqueza]]*SWR)/12)*(1-imposto_GCAP)</f>
        <v>1008.5316653184869</v>
      </c>
      <c r="O387" s="99">
        <f>Table20[[#This Row],[renda passiva]]*cambio_hoje*(1-custo_repatriacao)</f>
        <v>5643.2893598728588</v>
      </c>
    </row>
    <row r="388" spans="7:15" ht="20.100000000000001" customHeight="1" x14ac:dyDescent="0.6">
      <c r="G388" s="57">
        <v>385</v>
      </c>
      <c r="H388" s="112">
        <f ca="1">YEAR(TODAY())-YEAR(data_de_nascimento)+Table20[[#This Row],[meses]]/12</f>
        <v>57.083333333333336</v>
      </c>
      <c r="I388" s="58">
        <f t="shared" ca="1" si="13"/>
        <v>56275</v>
      </c>
      <c r="J388" s="60"/>
      <c r="K388" s="60">
        <f t="shared" si="14"/>
        <v>800</v>
      </c>
      <c r="L388" s="61">
        <f>M387+L387*(1-TER_mensal-desconto_div_mensal)+Table20[[#This Row],[aportes]]*(1-custo_remessa)-comissao-Table20[[#This Row],[saques]]</f>
        <v>303283.67365041887</v>
      </c>
      <c r="M388" s="59">
        <f>Table20[[#This Row],[riqueza]]*rendimento_hist_mensal</f>
        <v>1643.456917986658</v>
      </c>
      <c r="N388" s="98">
        <f>((Table20[[#This Row],[riqueza]]*SWR)/12)*(1-imposto_GCAP)</f>
        <v>1010.9455788347295</v>
      </c>
      <c r="O388" s="99">
        <f>Table20[[#This Row],[renda passiva]]*cambio_hoje*(1-custo_repatriacao)</f>
        <v>5656.7965336486714</v>
      </c>
    </row>
    <row r="389" spans="7:15" ht="20.100000000000001" customHeight="1" x14ac:dyDescent="0.6">
      <c r="G389" s="57">
        <v>386</v>
      </c>
      <c r="H389" s="112">
        <f ca="1">YEAR(TODAY())-YEAR(data_de_nascimento)+Table20[[#This Row],[meses]]/12</f>
        <v>57.166666666666664</v>
      </c>
      <c r="I389" s="58">
        <f t="shared" ca="1" si="13"/>
        <v>56306</v>
      </c>
      <c r="J389" s="60"/>
      <c r="K389" s="60">
        <f t="shared" si="14"/>
        <v>800</v>
      </c>
      <c r="L389" s="61">
        <f>M388+L388*(1-TER_mensal-desconto_div_mensal)+Table20[[#This Row],[aportes]]*(1-custo_remessa)-comissao-Table20[[#This Row],[saques]]</f>
        <v>304011.50059226179</v>
      </c>
      <c r="M389" s="59">
        <f>Table20[[#This Row],[riqueza]]*rendimento_hist_mensal</f>
        <v>1647.4009226482724</v>
      </c>
      <c r="N389" s="98">
        <f>((Table20[[#This Row],[riqueza]]*SWR)/12)*(1-imposto_GCAP)</f>
        <v>1013.3716686408726</v>
      </c>
      <c r="O389" s="99">
        <f>Table20[[#This Row],[renda passiva]]*cambio_hoje*(1-custo_repatriacao)</f>
        <v>5670.3718404634346</v>
      </c>
    </row>
    <row r="390" spans="7:15" ht="20.100000000000001" customHeight="1" x14ac:dyDescent="0.6">
      <c r="G390" s="57">
        <v>387</v>
      </c>
      <c r="H390" s="112">
        <f ca="1">YEAR(TODAY())-YEAR(data_de_nascimento)+Table20[[#This Row],[meses]]/12</f>
        <v>57.25</v>
      </c>
      <c r="I390" s="58">
        <f t="shared" ref="I390:I453" ca="1" si="15">EDATE(I389,1)</f>
        <v>56334</v>
      </c>
      <c r="J390" s="60"/>
      <c r="K390" s="60">
        <f t="shared" si="14"/>
        <v>800</v>
      </c>
      <c r="L390" s="61">
        <f>M389+L389*(1-TER_mensal-desconto_div_mensal)+Table20[[#This Row],[aportes]]*(1-custo_remessa)-comissao-Table20[[#This Row],[saques]]</f>
        <v>304742.99884700862</v>
      </c>
      <c r="M390" s="59">
        <f>Table20[[#This Row],[riqueza]]*rendimento_hist_mensal</f>
        <v>1651.3648217028735</v>
      </c>
      <c r="N390" s="98">
        <f>((Table20[[#This Row],[riqueza]]*SWR)/12)*(1-imposto_GCAP)</f>
        <v>1015.8099961566954</v>
      </c>
      <c r="O390" s="99">
        <f>Table20[[#This Row],[renda passiva]]*cambio_hoje*(1-custo_repatriacao)</f>
        <v>5684.0156239945964</v>
      </c>
    </row>
    <row r="391" spans="7:15" ht="20.100000000000001" customHeight="1" x14ac:dyDescent="0.6">
      <c r="G391" s="57">
        <v>388</v>
      </c>
      <c r="H391" s="112">
        <f ca="1">YEAR(TODAY())-YEAR(data_de_nascimento)+Table20[[#This Row],[meses]]/12</f>
        <v>57.333333333333336</v>
      </c>
      <c r="I391" s="58">
        <f t="shared" ca="1" si="15"/>
        <v>56365</v>
      </c>
      <c r="J391" s="60"/>
      <c r="K391" s="60">
        <f t="shared" si="14"/>
        <v>800</v>
      </c>
      <c r="L391" s="61">
        <f>M390+L390*(1-TER_mensal-desconto_div_mensal)+Table20[[#This Row],[aportes]]*(1-custo_remessa)-comissao-Table20[[#This Row],[saques]]</f>
        <v>305478.18693353754</v>
      </c>
      <c r="M391" s="59">
        <f>Table20[[#This Row],[riqueza]]*rendimento_hist_mensal</f>
        <v>1655.3487155019841</v>
      </c>
      <c r="N391" s="98">
        <f>((Table20[[#This Row],[riqueza]]*SWR)/12)*(1-imposto_GCAP)</f>
        <v>1018.2606231117919</v>
      </c>
      <c r="O391" s="99">
        <f>Table20[[#This Row],[renda passiva]]*cambio_hoje*(1-custo_repatriacao)</f>
        <v>5697.7282296531876</v>
      </c>
    </row>
    <row r="392" spans="7:15" ht="20.100000000000001" customHeight="1" x14ac:dyDescent="0.6">
      <c r="G392" s="57">
        <v>389</v>
      </c>
      <c r="H392" s="112">
        <f ca="1">YEAR(TODAY())-YEAR(data_de_nascimento)+Table20[[#This Row],[meses]]/12</f>
        <v>57.416666666666664</v>
      </c>
      <c r="I392" s="58">
        <f t="shared" ca="1" si="15"/>
        <v>56395</v>
      </c>
      <c r="J392" s="60"/>
      <c r="K392" s="60">
        <f t="shared" si="14"/>
        <v>800</v>
      </c>
      <c r="L392" s="61">
        <f>M391+L391*(1-TER_mensal-desconto_div_mensal)+Table20[[#This Row],[aportes]]*(1-custo_remessa)-comissao-Table20[[#This Row],[saques]]</f>
        <v>306217.08346413984</v>
      </c>
      <c r="M392" s="59">
        <f>Table20[[#This Row],[riqueza]]*rendimento_hist_mensal</f>
        <v>1659.3527049033205</v>
      </c>
      <c r="N392" s="98">
        <f>((Table20[[#This Row],[riqueza]]*SWR)/12)*(1-imposto_GCAP)</f>
        <v>1020.7236115471328</v>
      </c>
      <c r="O392" s="99">
        <f>Table20[[#This Row],[renda passiva]]*cambio_hoje*(1-custo_repatriacao)</f>
        <v>5711.5100045925592</v>
      </c>
    </row>
    <row r="393" spans="7:15" ht="20.100000000000001" customHeight="1" x14ac:dyDescent="0.6">
      <c r="G393" s="57">
        <v>390</v>
      </c>
      <c r="H393" s="112">
        <f ca="1">YEAR(TODAY())-YEAR(data_de_nascimento)+Table20[[#This Row],[meses]]/12</f>
        <v>57.5</v>
      </c>
      <c r="I393" s="58">
        <f t="shared" ca="1" si="15"/>
        <v>56426</v>
      </c>
      <c r="J393" s="60"/>
      <c r="K393" s="60">
        <f t="shared" si="14"/>
        <v>800</v>
      </c>
      <c r="L393" s="61">
        <f>M392+L392*(1-TER_mensal-desconto_div_mensal)+Table20[[#This Row],[aportes]]*(1-custo_remessa)-comissao-Table20[[#This Row],[saques]]</f>
        <v>306959.70714499109</v>
      </c>
      <c r="M393" s="59">
        <f>Table20[[#This Row],[riqueza]]*rendimento_hist_mensal</f>
        <v>1663.3768912733474</v>
      </c>
      <c r="N393" s="98">
        <f>((Table20[[#This Row],[riqueza]]*SWR)/12)*(1-imposto_GCAP)</f>
        <v>1023.1990238166369</v>
      </c>
      <c r="O393" s="99">
        <f>Table20[[#This Row],[renda passiva]]*cambio_hoje*(1-custo_repatriacao)</f>
        <v>5725.3612977171824</v>
      </c>
    </row>
    <row r="394" spans="7:15" ht="20.100000000000001" customHeight="1" x14ac:dyDescent="0.6">
      <c r="G394" s="57">
        <v>391</v>
      </c>
      <c r="H394" s="112">
        <f ca="1">YEAR(TODAY())-YEAR(data_de_nascimento)+Table20[[#This Row],[meses]]/12</f>
        <v>57.583333333333336</v>
      </c>
      <c r="I394" s="58">
        <f t="shared" ca="1" si="15"/>
        <v>56456</v>
      </c>
      <c r="J394" s="60"/>
      <c r="K394" s="60">
        <f t="shared" si="14"/>
        <v>800</v>
      </c>
      <c r="L394" s="61">
        <f>M393+L393*(1-TER_mensal-desconto_div_mensal)+Table20[[#This Row],[aportes]]*(1-custo_remessa)-comissao-Table20[[#This Row],[saques]]</f>
        <v>307706.07677662477</v>
      </c>
      <c r="M394" s="59">
        <f>Table20[[#This Row],[riqueza]]*rendimento_hist_mensal</f>
        <v>1667.4213764898429</v>
      </c>
      <c r="N394" s="98">
        <f>((Table20[[#This Row],[riqueza]]*SWR)/12)*(1-imposto_GCAP)</f>
        <v>1025.6869225887492</v>
      </c>
      <c r="O394" s="99">
        <f>Table20[[#This Row],[renda passiva]]*cambio_hoje*(1-custo_repatriacao)</f>
        <v>5739.2824596914752</v>
      </c>
    </row>
    <row r="395" spans="7:15" ht="20.100000000000001" customHeight="1" x14ac:dyDescent="0.6">
      <c r="G395" s="57">
        <v>392</v>
      </c>
      <c r="H395" s="112">
        <f ca="1">YEAR(TODAY())-YEAR(data_de_nascimento)+Table20[[#This Row],[meses]]/12</f>
        <v>57.666666666666664</v>
      </c>
      <c r="I395" s="58">
        <f t="shared" ca="1" si="15"/>
        <v>56487</v>
      </c>
      <c r="J395" s="60"/>
      <c r="K395" s="60">
        <f t="shared" si="14"/>
        <v>800</v>
      </c>
      <c r="L395" s="61">
        <f>M394+L394*(1-TER_mensal-desconto_div_mensal)+Table20[[#This Row],[aportes]]*(1-custo_remessa)-comissao-Table20[[#This Row],[saques]]</f>
        <v>308456.21125440829</v>
      </c>
      <c r="M395" s="59">
        <f>Table20[[#This Row],[riqueza]]*rendimento_hist_mensal</f>
        <v>1671.4862629444781</v>
      </c>
      <c r="N395" s="98">
        <f>((Table20[[#This Row],[riqueza]]*SWR)/12)*(1-imposto_GCAP)</f>
        <v>1028.1873708480277</v>
      </c>
      <c r="O395" s="99">
        <f>Table20[[#This Row],[renda passiva]]*cambio_hoje*(1-custo_repatriacao)</f>
        <v>5753.2738429486817</v>
      </c>
    </row>
    <row r="396" spans="7:15" ht="20.100000000000001" customHeight="1" x14ac:dyDescent="0.6">
      <c r="G396" s="57">
        <v>393</v>
      </c>
      <c r="H396" s="112">
        <f ca="1">YEAR(TODAY())-YEAR(data_de_nascimento)+Table20[[#This Row],[meses]]/12</f>
        <v>57.75</v>
      </c>
      <c r="I396" s="58">
        <f t="shared" ca="1" si="15"/>
        <v>56518</v>
      </c>
      <c r="J396" s="60"/>
      <c r="K396" s="60">
        <f t="shared" si="14"/>
        <v>800</v>
      </c>
      <c r="L396" s="61">
        <f>M395+L395*(1-TER_mensal-desconto_div_mensal)+Table20[[#This Row],[aportes]]*(1-custo_remessa)-comissao-Table20[[#This Row],[saques]]</f>
        <v>309210.12956902117</v>
      </c>
      <c r="M396" s="59">
        <f>Table20[[#This Row],[riqueza]]*rendimento_hist_mensal</f>
        <v>1675.5716535454096</v>
      </c>
      <c r="N396" s="98">
        <f>((Table20[[#This Row],[riqueza]]*SWR)/12)*(1-imposto_GCAP)</f>
        <v>1030.7004318967372</v>
      </c>
      <c r="O396" s="99">
        <f>Table20[[#This Row],[renda passiva]]*cambio_hoje*(1-custo_repatriacao)</f>
        <v>5767.3358016997881</v>
      </c>
    </row>
    <row r="397" spans="7:15" ht="20.100000000000001" customHeight="1" x14ac:dyDescent="0.6">
      <c r="G397" s="57">
        <v>394</v>
      </c>
      <c r="H397" s="112">
        <f ca="1">YEAR(TODAY())-YEAR(data_de_nascimento)+Table20[[#This Row],[meses]]/12</f>
        <v>57.833333333333336</v>
      </c>
      <c r="I397" s="58">
        <f t="shared" ca="1" si="15"/>
        <v>56548</v>
      </c>
      <c r="J397" s="60"/>
      <c r="K397" s="60">
        <f t="shared" si="14"/>
        <v>800</v>
      </c>
      <c r="L397" s="61">
        <f>M396+L396*(1-TER_mensal-desconto_div_mensal)+Table20[[#This Row],[aportes]]*(1-custo_remessa)-comissao-Table20[[#This Row],[saques]]</f>
        <v>309967.8508069361</v>
      </c>
      <c r="M397" s="59">
        <f>Table20[[#This Row],[riqueza]]*rendimento_hist_mensal</f>
        <v>1679.6776517198846</v>
      </c>
      <c r="N397" s="98">
        <f>((Table20[[#This Row],[riqueza]]*SWR)/12)*(1-imposto_GCAP)</f>
        <v>1033.2261693564537</v>
      </c>
      <c r="O397" s="99">
        <f>Table20[[#This Row],[renda passiva]]*cambio_hoje*(1-custo_repatriacao)</f>
        <v>5781.4686919425039</v>
      </c>
    </row>
    <row r="398" spans="7:15" ht="20.100000000000001" customHeight="1" x14ac:dyDescent="0.6">
      <c r="G398" s="57">
        <v>395</v>
      </c>
      <c r="H398" s="112">
        <f ca="1">YEAR(TODAY())-YEAR(data_de_nascimento)+Table20[[#This Row],[meses]]/12</f>
        <v>57.916666666666664</v>
      </c>
      <c r="I398" s="58">
        <f t="shared" ca="1" si="15"/>
        <v>56579</v>
      </c>
      <c r="J398" s="60"/>
      <c r="K398" s="60">
        <f t="shared" si="14"/>
        <v>800</v>
      </c>
      <c r="L398" s="61">
        <f>M397+L397*(1-TER_mensal-desconto_div_mensal)+Table20[[#This Row],[aportes]]*(1-custo_remessa)-comissao-Table20[[#This Row],[saques]]</f>
        <v>310729.39415090182</v>
      </c>
      <c r="M398" s="59">
        <f>Table20[[#This Row],[riqueza]]*rendimento_hist_mensal</f>
        <v>1683.8043614168589</v>
      </c>
      <c r="N398" s="98">
        <f>((Table20[[#This Row],[riqueza]]*SWR)/12)*(1-imposto_GCAP)</f>
        <v>1035.7646471696728</v>
      </c>
      <c r="O398" s="99">
        <f>Table20[[#This Row],[renda passiva]]*cambio_hoje*(1-custo_repatriacao)</f>
        <v>5795.6728714702622</v>
      </c>
    </row>
    <row r="399" spans="7:15" ht="20.100000000000001" customHeight="1" x14ac:dyDescent="0.6">
      <c r="G399" s="57">
        <v>396</v>
      </c>
      <c r="H399" s="112">
        <f ca="1">YEAR(TODAY())-YEAR(data_de_nascimento)+Table20[[#This Row],[meses]]/12</f>
        <v>58</v>
      </c>
      <c r="I399" s="58">
        <f t="shared" ca="1" si="15"/>
        <v>56609</v>
      </c>
      <c r="J399" s="60"/>
      <c r="K399" s="60">
        <f t="shared" si="14"/>
        <v>800</v>
      </c>
      <c r="L399" s="61">
        <f>M398+L398*(1-TER_mensal-desconto_div_mensal)+Table20[[#This Row],[aportes]]*(1-custo_remessa)-comissao-Table20[[#This Row],[saques]]</f>
        <v>311494.77888042893</v>
      </c>
      <c r="M399" s="59">
        <f>Table20[[#This Row],[riqueza]]*rendimento_hist_mensal</f>
        <v>1687.9518871096286</v>
      </c>
      <c r="N399" s="98">
        <f>((Table20[[#This Row],[riqueza]]*SWR)/12)*(1-imposto_GCAP)</f>
        <v>1038.3159296014298</v>
      </c>
      <c r="O399" s="99">
        <f>Table20[[#This Row],[renda passiva]]*cambio_hoje*(1-custo_repatriacao)</f>
        <v>5809.9486998812799</v>
      </c>
    </row>
    <row r="400" spans="7:15" ht="20.100000000000001" customHeight="1" x14ac:dyDescent="0.6">
      <c r="G400" s="57">
        <v>397</v>
      </c>
      <c r="H400" s="112">
        <f ca="1">YEAR(TODAY())-YEAR(data_de_nascimento)+Table20[[#This Row],[meses]]/12</f>
        <v>58.083333333333336</v>
      </c>
      <c r="I400" s="58">
        <f t="shared" ca="1" si="15"/>
        <v>56640</v>
      </c>
      <c r="J400" s="60"/>
      <c r="K400" s="60">
        <f t="shared" si="14"/>
        <v>800</v>
      </c>
      <c r="L400" s="61">
        <f>M399+L399*(1-TER_mensal-desconto_div_mensal)+Table20[[#This Row],[aportes]]*(1-custo_remessa)-comissao-Table20[[#This Row],[saques]]</f>
        <v>312264.02437227807</v>
      </c>
      <c r="M400" s="59">
        <f>Table20[[#This Row],[riqueza]]*rendimento_hist_mensal</f>
        <v>1692.1203337984757</v>
      </c>
      <c r="N400" s="98">
        <f>((Table20[[#This Row],[riqueza]]*SWR)/12)*(1-imposto_GCAP)</f>
        <v>1040.880081240927</v>
      </c>
      <c r="O400" s="99">
        <f>Table20[[#This Row],[renda passiva]]*cambio_hoje*(1-custo_repatriacao)</f>
        <v>5824.2965385876687</v>
      </c>
    </row>
    <row r="401" spans="7:15" ht="20.100000000000001" customHeight="1" x14ac:dyDescent="0.6">
      <c r="G401" s="57">
        <v>398</v>
      </c>
      <c r="H401" s="112">
        <f ca="1">YEAR(TODAY())-YEAR(data_de_nascimento)+Table20[[#This Row],[meses]]/12</f>
        <v>58.166666666666664</v>
      </c>
      <c r="I401" s="58">
        <f t="shared" ca="1" si="15"/>
        <v>56671</v>
      </c>
      <c r="J401" s="60"/>
      <c r="K401" s="60">
        <f t="shared" si="14"/>
        <v>800</v>
      </c>
      <c r="L401" s="61">
        <f>M400+L400*(1-TER_mensal-desconto_div_mensal)+Table20[[#This Row],[aportes]]*(1-custo_remessa)-comissao-Table20[[#This Row],[saques]]</f>
        <v>313037.15010095021</v>
      </c>
      <c r="M401" s="59">
        <f>Table20[[#This Row],[riqueza]]*rendimento_hist_mensal</f>
        <v>1696.3098070133258</v>
      </c>
      <c r="N401" s="98">
        <f>((Table20[[#This Row],[riqueza]]*SWR)/12)*(1-imposto_GCAP)</f>
        <v>1043.4571670031673</v>
      </c>
      <c r="O401" s="99">
        <f>Table20[[#This Row],[renda passiva]]*cambio_hoje*(1-custo_repatriacao)</f>
        <v>5838.716750824572</v>
      </c>
    </row>
    <row r="402" spans="7:15" ht="20.100000000000001" customHeight="1" x14ac:dyDescent="0.6">
      <c r="G402" s="57">
        <v>399</v>
      </c>
      <c r="H402" s="112">
        <f ca="1">YEAR(TODAY())-YEAR(data_de_nascimento)+Table20[[#This Row],[meses]]/12</f>
        <v>58.25</v>
      </c>
      <c r="I402" s="58">
        <f t="shared" ca="1" si="15"/>
        <v>56699</v>
      </c>
      <c r="J402" s="60"/>
      <c r="K402" s="60">
        <f t="shared" si="14"/>
        <v>800</v>
      </c>
      <c r="L402" s="61">
        <f>M401+L401*(1-TER_mensal-desconto_div_mensal)+Table20[[#This Row],[aportes]]*(1-custo_remessa)-comissao-Table20[[#This Row],[saques]]</f>
        <v>313814.17563917994</v>
      </c>
      <c r="M402" s="59">
        <f>Table20[[#This Row],[riqueza]]*rendimento_hist_mensal</f>
        <v>1700.5204128164191</v>
      </c>
      <c r="N402" s="98">
        <f>((Table20[[#This Row],[riqueza]]*SWR)/12)*(1-imposto_GCAP)</f>
        <v>1046.0472521305999</v>
      </c>
      <c r="O402" s="99">
        <f>Table20[[#This Row],[renda passiva]]*cambio_hoje*(1-custo_repatriacao)</f>
        <v>5853.209701659378</v>
      </c>
    </row>
    <row r="403" spans="7:15" ht="20.100000000000001" customHeight="1" x14ac:dyDescent="0.6">
      <c r="G403" s="57">
        <v>400</v>
      </c>
      <c r="H403" s="112">
        <f ca="1">YEAR(TODAY())-YEAR(data_de_nascimento)+Table20[[#This Row],[meses]]/12</f>
        <v>58.333333333333336</v>
      </c>
      <c r="I403" s="58">
        <f t="shared" ca="1" si="15"/>
        <v>56730</v>
      </c>
      <c r="J403" s="60"/>
      <c r="K403" s="60">
        <f t="shared" si="14"/>
        <v>800</v>
      </c>
      <c r="L403" s="61">
        <f>M402+L402*(1-TER_mensal-desconto_div_mensal)+Table20[[#This Row],[aportes]]*(1-custo_remessa)-comissao-Table20[[#This Row],[saques]]</f>
        <v>314595.12065843079</v>
      </c>
      <c r="M403" s="59">
        <f>Table20[[#This Row],[riqueza]]*rendimento_hist_mensal</f>
        <v>1704.752257804997</v>
      </c>
      <c r="N403" s="98">
        <f>((Table20[[#This Row],[riqueza]]*SWR)/12)*(1-imposto_GCAP)</f>
        <v>1048.6504021947694</v>
      </c>
      <c r="O403" s="99">
        <f>Table20[[#This Row],[renda passiva]]*cambio_hoje*(1-custo_repatriacao)</f>
        <v>5867.775758000942</v>
      </c>
    </row>
    <row r="404" spans="7:15" ht="20.100000000000001" customHeight="1" x14ac:dyDescent="0.6">
      <c r="G404" s="57">
        <v>401</v>
      </c>
      <c r="H404" s="112">
        <f ca="1">YEAR(TODAY())-YEAR(data_de_nascimento)+Table20[[#This Row],[meses]]/12</f>
        <v>58.416666666666664</v>
      </c>
      <c r="I404" s="58">
        <f t="shared" ca="1" si="15"/>
        <v>56760</v>
      </c>
      <c r="J404" s="60"/>
      <c r="K404" s="60">
        <f t="shared" si="14"/>
        <v>800</v>
      </c>
      <c r="L404" s="61">
        <f>M403+L403*(1-TER_mensal-desconto_div_mensal)+Table20[[#This Row],[aportes]]*(1-custo_remessa)-comissao-Table20[[#This Row],[saques]]</f>
        <v>315380.0049293933</v>
      </c>
      <c r="M404" s="59">
        <f>Table20[[#This Row],[riqueza]]*rendimento_hist_mensal</f>
        <v>1709.0054491139995</v>
      </c>
      <c r="N404" s="98">
        <f>((Table20[[#This Row],[riqueza]]*SWR)/12)*(1-imposto_GCAP)</f>
        <v>1051.2666830979776</v>
      </c>
      <c r="O404" s="99">
        <f>Table20[[#This Row],[renda passiva]]*cambio_hoje*(1-custo_repatriacao)</f>
        <v>5882.4152886088887</v>
      </c>
    </row>
    <row r="405" spans="7:15" ht="20.100000000000001" customHeight="1" x14ac:dyDescent="0.6">
      <c r="G405" s="57">
        <v>402</v>
      </c>
      <c r="H405" s="112">
        <f ca="1">YEAR(TODAY())-YEAR(data_de_nascimento)+Table20[[#This Row],[meses]]/12</f>
        <v>58.5</v>
      </c>
      <c r="I405" s="58">
        <f t="shared" ca="1" si="15"/>
        <v>56791</v>
      </c>
      <c r="J405" s="60"/>
      <c r="K405" s="60">
        <f t="shared" si="14"/>
        <v>800</v>
      </c>
      <c r="L405" s="61">
        <f>M404+L404*(1-TER_mensal-desconto_div_mensal)+Table20[[#This Row],[aportes]]*(1-custo_remessa)-comissao-Table20[[#This Row],[saques]]</f>
        <v>316168.84832248557</v>
      </c>
      <c r="M405" s="59">
        <f>Table20[[#This Row],[riqueza]]*rendimento_hist_mensal</f>
        <v>1713.2800944187773</v>
      </c>
      <c r="N405" s="98">
        <f>((Table20[[#This Row],[riqueza]]*SWR)/12)*(1-imposto_GCAP)</f>
        <v>1053.8961610749518</v>
      </c>
      <c r="O405" s="99">
        <f>Table20[[#This Row],[renda passiva]]*cambio_hoje*(1-custo_repatriacao)</f>
        <v>5897.1286641029465</v>
      </c>
    </row>
    <row r="406" spans="7:15" ht="20.100000000000001" customHeight="1" x14ac:dyDescent="0.6">
      <c r="G406" s="57">
        <v>403</v>
      </c>
      <c r="H406" s="112">
        <f ca="1">YEAR(TODAY())-YEAR(data_de_nascimento)+Table20[[#This Row],[meses]]/12</f>
        <v>58.583333333333336</v>
      </c>
      <c r="I406" s="58">
        <f t="shared" ca="1" si="15"/>
        <v>56821</v>
      </c>
      <c r="J406" s="60"/>
      <c r="K406" s="60">
        <f t="shared" si="14"/>
        <v>800</v>
      </c>
      <c r="L406" s="61">
        <f>M405+L405*(1-TER_mensal-desconto_div_mensal)+Table20[[#This Row],[aportes]]*(1-custo_remessa)-comissao-Table20[[#This Row],[saques]]</f>
        <v>316961.67080835631</v>
      </c>
      <c r="M406" s="59">
        <f>Table20[[#This Row],[riqueza]]*rendimento_hist_mensal</f>
        <v>1717.5763019378194</v>
      </c>
      <c r="N406" s="98">
        <f>((Table20[[#This Row],[riqueza]]*SWR)/12)*(1-imposto_GCAP)</f>
        <v>1056.5389026945211</v>
      </c>
      <c r="O406" s="99">
        <f>Table20[[#This Row],[renda passiva]]*cambio_hoje*(1-custo_repatriacao)</f>
        <v>5911.9162569723276</v>
      </c>
    </row>
    <row r="407" spans="7:15" ht="20.100000000000001" customHeight="1" x14ac:dyDescent="0.6">
      <c r="G407" s="57">
        <v>404</v>
      </c>
      <c r="H407" s="112">
        <f ca="1">YEAR(TODAY())-YEAR(data_de_nascimento)+Table20[[#This Row],[meses]]/12</f>
        <v>58.666666666666664</v>
      </c>
      <c r="I407" s="58">
        <f t="shared" ca="1" si="15"/>
        <v>56852</v>
      </c>
      <c r="J407" s="60"/>
      <c r="K407" s="60">
        <f t="shared" si="14"/>
        <v>800</v>
      </c>
      <c r="L407" s="61">
        <f>M406+L406*(1-TER_mensal-desconto_div_mensal)+Table20[[#This Row],[aportes]]*(1-custo_remessa)-comissao-Table20[[#This Row],[saques]]</f>
        <v>317758.49245839036</v>
      </c>
      <c r="M407" s="59">
        <f>Table20[[#This Row],[riqueza]]*rendimento_hist_mensal</f>
        <v>1721.8941804354911</v>
      </c>
      <c r="N407" s="98">
        <f>((Table20[[#This Row],[riqueza]]*SWR)/12)*(1-imposto_GCAP)</f>
        <v>1059.1949748613013</v>
      </c>
      <c r="O407" s="99">
        <f>Table20[[#This Row],[renda passiva]]*cambio_hoje*(1-custo_repatriacao)</f>
        <v>5926.7784415851538</v>
      </c>
    </row>
    <row r="408" spans="7:15" ht="20.100000000000001" customHeight="1" x14ac:dyDescent="0.6">
      <c r="G408" s="57">
        <v>405</v>
      </c>
      <c r="H408" s="112">
        <f ca="1">YEAR(TODAY())-YEAR(data_de_nascimento)+Table20[[#This Row],[meses]]/12</f>
        <v>58.75</v>
      </c>
      <c r="I408" s="58">
        <f t="shared" ca="1" si="15"/>
        <v>56883</v>
      </c>
      <c r="J408" s="60"/>
      <c r="K408" s="60">
        <f t="shared" ref="K408:K471" si="16">saques</f>
        <v>800</v>
      </c>
      <c r="L408" s="61">
        <f>M407+L407*(1-TER_mensal-desconto_div_mensal)+Table20[[#This Row],[aportes]]*(1-custo_remessa)-comissao-Table20[[#This Row],[saques]]</f>
        <v>318559.33344521694</v>
      </c>
      <c r="M408" s="59">
        <f>Table20[[#This Row],[riqueza]]*rendimento_hist_mensal</f>
        <v>1726.2338392247882</v>
      </c>
      <c r="N408" s="98">
        <f>((Table20[[#This Row],[riqueza]]*SWR)/12)*(1-imposto_GCAP)</f>
        <v>1061.8644448173898</v>
      </c>
      <c r="O408" s="99">
        <f>Table20[[#This Row],[renda passiva]]*cambio_hoje*(1-custo_repatriacao)</f>
        <v>5941.7155941979454</v>
      </c>
    </row>
    <row r="409" spans="7:15" ht="20.100000000000001" customHeight="1" x14ac:dyDescent="0.6">
      <c r="G409" s="57">
        <v>406</v>
      </c>
      <c r="H409" s="112">
        <f ca="1">YEAR(TODAY())-YEAR(data_de_nascimento)+Table20[[#This Row],[meses]]/12</f>
        <v>58.833333333333336</v>
      </c>
      <c r="I409" s="58">
        <f t="shared" ca="1" si="15"/>
        <v>56913</v>
      </c>
      <c r="J409" s="60"/>
      <c r="K409" s="60">
        <f t="shared" si="16"/>
        <v>800</v>
      </c>
      <c r="L409" s="61">
        <f>M408+L408*(1-TER_mensal-desconto_div_mensal)+Table20[[#This Row],[aportes]]*(1-custo_remessa)-comissao-Table20[[#This Row],[saques]]</f>
        <v>319364.21404322016</v>
      </c>
      <c r="M409" s="59">
        <f>Table20[[#This Row],[riqueza]]*rendimento_hist_mensal</f>
        <v>1730.5953881701046</v>
      </c>
      <c r="N409" s="98">
        <f>((Table20[[#This Row],[riqueza]]*SWR)/12)*(1-imposto_GCAP)</f>
        <v>1064.5473801440673</v>
      </c>
      <c r="O409" s="99">
        <f>Table20[[#This Row],[renda passiva]]*cambio_hoje*(1-custo_repatriacao)</f>
        <v>5956.7280929651351</v>
      </c>
    </row>
    <row r="410" spans="7:15" ht="20.100000000000001" customHeight="1" x14ac:dyDescent="0.6">
      <c r="G410" s="57">
        <v>407</v>
      </c>
      <c r="H410" s="112">
        <f ca="1">YEAR(TODAY())-YEAR(data_de_nascimento)+Table20[[#This Row],[meses]]/12</f>
        <v>58.916666666666664</v>
      </c>
      <c r="I410" s="58">
        <f t="shared" ca="1" si="15"/>
        <v>56944</v>
      </c>
      <c r="J410" s="60"/>
      <c r="K410" s="60">
        <f t="shared" si="16"/>
        <v>800</v>
      </c>
      <c r="L410" s="61">
        <f>M409+L409*(1-TER_mensal-desconto_div_mensal)+Table20[[#This Row],[aportes]]*(1-custo_remessa)-comissao-Table20[[#This Row],[saques]]</f>
        <v>320173.1546290525</v>
      </c>
      <c r="M410" s="59">
        <f>Table20[[#This Row],[riqueza]]*rendimento_hist_mensal</f>
        <v>1734.978937690013</v>
      </c>
      <c r="N410" s="98">
        <f>((Table20[[#This Row],[riqueza]]*SWR)/12)*(1-imposto_GCAP)</f>
        <v>1067.2438487635084</v>
      </c>
      <c r="O410" s="99">
        <f>Table20[[#This Row],[renda passiva]]*cambio_hoje*(1-custo_repatriacao)</f>
        <v>5971.8163179486492</v>
      </c>
    </row>
    <row r="411" spans="7:15" ht="20.100000000000001" customHeight="1" x14ac:dyDescent="0.6">
      <c r="G411" s="57">
        <v>408</v>
      </c>
      <c r="H411" s="112">
        <f ca="1">YEAR(TODAY())-YEAR(data_de_nascimento)+Table20[[#This Row],[meses]]/12</f>
        <v>59</v>
      </c>
      <c r="I411" s="58">
        <f t="shared" ca="1" si="15"/>
        <v>56974</v>
      </c>
      <c r="J411" s="60"/>
      <c r="K411" s="60">
        <f t="shared" si="16"/>
        <v>800</v>
      </c>
      <c r="L411" s="61">
        <f>M410+L410*(1-TER_mensal-desconto_div_mensal)+Table20[[#This Row],[aportes]]*(1-custo_remessa)-comissao-Table20[[#This Row],[saques]]</f>
        <v>320986.17568215058</v>
      </c>
      <c r="M411" s="59">
        <f>Table20[[#This Row],[riqueza]]*rendimento_hist_mensal</f>
        <v>1739.3845987600612</v>
      </c>
      <c r="N411" s="98">
        <f>((Table20[[#This Row],[riqueza]]*SWR)/12)*(1-imposto_GCAP)</f>
        <v>1069.953918940502</v>
      </c>
      <c r="O411" s="99">
        <f>Table20[[#This Row],[renda passiva]]*cambio_hoje*(1-custo_repatriacao)</f>
        <v>5986.9806511275256</v>
      </c>
    </row>
    <row r="412" spans="7:15" ht="20.100000000000001" customHeight="1" x14ac:dyDescent="0.6">
      <c r="G412" s="57">
        <v>409</v>
      </c>
      <c r="H412" s="112">
        <f ca="1">YEAR(TODAY())-YEAR(data_de_nascimento)+Table20[[#This Row],[meses]]/12</f>
        <v>59.083333333333336</v>
      </c>
      <c r="I412" s="58">
        <f t="shared" ca="1" si="15"/>
        <v>57005</v>
      </c>
      <c r="J412" s="60"/>
      <c r="K412" s="60">
        <f t="shared" si="16"/>
        <v>800</v>
      </c>
      <c r="L412" s="61">
        <f>M411+L411*(1-TER_mensal-desconto_div_mensal)+Table20[[#This Row],[aportes]]*(1-custo_remessa)-comissao-Table20[[#This Row],[saques]]</f>
        <v>321803.29778525356</v>
      </c>
      <c r="M412" s="59">
        <f>Table20[[#This Row],[riqueza]]*rendimento_hist_mensal</f>
        <v>1743.8124829155804</v>
      </c>
      <c r="N412" s="98">
        <f>((Table20[[#This Row],[riqueza]]*SWR)/12)*(1-imposto_GCAP)</f>
        <v>1072.6776592841786</v>
      </c>
      <c r="O412" s="99">
        <f>Table20[[#This Row],[renda passiva]]*cambio_hoje*(1-custo_repatriacao)</f>
        <v>6002.2214764075852</v>
      </c>
    </row>
    <row r="413" spans="7:15" ht="20.100000000000001" customHeight="1" x14ac:dyDescent="0.6">
      <c r="G413" s="57">
        <v>410</v>
      </c>
      <c r="H413" s="112">
        <f ca="1">YEAR(TODAY())-YEAR(data_de_nascimento)+Table20[[#This Row],[meses]]/12</f>
        <v>59.166666666666664</v>
      </c>
      <c r="I413" s="58">
        <f t="shared" ca="1" si="15"/>
        <v>57036</v>
      </c>
      <c r="J413" s="60"/>
      <c r="K413" s="60">
        <f t="shared" si="16"/>
        <v>800</v>
      </c>
      <c r="L413" s="61">
        <f>M412+L412*(1-TER_mensal-desconto_div_mensal)+Table20[[#This Row],[aportes]]*(1-custo_remessa)-comissao-Table20[[#This Row],[saques]]</f>
        <v>322624.54162492434</v>
      </c>
      <c r="M413" s="59">
        <f>Table20[[#This Row],[riqueza]]*rendimento_hist_mensal</f>
        <v>1748.2627022545107</v>
      </c>
      <c r="N413" s="98">
        <f>((Table20[[#This Row],[riqueza]]*SWR)/12)*(1-imposto_GCAP)</f>
        <v>1075.4151387497479</v>
      </c>
      <c r="O413" s="99">
        <f>Table20[[#This Row],[renda passiva]]*cambio_hoje*(1-custo_repatriacao)</f>
        <v>6017.5391796311524</v>
      </c>
    </row>
    <row r="414" spans="7:15" ht="20.100000000000001" customHeight="1" x14ac:dyDescent="0.6">
      <c r="G414" s="57">
        <v>411</v>
      </c>
      <c r="H414" s="112">
        <f ca="1">YEAR(TODAY())-YEAR(data_de_nascimento)+Table20[[#This Row],[meses]]/12</f>
        <v>59.25</v>
      </c>
      <c r="I414" s="58">
        <f t="shared" ca="1" si="15"/>
        <v>57065</v>
      </c>
      <c r="J414" s="60"/>
      <c r="K414" s="60">
        <f t="shared" si="16"/>
        <v>800</v>
      </c>
      <c r="L414" s="61">
        <f>M413+L413*(1-TER_mensal-desconto_div_mensal)+Table20[[#This Row],[aportes]]*(1-custo_remessa)-comissao-Table20[[#This Row],[saques]]</f>
        <v>323449.92799207324</v>
      </c>
      <c r="M414" s="59">
        <f>Table20[[#This Row],[riqueza]]*rendimento_hist_mensal</f>
        <v>1752.7353694402368</v>
      </c>
      <c r="N414" s="98">
        <f>((Table20[[#This Row],[riqueza]]*SWR)/12)*(1-imposto_GCAP)</f>
        <v>1078.1664266402443</v>
      </c>
      <c r="O414" s="99">
        <f>Table20[[#This Row],[renda passiva]]*cambio_hoje*(1-custo_repatriacao)</f>
        <v>6032.934148586819</v>
      </c>
    </row>
    <row r="415" spans="7:15" ht="20.100000000000001" customHeight="1" x14ac:dyDescent="0.6">
      <c r="G415" s="57">
        <v>412</v>
      </c>
      <c r="H415" s="112">
        <f ca="1">YEAR(TODAY())-YEAR(data_de_nascimento)+Table20[[#This Row],[meses]]/12</f>
        <v>59.333333333333336</v>
      </c>
      <c r="I415" s="58">
        <f t="shared" ca="1" si="15"/>
        <v>57096</v>
      </c>
      <c r="J415" s="60"/>
      <c r="K415" s="60">
        <f t="shared" si="16"/>
        <v>800</v>
      </c>
      <c r="L415" s="61">
        <f>M414+L414*(1-TER_mensal-desconto_div_mensal)+Table20[[#This Row],[aportes]]*(1-custo_remessa)-comissao-Table20[[#This Row],[saques]]</f>
        <v>324279.4777824842</v>
      </c>
      <c r="M415" s="59">
        <f>Table20[[#This Row],[riqueza]]*rendimento_hist_mensal</f>
        <v>1757.2305977044418</v>
      </c>
      <c r="N415" s="98">
        <f>((Table20[[#This Row],[riqueza]]*SWR)/12)*(1-imposto_GCAP)</f>
        <v>1080.9315926082807</v>
      </c>
      <c r="O415" s="99">
        <f>Table20[[#This Row],[renda passiva]]*cambio_hoje*(1-custo_repatriacao)</f>
        <v>6048.4067730192646</v>
      </c>
    </row>
    <row r="416" spans="7:15" ht="20.100000000000001" customHeight="1" x14ac:dyDescent="0.6">
      <c r="G416" s="57">
        <v>413</v>
      </c>
      <c r="H416" s="112">
        <f ca="1">YEAR(TODAY())-YEAR(data_de_nascimento)+Table20[[#This Row],[meses]]/12</f>
        <v>59.416666666666664</v>
      </c>
      <c r="I416" s="58">
        <f t="shared" ca="1" si="15"/>
        <v>57126</v>
      </c>
      <c r="J416" s="60"/>
      <c r="K416" s="60">
        <f t="shared" si="16"/>
        <v>800</v>
      </c>
      <c r="L416" s="61">
        <f>M415+L415*(1-TER_mensal-desconto_div_mensal)+Table20[[#This Row],[aportes]]*(1-custo_remessa)-comissao-Table20[[#This Row],[saques]]</f>
        <v>325113.21199734404</v>
      </c>
      <c r="M416" s="59">
        <f>Table20[[#This Row],[riqueza]]*rendimento_hist_mensal</f>
        <v>1761.7485008499734</v>
      </c>
      <c r="N416" s="98">
        <f>((Table20[[#This Row],[riqueza]]*SWR)/12)*(1-imposto_GCAP)</f>
        <v>1083.7107066578135</v>
      </c>
      <c r="O416" s="99">
        <f>Table20[[#This Row],[renda passiva]]*cambio_hoje*(1-custo_repatriacao)</f>
        <v>6063.957444639128</v>
      </c>
    </row>
    <row r="417" spans="7:15" ht="20.100000000000001" customHeight="1" x14ac:dyDescent="0.6">
      <c r="G417" s="57">
        <v>414</v>
      </c>
      <c r="H417" s="112">
        <f ca="1">YEAR(TODAY())-YEAR(data_de_nascimento)+Table20[[#This Row],[meses]]/12</f>
        <v>59.5</v>
      </c>
      <c r="I417" s="58">
        <f t="shared" ca="1" si="15"/>
        <v>57157</v>
      </c>
      <c r="J417" s="60"/>
      <c r="K417" s="60">
        <f t="shared" si="16"/>
        <v>800</v>
      </c>
      <c r="L417" s="61">
        <f>M416+L416*(1-TER_mensal-desconto_div_mensal)+Table20[[#This Row],[aportes]]*(1-custo_remessa)-comissao-Table20[[#This Row],[saques]]</f>
        <v>325951.15174377401</v>
      </c>
      <c r="M417" s="59">
        <f>Table20[[#This Row],[riqueza]]*rendimento_hist_mensal</f>
        <v>1766.2891932537248</v>
      </c>
      <c r="N417" s="98">
        <f>((Table20[[#This Row],[riqueza]]*SWR)/12)*(1-imposto_GCAP)</f>
        <v>1086.5038391459134</v>
      </c>
      <c r="O417" s="99">
        <f>Table20[[#This Row],[renda passiva]]*cambio_hoje*(1-custo_repatriacao)</f>
        <v>6079.5865571329159</v>
      </c>
    </row>
    <row r="418" spans="7:15" ht="20.100000000000001" customHeight="1" x14ac:dyDescent="0.6">
      <c r="G418" s="57">
        <v>415</v>
      </c>
      <c r="H418" s="112">
        <f ca="1">YEAR(TODAY())-YEAR(data_de_nascimento)+Table20[[#This Row],[meses]]/12</f>
        <v>59.583333333333336</v>
      </c>
      <c r="I418" s="58">
        <f t="shared" ca="1" si="15"/>
        <v>57187</v>
      </c>
      <c r="J418" s="60"/>
      <c r="K418" s="60">
        <f t="shared" si="16"/>
        <v>800</v>
      </c>
      <c r="L418" s="61">
        <f>M417+L417*(1-TER_mensal-desconto_div_mensal)+Table20[[#This Row],[aportes]]*(1-custo_remessa)-comissao-Table20[[#This Row],[saques]]</f>
        <v>326793.31823536404</v>
      </c>
      <c r="M418" s="59">
        <f>Table20[[#This Row],[riqueza]]*rendimento_hist_mensal</f>
        <v>1770.8527898695306</v>
      </c>
      <c r="N418" s="98">
        <f>((Table20[[#This Row],[riqueza]]*SWR)/12)*(1-imposto_GCAP)</f>
        <v>1089.3110607845467</v>
      </c>
      <c r="O418" s="99">
        <f>Table20[[#This Row],[renda passiva]]*cambio_hoje*(1-custo_repatriacao)</f>
        <v>6095.2945061729697</v>
      </c>
    </row>
    <row r="419" spans="7:15" ht="20.100000000000001" customHeight="1" x14ac:dyDescent="0.6">
      <c r="G419" s="57">
        <v>416</v>
      </c>
      <c r="H419" s="112">
        <f ca="1">YEAR(TODAY())-YEAR(data_de_nascimento)+Table20[[#This Row],[meses]]/12</f>
        <v>59.666666666666664</v>
      </c>
      <c r="I419" s="58">
        <f t="shared" ca="1" si="15"/>
        <v>57218</v>
      </c>
      <c r="J419" s="60"/>
      <c r="K419" s="60">
        <f t="shared" si="16"/>
        <v>800</v>
      </c>
      <c r="L419" s="61">
        <f>M418+L418*(1-TER_mensal-desconto_div_mensal)+Table20[[#This Row],[aportes]]*(1-custo_remessa)-comissao-Table20[[#This Row],[saques]]</f>
        <v>327639.73279270995</v>
      </c>
      <c r="M419" s="59">
        <f>Table20[[#This Row],[riqueza]]*rendimento_hist_mensal</f>
        <v>1775.4394062310764</v>
      </c>
      <c r="N419" s="98">
        <f>((Table20[[#This Row],[riqueza]]*SWR)/12)*(1-imposto_GCAP)</f>
        <v>1092.1324426423664</v>
      </c>
      <c r="O419" s="99">
        <f>Table20[[#This Row],[renda passiva]]*cambio_hoje*(1-custo_repatriacao)</f>
        <v>6111.0816894274931</v>
      </c>
    </row>
    <row r="420" spans="7:15" ht="20.100000000000001" customHeight="1" x14ac:dyDescent="0.6">
      <c r="G420" s="57">
        <v>417</v>
      </c>
      <c r="H420" s="112">
        <f ca="1">YEAR(TODAY())-YEAR(data_de_nascimento)+Table20[[#This Row],[meses]]/12</f>
        <v>59.75</v>
      </c>
      <c r="I420" s="58">
        <f t="shared" ca="1" si="15"/>
        <v>57249</v>
      </c>
      <c r="J420" s="60"/>
      <c r="K420" s="60">
        <f t="shared" si="16"/>
        <v>800</v>
      </c>
      <c r="L420" s="61">
        <f>M419+L419*(1-TER_mensal-desconto_div_mensal)+Table20[[#This Row],[aportes]]*(1-custo_remessa)-comissao-Table20[[#This Row],[saques]]</f>
        <v>328490.41684395313</v>
      </c>
      <c r="M420" s="59">
        <f>Table20[[#This Row],[riqueza]]*rendimento_hist_mensal</f>
        <v>1780.0491584548247</v>
      </c>
      <c r="N420" s="98">
        <f>((Table20[[#This Row],[riqueza]]*SWR)/12)*(1-imposto_GCAP)</f>
        <v>1094.9680561465104</v>
      </c>
      <c r="O420" s="99">
        <f>Table20[[#This Row],[renda passiva]]*cambio_hoje*(1-custo_repatriacao)</f>
        <v>6126.9485065706058</v>
      </c>
    </row>
    <row r="421" spans="7:15" ht="20.100000000000001" customHeight="1" x14ac:dyDescent="0.6">
      <c r="G421" s="57">
        <v>418</v>
      </c>
      <c r="H421" s="112">
        <f ca="1">YEAR(TODAY())-YEAR(data_de_nascimento)+Table20[[#This Row],[meses]]/12</f>
        <v>59.833333333333336</v>
      </c>
      <c r="I421" s="58">
        <f t="shared" ca="1" si="15"/>
        <v>57279</v>
      </c>
      <c r="J421" s="60"/>
      <c r="K421" s="60">
        <f t="shared" si="16"/>
        <v>800</v>
      </c>
      <c r="L421" s="61">
        <f>M420+L420*(1-TER_mensal-desconto_div_mensal)+Table20[[#This Row],[aportes]]*(1-custo_remessa)-comissao-Table20[[#This Row],[saques]]</f>
        <v>329345.39192532306</v>
      </c>
      <c r="M421" s="59">
        <f>Table20[[#This Row],[riqueza]]*rendimento_hist_mensal</f>
        <v>1784.6821632429533</v>
      </c>
      <c r="N421" s="98">
        <f>((Table20[[#This Row],[riqueza]]*SWR)/12)*(1-imposto_GCAP)</f>
        <v>1097.8179730844101</v>
      </c>
      <c r="O421" s="99">
        <f>Table20[[#This Row],[renda passiva]]*cambio_hoje*(1-custo_repatriacao)</f>
        <v>6142.8953592924709</v>
      </c>
    </row>
    <row r="422" spans="7:15" ht="20.100000000000001" customHeight="1" x14ac:dyDescent="0.6">
      <c r="G422" s="57">
        <v>419</v>
      </c>
      <c r="H422" s="112">
        <f ca="1">YEAR(TODAY())-YEAR(data_de_nascimento)+Table20[[#This Row],[meses]]/12</f>
        <v>59.916666666666664</v>
      </c>
      <c r="I422" s="58">
        <f t="shared" ca="1" si="15"/>
        <v>57310</v>
      </c>
      <c r="J422" s="60"/>
      <c r="K422" s="60">
        <f t="shared" si="16"/>
        <v>800</v>
      </c>
      <c r="L422" s="61">
        <f>M421+L421*(1-TER_mensal-desconto_div_mensal)+Table20[[#This Row],[aportes]]*(1-custo_remessa)-comissao-Table20[[#This Row],[saques]]</f>
        <v>330204.67968168249</v>
      </c>
      <c r="M422" s="59">
        <f>Table20[[#This Row],[riqueza]]*rendimento_hist_mensal</f>
        <v>1789.3385378863109</v>
      </c>
      <c r="N422" s="98">
        <f>((Table20[[#This Row],[riqueza]]*SWR)/12)*(1-imposto_GCAP)</f>
        <v>1100.6822656056083</v>
      </c>
      <c r="O422" s="99">
        <f>Table20[[#This Row],[renda passiva]]*cambio_hoje*(1-custo_repatriacao)</f>
        <v>6158.9226513094609</v>
      </c>
    </row>
    <row r="423" spans="7:15" ht="20.100000000000001" customHeight="1" x14ac:dyDescent="0.6">
      <c r="G423" s="57">
        <v>420</v>
      </c>
      <c r="H423" s="112">
        <f ca="1">YEAR(TODAY())-YEAR(data_de_nascimento)+Table20[[#This Row],[meses]]/12</f>
        <v>60</v>
      </c>
      <c r="I423" s="58">
        <f t="shared" ca="1" si="15"/>
        <v>57340</v>
      </c>
      <c r="J423" s="60"/>
      <c r="K423" s="60">
        <f t="shared" si="16"/>
        <v>800</v>
      </c>
      <c r="L423" s="61">
        <f>M422+L422*(1-TER_mensal-desconto_div_mensal)+Table20[[#This Row],[aportes]]*(1-custo_remessa)-comissao-Table20[[#This Row],[saques]]</f>
        <v>331068.30186707556</v>
      </c>
      <c r="M423" s="59">
        <f>Table20[[#This Row],[riqueza]]*rendimento_hist_mensal</f>
        <v>1794.0184002673864</v>
      </c>
      <c r="N423" s="98">
        <f>((Table20[[#This Row],[riqueza]]*SWR)/12)*(1-imposto_GCAP)</f>
        <v>1103.5610062235853</v>
      </c>
      <c r="O423" s="99">
        <f>Table20[[#This Row],[renda passiva]]*cambio_hoje*(1-custo_repatriacao)</f>
        <v>6175.0307883743817</v>
      </c>
    </row>
    <row r="424" spans="7:15" ht="20.100000000000001" customHeight="1" x14ac:dyDescent="0.6">
      <c r="G424" s="57">
        <v>421</v>
      </c>
      <c r="H424" s="112">
        <f ca="1">YEAR(TODAY())-YEAR(data_de_nascimento)+Table20[[#This Row],[meses]]/12</f>
        <v>60.083333333333336</v>
      </c>
      <c r="I424" s="58">
        <f t="shared" ca="1" si="15"/>
        <v>57371</v>
      </c>
      <c r="J424" s="60"/>
      <c r="K424" s="60">
        <f t="shared" si="16"/>
        <v>800</v>
      </c>
      <c r="L424" s="61">
        <f>M423+L423*(1-TER_mensal-desconto_div_mensal)+Table20[[#This Row],[aportes]]*(1-custo_remessa)-comissao-Table20[[#This Row],[saques]]</f>
        <v>331936.28034527821</v>
      </c>
      <c r="M424" s="59">
        <f>Table20[[#This Row],[riqueza]]*rendimento_hist_mensal</f>
        <v>1798.721868863292</v>
      </c>
      <c r="N424" s="98">
        <f>((Table20[[#This Row],[riqueza]]*SWR)/12)*(1-imposto_GCAP)</f>
        <v>1106.4542678175942</v>
      </c>
      <c r="O424" s="99">
        <f>Table20[[#This Row],[renda passiva]]*cambio_hoje*(1-custo_repatriacao)</f>
        <v>6191.2201782867387</v>
      </c>
    </row>
    <row r="425" spans="7:15" ht="20.100000000000001" customHeight="1" x14ac:dyDescent="0.6">
      <c r="G425" s="57">
        <v>422</v>
      </c>
      <c r="H425" s="112">
        <f ca="1">YEAR(TODAY())-YEAR(data_de_nascimento)+Table20[[#This Row],[meses]]/12</f>
        <v>60.166666666666664</v>
      </c>
      <c r="I425" s="58">
        <f t="shared" ca="1" si="15"/>
        <v>57402</v>
      </c>
      <c r="J425" s="60"/>
      <c r="K425" s="60">
        <f t="shared" si="16"/>
        <v>800</v>
      </c>
      <c r="L425" s="61">
        <f>M424+L424*(1-TER_mensal-desconto_div_mensal)+Table20[[#This Row],[aportes]]*(1-custo_remessa)-comissao-Table20[[#This Row],[saques]]</f>
        <v>332808.6370903519</v>
      </c>
      <c r="M425" s="59">
        <f>Table20[[#This Row],[riqueza]]*rendimento_hist_mensal</f>
        <v>1803.4490627487639</v>
      </c>
      <c r="N425" s="98">
        <f>((Table20[[#This Row],[riqueza]]*SWR)/12)*(1-imposto_GCAP)</f>
        <v>1109.3621236345064</v>
      </c>
      <c r="O425" s="99">
        <f>Table20[[#This Row],[renda passiva]]*cambio_hoje*(1-custo_repatriacao)</f>
        <v>6207.4912309030615</v>
      </c>
    </row>
    <row r="426" spans="7:15" ht="20.100000000000001" customHeight="1" x14ac:dyDescent="0.6">
      <c r="G426" s="57">
        <v>423</v>
      </c>
      <c r="H426" s="112">
        <f ca="1">YEAR(TODAY())-YEAR(data_de_nascimento)+Table20[[#This Row],[meses]]/12</f>
        <v>60.25</v>
      </c>
      <c r="I426" s="58">
        <f t="shared" ca="1" si="15"/>
        <v>57430</v>
      </c>
      <c r="J426" s="60"/>
      <c r="K426" s="60">
        <f t="shared" si="16"/>
        <v>800</v>
      </c>
      <c r="L426" s="61">
        <f>M425+L425*(1-TER_mensal-desconto_div_mensal)+Table20[[#This Row],[aportes]]*(1-custo_remessa)-comissao-Table20[[#This Row],[saques]]</f>
        <v>333685.39418720006</v>
      </c>
      <c r="M426" s="59">
        <f>Table20[[#This Row],[riqueza]]*rendimento_hist_mensal</f>
        <v>1808.2001015991766</v>
      </c>
      <c r="N426" s="98">
        <f>((Table20[[#This Row],[riqueza]]*SWR)/12)*(1-imposto_GCAP)</f>
        <v>1112.284647290667</v>
      </c>
      <c r="O426" s="99">
        <f>Table20[[#This Row],[renda passiva]]*cambio_hoje*(1-custo_repatriacao)</f>
        <v>6223.8443581472911</v>
      </c>
    </row>
    <row r="427" spans="7:15" ht="20.100000000000001" customHeight="1" x14ac:dyDescent="0.6">
      <c r="G427" s="57">
        <v>424</v>
      </c>
      <c r="H427" s="112">
        <f ca="1">YEAR(TODAY())-YEAR(data_de_nascimento)+Table20[[#This Row],[meses]]/12</f>
        <v>60.333333333333336</v>
      </c>
      <c r="I427" s="58">
        <f t="shared" ca="1" si="15"/>
        <v>57461</v>
      </c>
      <c r="J427" s="60"/>
      <c r="K427" s="60">
        <f t="shared" si="16"/>
        <v>800</v>
      </c>
      <c r="L427" s="61">
        <f>M426+L426*(1-TER_mensal-desconto_div_mensal)+Table20[[#This Row],[aportes]]*(1-custo_remessa)-comissao-Table20[[#This Row],[saques]]</f>
        <v>334566.57383212692</v>
      </c>
      <c r="M427" s="59">
        <f>Table20[[#This Row],[riqueza]]*rendimento_hist_mensal</f>
        <v>1812.975105693572</v>
      </c>
      <c r="N427" s="98">
        <f>((Table20[[#This Row],[riqueza]]*SWR)/12)*(1-imposto_GCAP)</f>
        <v>1115.2219127737565</v>
      </c>
      <c r="O427" s="99">
        <f>Table20[[#This Row],[renda passiva]]*cambio_hoje*(1-custo_repatriacao)</f>
        <v>6240.2799740211931</v>
      </c>
    </row>
    <row r="428" spans="7:15" ht="20.100000000000001" customHeight="1" x14ac:dyDescent="0.6">
      <c r="G428" s="57">
        <v>425</v>
      </c>
      <c r="H428" s="112">
        <f ca="1">YEAR(TODAY())-YEAR(data_de_nascimento)+Table20[[#This Row],[meses]]/12</f>
        <v>60.416666666666664</v>
      </c>
      <c r="I428" s="58">
        <f t="shared" ca="1" si="15"/>
        <v>57491</v>
      </c>
      <c r="J428" s="60"/>
      <c r="K428" s="60">
        <f t="shared" si="16"/>
        <v>800</v>
      </c>
      <c r="L428" s="61">
        <f>M427+L427*(1-TER_mensal-desconto_div_mensal)+Table20[[#This Row],[aportes]]*(1-custo_remessa)-comissao-Table20[[#This Row],[saques]]</f>
        <v>335452.19833339966</v>
      </c>
      <c r="M428" s="59">
        <f>Table20[[#This Row],[riqueza]]*rendimento_hist_mensal</f>
        <v>1817.774195917706</v>
      </c>
      <c r="N428" s="98">
        <f>((Table20[[#This Row],[riqueza]]*SWR)/12)*(1-imposto_GCAP)</f>
        <v>1118.1739944446656</v>
      </c>
      <c r="O428" s="99">
        <f>Table20[[#This Row],[renda passiva]]*cambio_hoje*(1-custo_repatriacao)</f>
        <v>6256.7984946148481</v>
      </c>
    </row>
    <row r="429" spans="7:15" ht="20.100000000000001" customHeight="1" x14ac:dyDescent="0.6">
      <c r="G429" s="57">
        <v>426</v>
      </c>
      <c r="H429" s="112">
        <f ca="1">YEAR(TODAY())-YEAR(data_de_nascimento)+Table20[[#This Row],[meses]]/12</f>
        <v>60.5</v>
      </c>
      <c r="I429" s="58">
        <f t="shared" ca="1" si="15"/>
        <v>57522</v>
      </c>
      <c r="J429" s="60"/>
      <c r="K429" s="60">
        <f t="shared" si="16"/>
        <v>800</v>
      </c>
      <c r="L429" s="61">
        <f>M428+L428*(1-TER_mensal-desconto_div_mensal)+Table20[[#This Row],[aportes]]*(1-custo_remessa)-comissao-Table20[[#This Row],[saques]]</f>
        <v>336342.29011181294</v>
      </c>
      <c r="M429" s="59">
        <f>Table20[[#This Row],[riqueza]]*rendimento_hist_mensal</f>
        <v>1822.5974937671065</v>
      </c>
      <c r="N429" s="98">
        <f>((Table20[[#This Row],[riqueza]]*SWR)/12)*(1-imposto_GCAP)</f>
        <v>1121.1409670393766</v>
      </c>
      <c r="O429" s="99">
        <f>Table20[[#This Row],[renda passiva]]*cambio_hoje*(1-custo_repatriacao)</f>
        <v>6273.4003381171842</v>
      </c>
    </row>
    <row r="430" spans="7:15" ht="20.100000000000001" customHeight="1" x14ac:dyDescent="0.6">
      <c r="G430" s="57">
        <v>427</v>
      </c>
      <c r="H430" s="112">
        <f ca="1">YEAR(TODAY())-YEAR(data_de_nascimento)+Table20[[#This Row],[meses]]/12</f>
        <v>60.583333333333336</v>
      </c>
      <c r="I430" s="58">
        <f t="shared" ca="1" si="15"/>
        <v>57552</v>
      </c>
      <c r="J430" s="60"/>
      <c r="K430" s="60">
        <f t="shared" si="16"/>
        <v>800</v>
      </c>
      <c r="L430" s="61">
        <f>M429+L429*(1-TER_mensal-desconto_div_mensal)+Table20[[#This Row],[aportes]]*(1-custo_remessa)-comissao-Table20[[#This Row],[saques]]</f>
        <v>337236.87170125672</v>
      </c>
      <c r="M430" s="59">
        <f>Table20[[#This Row],[riqueza]]*rendimento_hist_mensal</f>
        <v>1827.4451213501511</v>
      </c>
      <c r="N430" s="98">
        <f>((Table20[[#This Row],[riqueza]]*SWR)/12)*(1-imposto_GCAP)</f>
        <v>1124.1229056708557</v>
      </c>
      <c r="O430" s="99">
        <f>Table20[[#This Row],[renda passiva]]*cambio_hoje*(1-custo_repatriacao)</f>
        <v>6290.0859248265569</v>
      </c>
    </row>
    <row r="431" spans="7:15" ht="20.100000000000001" customHeight="1" x14ac:dyDescent="0.6">
      <c r="G431" s="57">
        <v>428</v>
      </c>
      <c r="H431" s="112">
        <f ca="1">YEAR(TODAY())-YEAR(data_de_nascimento)+Table20[[#This Row],[meses]]/12</f>
        <v>60.666666666666664</v>
      </c>
      <c r="I431" s="58">
        <f t="shared" ca="1" si="15"/>
        <v>57583</v>
      </c>
      <c r="J431" s="60"/>
      <c r="K431" s="60">
        <f t="shared" si="16"/>
        <v>800</v>
      </c>
      <c r="L431" s="61">
        <f>M430+L430*(1-TER_mensal-desconto_div_mensal)+Table20[[#This Row],[aportes]]*(1-custo_remessa)-comissao-Table20[[#This Row],[saques]]</f>
        <v>338135.9657492867</v>
      </c>
      <c r="M431" s="59">
        <f>Table20[[#This Row],[riqueza]]*rendimento_hist_mensal</f>
        <v>1832.3172013911583</v>
      </c>
      <c r="N431" s="98">
        <f>((Table20[[#This Row],[riqueza]]*SWR)/12)*(1-imposto_GCAP)</f>
        <v>1127.1198858309556</v>
      </c>
      <c r="O431" s="99">
        <f>Table20[[#This Row],[renda passiva]]*cambio_hoje*(1-custo_repatriacao)</f>
        <v>6306.855677161403</v>
      </c>
    </row>
    <row r="432" spans="7:15" ht="20.100000000000001" customHeight="1" x14ac:dyDescent="0.6">
      <c r="G432" s="57">
        <v>429</v>
      </c>
      <c r="H432" s="112">
        <f ca="1">YEAR(TODAY())-YEAR(data_de_nascimento)+Table20[[#This Row],[meses]]/12</f>
        <v>60.75</v>
      </c>
      <c r="I432" s="58">
        <f t="shared" ca="1" si="15"/>
        <v>57614</v>
      </c>
      <c r="J432" s="60"/>
      <c r="K432" s="60">
        <f t="shared" si="16"/>
        <v>800</v>
      </c>
      <c r="L432" s="61">
        <f>M431+L431*(1-TER_mensal-desconto_div_mensal)+Table20[[#This Row],[aportes]]*(1-custo_remessa)-comissao-Table20[[#This Row],[saques]]</f>
        <v>339039.59501769755</v>
      </c>
      <c r="M432" s="59">
        <f>Table20[[#This Row],[riqueza]]*rendimento_hist_mensal</f>
        <v>1837.2138572334929</v>
      </c>
      <c r="N432" s="98">
        <f>((Table20[[#This Row],[riqueza]]*SWR)/12)*(1-imposto_GCAP)</f>
        <v>1130.1319833923251</v>
      </c>
      <c r="O432" s="99">
        <f>Table20[[#This Row],[renda passiva]]*cambio_hoje*(1-custo_repatriacao)</f>
        <v>6323.7100196709243</v>
      </c>
    </row>
    <row r="433" spans="7:15" ht="20.100000000000001" customHeight="1" x14ac:dyDescent="0.6">
      <c r="G433" s="57">
        <v>430</v>
      </c>
      <c r="H433" s="112">
        <f ca="1">YEAR(TODAY())-YEAR(data_de_nascimento)+Table20[[#This Row],[meses]]/12</f>
        <v>60.833333333333336</v>
      </c>
      <c r="I433" s="58">
        <f t="shared" ca="1" si="15"/>
        <v>57644</v>
      </c>
      <c r="J433" s="60"/>
      <c r="K433" s="60">
        <f t="shared" si="16"/>
        <v>800</v>
      </c>
      <c r="L433" s="61">
        <f>M432+L432*(1-TER_mensal-desconto_div_mensal)+Table20[[#This Row],[aportes]]*(1-custo_remessa)-comissao-Table20[[#This Row],[saques]]</f>
        <v>339947.78238309926</v>
      </c>
      <c r="M433" s="59">
        <f>Table20[[#This Row],[riqueza]]*rendimento_hist_mensal</f>
        <v>1842.1352128426904</v>
      </c>
      <c r="N433" s="98">
        <f>((Table20[[#This Row],[riqueza]]*SWR)/12)*(1-imposto_GCAP)</f>
        <v>1133.1592746103308</v>
      </c>
      <c r="O433" s="99">
        <f>Table20[[#This Row],[renda passiva]]*cambio_hoje*(1-custo_repatriacao)</f>
        <v>6340.6493790458362</v>
      </c>
    </row>
    <row r="434" spans="7:15" ht="20.100000000000001" customHeight="1" x14ac:dyDescent="0.6">
      <c r="G434" s="57">
        <v>431</v>
      </c>
      <c r="H434" s="112">
        <f ca="1">YEAR(TODAY())-YEAR(data_de_nascimento)+Table20[[#This Row],[meses]]/12</f>
        <v>60.916666666666664</v>
      </c>
      <c r="I434" s="58">
        <f t="shared" ca="1" si="15"/>
        <v>57675</v>
      </c>
      <c r="J434" s="60"/>
      <c r="K434" s="60">
        <f t="shared" si="16"/>
        <v>800</v>
      </c>
      <c r="L434" s="61">
        <f>M433+L433*(1-TER_mensal-desconto_div_mensal)+Table20[[#This Row],[aportes]]*(1-custo_remessa)-comissao-Table20[[#This Row],[saques]]</f>
        <v>340860.55083749635</v>
      </c>
      <c r="M434" s="59">
        <f>Table20[[#This Row],[riqueza]]*rendimento_hist_mensal</f>
        <v>1847.0813928095949</v>
      </c>
      <c r="N434" s="98">
        <f>((Table20[[#This Row],[riqueza]]*SWR)/12)*(1-imposto_GCAP)</f>
        <v>1136.2018361249877</v>
      </c>
      <c r="O434" s="99">
        <f>Table20[[#This Row],[renda passiva]]*cambio_hoje*(1-custo_repatriacao)</f>
        <v>6357.674184129175</v>
      </c>
    </row>
    <row r="435" spans="7:15" ht="20.100000000000001" customHeight="1" x14ac:dyDescent="0.6">
      <c r="G435" s="57">
        <v>432</v>
      </c>
      <c r="H435" s="112">
        <f ca="1">YEAR(TODAY())-YEAR(data_de_nascimento)+Table20[[#This Row],[meses]]/12</f>
        <v>61</v>
      </c>
      <c r="I435" s="58">
        <f t="shared" ca="1" si="15"/>
        <v>57705</v>
      </c>
      <c r="J435" s="60"/>
      <c r="K435" s="60">
        <f t="shared" si="16"/>
        <v>800</v>
      </c>
      <c r="L435" s="61">
        <f>M434+L434*(1-TER_mensal-desconto_div_mensal)+Table20[[#This Row],[aportes]]*(1-custo_remessa)-comissao-Table20[[#This Row],[saques]]</f>
        <v>341777.9234888698</v>
      </c>
      <c r="M435" s="59">
        <f>Table20[[#This Row],[riqueza]]*rendimento_hist_mensal</f>
        <v>1852.0525223535124</v>
      </c>
      <c r="N435" s="98">
        <f>((Table20[[#This Row],[riqueza]]*SWR)/12)*(1-imposto_GCAP)</f>
        <v>1139.2597449628993</v>
      </c>
      <c r="O435" s="99">
        <f>Table20[[#This Row],[renda passiva]]*cambio_hoje*(1-custo_repatriacao)</f>
        <v>6374.7848659271513</v>
      </c>
    </row>
    <row r="436" spans="7:15" ht="20.100000000000001" customHeight="1" x14ac:dyDescent="0.6">
      <c r="G436" s="57">
        <v>433</v>
      </c>
      <c r="H436" s="112">
        <f ca="1">YEAR(TODAY())-YEAR(data_de_nascimento)+Table20[[#This Row],[meses]]/12</f>
        <v>61.083333333333336</v>
      </c>
      <c r="I436" s="58">
        <f t="shared" ca="1" si="15"/>
        <v>57736</v>
      </c>
      <c r="J436" s="60"/>
      <c r="K436" s="60">
        <f t="shared" si="16"/>
        <v>800</v>
      </c>
      <c r="L436" s="61">
        <f>M435+L435*(1-TER_mensal-desconto_div_mensal)+Table20[[#This Row],[aportes]]*(1-custo_remessa)-comissao-Table20[[#This Row],[saques]]</f>
        <v>342699.9235617622</v>
      </c>
      <c r="M436" s="59">
        <f>Table20[[#This Row],[riqueza]]*rendimento_hist_mensal</f>
        <v>1857.0487273253825</v>
      </c>
      <c r="N436" s="98">
        <f>((Table20[[#This Row],[riqueza]]*SWR)/12)*(1-imposto_GCAP)</f>
        <v>1142.3330785392075</v>
      </c>
      <c r="O436" s="99">
        <f>Table20[[#This Row],[renda passiva]]*cambio_hoje*(1-custo_repatriacao)</f>
        <v>6391.9818576200623</v>
      </c>
    </row>
    <row r="437" spans="7:15" ht="20.100000000000001" customHeight="1" x14ac:dyDescent="0.6">
      <c r="G437" s="57">
        <v>434</v>
      </c>
      <c r="H437" s="112">
        <f ca="1">YEAR(TODAY())-YEAR(data_de_nascimento)+Table20[[#This Row],[meses]]/12</f>
        <v>61.166666666666664</v>
      </c>
      <c r="I437" s="58">
        <f t="shared" ca="1" si="15"/>
        <v>57767</v>
      </c>
      <c r="J437" s="60"/>
      <c r="K437" s="60">
        <f t="shared" si="16"/>
        <v>800</v>
      </c>
      <c r="L437" s="61">
        <f>M436+L436*(1-TER_mensal-desconto_div_mensal)+Table20[[#This Row],[aportes]]*(1-custo_remessa)-comissao-Table20[[#This Row],[saques]]</f>
        <v>343626.57439786551</v>
      </c>
      <c r="M437" s="59">
        <f>Table20[[#This Row],[riqueza]]*rendimento_hist_mensal</f>
        <v>1862.0701342109621</v>
      </c>
      <c r="N437" s="98">
        <f>((Table20[[#This Row],[riqueza]]*SWR)/12)*(1-imposto_GCAP)</f>
        <v>1145.4219146595517</v>
      </c>
      <c r="O437" s="99">
        <f>Table20[[#This Row],[renda passiva]]*cambio_hoje*(1-custo_repatriacao)</f>
        <v>6409.2655945732549</v>
      </c>
    </row>
    <row r="438" spans="7:15" ht="20.100000000000001" customHeight="1" x14ac:dyDescent="0.6">
      <c r="G438" s="57">
        <v>435</v>
      </c>
      <c r="H438" s="112">
        <f ca="1">YEAR(TODAY())-YEAR(data_de_nascimento)+Table20[[#This Row],[meses]]/12</f>
        <v>61.25</v>
      </c>
      <c r="I438" s="58">
        <f t="shared" ca="1" si="15"/>
        <v>57795</v>
      </c>
      <c r="J438" s="60"/>
      <c r="K438" s="60">
        <f t="shared" si="16"/>
        <v>800</v>
      </c>
      <c r="L438" s="61">
        <f>M437+L437*(1-TER_mensal-desconto_div_mensal)+Table20[[#This Row],[aportes]]*(1-custo_remessa)-comissao-Table20[[#This Row],[saques]]</f>
        <v>344557.89945661224</v>
      </c>
      <c r="M438" s="59">
        <f>Table20[[#This Row],[riqueza]]*rendimento_hist_mensal</f>
        <v>1867.1168701340303</v>
      </c>
      <c r="N438" s="98">
        <f>((Table20[[#This Row],[riqueza]]*SWR)/12)*(1-imposto_GCAP)</f>
        <v>1148.5263315220409</v>
      </c>
      <c r="O438" s="99">
        <f>Table20[[#This Row],[renda passiva]]*cambio_hoje*(1-custo_repatriacao)</f>
        <v>6426.6365143481562</v>
      </c>
    </row>
    <row r="439" spans="7:15" ht="20.100000000000001" customHeight="1" x14ac:dyDescent="0.6">
      <c r="G439" s="57">
        <v>436</v>
      </c>
      <c r="H439" s="112">
        <f ca="1">YEAR(TODAY())-YEAR(data_de_nascimento)+Table20[[#This Row],[meses]]/12</f>
        <v>61.333333333333336</v>
      </c>
      <c r="I439" s="58">
        <f t="shared" ca="1" si="15"/>
        <v>57826</v>
      </c>
      <c r="J439" s="60"/>
      <c r="K439" s="60">
        <f t="shared" si="16"/>
        <v>800</v>
      </c>
      <c r="L439" s="61">
        <f>M438+L438*(1-TER_mensal-desconto_div_mensal)+Table20[[#This Row],[aportes]]*(1-custo_remessa)-comissao-Table20[[#This Row],[saques]]</f>
        <v>345493.92231576913</v>
      </c>
      <c r="M439" s="59">
        <f>Table20[[#This Row],[riqueza]]*rendimento_hist_mensal</f>
        <v>1872.1890628596043</v>
      </c>
      <c r="N439" s="98">
        <f>((Table20[[#This Row],[riqueza]]*SWR)/12)*(1-imposto_GCAP)</f>
        <v>1151.6464077192304</v>
      </c>
      <c r="O439" s="99">
        <f>Table20[[#This Row],[renda passiva]]*cambio_hoje*(1-custo_repatriacao)</f>
        <v>6444.0950567133395</v>
      </c>
    </row>
    <row r="440" spans="7:15" ht="20.100000000000001" customHeight="1" x14ac:dyDescent="0.6">
      <c r="G440" s="57">
        <v>437</v>
      </c>
      <c r="H440" s="112">
        <f ca="1">YEAR(TODAY())-YEAR(data_de_nascimento)+Table20[[#This Row],[meses]]/12</f>
        <v>61.416666666666664</v>
      </c>
      <c r="I440" s="58">
        <f t="shared" ca="1" si="15"/>
        <v>57856</v>
      </c>
      <c r="J440" s="60"/>
      <c r="K440" s="60">
        <f t="shared" si="16"/>
        <v>800</v>
      </c>
      <c r="L440" s="61">
        <f>M439+L439*(1-TER_mensal-desconto_div_mensal)+Table20[[#This Row],[aportes]]*(1-custo_remessa)-comissao-Table20[[#This Row],[saques]]</f>
        <v>346434.66667203431</v>
      </c>
      <c r="M440" s="59">
        <f>Table20[[#This Row],[riqueza]]*rendimento_hist_mensal</f>
        <v>1877.2868407971764</v>
      </c>
      <c r="N440" s="98">
        <f>((Table20[[#This Row],[riqueza]]*SWR)/12)*(1-imposto_GCAP)</f>
        <v>1154.7822222401144</v>
      </c>
      <c r="O440" s="99">
        <f>Table20[[#This Row],[renda passiva]]*cambio_hoje*(1-custo_repatriacao)</f>
        <v>6461.6416636556714</v>
      </c>
    </row>
    <row r="441" spans="7:15" ht="20.100000000000001" customHeight="1" x14ac:dyDescent="0.6">
      <c r="G441" s="57">
        <v>438</v>
      </c>
      <c r="H441" s="112">
        <f ca="1">YEAR(TODAY())-YEAR(data_de_nascimento)+Table20[[#This Row],[meses]]/12</f>
        <v>61.5</v>
      </c>
      <c r="I441" s="58">
        <f t="shared" ca="1" si="15"/>
        <v>57887</v>
      </c>
      <c r="J441" s="60"/>
      <c r="K441" s="60">
        <f t="shared" si="16"/>
        <v>800</v>
      </c>
      <c r="L441" s="61">
        <f>M440+L440*(1-TER_mensal-desconto_div_mensal)+Table20[[#This Row],[aportes]]*(1-custo_remessa)-comissao-Table20[[#This Row],[saques]]</f>
        <v>347380.1563416369</v>
      </c>
      <c r="M441" s="59">
        <f>Table20[[#This Row],[riqueza]]*rendimento_hist_mensal</f>
        <v>1882.4103330039623</v>
      </c>
      <c r="N441" s="98">
        <f>((Table20[[#This Row],[riqueza]]*SWR)/12)*(1-imposto_GCAP)</f>
        <v>1157.9338544721229</v>
      </c>
      <c r="O441" s="99">
        <f>Table20[[#This Row],[renda passiva]]*cambio_hoje*(1-custo_repatriacao)</f>
        <v>6479.2767793914873</v>
      </c>
    </row>
    <row r="442" spans="7:15" ht="20.100000000000001" customHeight="1" x14ac:dyDescent="0.6">
      <c r="G442" s="57">
        <v>439</v>
      </c>
      <c r="H442" s="112">
        <f ca="1">YEAR(TODAY())-YEAR(data_de_nascimento)+Table20[[#This Row],[meses]]/12</f>
        <v>61.583333333333336</v>
      </c>
      <c r="I442" s="58">
        <f t="shared" ca="1" si="15"/>
        <v>57917</v>
      </c>
      <c r="J442" s="60"/>
      <c r="K442" s="60">
        <f t="shared" si="16"/>
        <v>800</v>
      </c>
      <c r="L442" s="61">
        <f>M441+L441*(1-TER_mensal-desconto_div_mensal)+Table20[[#This Row],[aportes]]*(1-custo_remessa)-comissao-Table20[[#This Row],[saques]]</f>
        <v>348330.41526094021</v>
      </c>
      <c r="M442" s="59">
        <f>Table20[[#This Row],[riqueza]]*rendimento_hist_mensal</f>
        <v>1887.5596691881699</v>
      </c>
      <c r="N442" s="98">
        <f>((Table20[[#This Row],[riqueza]]*SWR)/12)*(1-imposto_GCAP)</f>
        <v>1161.1013842031341</v>
      </c>
      <c r="O442" s="99">
        <f>Table20[[#This Row],[renda passiva]]*cambio_hoje*(1-custo_repatriacao)</f>
        <v>6497.0008503778472</v>
      </c>
    </row>
    <row r="443" spans="7:15" ht="20.100000000000001" customHeight="1" x14ac:dyDescent="0.6">
      <c r="G443" s="57">
        <v>440</v>
      </c>
      <c r="H443" s="112">
        <f ca="1">YEAR(TODAY())-YEAR(data_de_nascimento)+Table20[[#This Row],[meses]]/12</f>
        <v>61.666666666666664</v>
      </c>
      <c r="I443" s="58">
        <f t="shared" ca="1" si="15"/>
        <v>57948</v>
      </c>
      <c r="J443" s="60"/>
      <c r="K443" s="60">
        <f t="shared" si="16"/>
        <v>800</v>
      </c>
      <c r="L443" s="61">
        <f>M442+L442*(1-TER_mensal-desconto_div_mensal)+Table20[[#This Row],[aportes]]*(1-custo_remessa)-comissao-Table20[[#This Row],[saques]]</f>
        <v>349285.4674870476</v>
      </c>
      <c r="M443" s="59">
        <f>Table20[[#This Row],[riqueza]]*rendimento_hist_mensal</f>
        <v>1892.7349797122831</v>
      </c>
      <c r="N443" s="98">
        <f>((Table20[[#This Row],[riqueza]]*SWR)/12)*(1-imposto_GCAP)</f>
        <v>1164.2848916234921</v>
      </c>
      <c r="O443" s="99">
        <f>Table20[[#This Row],[renda passiva]]*cambio_hoje*(1-custo_repatriacao)</f>
        <v>6514.8143253238304</v>
      </c>
    </row>
    <row r="444" spans="7:15" ht="20.100000000000001" customHeight="1" x14ac:dyDescent="0.6">
      <c r="G444" s="57">
        <v>441</v>
      </c>
      <c r="H444" s="112">
        <f ca="1">YEAR(TODAY())-YEAR(data_de_nascimento)+Table20[[#This Row],[meses]]/12</f>
        <v>61.75</v>
      </c>
      <c r="I444" s="58">
        <f t="shared" ca="1" si="15"/>
        <v>57979</v>
      </c>
      <c r="J444" s="60"/>
      <c r="K444" s="60">
        <f t="shared" si="16"/>
        <v>800</v>
      </c>
      <c r="L444" s="61">
        <f>M443+L443*(1-TER_mensal-desconto_div_mensal)+Table20[[#This Row],[aportes]]*(1-custo_remessa)-comissao-Table20[[#This Row],[saques]]</f>
        <v>350245.33719841158</v>
      </c>
      <c r="M444" s="59">
        <f>Table20[[#This Row],[riqueza]]*rendimento_hist_mensal</f>
        <v>1897.9363955963618</v>
      </c>
      <c r="N444" s="98">
        <f>((Table20[[#This Row],[riqueza]]*SWR)/12)*(1-imposto_GCAP)</f>
        <v>1167.4844573280386</v>
      </c>
      <c r="O444" s="99">
        <f>Table20[[#This Row],[renda passiva]]*cambio_hoje*(1-custo_repatriacao)</f>
        <v>6532.7176552019055</v>
      </c>
    </row>
    <row r="445" spans="7:15" ht="20.100000000000001" customHeight="1" x14ac:dyDescent="0.6">
      <c r="G445" s="57">
        <v>442</v>
      </c>
      <c r="H445" s="112">
        <f ca="1">YEAR(TODAY())-YEAR(data_de_nascimento)+Table20[[#This Row],[meses]]/12</f>
        <v>61.833333333333336</v>
      </c>
      <c r="I445" s="58">
        <f t="shared" ca="1" si="15"/>
        <v>58009</v>
      </c>
      <c r="J445" s="60"/>
      <c r="K445" s="60">
        <f t="shared" si="16"/>
        <v>800</v>
      </c>
      <c r="L445" s="61">
        <f>M444+L444*(1-TER_mensal-desconto_div_mensal)+Table20[[#This Row],[aportes]]*(1-custo_remessa)-comissao-Table20[[#This Row],[saques]]</f>
        <v>351210.04869544582</v>
      </c>
      <c r="M445" s="59">
        <f>Table20[[#This Row],[riqueza]]*rendimento_hist_mensal</f>
        <v>1903.1640485213579</v>
      </c>
      <c r="N445" s="98">
        <f>((Table20[[#This Row],[riqueza]]*SWR)/12)*(1-imposto_GCAP)</f>
        <v>1170.7001623181527</v>
      </c>
      <c r="O445" s="99">
        <f>Table20[[#This Row],[renda passiva]]*cambio_hoje*(1-custo_repatriacao)</f>
        <v>6550.7112932593391</v>
      </c>
    </row>
    <row r="446" spans="7:15" ht="20.100000000000001" customHeight="1" x14ac:dyDescent="0.6">
      <c r="G446" s="57">
        <v>443</v>
      </c>
      <c r="H446" s="112">
        <f ca="1">YEAR(TODAY())-YEAR(data_de_nascimento)+Table20[[#This Row],[meses]]/12</f>
        <v>61.916666666666664</v>
      </c>
      <c r="I446" s="58">
        <f t="shared" ca="1" si="15"/>
        <v>58040</v>
      </c>
      <c r="J446" s="60"/>
      <c r="K446" s="60">
        <f t="shared" si="16"/>
        <v>800</v>
      </c>
      <c r="L446" s="61">
        <f>M445+L445*(1-TER_mensal-desconto_div_mensal)+Table20[[#This Row],[aportes]]*(1-custo_remessa)-comissao-Table20[[#This Row],[saques]]</f>
        <v>352179.62640114041</v>
      </c>
      <c r="M446" s="59">
        <f>Table20[[#This Row],[riqueza]]*rendimento_hist_mensal</f>
        <v>1908.4180708324504</v>
      </c>
      <c r="N446" s="98">
        <f>((Table20[[#This Row],[riqueza]]*SWR)/12)*(1-imposto_GCAP)</f>
        <v>1173.9320880038015</v>
      </c>
      <c r="O446" s="99">
        <f>Table20[[#This Row],[renda passiva]]*cambio_hoje*(1-custo_repatriacao)</f>
        <v>6568.7956950296712</v>
      </c>
    </row>
    <row r="447" spans="7:15" ht="20.100000000000001" customHeight="1" x14ac:dyDescent="0.6">
      <c r="G447" s="57">
        <v>444</v>
      </c>
      <c r="H447" s="112">
        <f ca="1">YEAR(TODAY())-YEAR(data_de_nascimento)+Table20[[#This Row],[meses]]/12</f>
        <v>62</v>
      </c>
      <c r="I447" s="58">
        <f t="shared" ca="1" si="15"/>
        <v>58070</v>
      </c>
      <c r="J447" s="60"/>
      <c r="K447" s="60">
        <f t="shared" si="16"/>
        <v>800</v>
      </c>
      <c r="L447" s="61">
        <f>M446+L446*(1-TER_mensal-desconto_div_mensal)+Table20[[#This Row],[aportes]]*(1-custo_remessa)-comissao-Table20[[#This Row],[saques]]</f>
        <v>353154.09486168023</v>
      </c>
      <c r="M447" s="59">
        <f>Table20[[#This Row],[riqueza]]*rendimento_hist_mensal</f>
        <v>1913.6985955423957</v>
      </c>
      <c r="N447" s="98">
        <f>((Table20[[#This Row],[riqueza]]*SWR)/12)*(1-imposto_GCAP)</f>
        <v>1177.1803162056008</v>
      </c>
      <c r="O447" s="99">
        <f>Table20[[#This Row],[renda passiva]]*cambio_hoje*(1-custo_repatriacao)</f>
        <v>6586.9713183442491</v>
      </c>
    </row>
    <row r="448" spans="7:15" ht="20.100000000000001" customHeight="1" x14ac:dyDescent="0.6">
      <c r="G448" s="57">
        <v>445</v>
      </c>
      <c r="H448" s="112">
        <f ca="1">YEAR(TODAY())-YEAR(data_de_nascimento)+Table20[[#This Row],[meses]]/12</f>
        <v>62.083333333333336</v>
      </c>
      <c r="I448" s="58">
        <f t="shared" ca="1" si="15"/>
        <v>58101</v>
      </c>
      <c r="J448" s="60"/>
      <c r="K448" s="60">
        <f t="shared" si="16"/>
        <v>800</v>
      </c>
      <c r="L448" s="61">
        <f>M447+L447*(1-TER_mensal-desconto_div_mensal)+Table20[[#This Row],[aportes]]*(1-custo_remessa)-comissao-Table20[[#This Row],[saques]]</f>
        <v>354133.47874706628</v>
      </c>
      <c r="M448" s="59">
        <f>Table20[[#This Row],[riqueza]]*rendimento_hist_mensal</f>
        <v>1919.0057563348939</v>
      </c>
      <c r="N448" s="98">
        <f>((Table20[[#This Row],[riqueza]]*SWR)/12)*(1-imposto_GCAP)</f>
        <v>1180.4449291568876</v>
      </c>
      <c r="O448" s="99">
        <f>Table20[[#This Row],[renda passiva]]*cambio_hoje*(1-custo_repatriacao)</f>
        <v>6605.2386233438219</v>
      </c>
    </row>
    <row r="449" spans="7:15" ht="20.100000000000001" customHeight="1" x14ac:dyDescent="0.6">
      <c r="G449" s="57">
        <v>446</v>
      </c>
      <c r="H449" s="112">
        <f ca="1">YEAR(TODAY())-YEAR(data_de_nascimento)+Table20[[#This Row],[meses]]/12</f>
        <v>62.166666666666664</v>
      </c>
      <c r="I449" s="58">
        <f t="shared" ca="1" si="15"/>
        <v>58132</v>
      </c>
      <c r="J449" s="60"/>
      <c r="K449" s="60">
        <f t="shared" si="16"/>
        <v>800</v>
      </c>
      <c r="L449" s="61">
        <f>M448+L448*(1-TER_mensal-desconto_div_mensal)+Table20[[#This Row],[aportes]]*(1-custo_remessa)-comissao-Table20[[#This Row],[saques]]</f>
        <v>355117.80285174015</v>
      </c>
      <c r="M449" s="59">
        <f>Table20[[#This Row],[riqueza]]*rendimento_hist_mensal</f>
        <v>1924.3396875679741</v>
      </c>
      <c r="N449" s="98">
        <f>((Table20[[#This Row],[riqueza]]*SWR)/12)*(1-imposto_GCAP)</f>
        <v>1183.7260095058007</v>
      </c>
      <c r="O449" s="99">
        <f>Table20[[#This Row],[renda passiva]]*cambio_hoje*(1-custo_repatriacao)</f>
        <v>6623.5980724901829</v>
      </c>
    </row>
    <row r="450" spans="7:15" ht="20.100000000000001" customHeight="1" x14ac:dyDescent="0.6">
      <c r="G450" s="57">
        <v>447</v>
      </c>
      <c r="H450" s="112">
        <f ca="1">YEAR(TODAY())-YEAR(data_de_nascimento)+Table20[[#This Row],[meses]]/12</f>
        <v>62.25</v>
      </c>
      <c r="I450" s="58">
        <f t="shared" ca="1" si="15"/>
        <v>58160</v>
      </c>
      <c r="J450" s="60"/>
      <c r="K450" s="60">
        <f t="shared" si="16"/>
        <v>800</v>
      </c>
      <c r="L450" s="61">
        <f>M449+L449*(1-TER_mensal-desconto_div_mensal)+Table20[[#This Row],[aportes]]*(1-custo_remessa)-comissao-Table20[[#This Row],[saques]]</f>
        <v>356107.09209521202</v>
      </c>
      <c r="M450" s="59">
        <f>Table20[[#This Row],[riqueza]]*rendimento_hist_mensal</f>
        <v>1929.7005242773967</v>
      </c>
      <c r="N450" s="98">
        <f>((Table20[[#This Row],[riqueza]]*SWR)/12)*(1-imposto_GCAP)</f>
        <v>1187.0236403173733</v>
      </c>
      <c r="O450" s="99">
        <f>Table20[[#This Row],[renda passiva]]*cambio_hoje*(1-custo_repatriacao)</f>
        <v>6642.050130577878</v>
      </c>
    </row>
    <row r="451" spans="7:15" ht="20.100000000000001" customHeight="1" x14ac:dyDescent="0.6">
      <c r="G451" s="57">
        <v>448</v>
      </c>
      <c r="H451" s="112">
        <f ca="1">YEAR(TODAY())-YEAR(data_de_nascimento)+Table20[[#This Row],[meses]]/12</f>
        <v>62.333333333333336</v>
      </c>
      <c r="I451" s="58">
        <f t="shared" ca="1" si="15"/>
        <v>58191</v>
      </c>
      <c r="J451" s="60"/>
      <c r="K451" s="60">
        <f t="shared" si="16"/>
        <v>800</v>
      </c>
      <c r="L451" s="61">
        <f>M450+L450*(1-TER_mensal-desconto_div_mensal)+Table20[[#This Row],[aportes]]*(1-custo_remessa)-comissao-Table20[[#This Row],[saques]]</f>
        <v>357101.37152269128</v>
      </c>
      <c r="M451" s="59">
        <f>Table20[[#This Row],[riqueza]]*rendimento_hist_mensal</f>
        <v>1935.0884021800696</v>
      </c>
      <c r="N451" s="98">
        <f>((Table20[[#This Row],[riqueza]]*SWR)/12)*(1-imposto_GCAP)</f>
        <v>1190.3379050756375</v>
      </c>
      <c r="O451" s="99">
        <f>Table20[[#This Row],[renda passiva]]*cambio_hoje*(1-custo_repatriacao)</f>
        <v>6660.5952647459835</v>
      </c>
    </row>
    <row r="452" spans="7:15" ht="20.100000000000001" customHeight="1" x14ac:dyDescent="0.6">
      <c r="G452" s="57">
        <v>449</v>
      </c>
      <c r="H452" s="112">
        <f ca="1">YEAR(TODAY())-YEAR(data_de_nascimento)+Table20[[#This Row],[meses]]/12</f>
        <v>62.416666666666664</v>
      </c>
      <c r="I452" s="58">
        <f t="shared" ca="1" si="15"/>
        <v>58221</v>
      </c>
      <c r="J452" s="60"/>
      <c r="K452" s="60">
        <f t="shared" si="16"/>
        <v>800</v>
      </c>
      <c r="L452" s="61">
        <f>M451+L451*(1-TER_mensal-desconto_div_mensal)+Table20[[#This Row],[aportes]]*(1-custo_remessa)-comissao-Table20[[#This Row],[saques]]</f>
        <v>358100.66630572057</v>
      </c>
      <c r="M452" s="59">
        <f>Table20[[#This Row],[riqueza]]*rendimento_hist_mensal</f>
        <v>1940.5034576774865</v>
      </c>
      <c r="N452" s="98">
        <f>((Table20[[#This Row],[riqueza]]*SWR)/12)*(1-imposto_GCAP)</f>
        <v>1193.6688876857354</v>
      </c>
      <c r="O452" s="99">
        <f>Table20[[#This Row],[renda passiva]]*cambio_hoje*(1-custo_repatriacao)</f>
        <v>6679.2339444899162</v>
      </c>
    </row>
    <row r="453" spans="7:15" ht="20.100000000000001" customHeight="1" x14ac:dyDescent="0.6">
      <c r="G453" s="57">
        <v>450</v>
      </c>
      <c r="H453" s="112">
        <f ca="1">YEAR(TODAY())-YEAR(data_de_nascimento)+Table20[[#This Row],[meses]]/12</f>
        <v>62.5</v>
      </c>
      <c r="I453" s="58">
        <f t="shared" ca="1" si="15"/>
        <v>58252</v>
      </c>
      <c r="J453" s="60"/>
      <c r="K453" s="60">
        <f t="shared" si="16"/>
        <v>800</v>
      </c>
      <c r="L453" s="61">
        <f>M452+L452*(1-TER_mensal-desconto_div_mensal)+Table20[[#This Row],[aportes]]*(1-custo_remessa)-comissao-Table20[[#This Row],[saques]]</f>
        <v>359105.00174281315</v>
      </c>
      <c r="M453" s="59">
        <f>Table20[[#This Row],[riqueza]]*rendimento_hist_mensal</f>
        <v>1945.9458278591781</v>
      </c>
      <c r="N453" s="98">
        <f>((Table20[[#This Row],[riqueza]]*SWR)/12)*(1-imposto_GCAP)</f>
        <v>1197.0166724760438</v>
      </c>
      <c r="O453" s="99">
        <f>Table20[[#This Row],[renda passiva]]*cambio_hoje*(1-custo_repatriacao)</f>
        <v>6697.9666416733262</v>
      </c>
    </row>
    <row r="454" spans="7:15" ht="20.100000000000001" customHeight="1" x14ac:dyDescent="0.6">
      <c r="G454" s="57">
        <v>451</v>
      </c>
      <c r="H454" s="112">
        <f ca="1">YEAR(TODAY())-YEAR(data_de_nascimento)+Table20[[#This Row],[meses]]/12</f>
        <v>62.583333333333336</v>
      </c>
      <c r="I454" s="58">
        <f t="shared" ref="I454:I517" ca="1" si="17">EDATE(I453,1)</f>
        <v>58282</v>
      </c>
      <c r="J454" s="60"/>
      <c r="K454" s="60">
        <f t="shared" si="16"/>
        <v>800</v>
      </c>
      <c r="L454" s="61">
        <f>M453+L453*(1-TER_mensal-desconto_div_mensal)+Table20[[#This Row],[aportes]]*(1-custo_remessa)-comissao-Table20[[#This Row],[saques]]</f>
        <v>360114.40326009336</v>
      </c>
      <c r="M454" s="59">
        <f>Table20[[#This Row],[riqueza]]*rendimento_hist_mensal</f>
        <v>1951.4156505061846</v>
      </c>
      <c r="N454" s="98">
        <f>((Table20[[#This Row],[riqueza]]*SWR)/12)*(1-imposto_GCAP)</f>
        <v>1200.3813442003113</v>
      </c>
      <c r="O454" s="99">
        <f>Table20[[#This Row],[renda passiva]]*cambio_hoje*(1-custo_repatriacao)</f>
        <v>6716.7938305400512</v>
      </c>
    </row>
    <row r="455" spans="7:15" ht="20.100000000000001" customHeight="1" x14ac:dyDescent="0.6">
      <c r="G455" s="57">
        <v>452</v>
      </c>
      <c r="H455" s="112">
        <f ca="1">YEAR(TODAY())-YEAR(data_de_nascimento)+Table20[[#This Row],[meses]]/12</f>
        <v>62.666666666666664</v>
      </c>
      <c r="I455" s="58">
        <f t="shared" ca="1" si="17"/>
        <v>58313</v>
      </c>
      <c r="J455" s="60"/>
      <c r="K455" s="60">
        <f t="shared" si="16"/>
        <v>800</v>
      </c>
      <c r="L455" s="61">
        <f>M454+L454*(1-TER_mensal-desconto_div_mensal)+Table20[[#This Row],[aportes]]*(1-custo_remessa)-comissao-Table20[[#This Row],[saques]]</f>
        <v>361128.89641194028</v>
      </c>
      <c r="M455" s="59">
        <f>Table20[[#This Row],[riqueza]]*rendimento_hist_mensal</f>
        <v>1956.9130640945425</v>
      </c>
      <c r="N455" s="98">
        <f>((Table20[[#This Row],[riqueza]]*SWR)/12)*(1-imposto_GCAP)</f>
        <v>1203.762988039801</v>
      </c>
      <c r="O455" s="99">
        <f>Table20[[#This Row],[renda passiva]]*cambio_hoje*(1-custo_repatriacao)</f>
        <v>6735.7159877261083</v>
      </c>
    </row>
    <row r="456" spans="7:15" ht="20.100000000000001" customHeight="1" x14ac:dyDescent="0.6">
      <c r="G456" s="57">
        <v>453</v>
      </c>
      <c r="H456" s="112">
        <f ca="1">YEAR(TODAY())-YEAR(data_de_nascimento)+Table20[[#This Row],[meses]]/12</f>
        <v>62.75</v>
      </c>
      <c r="I456" s="58">
        <f t="shared" ca="1" si="17"/>
        <v>58344</v>
      </c>
      <c r="J456" s="60"/>
      <c r="K456" s="60">
        <f t="shared" si="16"/>
        <v>800</v>
      </c>
      <c r="L456" s="61">
        <f>M455+L455*(1-TER_mensal-desconto_div_mensal)+Table20[[#This Row],[aportes]]*(1-custo_remessa)-comissao-Table20[[#This Row],[saques]]</f>
        <v>362148.50688163465</v>
      </c>
      <c r="M456" s="59">
        <f>Table20[[#This Row],[riqueza]]*rendimento_hist_mensal</f>
        <v>1962.4382077987905</v>
      </c>
      <c r="N456" s="98">
        <f>((Table20[[#This Row],[riqueza]]*SWR)/12)*(1-imposto_GCAP)</f>
        <v>1207.1616896054488</v>
      </c>
      <c r="O456" s="99">
        <f>Table20[[#This Row],[renda passiva]]*cambio_hoje*(1-custo_repatriacao)</f>
        <v>6754.7335922717693</v>
      </c>
    </row>
    <row r="457" spans="7:15" ht="20.100000000000001" customHeight="1" x14ac:dyDescent="0.6">
      <c r="G457" s="57">
        <v>454</v>
      </c>
      <c r="H457" s="112">
        <f ca="1">YEAR(TODAY())-YEAR(data_de_nascimento)+Table20[[#This Row],[meses]]/12</f>
        <v>62.833333333333336</v>
      </c>
      <c r="I457" s="58">
        <f t="shared" ca="1" si="17"/>
        <v>58374</v>
      </c>
      <c r="J457" s="60"/>
      <c r="K457" s="60">
        <f t="shared" si="16"/>
        <v>800</v>
      </c>
      <c r="L457" s="61">
        <f>M456+L456*(1-TER_mensal-desconto_div_mensal)+Table20[[#This Row],[aportes]]*(1-custo_remessa)-comissao-Table20[[#This Row],[saques]]</f>
        <v>363173.26048200915</v>
      </c>
      <c r="M457" s="59">
        <f>Table20[[#This Row],[riqueza]]*rendimento_hist_mensal</f>
        <v>1967.9912214954936</v>
      </c>
      <c r="N457" s="98">
        <f>((Table20[[#This Row],[riqueza]]*SWR)/12)*(1-imposto_GCAP)</f>
        <v>1210.5775349400305</v>
      </c>
      <c r="O457" s="99">
        <f>Table20[[#This Row],[renda passiva]]*cambio_hoje*(1-custo_repatriacao)</f>
        <v>6773.847125633687</v>
      </c>
    </row>
    <row r="458" spans="7:15" ht="20.100000000000001" customHeight="1" x14ac:dyDescent="0.6">
      <c r="G458" s="57">
        <v>455</v>
      </c>
      <c r="H458" s="112">
        <f ca="1">YEAR(TODAY())-YEAR(data_de_nascimento)+Table20[[#This Row],[meses]]/12</f>
        <v>62.916666666666664</v>
      </c>
      <c r="I458" s="58">
        <f t="shared" ca="1" si="17"/>
        <v>58405</v>
      </c>
      <c r="J458" s="60"/>
      <c r="K458" s="60">
        <f t="shared" si="16"/>
        <v>800</v>
      </c>
      <c r="L458" s="61">
        <f>M457+L457*(1-TER_mensal-desconto_div_mensal)+Table20[[#This Row],[aportes]]*(1-custo_remessa)-comissao-Table20[[#This Row],[saques]]</f>
        <v>364203.18315610173</v>
      </c>
      <c r="M458" s="59">
        <f>Table20[[#This Row],[riqueza]]*rendimento_hist_mensal</f>
        <v>1973.572245766783</v>
      </c>
      <c r="N458" s="98">
        <f>((Table20[[#This Row],[riqueza]]*SWR)/12)*(1-imposto_GCAP)</f>
        <v>1214.0106105203392</v>
      </c>
      <c r="O458" s="99">
        <f>Table20[[#This Row],[renda passiva]]*cambio_hoje*(1-custo_repatriacao)</f>
        <v>6793.0570716970833</v>
      </c>
    </row>
    <row r="459" spans="7:15" ht="20.100000000000001" customHeight="1" x14ac:dyDescent="0.6">
      <c r="G459" s="57">
        <v>456</v>
      </c>
      <c r="H459" s="112">
        <f ca="1">YEAR(TODAY())-YEAR(data_de_nascimento)+Table20[[#This Row],[meses]]/12</f>
        <v>63</v>
      </c>
      <c r="I459" s="58">
        <f t="shared" ca="1" si="17"/>
        <v>58435</v>
      </c>
      <c r="J459" s="60"/>
      <c r="K459" s="60">
        <f t="shared" si="16"/>
        <v>800</v>
      </c>
      <c r="L459" s="61">
        <f>M458+L458*(1-TER_mensal-desconto_div_mensal)+Table20[[#This Row],[aportes]]*(1-custo_remessa)-comissao-Table20[[#This Row],[saques]]</f>
        <v>365238.30097781261</v>
      </c>
      <c r="M459" s="59">
        <f>Table20[[#This Row],[riqueza]]*rendimento_hist_mensal</f>
        <v>1979.1814219039161</v>
      </c>
      <c r="N459" s="98">
        <f>((Table20[[#This Row],[riqueza]]*SWR)/12)*(1-imposto_GCAP)</f>
        <v>1217.4610032593753</v>
      </c>
      <c r="O459" s="99">
        <f>Table20[[#This Row],[renda passiva]]*cambio_hoje*(1-custo_repatriacao)</f>
        <v>6812.3639167879974</v>
      </c>
    </row>
    <row r="460" spans="7:15" ht="20.100000000000001" customHeight="1" x14ac:dyDescent="0.6">
      <c r="G460" s="57">
        <v>457</v>
      </c>
      <c r="H460" s="112">
        <f ca="1">YEAR(TODAY())-YEAR(data_de_nascimento)+Table20[[#This Row],[meses]]/12</f>
        <v>63.083333333333336</v>
      </c>
      <c r="I460" s="58">
        <f t="shared" ca="1" si="17"/>
        <v>58466</v>
      </c>
      <c r="J460" s="60"/>
      <c r="K460" s="60">
        <f t="shared" si="16"/>
        <v>800</v>
      </c>
      <c r="L460" s="61">
        <f>M459+L459*(1-TER_mensal-desconto_div_mensal)+Table20[[#This Row],[aportes]]*(1-custo_remessa)-comissao-Table20[[#This Row],[saques]]</f>
        <v>366278.64015256427</v>
      </c>
      <c r="M460" s="59">
        <f>Table20[[#This Row],[riqueza]]*rendimento_hist_mensal</f>
        <v>1984.8188919108541</v>
      </c>
      <c r="N460" s="98">
        <f>((Table20[[#This Row],[riqueza]]*SWR)/12)*(1-imposto_GCAP)</f>
        <v>1220.9288005085475</v>
      </c>
      <c r="O460" s="99">
        <f>Table20[[#This Row],[renda passiva]]*cambio_hoje*(1-custo_repatriacao)</f>
        <v>6831.768149685603</v>
      </c>
    </row>
    <row r="461" spans="7:15" ht="20.100000000000001" customHeight="1" x14ac:dyDescent="0.6">
      <c r="G461" s="57">
        <v>458</v>
      </c>
      <c r="H461" s="112">
        <f ca="1">YEAR(TODAY())-YEAR(data_de_nascimento)+Table20[[#This Row],[meses]]/12</f>
        <v>63.166666666666664</v>
      </c>
      <c r="I461" s="58">
        <f t="shared" ca="1" si="17"/>
        <v>58497</v>
      </c>
      <c r="J461" s="60"/>
      <c r="K461" s="60">
        <f t="shared" si="16"/>
        <v>800</v>
      </c>
      <c r="L461" s="61">
        <f>M460+L460*(1-TER_mensal-desconto_div_mensal)+Table20[[#This Row],[aportes]]*(1-custo_remessa)-comissao-Table20[[#This Row],[saques]]</f>
        <v>367324.22701796488</v>
      </c>
      <c r="M461" s="59">
        <f>Table20[[#This Row],[riqueza]]*rendimento_hist_mensal</f>
        <v>1990.484798507855</v>
      </c>
      <c r="N461" s="98">
        <f>((Table20[[#This Row],[riqueza]]*SWR)/12)*(1-imposto_GCAP)</f>
        <v>1224.4140900598829</v>
      </c>
      <c r="O461" s="99">
        <f>Table20[[#This Row],[renda passiva]]*cambio_hoje*(1-custo_repatriacao)</f>
        <v>6851.2702616345769</v>
      </c>
    </row>
    <row r="462" spans="7:15" ht="20.100000000000001" customHeight="1" x14ac:dyDescent="0.6">
      <c r="G462" s="57">
        <v>459</v>
      </c>
      <c r="H462" s="112">
        <f ca="1">YEAR(TODAY())-YEAR(data_de_nascimento)+Table20[[#This Row],[meses]]/12</f>
        <v>63.25</v>
      </c>
      <c r="I462" s="58">
        <f t="shared" ca="1" si="17"/>
        <v>58526</v>
      </c>
      <c r="J462" s="60"/>
      <c r="K462" s="60">
        <f t="shared" si="16"/>
        <v>800</v>
      </c>
      <c r="L462" s="61">
        <f>M461+L461*(1-TER_mensal-desconto_div_mensal)+Table20[[#This Row],[aportes]]*(1-custo_remessa)-comissao-Table20[[#This Row],[saques]]</f>
        <v>368375.08804447507</v>
      </c>
      <c r="M462" s="59">
        <f>Table20[[#This Row],[riqueza]]*rendimento_hist_mensal</f>
        <v>1996.179285135089</v>
      </c>
      <c r="N462" s="98">
        <f>((Table20[[#This Row],[riqueza]]*SWR)/12)*(1-imposto_GCAP)</f>
        <v>1227.9169601482502</v>
      </c>
      <c r="O462" s="99">
        <f>Table20[[#This Row],[renda passiva]]*cambio_hoje*(1-custo_repatriacao)</f>
        <v>6870.8707463575411</v>
      </c>
    </row>
    <row r="463" spans="7:15" ht="20.100000000000001" customHeight="1" x14ac:dyDescent="0.6">
      <c r="G463" s="57">
        <v>460</v>
      </c>
      <c r="H463" s="112">
        <f ca="1">YEAR(TODAY())-YEAR(data_de_nascimento)+Table20[[#This Row],[meses]]/12</f>
        <v>63.333333333333336</v>
      </c>
      <c r="I463" s="58">
        <f t="shared" ca="1" si="17"/>
        <v>58557</v>
      </c>
      <c r="J463" s="60"/>
      <c r="K463" s="60">
        <f t="shared" si="16"/>
        <v>800</v>
      </c>
      <c r="L463" s="61">
        <f>M462+L462*(1-TER_mensal-desconto_div_mensal)+Table20[[#This Row],[aportes]]*(1-custo_remessa)-comissao-Table20[[#This Row],[saques]]</f>
        <v>369431.24983607797</v>
      </c>
      <c r="M463" s="59">
        <f>Table20[[#This Row],[riqueza]]*rendimento_hist_mensal</f>
        <v>2001.902495956268</v>
      </c>
      <c r="N463" s="98">
        <f>((Table20[[#This Row],[riqueza]]*SWR)/12)*(1-imposto_GCAP)</f>
        <v>1231.4374994535933</v>
      </c>
      <c r="O463" s="99">
        <f>Table20[[#This Row],[renda passiva]]*cambio_hoje*(1-custo_repatriacao)</f>
        <v>6890.5701000675535</v>
      </c>
    </row>
    <row r="464" spans="7:15" ht="20.100000000000001" customHeight="1" x14ac:dyDescent="0.6">
      <c r="G464" s="57">
        <v>461</v>
      </c>
      <c r="H464" s="112">
        <f ca="1">YEAR(TODAY())-YEAR(data_de_nascimento)+Table20[[#This Row],[meses]]/12</f>
        <v>63.416666666666664</v>
      </c>
      <c r="I464" s="58">
        <f t="shared" ca="1" si="17"/>
        <v>58587</v>
      </c>
      <c r="J464" s="60"/>
      <c r="K464" s="60">
        <f t="shared" si="16"/>
        <v>800</v>
      </c>
      <c r="L464" s="61">
        <f>M463+L463*(1-TER_mensal-desconto_div_mensal)+Table20[[#This Row],[aportes]]*(1-custo_remessa)-comissao-Table20[[#This Row],[saques]]</f>
        <v>370492.73913095298</v>
      </c>
      <c r="M464" s="59">
        <f>Table20[[#This Row],[riqueza]]*rendimento_hist_mensal</f>
        <v>2007.6545758622965</v>
      </c>
      <c r="N464" s="98">
        <f>((Table20[[#This Row],[riqueza]]*SWR)/12)*(1-imposto_GCAP)</f>
        <v>1234.9757971031765</v>
      </c>
      <c r="O464" s="99">
        <f>Table20[[#This Row],[renda passiva]]*cambio_hoje*(1-custo_repatriacao)</f>
        <v>6910.3688214806789</v>
      </c>
    </row>
    <row r="465" spans="7:15" ht="20.100000000000001" customHeight="1" x14ac:dyDescent="0.6">
      <c r="G465" s="57">
        <v>462</v>
      </c>
      <c r="H465" s="112">
        <f ca="1">YEAR(TODAY())-YEAR(data_de_nascimento)+Table20[[#This Row],[meses]]/12</f>
        <v>63.5</v>
      </c>
      <c r="I465" s="58">
        <f t="shared" ca="1" si="17"/>
        <v>58618</v>
      </c>
      <c r="J465" s="60"/>
      <c r="K465" s="60">
        <f t="shared" si="16"/>
        <v>800</v>
      </c>
      <c r="L465" s="61">
        <f>M464+L464*(1-TER_mensal-desconto_div_mensal)+Table20[[#This Row],[aportes]]*(1-custo_remessa)-comissao-Table20[[#This Row],[saques]]</f>
        <v>371559.58280215238</v>
      </c>
      <c r="M465" s="59">
        <f>Table20[[#This Row],[riqueza]]*rendimento_hist_mensal</f>
        <v>2013.4356704749393</v>
      </c>
      <c r="N465" s="98">
        <f>((Table20[[#This Row],[riqueza]]*SWR)/12)*(1-imposto_GCAP)</f>
        <v>1238.5319426738413</v>
      </c>
      <c r="O465" s="99">
        <f>Table20[[#This Row],[renda passiva]]*cambio_hoje*(1-custo_repatriacao)</f>
        <v>6930.2674118286122</v>
      </c>
    </row>
    <row r="466" spans="7:15" ht="20.100000000000001" customHeight="1" x14ac:dyDescent="0.6">
      <c r="G466" s="57">
        <v>463</v>
      </c>
      <c r="H466" s="112">
        <f ca="1">YEAR(TODAY())-YEAR(data_de_nascimento)+Table20[[#This Row],[meses]]/12</f>
        <v>63.583333333333336</v>
      </c>
      <c r="I466" s="58">
        <f t="shared" ca="1" si="17"/>
        <v>58648</v>
      </c>
      <c r="J466" s="60"/>
      <c r="K466" s="60">
        <f t="shared" si="16"/>
        <v>800</v>
      </c>
      <c r="L466" s="61">
        <f>M465+L465*(1-TER_mensal-desconto_div_mensal)+Table20[[#This Row],[aportes]]*(1-custo_remessa)-comissao-Table20[[#This Row],[saques]]</f>
        <v>372631.80785828194</v>
      </c>
      <c r="M466" s="59">
        <f>Table20[[#This Row],[riqueza]]*rendimento_hist_mensal</f>
        <v>2019.2459261505082</v>
      </c>
      <c r="N466" s="98">
        <f>((Table20[[#This Row],[riqueza]]*SWR)/12)*(1-imposto_GCAP)</f>
        <v>1242.1060261942732</v>
      </c>
      <c r="O466" s="99">
        <f>Table20[[#This Row],[renda passiva]]*cambio_hoje*(1-custo_repatriacao)</f>
        <v>6950.2663748713658</v>
      </c>
    </row>
    <row r="467" spans="7:15" ht="20.100000000000001" customHeight="1" x14ac:dyDescent="0.6">
      <c r="G467" s="57">
        <v>464</v>
      </c>
      <c r="H467" s="112">
        <f ca="1">YEAR(TODAY())-YEAR(data_de_nascimento)+Table20[[#This Row],[meses]]/12</f>
        <v>63.666666666666664</v>
      </c>
      <c r="I467" s="58">
        <f t="shared" ca="1" si="17"/>
        <v>58679</v>
      </c>
      <c r="J467" s="60"/>
      <c r="K467" s="60">
        <f t="shared" si="16"/>
        <v>800</v>
      </c>
      <c r="L467" s="61">
        <f>M466+L466*(1-TER_mensal-desconto_div_mensal)+Table20[[#This Row],[aportes]]*(1-custo_remessa)-comissao-Table20[[#This Row],[saques]]</f>
        <v>373709.44144418446</v>
      </c>
      <c r="M467" s="59">
        <f>Table20[[#This Row],[riqueza]]*rendimento_hist_mensal</f>
        <v>2025.0854899835674</v>
      </c>
      <c r="N467" s="98">
        <f>((Table20[[#This Row],[riqueza]]*SWR)/12)*(1-imposto_GCAP)</f>
        <v>1245.6981381472815</v>
      </c>
      <c r="O467" s="99">
        <f>Table20[[#This Row],[renda passiva]]*cambio_hoje*(1-custo_repatriacao)</f>
        <v>6970.3662169100207</v>
      </c>
    </row>
    <row r="468" spans="7:15" ht="20.100000000000001" customHeight="1" x14ac:dyDescent="0.6">
      <c r="G468" s="57">
        <v>465</v>
      </c>
      <c r="H468" s="112">
        <f ca="1">YEAR(TODAY())-YEAR(data_de_nascimento)+Table20[[#This Row],[meses]]/12</f>
        <v>63.75</v>
      </c>
      <c r="I468" s="58">
        <f t="shared" ca="1" si="17"/>
        <v>58710</v>
      </c>
      <c r="J468" s="60"/>
      <c r="K468" s="60">
        <f t="shared" si="16"/>
        <v>800</v>
      </c>
      <c r="L468" s="61">
        <f>M467+L467*(1-TER_mensal-desconto_div_mensal)+Table20[[#This Row],[aportes]]*(1-custo_remessa)-comissao-Table20[[#This Row],[saques]]</f>
        <v>374792.51084162702</v>
      </c>
      <c r="M468" s="59">
        <f>Table20[[#This Row],[riqueza]]*rendimento_hist_mensal</f>
        <v>2030.9545098106562</v>
      </c>
      <c r="N468" s="98">
        <f>((Table20[[#This Row],[riqueza]]*SWR)/12)*(1-imposto_GCAP)</f>
        <v>1249.3083694720901</v>
      </c>
      <c r="O468" s="99">
        <f>Table20[[#This Row],[renda passiva]]*cambio_hoje*(1-custo_repatriacao)</f>
        <v>6990.5674467995541</v>
      </c>
    </row>
    <row r="469" spans="7:15" ht="20.100000000000001" customHeight="1" x14ac:dyDescent="0.6">
      <c r="G469" s="57">
        <v>466</v>
      </c>
      <c r="H469" s="112">
        <f ca="1">YEAR(TODAY())-YEAR(data_de_nascimento)+Table20[[#This Row],[meses]]/12</f>
        <v>63.833333333333336</v>
      </c>
      <c r="I469" s="58">
        <f t="shared" ca="1" si="17"/>
        <v>58740</v>
      </c>
      <c r="J469" s="60"/>
      <c r="K469" s="60">
        <f t="shared" si="16"/>
        <v>800</v>
      </c>
      <c r="L469" s="61">
        <f>M468+L468*(1-TER_mensal-desconto_div_mensal)+Table20[[#This Row],[aportes]]*(1-custo_remessa)-comissao-Table20[[#This Row],[saques]]</f>
        <v>375881.04346999183</v>
      </c>
      <c r="M469" s="59">
        <f>Table20[[#This Row],[riqueza]]*rendimento_hist_mensal</f>
        <v>2036.8531342140336</v>
      </c>
      <c r="N469" s="98">
        <f>((Table20[[#This Row],[riqueza]]*SWR)/12)*(1-imposto_GCAP)</f>
        <v>1252.9368115666396</v>
      </c>
      <c r="O469" s="99">
        <f>Table20[[#This Row],[renda passiva]]*cambio_hoje*(1-custo_repatriacao)</f>
        <v>7010.8705759617096</v>
      </c>
    </row>
    <row r="470" spans="7:15" ht="20.100000000000001" customHeight="1" x14ac:dyDescent="0.6">
      <c r="G470" s="57">
        <v>467</v>
      </c>
      <c r="H470" s="112">
        <f ca="1">YEAR(TODAY())-YEAR(data_de_nascimento)+Table20[[#This Row],[meses]]/12</f>
        <v>63.916666666666664</v>
      </c>
      <c r="I470" s="58">
        <f t="shared" ca="1" si="17"/>
        <v>58771</v>
      </c>
      <c r="J470" s="60"/>
      <c r="K470" s="60">
        <f t="shared" si="16"/>
        <v>800</v>
      </c>
      <c r="L470" s="61">
        <f>M469+L469*(1-TER_mensal-desconto_div_mensal)+Table20[[#This Row],[aportes]]*(1-custo_remessa)-comissao-Table20[[#This Row],[saques]]</f>
        <v>376975.06688697013</v>
      </c>
      <c r="M470" s="59">
        <f>Table20[[#This Row],[riqueza]]*rendimento_hist_mensal</f>
        <v>2042.7815125254388</v>
      </c>
      <c r="N470" s="98">
        <f>((Table20[[#This Row],[riqueza]]*SWR)/12)*(1-imposto_GCAP)</f>
        <v>1256.5835562899003</v>
      </c>
      <c r="O470" s="99">
        <f>Table20[[#This Row],[renda passiva]]*cambio_hoje*(1-custo_repatriacao)</f>
        <v>7031.2761183979519</v>
      </c>
    </row>
    <row r="471" spans="7:15" ht="20.100000000000001" customHeight="1" x14ac:dyDescent="0.6">
      <c r="G471" s="57">
        <v>468</v>
      </c>
      <c r="H471" s="112">
        <f ca="1">YEAR(TODAY())-YEAR(data_de_nascimento)+Table20[[#This Row],[meses]]/12</f>
        <v>64</v>
      </c>
      <c r="I471" s="58">
        <f t="shared" ca="1" si="17"/>
        <v>58801</v>
      </c>
      <c r="J471" s="60"/>
      <c r="K471" s="60">
        <f t="shared" si="16"/>
        <v>800</v>
      </c>
      <c r="L471" s="61">
        <f>M470+L470*(1-TER_mensal-desconto_div_mensal)+Table20[[#This Row],[aportes]]*(1-custo_remessa)-comissao-Table20[[#This Row],[saques]]</f>
        <v>378074.60878926009</v>
      </c>
      <c r="M471" s="59">
        <f>Table20[[#This Row],[riqueza]]*rendimento_hist_mensal</f>
        <v>2048.7397948298712</v>
      </c>
      <c r="N471" s="98">
        <f>((Table20[[#This Row],[riqueza]]*SWR)/12)*(1-imposto_GCAP)</f>
        <v>1260.2486959642004</v>
      </c>
      <c r="O471" s="99">
        <f>Table20[[#This Row],[renda passiva]]*cambio_hoje*(1-custo_repatriacao)</f>
        <v>7051.7845907024812</v>
      </c>
    </row>
    <row r="472" spans="7:15" ht="20.100000000000001" customHeight="1" x14ac:dyDescent="0.6">
      <c r="G472" s="57">
        <v>469</v>
      </c>
      <c r="H472" s="112">
        <f ca="1">YEAR(TODAY())-YEAR(data_de_nascimento)+Table20[[#This Row],[meses]]/12</f>
        <v>64.083333333333343</v>
      </c>
      <c r="I472" s="58">
        <f t="shared" ca="1" si="17"/>
        <v>58832</v>
      </c>
      <c r="J472" s="60"/>
      <c r="K472" s="60">
        <f t="shared" ref="K472:K535" si="18">saques</f>
        <v>800</v>
      </c>
      <c r="L472" s="61">
        <f>M471+L471*(1-TER_mensal-desconto_div_mensal)+Table20[[#This Row],[aportes]]*(1-custo_remessa)-comissao-Table20[[#This Row],[saques]]</f>
        <v>379179.69701326778</v>
      </c>
      <c r="M472" s="59">
        <f>Table20[[#This Row],[riqueza]]*rendimento_hist_mensal</f>
        <v>2054.7281319693921</v>
      </c>
      <c r="N472" s="98">
        <f>((Table20[[#This Row],[riqueza]]*SWR)/12)*(1-imposto_GCAP)</f>
        <v>1263.9323233775592</v>
      </c>
      <c r="O472" s="99">
        <f>Table20[[#This Row],[renda passiva]]*cambio_hoje*(1-custo_repatriacao)</f>
        <v>7072.3965120753019</v>
      </c>
    </row>
    <row r="473" spans="7:15" ht="20.100000000000001" customHeight="1" x14ac:dyDescent="0.6">
      <c r="G473" s="57">
        <v>470</v>
      </c>
      <c r="H473" s="112">
        <f ca="1">YEAR(TODAY())-YEAR(data_de_nascimento)+Table20[[#This Row],[meses]]/12</f>
        <v>64.166666666666657</v>
      </c>
      <c r="I473" s="58">
        <f t="shared" ca="1" si="17"/>
        <v>58863</v>
      </c>
      <c r="J473" s="60"/>
      <c r="K473" s="60">
        <f t="shared" si="18"/>
        <v>800</v>
      </c>
      <c r="L473" s="61">
        <f>M472+L472*(1-TER_mensal-desconto_div_mensal)+Table20[[#This Row],[aportes]]*(1-custo_remessa)-comissao-Table20[[#This Row],[saques]]</f>
        <v>380290.35953581211</v>
      </c>
      <c r="M473" s="59">
        <f>Table20[[#This Row],[riqueza]]*rendimento_hist_mensal</f>
        <v>2060.7466755469404</v>
      </c>
      <c r="N473" s="98">
        <f>((Table20[[#This Row],[riqueza]]*SWR)/12)*(1-imposto_GCAP)</f>
        <v>1267.6345317860403</v>
      </c>
      <c r="O473" s="99">
        <f>Table20[[#This Row],[renda passiva]]*cambio_hoje*(1-custo_repatriacao)</f>
        <v>7093.1124043353775</v>
      </c>
    </row>
    <row r="474" spans="7:15" ht="20.100000000000001" customHeight="1" x14ac:dyDescent="0.6">
      <c r="G474" s="57">
        <v>471</v>
      </c>
      <c r="H474" s="112">
        <f ca="1">YEAR(TODAY())-YEAR(data_de_nascimento)+Table20[[#This Row],[meses]]/12</f>
        <v>64.25</v>
      </c>
      <c r="I474" s="58">
        <f t="shared" ca="1" si="17"/>
        <v>58891</v>
      </c>
      <c r="J474" s="60"/>
      <c r="K474" s="60">
        <f t="shared" si="18"/>
        <v>800</v>
      </c>
      <c r="L474" s="61">
        <f>M473+L473*(1-TER_mensal-desconto_div_mensal)+Table20[[#This Row],[aportes]]*(1-custo_remessa)-comissao-Table20[[#This Row],[saques]]</f>
        <v>381406.62447483279</v>
      </c>
      <c r="M474" s="59">
        <f>Table20[[#This Row],[riqueza]]*rendimento_hist_mensal</f>
        <v>2066.7955779301728</v>
      </c>
      <c r="N474" s="98">
        <f>((Table20[[#This Row],[riqueza]]*SWR)/12)*(1-imposto_GCAP)</f>
        <v>1271.3554149161093</v>
      </c>
      <c r="O474" s="99">
        <f>Table20[[#This Row],[renda passiva]]*cambio_hoje*(1-custo_repatriacao)</f>
        <v>7113.9327919338348</v>
      </c>
    </row>
    <row r="475" spans="7:15" ht="20.100000000000001" customHeight="1" x14ac:dyDescent="0.6">
      <c r="G475" s="57">
        <v>472</v>
      </c>
      <c r="H475" s="112">
        <f ca="1">YEAR(TODAY())-YEAR(data_de_nascimento)+Table20[[#This Row],[meses]]/12</f>
        <v>64.333333333333343</v>
      </c>
      <c r="I475" s="58">
        <f t="shared" ca="1" si="17"/>
        <v>58922</v>
      </c>
      <c r="J475" s="60"/>
      <c r="K475" s="60">
        <f t="shared" si="18"/>
        <v>800</v>
      </c>
      <c r="L475" s="61">
        <f>M474+L474*(1-TER_mensal-desconto_div_mensal)+Table20[[#This Row],[aportes]]*(1-custo_remessa)-comissao-Table20[[#This Row],[saques]]</f>
        <v>382528.52009010257</v>
      </c>
      <c r="M475" s="59">
        <f>Table20[[#This Row],[riqueza]]*rendimento_hist_mensal</f>
        <v>2072.8749922553211</v>
      </c>
      <c r="N475" s="98">
        <f>((Table20[[#This Row],[riqueza]]*SWR)/12)*(1-imposto_GCAP)</f>
        <v>1275.0950669670085</v>
      </c>
      <c r="O475" s="99">
        <f>Table20[[#This Row],[renda passiva]]*cambio_hoje*(1-custo_repatriacao)</f>
        <v>7134.858201967244</v>
      </c>
    </row>
    <row r="476" spans="7:15" ht="20.100000000000001" customHeight="1" x14ac:dyDescent="0.6">
      <c r="G476" s="57">
        <v>473</v>
      </c>
      <c r="H476" s="112">
        <f ca="1">YEAR(TODAY())-YEAR(data_de_nascimento)+Table20[[#This Row],[meses]]/12</f>
        <v>64.416666666666657</v>
      </c>
      <c r="I476" s="58">
        <f t="shared" ca="1" si="17"/>
        <v>58952</v>
      </c>
      <c r="J476" s="60"/>
      <c r="K476" s="60">
        <f t="shared" si="18"/>
        <v>800</v>
      </c>
      <c r="L476" s="61">
        <f>M475+L475*(1-TER_mensal-desconto_div_mensal)+Table20[[#This Row],[aportes]]*(1-custo_remessa)-comissao-Table20[[#This Row],[saques]]</f>
        <v>383656.07478394225</v>
      </c>
      <c r="M476" s="59">
        <f>Table20[[#This Row],[riqueza]]*rendimento_hist_mensal</f>
        <v>2078.9850724310681</v>
      </c>
      <c r="N476" s="98">
        <f>((Table20[[#This Row],[riqueza]]*SWR)/12)*(1-imposto_GCAP)</f>
        <v>1278.8535826131408</v>
      </c>
      <c r="O476" s="99">
        <f>Table20[[#This Row],[renda passiva]]*cambio_hoje*(1-custo_repatriacao)</f>
        <v>7155.8891641909604</v>
      </c>
    </row>
    <row r="477" spans="7:15" ht="20.100000000000001" customHeight="1" x14ac:dyDescent="0.6">
      <c r="G477" s="57">
        <v>474</v>
      </c>
      <c r="H477" s="112">
        <f ca="1">YEAR(TODAY())-YEAR(data_de_nascimento)+Table20[[#This Row],[meses]]/12</f>
        <v>64.5</v>
      </c>
      <c r="I477" s="58">
        <f t="shared" ca="1" si="17"/>
        <v>58983</v>
      </c>
      <c r="J477" s="60"/>
      <c r="K477" s="60">
        <f t="shared" si="18"/>
        <v>800</v>
      </c>
      <c r="L477" s="61">
        <f>M476+L476*(1-TER_mensal-desconto_div_mensal)+Table20[[#This Row],[aportes]]*(1-custo_remessa)-comissao-Table20[[#This Row],[saques]]</f>
        <v>384789.31710194022</v>
      </c>
      <c r="M477" s="59">
        <f>Table20[[#This Row],[riqueza]]*rendimento_hist_mensal</f>
        <v>2085.1259731424457</v>
      </c>
      <c r="N477" s="98">
        <f>((Table20[[#This Row],[riqueza]]*SWR)/12)*(1-imposto_GCAP)</f>
        <v>1282.6310570064675</v>
      </c>
      <c r="O477" s="99">
        <f>Table20[[#This Row],[renda passiva]]*cambio_hoje*(1-custo_repatriacao)</f>
        <v>7177.0262110325384</v>
      </c>
    </row>
    <row r="478" spans="7:15" ht="20.100000000000001" customHeight="1" x14ac:dyDescent="0.6">
      <c r="G478" s="57">
        <v>475</v>
      </c>
      <c r="H478" s="112">
        <f ca="1">YEAR(TODAY())-YEAR(data_de_nascimento)+Table20[[#This Row],[meses]]/12</f>
        <v>64.583333333333343</v>
      </c>
      <c r="I478" s="58">
        <f t="shared" ca="1" si="17"/>
        <v>59013</v>
      </c>
      <c r="J478" s="60"/>
      <c r="K478" s="60">
        <f t="shared" si="18"/>
        <v>800</v>
      </c>
      <c r="L478" s="61">
        <f>M477+L477*(1-TER_mensal-desconto_div_mensal)+Table20[[#This Row],[aportes]]*(1-custo_remessa)-comissao-Table20[[#This Row],[saques]]</f>
        <v>385928.27573367453</v>
      </c>
      <c r="M478" s="59">
        <f>Table20[[#This Row],[riqueza]]*rendimento_hist_mensal</f>
        <v>2091.2978498547473</v>
      </c>
      <c r="N478" s="98">
        <f>((Table20[[#This Row],[riqueza]]*SWR)/12)*(1-imposto_GCAP)</f>
        <v>1286.427585778915</v>
      </c>
      <c r="O478" s="99">
        <f>Table20[[#This Row],[renda passiva]]*cambio_hoje*(1-custo_repatriacao)</f>
        <v>7198.2698776052084</v>
      </c>
    </row>
    <row r="479" spans="7:15" ht="20.100000000000001" customHeight="1" x14ac:dyDescent="0.6">
      <c r="G479" s="57">
        <v>476</v>
      </c>
      <c r="H479" s="112">
        <f ca="1">YEAR(TODAY())-YEAR(data_de_nascimento)+Table20[[#This Row],[meses]]/12</f>
        <v>64.666666666666657</v>
      </c>
      <c r="I479" s="58">
        <f t="shared" ca="1" si="17"/>
        <v>59044</v>
      </c>
      <c r="J479" s="60"/>
      <c r="K479" s="60">
        <f t="shared" si="18"/>
        <v>800</v>
      </c>
      <c r="L479" s="61">
        <f>M478+L478*(1-TER_mensal-desconto_div_mensal)+Table20[[#This Row],[aportes]]*(1-custo_remessa)-comissao-Table20[[#This Row],[saques]]</f>
        <v>387072.9795134397</v>
      </c>
      <c r="M479" s="59">
        <f>Table20[[#This Row],[riqueza]]*rendimento_hist_mensal</f>
        <v>2097.5008588174683</v>
      </c>
      <c r="N479" s="98">
        <f>((Table20[[#This Row],[riqueza]]*SWR)/12)*(1-imposto_GCAP)</f>
        <v>1290.243265044799</v>
      </c>
      <c r="O479" s="99">
        <f>Table20[[#This Row],[renda passiva]]*cambio_hoje*(1-custo_repatriacao)</f>
        <v>7219.6207017214256</v>
      </c>
    </row>
    <row r="480" spans="7:15" ht="20.100000000000001" customHeight="1" x14ac:dyDescent="0.6">
      <c r="G480" s="57">
        <v>477</v>
      </c>
      <c r="H480" s="112">
        <f ca="1">YEAR(TODAY())-YEAR(data_de_nascimento)+Table20[[#This Row],[meses]]/12</f>
        <v>64.75</v>
      </c>
      <c r="I480" s="58">
        <f t="shared" ca="1" si="17"/>
        <v>59075</v>
      </c>
      <c r="J480" s="60"/>
      <c r="K480" s="60">
        <f t="shared" si="18"/>
        <v>800</v>
      </c>
      <c r="L480" s="61">
        <f>M479+L479*(1-TER_mensal-desconto_div_mensal)+Table20[[#This Row],[aportes]]*(1-custo_remessa)-comissao-Table20[[#This Row],[saques]]</f>
        <v>388223.45742097654</v>
      </c>
      <c r="M480" s="59">
        <f>Table20[[#This Row],[riqueza]]*rendimento_hist_mensal</f>
        <v>2103.7351570682595</v>
      </c>
      <c r="N480" s="98">
        <f>((Table20[[#This Row],[riqueza]]*SWR)/12)*(1-imposto_GCAP)</f>
        <v>1294.0781914032552</v>
      </c>
      <c r="O480" s="99">
        <f>Table20[[#This Row],[renda passiva]]*cambio_hoje*(1-custo_repatriacao)</f>
        <v>7241.079223906484</v>
      </c>
    </row>
    <row r="481" spans="7:15" ht="20.100000000000001" customHeight="1" x14ac:dyDescent="0.6">
      <c r="G481" s="57">
        <v>478</v>
      </c>
      <c r="H481" s="112">
        <f ca="1">YEAR(TODAY())-YEAR(data_de_nascimento)+Table20[[#This Row],[meses]]/12</f>
        <v>64.833333333333343</v>
      </c>
      <c r="I481" s="58">
        <f t="shared" ca="1" si="17"/>
        <v>59105</v>
      </c>
      <c r="J481" s="60"/>
      <c r="K481" s="60">
        <f t="shared" si="18"/>
        <v>800</v>
      </c>
      <c r="L481" s="61">
        <f>M480+L480*(1-TER_mensal-desconto_div_mensal)+Table20[[#This Row],[aportes]]*(1-custo_remessa)-comissao-Table20[[#This Row],[saques]]</f>
        <v>389379.73858220573</v>
      </c>
      <c r="M481" s="59">
        <f>Table20[[#This Row],[riqueza]]*rendimento_hist_mensal</f>
        <v>2110.000902436901</v>
      </c>
      <c r="N481" s="98">
        <f>((Table20[[#This Row],[riqueza]]*SWR)/12)*(1-imposto_GCAP)</f>
        <v>1297.9324619406859</v>
      </c>
      <c r="O481" s="99">
        <f>Table20[[#This Row],[renda passiva]]*cambio_hoje*(1-custo_repatriacao)</f>
        <v>7262.6459874122047</v>
      </c>
    </row>
    <row r="482" spans="7:15" ht="20.100000000000001" customHeight="1" x14ac:dyDescent="0.6">
      <c r="G482" s="57">
        <v>479</v>
      </c>
      <c r="H482" s="112">
        <f ca="1">YEAR(TODAY())-YEAR(data_de_nascimento)+Table20[[#This Row],[meses]]/12</f>
        <v>64.916666666666657</v>
      </c>
      <c r="I482" s="58">
        <f t="shared" ca="1" si="17"/>
        <v>59136</v>
      </c>
      <c r="J482" s="60"/>
      <c r="K482" s="60">
        <f t="shared" si="18"/>
        <v>800</v>
      </c>
      <c r="L482" s="61">
        <f>M481+L481*(1-TER_mensal-desconto_div_mensal)+Table20[[#This Row],[aportes]]*(1-custo_remessa)-comissao-Table20[[#This Row],[saques]]</f>
        <v>390541.85226996528</v>
      </c>
      <c r="M482" s="59">
        <f>Table20[[#This Row],[riqueza]]*rendimento_hist_mensal</f>
        <v>2116.2982535493015</v>
      </c>
      <c r="N482" s="98">
        <f>((Table20[[#This Row],[riqueza]]*SWR)/12)*(1-imposto_GCAP)</f>
        <v>1301.8061742332177</v>
      </c>
      <c r="O482" s="99">
        <f>Table20[[#This Row],[renda passiva]]*cambio_hoje*(1-custo_repatriacao)</f>
        <v>7284.3215382306807</v>
      </c>
    </row>
    <row r="483" spans="7:15" ht="20.100000000000001" customHeight="1" x14ac:dyDescent="0.6">
      <c r="G483" s="57">
        <v>480</v>
      </c>
      <c r="H483" s="112">
        <f ca="1">YEAR(TODAY())-YEAR(data_de_nascimento)+Table20[[#This Row],[meses]]/12</f>
        <v>65</v>
      </c>
      <c r="I483" s="58">
        <f t="shared" ca="1" si="17"/>
        <v>59166</v>
      </c>
      <c r="J483" s="60"/>
      <c r="K483" s="60">
        <f t="shared" si="18"/>
        <v>800</v>
      </c>
      <c r="L483" s="61">
        <f>M482+L482*(1-TER_mensal-desconto_div_mensal)+Table20[[#This Row],[aportes]]*(1-custo_remessa)-comissao-Table20[[#This Row],[saques]]</f>
        <v>391709.82790475164</v>
      </c>
      <c r="M483" s="59">
        <f>Table20[[#This Row],[riqueza]]*rendimento_hist_mensal</f>
        <v>2122.6273698315122</v>
      </c>
      <c r="N483" s="98">
        <f>((Table20[[#This Row],[riqueza]]*SWR)/12)*(1-imposto_GCAP)</f>
        <v>1305.6994263491722</v>
      </c>
      <c r="O483" s="99">
        <f>Table20[[#This Row],[renda passiva]]*cambio_hoje*(1-custo_repatriacao)</f>
        <v>7306.1064251081107</v>
      </c>
    </row>
    <row r="484" spans="7:15" ht="20.100000000000001" customHeight="1" x14ac:dyDescent="0.6">
      <c r="G484" s="57">
        <v>481</v>
      </c>
      <c r="H484" s="112">
        <f ca="1">YEAR(TODAY())-YEAR(data_de_nascimento)+Table20[[#This Row],[meses]]/12</f>
        <v>65.083333333333343</v>
      </c>
      <c r="I484" s="58">
        <f t="shared" ca="1" si="17"/>
        <v>59197</v>
      </c>
      <c r="J484" s="60"/>
      <c r="K484" s="60">
        <f t="shared" si="18"/>
        <v>800</v>
      </c>
      <c r="L484" s="61">
        <f>M483+L483*(1-TER_mensal-desconto_div_mensal)+Table20[[#This Row],[aportes]]*(1-custo_remessa)-comissao-Table20[[#This Row],[saques]]</f>
        <v>392883.69505546428</v>
      </c>
      <c r="M484" s="59">
        <f>Table20[[#This Row],[riqueza]]*rendimento_hist_mensal</f>
        <v>2128.9884115137615</v>
      </c>
      <c r="N484" s="98">
        <f>((Table20[[#This Row],[riqueza]]*SWR)/12)*(1-imposto_GCAP)</f>
        <v>1309.6123168515476</v>
      </c>
      <c r="O484" s="99">
        <f>Table20[[#This Row],[renda passiva]]*cambio_hoje*(1-custo_repatriacao)</f>
        <v>7328.0011995586774</v>
      </c>
    </row>
    <row r="485" spans="7:15" ht="20.100000000000001" customHeight="1" x14ac:dyDescent="0.6">
      <c r="G485" s="57">
        <v>482</v>
      </c>
      <c r="H485" s="112">
        <f ca="1">YEAR(TODAY())-YEAR(data_de_nascimento)+Table20[[#This Row],[meses]]/12</f>
        <v>65.166666666666657</v>
      </c>
      <c r="I485" s="58">
        <f t="shared" ca="1" si="17"/>
        <v>59228</v>
      </c>
      <c r="J485" s="60"/>
      <c r="K485" s="60">
        <f t="shared" si="18"/>
        <v>800</v>
      </c>
      <c r="L485" s="61">
        <f>M484+L484*(1-TER_mensal-desconto_div_mensal)+Table20[[#This Row],[aportes]]*(1-custo_remessa)-comissao-Table20[[#This Row],[saques]]</f>
        <v>394063.48344015464</v>
      </c>
      <c r="M485" s="59">
        <f>Table20[[#This Row],[riqueza]]*rendimento_hist_mensal</f>
        <v>2135.381539634514</v>
      </c>
      <c r="N485" s="98">
        <f>((Table20[[#This Row],[riqueza]]*SWR)/12)*(1-imposto_GCAP)</f>
        <v>1313.5449448005154</v>
      </c>
      <c r="O485" s="99">
        <f>Table20[[#This Row],[renda passiva]]*cambio_hoje*(1-custo_repatriacao)</f>
        <v>7350.0064158785235</v>
      </c>
    </row>
    <row r="486" spans="7:15" ht="20.100000000000001" customHeight="1" x14ac:dyDescent="0.6">
      <c r="G486" s="57">
        <v>483</v>
      </c>
      <c r="H486" s="112">
        <f ca="1">YEAR(TODAY())-YEAR(data_de_nascimento)+Table20[[#This Row],[meses]]/12</f>
        <v>65.25</v>
      </c>
      <c r="I486" s="58">
        <f t="shared" ca="1" si="17"/>
        <v>59256</v>
      </c>
      <c r="J486" s="60"/>
      <c r="K486" s="60">
        <f t="shared" si="18"/>
        <v>800</v>
      </c>
      <c r="L486" s="61">
        <f>M485+L485*(1-TER_mensal-desconto_div_mensal)+Table20[[#This Row],[aportes]]*(1-custo_remessa)-comissao-Table20[[#This Row],[saques]]</f>
        <v>395249.22292677819</v>
      </c>
      <c r="M486" s="59">
        <f>Table20[[#This Row],[riqueza]]*rendimento_hist_mensal</f>
        <v>2141.8069160445466</v>
      </c>
      <c r="N486" s="98">
        <f>((Table20[[#This Row],[riqueza]]*SWR)/12)*(1-imposto_GCAP)</f>
        <v>1317.4974097559273</v>
      </c>
      <c r="O486" s="99">
        <f>Table20[[#This Row],[renda passiva]]*cambio_hoje*(1-custo_repatriacao)</f>
        <v>7372.1226311597784</v>
      </c>
    </row>
    <row r="487" spans="7:15" ht="20.100000000000001" customHeight="1" x14ac:dyDescent="0.6">
      <c r="G487" s="57">
        <v>484</v>
      </c>
      <c r="H487" s="112">
        <f ca="1">YEAR(TODAY())-YEAR(data_de_nascimento)+Table20[[#This Row],[meses]]/12</f>
        <v>65.333333333333343</v>
      </c>
      <c r="I487" s="58">
        <f t="shared" ca="1" si="17"/>
        <v>59287</v>
      </c>
      <c r="J487" s="60"/>
      <c r="K487" s="60">
        <f t="shared" si="18"/>
        <v>800</v>
      </c>
      <c r="L487" s="61">
        <f>M486+L486*(1-TER_mensal-desconto_div_mensal)+Table20[[#This Row],[aportes]]*(1-custo_remessa)-comissao-Table20[[#This Row],[saques]]</f>
        <v>396440.94353395078</v>
      </c>
      <c r="M487" s="59">
        <f>Table20[[#This Row],[riqueza]]*rendimento_hist_mensal</f>
        <v>2148.2647034110455</v>
      </c>
      <c r="N487" s="98">
        <f>((Table20[[#This Row],[riqueza]]*SWR)/12)*(1-imposto_GCAP)</f>
        <v>1321.4698117798359</v>
      </c>
      <c r="O487" s="99">
        <f>Table20[[#This Row],[renda passiva]]*cambio_hoje*(1-custo_repatriacao)</f>
        <v>7394.3504053046599</v>
      </c>
    </row>
    <row r="488" spans="7:15" ht="20.100000000000001" customHeight="1" x14ac:dyDescent="0.6">
      <c r="G488" s="57">
        <v>485</v>
      </c>
      <c r="H488" s="112">
        <f ca="1">YEAR(TODAY())-YEAR(data_de_nascimento)+Table20[[#This Row],[meses]]/12</f>
        <v>65.416666666666657</v>
      </c>
      <c r="I488" s="58">
        <f t="shared" ca="1" si="17"/>
        <v>59317</v>
      </c>
      <c r="J488" s="60"/>
      <c r="K488" s="60">
        <f t="shared" si="18"/>
        <v>800</v>
      </c>
      <c r="L488" s="61">
        <f>M487+L487*(1-TER_mensal-desconto_div_mensal)+Table20[[#This Row],[aportes]]*(1-custo_remessa)-comissao-Table20[[#This Row],[saques]]</f>
        <v>397638.67543170834</v>
      </c>
      <c r="M488" s="59">
        <f>Table20[[#This Row],[riqueza]]*rendimento_hist_mensal</f>
        <v>2154.7550652217242</v>
      </c>
      <c r="N488" s="98">
        <f>((Table20[[#This Row],[riqueza]]*SWR)/12)*(1-imposto_GCAP)</f>
        <v>1325.4622514390278</v>
      </c>
      <c r="O488" s="99">
        <f>Table20[[#This Row],[renda passiva]]*cambio_hoje*(1-custo_repatriacao)</f>
        <v>7416.6903010396518</v>
      </c>
    </row>
    <row r="489" spans="7:15" ht="20.100000000000001" customHeight="1" x14ac:dyDescent="0.6">
      <c r="G489" s="57">
        <v>486</v>
      </c>
      <c r="H489" s="112">
        <f ca="1">YEAR(TODAY())-YEAR(data_de_nascimento)+Table20[[#This Row],[meses]]/12</f>
        <v>65.5</v>
      </c>
      <c r="I489" s="58">
        <f t="shared" ca="1" si="17"/>
        <v>59348</v>
      </c>
      <c r="J489" s="60"/>
      <c r="K489" s="60">
        <f t="shared" si="18"/>
        <v>800</v>
      </c>
      <c r="L489" s="61">
        <f>M488+L488*(1-TER_mensal-desconto_div_mensal)+Table20[[#This Row],[aportes]]*(1-custo_remessa)-comissao-Table20[[#This Row],[saques]]</f>
        <v>398842.448942271</v>
      </c>
      <c r="M489" s="59">
        <f>Table20[[#This Row],[riqueza]]*rendimento_hist_mensal</f>
        <v>2161.2781657889627</v>
      </c>
      <c r="N489" s="98">
        <f>((Table20[[#This Row],[riqueza]]*SWR)/12)*(1-imposto_GCAP)</f>
        <v>1329.4748298075699</v>
      </c>
      <c r="O489" s="99">
        <f>Table20[[#This Row],[renda passiva]]*cambio_hoje*(1-custo_repatriacao)</f>
        <v>7439.1428839297469</v>
      </c>
    </row>
    <row r="490" spans="7:15" ht="20.100000000000001" customHeight="1" x14ac:dyDescent="0.6">
      <c r="G490" s="57">
        <v>487</v>
      </c>
      <c r="H490" s="112">
        <f ca="1">YEAR(TODAY())-YEAR(data_de_nascimento)+Table20[[#This Row],[meses]]/12</f>
        <v>65.583333333333343</v>
      </c>
      <c r="I490" s="58">
        <f t="shared" ca="1" si="17"/>
        <v>59378</v>
      </c>
      <c r="J490" s="60"/>
      <c r="K490" s="60">
        <f t="shared" si="18"/>
        <v>800</v>
      </c>
      <c r="L490" s="61">
        <f>M489+L489*(1-TER_mensal-desconto_div_mensal)+Table20[[#This Row],[aportes]]*(1-custo_remessa)-comissao-Table20[[#This Row],[saques]]</f>
        <v>400052.29454081052</v>
      </c>
      <c r="M490" s="59">
        <f>Table20[[#This Row],[riqueza]]*rendimento_hist_mensal</f>
        <v>2167.8341702539688</v>
      </c>
      <c r="N490" s="98">
        <f>((Table20[[#This Row],[riqueza]]*SWR)/12)*(1-imposto_GCAP)</f>
        <v>1333.5076484693684</v>
      </c>
      <c r="O490" s="99">
        <f>Table20[[#This Row],[renda passiva]]*cambio_hoje*(1-custo_repatriacao)</f>
        <v>7461.7087223927738</v>
      </c>
    </row>
    <row r="491" spans="7:15" ht="20.100000000000001" customHeight="1" x14ac:dyDescent="0.6">
      <c r="G491" s="57">
        <v>488</v>
      </c>
      <c r="H491" s="112">
        <f ca="1">YEAR(TODAY())-YEAR(data_de_nascimento)+Table20[[#This Row],[meses]]/12</f>
        <v>65.666666666666657</v>
      </c>
      <c r="I491" s="58">
        <f t="shared" ca="1" si="17"/>
        <v>59409</v>
      </c>
      <c r="J491" s="60"/>
      <c r="K491" s="60">
        <f t="shared" si="18"/>
        <v>800</v>
      </c>
      <c r="L491" s="61">
        <f>M490+L490*(1-TER_mensal-desconto_div_mensal)+Table20[[#This Row],[aportes]]*(1-custo_remessa)-comissao-Table20[[#This Row],[saques]]</f>
        <v>401268.24285622174</v>
      </c>
      <c r="M491" s="59">
        <f>Table20[[#This Row],[riqueza]]*rendimento_hist_mensal</f>
        <v>2174.4232445909547</v>
      </c>
      <c r="N491" s="98">
        <f>((Table20[[#This Row],[riqueza]]*SWR)/12)*(1-imposto_GCAP)</f>
        <v>1337.5608095207392</v>
      </c>
      <c r="O491" s="99">
        <f>Table20[[#This Row],[renda passiva]]*cambio_hoje*(1-custo_repatriacao)</f>
        <v>7484.3883877137714</v>
      </c>
    </row>
    <row r="492" spans="7:15" ht="20.100000000000001" customHeight="1" x14ac:dyDescent="0.6">
      <c r="G492" s="57">
        <v>489</v>
      </c>
      <c r="H492" s="112">
        <f ca="1">YEAR(TODAY())-YEAR(data_de_nascimento)+Table20[[#This Row],[meses]]/12</f>
        <v>65.75</v>
      </c>
      <c r="I492" s="58">
        <f t="shared" ca="1" si="17"/>
        <v>59440</v>
      </c>
      <c r="J492" s="60"/>
      <c r="K492" s="60">
        <f t="shared" si="18"/>
        <v>800</v>
      </c>
      <c r="L492" s="61">
        <f>M491+L491*(1-TER_mensal-desconto_div_mensal)+Table20[[#This Row],[aportes]]*(1-custo_remessa)-comissao-Table20[[#This Row],[saques]]</f>
        <v>402490.32467189827</v>
      </c>
      <c r="M492" s="59">
        <f>Table20[[#This Row],[riqueza]]*rendimento_hist_mensal</f>
        <v>2181.0455556113438</v>
      </c>
      <c r="N492" s="98">
        <f>((Table20[[#This Row],[riqueza]]*SWR)/12)*(1-imposto_GCAP)</f>
        <v>1341.6344155729942</v>
      </c>
      <c r="O492" s="99">
        <f>Table20[[#This Row],[renda passiva]]*cambio_hoje*(1-custo_repatriacao)</f>
        <v>7507.182454059468</v>
      </c>
    </row>
    <row r="493" spans="7:15" ht="20.100000000000001" customHeight="1" x14ac:dyDescent="0.6">
      <c r="G493" s="57">
        <v>490</v>
      </c>
      <c r="H493" s="112">
        <f ca="1">YEAR(TODAY())-YEAR(data_de_nascimento)+Table20[[#This Row],[meses]]/12</f>
        <v>65.833333333333343</v>
      </c>
      <c r="I493" s="58">
        <f t="shared" ca="1" si="17"/>
        <v>59470</v>
      </c>
      <c r="J493" s="60"/>
      <c r="K493" s="60">
        <f t="shared" si="18"/>
        <v>800</v>
      </c>
      <c r="L493" s="61">
        <f>M492+L492*(1-TER_mensal-desconto_div_mensal)+Table20[[#This Row],[aportes]]*(1-custo_remessa)-comissao-Table20[[#This Row],[saques]]</f>
        <v>403718.57092651166</v>
      </c>
      <c r="M493" s="59">
        <f>Table20[[#This Row],[riqueza]]*rendimento_hist_mensal</f>
        <v>2187.7012709679911</v>
      </c>
      <c r="N493" s="98">
        <f>((Table20[[#This Row],[riqueza]]*SWR)/12)*(1-imposto_GCAP)</f>
        <v>1345.728569755039</v>
      </c>
      <c r="O493" s="99">
        <f>Table20[[#This Row],[renda passiva]]*cambio_hoje*(1-custo_repatriacao)</f>
        <v>7530.0914984928077</v>
      </c>
    </row>
    <row r="494" spans="7:15" ht="20.100000000000001" customHeight="1" x14ac:dyDescent="0.6">
      <c r="G494" s="57">
        <v>491</v>
      </c>
      <c r="H494" s="112">
        <f ca="1">YEAR(TODAY())-YEAR(data_de_nascimento)+Table20[[#This Row],[meses]]/12</f>
        <v>65.916666666666657</v>
      </c>
      <c r="I494" s="58">
        <f t="shared" ca="1" si="17"/>
        <v>59501</v>
      </c>
      <c r="J494" s="60"/>
      <c r="K494" s="60">
        <f t="shared" si="18"/>
        <v>800</v>
      </c>
      <c r="L494" s="61">
        <f>M493+L493*(1-TER_mensal-desconto_div_mensal)+Table20[[#This Row],[aportes]]*(1-custo_remessa)-comissao-Table20[[#This Row],[saques]]</f>
        <v>404953.0127147946</v>
      </c>
      <c r="M494" s="59">
        <f>Table20[[#This Row],[riqueza]]*rendimento_hist_mensal</f>
        <v>2194.3905591594284</v>
      </c>
      <c r="N494" s="98">
        <f>((Table20[[#This Row],[riqueza]]*SWR)/12)*(1-imposto_GCAP)</f>
        <v>1349.8433757159821</v>
      </c>
      <c r="O494" s="99">
        <f>Table20[[#This Row],[renda passiva]]*cambio_hoje*(1-custo_repatriacao)</f>
        <v>7553.1161009875632</v>
      </c>
    </row>
    <row r="495" spans="7:15" ht="20.100000000000001" customHeight="1" x14ac:dyDescent="0.6">
      <c r="G495" s="57">
        <v>492</v>
      </c>
      <c r="H495" s="112">
        <f ca="1">YEAR(TODAY())-YEAR(data_de_nascimento)+Table20[[#This Row],[meses]]/12</f>
        <v>66</v>
      </c>
      <c r="I495" s="58">
        <f t="shared" ca="1" si="17"/>
        <v>59531</v>
      </c>
      <c r="J495" s="60"/>
      <c r="K495" s="60">
        <f t="shared" si="18"/>
        <v>800</v>
      </c>
      <c r="L495" s="61">
        <f>M494+L494*(1-TER_mensal-desconto_div_mensal)+Table20[[#This Row],[aportes]]*(1-custo_remessa)-comissao-Table20[[#This Row],[saques]]</f>
        <v>406193.68128832825</v>
      </c>
      <c r="M495" s="59">
        <f>Table20[[#This Row],[riqueza]]*rendimento_hist_mensal</f>
        <v>2201.113589534129</v>
      </c>
      <c r="N495" s="98">
        <f>((Table20[[#This Row],[riqueza]]*SWR)/12)*(1-imposto_GCAP)</f>
        <v>1353.9789376277608</v>
      </c>
      <c r="O495" s="99">
        <f>Table20[[#This Row],[renda passiva]]*cambio_hoje*(1-custo_repatriacao)</f>
        <v>7576.2568444430162</v>
      </c>
    </row>
    <row r="496" spans="7:15" ht="20.100000000000001" customHeight="1" x14ac:dyDescent="0.6">
      <c r="G496" s="57">
        <v>493</v>
      </c>
      <c r="H496" s="112">
        <f ca="1">YEAR(TODAY())-YEAR(data_de_nascimento)+Table20[[#This Row],[meses]]/12</f>
        <v>66.083333333333343</v>
      </c>
      <c r="I496" s="58">
        <f t="shared" ca="1" si="17"/>
        <v>59562</v>
      </c>
      <c r="J496" s="60"/>
      <c r="K496" s="60">
        <f t="shared" si="18"/>
        <v>800</v>
      </c>
      <c r="L496" s="61">
        <f>M495+L495*(1-TER_mensal-desconto_div_mensal)+Table20[[#This Row],[aportes]]*(1-custo_remessa)-comissao-Table20[[#This Row],[saques]]</f>
        <v>407440.60805633321</v>
      </c>
      <c r="M496" s="59">
        <f>Table20[[#This Row],[riqueza]]*rendimento_hist_mensal</f>
        <v>2207.8705322947953</v>
      </c>
      <c r="N496" s="98">
        <f>((Table20[[#This Row],[riqueza]]*SWR)/12)*(1-imposto_GCAP)</f>
        <v>1358.1353601877775</v>
      </c>
      <c r="O496" s="99">
        <f>Table20[[#This Row],[renda passiva]]*cambio_hoje*(1-custo_repatriacao)</f>
        <v>7599.5143146987175</v>
      </c>
    </row>
    <row r="497" spans="7:15" ht="20.100000000000001" customHeight="1" x14ac:dyDescent="0.6">
      <c r="G497" s="57">
        <v>494</v>
      </c>
      <c r="H497" s="112">
        <f ca="1">YEAR(TODAY())-YEAR(data_de_nascimento)+Table20[[#This Row],[meses]]/12</f>
        <v>66.166666666666657</v>
      </c>
      <c r="I497" s="58">
        <f t="shared" ca="1" si="17"/>
        <v>59593</v>
      </c>
      <c r="J497" s="60"/>
      <c r="K497" s="60">
        <f t="shared" si="18"/>
        <v>800</v>
      </c>
      <c r="L497" s="61">
        <f>M496+L496*(1-TER_mensal-desconto_div_mensal)+Table20[[#This Row],[aportes]]*(1-custo_remessa)-comissao-Table20[[#This Row],[saques]]</f>
        <v>408693.82458646497</v>
      </c>
      <c r="M497" s="59">
        <f>Table20[[#This Row],[riqueza]]*rendimento_hist_mensal</f>
        <v>2214.6615585026693</v>
      </c>
      <c r="N497" s="98">
        <f>((Table20[[#This Row],[riqueza]]*SWR)/12)*(1-imposto_GCAP)</f>
        <v>1362.3127486215499</v>
      </c>
      <c r="O497" s="99">
        <f>Table20[[#This Row],[renda passiva]]*cambio_hoje*(1-custo_repatriacao)</f>
        <v>7622.8891005493133</v>
      </c>
    </row>
    <row r="498" spans="7:15" ht="20.100000000000001" customHeight="1" x14ac:dyDescent="0.6">
      <c r="G498" s="57">
        <v>495</v>
      </c>
      <c r="H498" s="112">
        <f ca="1">YEAR(TODAY())-YEAR(data_de_nascimento)+Table20[[#This Row],[meses]]/12</f>
        <v>66.25</v>
      </c>
      <c r="I498" s="58">
        <f t="shared" ca="1" si="17"/>
        <v>59621</v>
      </c>
      <c r="J498" s="60"/>
      <c r="K498" s="60">
        <f t="shared" si="18"/>
        <v>800</v>
      </c>
      <c r="L498" s="61">
        <f>M497+L497*(1-TER_mensal-desconto_div_mensal)+Table20[[#This Row],[aportes]]*(1-custo_remessa)-comissao-Table20[[#This Row],[saques]]</f>
        <v>409953.36260561284</v>
      </c>
      <c r="M498" s="59">
        <f>Table20[[#This Row],[riqueza]]*rendimento_hist_mensal</f>
        <v>2221.4868400818609</v>
      </c>
      <c r="N498" s="98">
        <f>((Table20[[#This Row],[riqueza]]*SWR)/12)*(1-imposto_GCAP)</f>
        <v>1366.5112086853762</v>
      </c>
      <c r="O498" s="99">
        <f>Table20[[#This Row],[renda passiva]]*cambio_hoje*(1-custo_repatriacao)</f>
        <v>7646.3817937594567</v>
      </c>
    </row>
    <row r="499" spans="7:15" ht="20.100000000000001" customHeight="1" x14ac:dyDescent="0.6">
      <c r="G499" s="57">
        <v>496</v>
      </c>
      <c r="H499" s="112">
        <f ca="1">YEAR(TODAY())-YEAR(data_de_nascimento)+Table20[[#This Row],[meses]]/12</f>
        <v>66.333333333333343</v>
      </c>
      <c r="I499" s="58">
        <f t="shared" ca="1" si="17"/>
        <v>59652</v>
      </c>
      <c r="J499" s="60"/>
      <c r="K499" s="60">
        <f t="shared" si="18"/>
        <v>800</v>
      </c>
      <c r="L499" s="61">
        <f>M498+L498*(1-TER_mensal-desconto_div_mensal)+Table20[[#This Row],[aportes]]*(1-custo_remessa)-comissao-Table20[[#This Row],[saques]]</f>
        <v>411219.2540007034</v>
      </c>
      <c r="M499" s="59">
        <f>Table20[[#This Row],[riqueza]]*rendimento_hist_mensal</f>
        <v>2228.3465498237028</v>
      </c>
      <c r="N499" s="98">
        <f>((Table20[[#This Row],[riqueza]]*SWR)/12)*(1-imposto_GCAP)</f>
        <v>1370.7308466690113</v>
      </c>
      <c r="O499" s="99">
        <f>Table20[[#This Row],[renda passiva]]*cambio_hoje*(1-custo_repatriacao)</f>
        <v>7669.9929890787853</v>
      </c>
    </row>
    <row r="500" spans="7:15" ht="20.100000000000001" customHeight="1" x14ac:dyDescent="0.6">
      <c r="G500" s="57">
        <v>497</v>
      </c>
      <c r="H500" s="112">
        <f ca="1">YEAR(TODAY())-YEAR(data_de_nascimento)+Table20[[#This Row],[meses]]/12</f>
        <v>66.416666666666657</v>
      </c>
      <c r="I500" s="58">
        <f t="shared" ca="1" si="17"/>
        <v>59682</v>
      </c>
      <c r="J500" s="60"/>
      <c r="K500" s="60">
        <f t="shared" si="18"/>
        <v>800</v>
      </c>
      <c r="L500" s="61">
        <f>M499+L499*(1-TER_mensal-desconto_div_mensal)+Table20[[#This Row],[aportes]]*(1-custo_remessa)-comissao-Table20[[#This Row],[saques]]</f>
        <v>412491.53081950749</v>
      </c>
      <c r="M500" s="59">
        <f>Table20[[#This Row],[riqueza]]*rendimento_hist_mensal</f>
        <v>2235.2408613911225</v>
      </c>
      <c r="N500" s="98">
        <f>((Table20[[#This Row],[riqueza]]*SWR)/12)*(1-imposto_GCAP)</f>
        <v>1374.9717693983584</v>
      </c>
      <c r="O500" s="99">
        <f>Table20[[#This Row],[renda passiva]]*cambio_hoje*(1-custo_repatriacao)</f>
        <v>7693.7232842569838</v>
      </c>
    </row>
    <row r="501" spans="7:15" ht="20.100000000000001" customHeight="1" x14ac:dyDescent="0.6">
      <c r="G501" s="57">
        <v>498</v>
      </c>
      <c r="H501" s="112">
        <f ca="1">YEAR(TODAY())-YEAR(data_de_nascimento)+Table20[[#This Row],[meses]]/12</f>
        <v>66.5</v>
      </c>
      <c r="I501" s="58">
        <f t="shared" ca="1" si="17"/>
        <v>59713</v>
      </c>
      <c r="J501" s="60"/>
      <c r="K501" s="60">
        <f t="shared" si="18"/>
        <v>800</v>
      </c>
      <c r="L501" s="61">
        <f>M500+L500*(1-TER_mensal-desconto_div_mensal)+Table20[[#This Row],[aportes]]*(1-custo_remessa)-comissao-Table20[[#This Row],[saques]]</f>
        <v>413770.22527145175</v>
      </c>
      <c r="M501" s="59">
        <f>Table20[[#This Row],[riqueza]]*rendimento_hist_mensal</f>
        <v>2242.1699493230408</v>
      </c>
      <c r="N501" s="98">
        <f>((Table20[[#This Row],[riqueza]]*SWR)/12)*(1-imposto_GCAP)</f>
        <v>1379.2340842381725</v>
      </c>
      <c r="O501" s="99">
        <f>Table20[[#This Row],[renda passiva]]*cambio_hoje*(1-custo_repatriacao)</f>
        <v>7717.5732800589058</v>
      </c>
    </row>
    <row r="502" spans="7:15" ht="20.100000000000001" customHeight="1" x14ac:dyDescent="0.6">
      <c r="G502" s="57">
        <v>499</v>
      </c>
      <c r="H502" s="112">
        <f ca="1">YEAR(TODAY())-YEAR(data_de_nascimento)+Table20[[#This Row],[meses]]/12</f>
        <v>66.583333333333343</v>
      </c>
      <c r="I502" s="58">
        <f t="shared" ca="1" si="17"/>
        <v>59743</v>
      </c>
      <c r="J502" s="60"/>
      <c r="K502" s="60">
        <f t="shared" si="18"/>
        <v>800</v>
      </c>
      <c r="L502" s="61">
        <f>M501+L501*(1-TER_mensal-desconto_div_mensal)+Table20[[#This Row],[aportes]]*(1-custo_remessa)-comissao-Table20[[#This Row],[saques]]</f>
        <v>415055.36972843396</v>
      </c>
      <c r="M502" s="59">
        <f>Table20[[#This Row],[riqueza]]*rendimento_hist_mensal</f>
        <v>2249.133989038789</v>
      </c>
      <c r="N502" s="98">
        <f>((Table20[[#This Row],[riqueza]]*SWR)/12)*(1-imposto_GCAP)</f>
        <v>1383.5178990947798</v>
      </c>
      <c r="O502" s="99">
        <f>Table20[[#This Row],[renda passiva]]*cambio_hoje*(1-custo_repatriacao)</f>
        <v>7741.5435802797947</v>
      </c>
    </row>
    <row r="503" spans="7:15" ht="20.100000000000001" customHeight="1" x14ac:dyDescent="0.6">
      <c r="G503" s="57">
        <v>500</v>
      </c>
      <c r="H503" s="112">
        <f ca="1">YEAR(TODAY())-YEAR(data_de_nascimento)+Table20[[#This Row],[meses]]/12</f>
        <v>66.666666666666657</v>
      </c>
      <c r="I503" s="58">
        <f t="shared" ca="1" si="17"/>
        <v>59774</v>
      </c>
      <c r="J503" s="60"/>
      <c r="K503" s="60">
        <f t="shared" si="18"/>
        <v>800</v>
      </c>
      <c r="L503" s="61">
        <f>M502+L502*(1-TER_mensal-desconto_div_mensal)+Table20[[#This Row],[aportes]]*(1-custo_remessa)-comissao-Table20[[#This Row],[saques]]</f>
        <v>416346.99672564253</v>
      </c>
      <c r="M503" s="59">
        <f>Table20[[#This Row],[riqueza]]*rendimento_hist_mensal</f>
        <v>2256.1331568425512</v>
      </c>
      <c r="N503" s="98">
        <f>((Table20[[#This Row],[riqueza]]*SWR)/12)*(1-imposto_GCAP)</f>
        <v>1387.8233224188086</v>
      </c>
      <c r="O503" s="99">
        <f>Table20[[#This Row],[renda passiva]]*cambio_hoje*(1-custo_repatriacao)</f>
        <v>7765.6347917605644</v>
      </c>
    </row>
    <row r="504" spans="7:15" ht="20.100000000000001" customHeight="1" x14ac:dyDescent="0.6">
      <c r="G504" s="57">
        <v>501</v>
      </c>
      <c r="H504" s="112">
        <f ca="1">YEAR(TODAY())-YEAR(data_de_nascimento)+Table20[[#This Row],[meses]]/12</f>
        <v>66.75</v>
      </c>
      <c r="I504" s="58">
        <f t="shared" ca="1" si="17"/>
        <v>59805</v>
      </c>
      <c r="J504" s="60"/>
      <c r="K504" s="60">
        <f t="shared" si="18"/>
        <v>800</v>
      </c>
      <c r="L504" s="61">
        <f>M503+L503*(1-TER_mensal-desconto_div_mensal)+Table20[[#This Row],[aportes]]*(1-custo_remessa)-comissao-Table20[[#This Row],[saques]]</f>
        <v>417645.13896238036</v>
      </c>
      <c r="M504" s="59">
        <f>Table20[[#This Row],[riqueza]]*rendimento_hist_mensal</f>
        <v>2263.1676299278274</v>
      </c>
      <c r="N504" s="98">
        <f>((Table20[[#This Row],[riqueza]]*SWR)/12)*(1-imposto_GCAP)</f>
        <v>1392.1504632079348</v>
      </c>
      <c r="O504" s="99">
        <f>Table20[[#This Row],[renda passiva]]*cambio_hoje*(1-custo_repatriacao)</f>
        <v>7789.8475244031588</v>
      </c>
    </row>
    <row r="505" spans="7:15" ht="20.100000000000001" customHeight="1" x14ac:dyDescent="0.6">
      <c r="G505" s="57">
        <v>502</v>
      </c>
      <c r="H505" s="112">
        <f ca="1">YEAR(TODAY())-YEAR(data_de_nascimento)+Table20[[#This Row],[meses]]/12</f>
        <v>66.833333333333343</v>
      </c>
      <c r="I505" s="58">
        <f t="shared" ca="1" si="17"/>
        <v>59835</v>
      </c>
      <c r="J505" s="60"/>
      <c r="K505" s="60">
        <f t="shared" si="18"/>
        <v>800</v>
      </c>
      <c r="L505" s="61">
        <f>M504+L504*(1-TER_mensal-desconto_div_mensal)+Table20[[#This Row],[aportes]]*(1-custo_remessa)-comissao-Table20[[#This Row],[saques]]</f>
        <v>418949.82930289244</v>
      </c>
      <c r="M505" s="59">
        <f>Table20[[#This Row],[riqueza]]*rendimento_hist_mensal</f>
        <v>2270.2375863819175</v>
      </c>
      <c r="N505" s="98">
        <f>((Table20[[#This Row],[riqueza]]*SWR)/12)*(1-imposto_GCAP)</f>
        <v>1396.4994310096415</v>
      </c>
      <c r="O505" s="99">
        <f>Table20[[#This Row],[renda passiva]]*cambio_hoje*(1-custo_repatriacao)</f>
        <v>7814.1823911859992</v>
      </c>
    </row>
    <row r="506" spans="7:15" ht="20.100000000000001" customHeight="1" x14ac:dyDescent="0.6">
      <c r="G506" s="57">
        <v>503</v>
      </c>
      <c r="H506" s="112">
        <f ca="1">YEAR(TODAY())-YEAR(data_de_nascimento)+Table20[[#This Row],[meses]]/12</f>
        <v>66.916666666666657</v>
      </c>
      <c r="I506" s="58">
        <f t="shared" ca="1" si="17"/>
        <v>59866</v>
      </c>
      <c r="J506" s="60"/>
      <c r="K506" s="60">
        <f t="shared" si="18"/>
        <v>800</v>
      </c>
      <c r="L506" s="61">
        <f>M505+L505*(1-TER_mensal-desconto_div_mensal)+Table20[[#This Row],[aportes]]*(1-custo_remessa)-comissao-Table20[[#This Row],[saques]]</f>
        <v>420261.10077719804</v>
      </c>
      <c r="M506" s="59">
        <f>Table20[[#This Row],[riqueza]]*rendimento_hist_mensal</f>
        <v>2277.3432051904329</v>
      </c>
      <c r="N506" s="98">
        <f>((Table20[[#This Row],[riqueza]]*SWR)/12)*(1-imposto_GCAP)</f>
        <v>1400.8703359239935</v>
      </c>
      <c r="O506" s="99">
        <f>Table20[[#This Row],[renda passiva]]*cambio_hoje*(1-custo_repatriacao)</f>
        <v>7838.6400081795018</v>
      </c>
    </row>
    <row r="507" spans="7:15" ht="20.100000000000001" customHeight="1" x14ac:dyDescent="0.6">
      <c r="G507" s="57">
        <v>504</v>
      </c>
      <c r="H507" s="112">
        <f ca="1">YEAR(TODAY())-YEAR(data_de_nascimento)+Table20[[#This Row],[meses]]/12</f>
        <v>67</v>
      </c>
      <c r="I507" s="58">
        <f t="shared" ca="1" si="17"/>
        <v>59896</v>
      </c>
      <c r="J507" s="60"/>
      <c r="K507" s="60">
        <f t="shared" si="18"/>
        <v>800</v>
      </c>
      <c r="L507" s="61">
        <f>M506+L506*(1-TER_mensal-desconto_div_mensal)+Table20[[#This Row],[aportes]]*(1-custo_remessa)-comissao-Table20[[#This Row],[saques]]</f>
        <v>421578.98658192676</v>
      </c>
      <c r="M507" s="59">
        <f>Table20[[#This Row],[riqueza]]*rendimento_hist_mensal</f>
        <v>2284.4846662418258</v>
      </c>
      <c r="N507" s="98">
        <f>((Table20[[#This Row],[riqueza]]*SWR)/12)*(1-imposto_GCAP)</f>
        <v>1405.2632886064227</v>
      </c>
      <c r="O507" s="99">
        <f>Table20[[#This Row],[renda passiva]]*cambio_hoje*(1-custo_repatriacao)</f>
        <v>7863.2209945616687</v>
      </c>
    </row>
    <row r="508" spans="7:15" ht="20.100000000000001" customHeight="1" x14ac:dyDescent="0.6">
      <c r="G508" s="57">
        <v>505</v>
      </c>
      <c r="H508" s="112">
        <f ca="1">YEAR(TODAY())-YEAR(data_de_nascimento)+Table20[[#This Row],[meses]]/12</f>
        <v>67.083333333333343</v>
      </c>
      <c r="I508" s="58">
        <f t="shared" ca="1" si="17"/>
        <v>59927</v>
      </c>
      <c r="J508" s="60"/>
      <c r="K508" s="60">
        <f t="shared" si="18"/>
        <v>800</v>
      </c>
      <c r="L508" s="61">
        <f>M507+L507*(1-TER_mensal-desconto_div_mensal)+Table20[[#This Row],[aportes]]*(1-custo_remessa)-comissao-Table20[[#This Row],[saques]]</f>
        <v>422903.52008115902</v>
      </c>
      <c r="M508" s="59">
        <f>Table20[[#This Row],[riqueza]]*rendimento_hist_mensal</f>
        <v>2291.6621503319434</v>
      </c>
      <c r="N508" s="98">
        <f>((Table20[[#This Row],[riqueza]]*SWR)/12)*(1-imposto_GCAP)</f>
        <v>1409.6784002705301</v>
      </c>
      <c r="O508" s="99">
        <f>Table20[[#This Row],[renda passiva]]*cambio_hoje*(1-custo_repatriacao)</f>
        <v>7887.925972633765</v>
      </c>
    </row>
    <row r="509" spans="7:15" ht="20.100000000000001" customHeight="1" x14ac:dyDescent="0.6">
      <c r="G509" s="57">
        <v>506</v>
      </c>
      <c r="H509" s="112">
        <f ca="1">YEAR(TODAY())-YEAR(data_de_nascimento)+Table20[[#This Row],[meses]]/12</f>
        <v>67.166666666666657</v>
      </c>
      <c r="I509" s="58">
        <f t="shared" ca="1" si="17"/>
        <v>59958</v>
      </c>
      <c r="J509" s="60"/>
      <c r="K509" s="60">
        <f t="shared" si="18"/>
        <v>800</v>
      </c>
      <c r="L509" s="61">
        <f>M508+L508*(1-TER_mensal-desconto_div_mensal)+Table20[[#This Row],[aportes]]*(1-custo_remessa)-comissao-Table20[[#This Row],[saques]]</f>
        <v>424234.73480727075</v>
      </c>
      <c r="M509" s="59">
        <f>Table20[[#This Row],[riqueza]]*rendimento_hist_mensal</f>
        <v>2298.875839168606</v>
      </c>
      <c r="N509" s="98">
        <f>((Table20[[#This Row],[riqueza]]*SWR)/12)*(1-imposto_GCAP)</f>
        <v>1414.1157826909027</v>
      </c>
      <c r="O509" s="99">
        <f>Table20[[#This Row],[renda passiva]]*cambio_hoje*(1-custo_repatriacao)</f>
        <v>7912.7555678360804</v>
      </c>
    </row>
    <row r="510" spans="7:15" ht="20.100000000000001" customHeight="1" x14ac:dyDescent="0.6">
      <c r="G510" s="57">
        <v>507</v>
      </c>
      <c r="H510" s="112">
        <f ca="1">YEAR(TODAY())-YEAR(data_de_nascimento)+Table20[[#This Row],[meses]]/12</f>
        <v>67.25</v>
      </c>
      <c r="I510" s="58">
        <f t="shared" ca="1" si="17"/>
        <v>59987</v>
      </c>
      <c r="J510" s="60"/>
      <c r="K510" s="60">
        <f t="shared" si="18"/>
        <v>800</v>
      </c>
      <c r="L510" s="61">
        <f>M509+L509*(1-TER_mensal-desconto_div_mensal)+Table20[[#This Row],[aportes]]*(1-custo_remessa)-comissao-Table20[[#This Row],[saques]]</f>
        <v>425572.66446178232</v>
      </c>
      <c r="M510" s="59">
        <f>Table20[[#This Row],[riqueza]]*rendimento_hist_mensal</f>
        <v>2306.1259153762066</v>
      </c>
      <c r="N510" s="98">
        <f>((Table20[[#This Row],[riqueza]]*SWR)/12)*(1-imposto_GCAP)</f>
        <v>1418.5755482059412</v>
      </c>
      <c r="O510" s="99">
        <f>Table20[[#This Row],[renda passiva]]*cambio_hoje*(1-custo_repatriacao)</f>
        <v>7937.7104087637535</v>
      </c>
    </row>
    <row r="511" spans="7:15" ht="20.100000000000001" customHeight="1" x14ac:dyDescent="0.6">
      <c r="G511" s="57">
        <v>508</v>
      </c>
      <c r="H511" s="112">
        <f ca="1">YEAR(TODAY())-YEAR(data_de_nascimento)+Table20[[#This Row],[meses]]/12</f>
        <v>67.333333333333343</v>
      </c>
      <c r="I511" s="58">
        <f t="shared" ca="1" si="17"/>
        <v>60018</v>
      </c>
      <c r="J511" s="60"/>
      <c r="K511" s="60">
        <f t="shared" si="18"/>
        <v>800</v>
      </c>
      <c r="L511" s="61">
        <f>M510+L510*(1-TER_mensal-desconto_div_mensal)+Table20[[#This Row],[aportes]]*(1-custo_remessa)-comissao-Table20[[#This Row],[saques]]</f>
        <v>426917.34291621152</v>
      </c>
      <c r="M511" s="59">
        <f>Table20[[#This Row],[riqueza]]*rendimento_hist_mensal</f>
        <v>2313.412562500333</v>
      </c>
      <c r="N511" s="98">
        <f>((Table20[[#This Row],[riqueza]]*SWR)/12)*(1-imposto_GCAP)</f>
        <v>1423.0578097207051</v>
      </c>
      <c r="O511" s="99">
        <f>Table20[[#This Row],[renda passiva]]*cambio_hoje*(1-custo_repatriacao)</f>
        <v>7962.7911271826915</v>
      </c>
    </row>
    <row r="512" spans="7:15" ht="20.100000000000001" customHeight="1" x14ac:dyDescent="0.6">
      <c r="G512" s="57">
        <v>509</v>
      </c>
      <c r="H512" s="112">
        <f ca="1">YEAR(TODAY())-YEAR(data_de_nascimento)+Table20[[#This Row],[meses]]/12</f>
        <v>67.416666666666657</v>
      </c>
      <c r="I512" s="58">
        <f t="shared" ca="1" si="17"/>
        <v>60048</v>
      </c>
      <c r="J512" s="60"/>
      <c r="K512" s="60">
        <f t="shared" si="18"/>
        <v>800</v>
      </c>
      <c r="L512" s="61">
        <f>M511+L511*(1-TER_mensal-desconto_div_mensal)+Table20[[#This Row],[aportes]]*(1-custo_remessa)-comissao-Table20[[#This Row],[saques]]</f>
        <v>428268.80421293137</v>
      </c>
      <c r="M512" s="59">
        <f>Table20[[#This Row],[riqueza]]*rendimento_hist_mensal</f>
        <v>2320.7359650124167</v>
      </c>
      <c r="N512" s="98">
        <f>((Table20[[#This Row],[riqueza]]*SWR)/12)*(1-imposto_GCAP)</f>
        <v>1427.5626807097713</v>
      </c>
      <c r="O512" s="99">
        <f>Table20[[#This Row],[renda passiva]]*cambio_hoje*(1-custo_repatriacao)</f>
        <v>7987.9983580455601</v>
      </c>
    </row>
    <row r="513" spans="7:15" ht="20.100000000000001" customHeight="1" x14ac:dyDescent="0.6">
      <c r="G513" s="57">
        <v>510</v>
      </c>
      <c r="H513" s="112">
        <f ca="1">YEAR(TODAY())-YEAR(data_de_nascimento)+Table20[[#This Row],[meses]]/12</f>
        <v>67.5</v>
      </c>
      <c r="I513" s="58">
        <f t="shared" ca="1" si="17"/>
        <v>60079</v>
      </c>
      <c r="J513" s="60"/>
      <c r="K513" s="60">
        <f t="shared" si="18"/>
        <v>800</v>
      </c>
      <c r="L513" s="61">
        <f>M512+L512*(1-TER_mensal-desconto_div_mensal)+Table20[[#This Row],[aportes]]*(1-custo_remessa)-comissao-Table20[[#This Row],[saques]]</f>
        <v>429627.08256603178</v>
      </c>
      <c r="M513" s="59">
        <f>Table20[[#This Row],[riqueza]]*rendimento_hist_mensal</f>
        <v>2328.096308314402</v>
      </c>
      <c r="N513" s="98">
        <f>((Table20[[#This Row],[riqueza]]*SWR)/12)*(1-imposto_GCAP)</f>
        <v>1432.0902752201062</v>
      </c>
      <c r="O513" s="99">
        <f>Table20[[#This Row],[renda passiva]]*cambio_hoje*(1-custo_repatriacao)</f>
        <v>8013.332739507865</v>
      </c>
    </row>
    <row r="514" spans="7:15" ht="20.100000000000001" customHeight="1" x14ac:dyDescent="0.6">
      <c r="G514" s="57">
        <v>511</v>
      </c>
      <c r="H514" s="112">
        <f ca="1">YEAR(TODAY())-YEAR(data_de_nascimento)+Table20[[#This Row],[meses]]/12</f>
        <v>67.583333333333343</v>
      </c>
      <c r="I514" s="58">
        <f t="shared" ca="1" si="17"/>
        <v>60109</v>
      </c>
      <c r="J514" s="60"/>
      <c r="K514" s="60">
        <f t="shared" si="18"/>
        <v>800</v>
      </c>
      <c r="L514" s="61">
        <f>M513+L513*(1-TER_mensal-desconto_div_mensal)+Table20[[#This Row],[aportes]]*(1-custo_remessa)-comissao-Table20[[#This Row],[saques]]</f>
        <v>430992.21236218582</v>
      </c>
      <c r="M514" s="59">
        <f>Table20[[#This Row],[riqueza]]*rendimento_hist_mensal</f>
        <v>2335.4937787434401</v>
      </c>
      <c r="N514" s="98">
        <f>((Table20[[#This Row],[riqueza]]*SWR)/12)*(1-imposto_GCAP)</f>
        <v>1436.6407078739528</v>
      </c>
      <c r="O514" s="99">
        <f>Table20[[#This Row],[renda passiva]]*cambio_hoje*(1-custo_repatriacao)</f>
        <v>8038.7949129440967</v>
      </c>
    </row>
    <row r="515" spans="7:15" ht="20.100000000000001" customHeight="1" x14ac:dyDescent="0.6">
      <c r="G515" s="57">
        <v>512</v>
      </c>
      <c r="H515" s="112">
        <f ca="1">YEAR(TODAY())-YEAR(data_de_nascimento)+Table20[[#This Row],[meses]]/12</f>
        <v>67.666666666666657</v>
      </c>
      <c r="I515" s="58">
        <f t="shared" ca="1" si="17"/>
        <v>60140</v>
      </c>
      <c r="J515" s="60"/>
      <c r="K515" s="60">
        <f t="shared" si="18"/>
        <v>800</v>
      </c>
      <c r="L515" s="61">
        <f>M514+L514*(1-TER_mensal-desconto_div_mensal)+Table20[[#This Row],[aportes]]*(1-custo_remessa)-comissao-Table20[[#This Row],[saques]]</f>
        <v>432364.22816152003</v>
      </c>
      <c r="M515" s="59">
        <f>Table20[[#This Row],[riqueza]]*rendimento_hist_mensal</f>
        <v>2342.9285635766055</v>
      </c>
      <c r="N515" s="98">
        <f>((Table20[[#This Row],[riqueza]]*SWR)/12)*(1-imposto_GCAP)</f>
        <v>1441.2140938717337</v>
      </c>
      <c r="O515" s="99">
        <f>Table20[[#This Row],[renda passiva]]*cambio_hoje*(1-custo_repatriacao)</f>
        <v>8064.3855229639794</v>
      </c>
    </row>
    <row r="516" spans="7:15" ht="20.100000000000001" customHeight="1" x14ac:dyDescent="0.6">
      <c r="G516" s="57">
        <v>513</v>
      </c>
      <c r="H516" s="112">
        <f ca="1">YEAR(TODAY())-YEAR(data_de_nascimento)+Table20[[#This Row],[meses]]/12</f>
        <v>67.75</v>
      </c>
      <c r="I516" s="58">
        <f t="shared" ca="1" si="17"/>
        <v>60171</v>
      </c>
      <c r="J516" s="60"/>
      <c r="K516" s="60">
        <f t="shared" si="18"/>
        <v>800</v>
      </c>
      <c r="L516" s="61">
        <f>M515+L515*(1-TER_mensal-desconto_div_mensal)+Table20[[#This Row],[aportes]]*(1-custo_remessa)-comissao-Table20[[#This Row],[saques]]</f>
        <v>433743.16469848971</v>
      </c>
      <c r="M516" s="59">
        <f>Table20[[#This Row],[riqueza]]*rendimento_hist_mensal</f>
        <v>2350.4008510356384</v>
      </c>
      <c r="N516" s="98">
        <f>((Table20[[#This Row],[riqueza]]*SWR)/12)*(1-imposto_GCAP)</f>
        <v>1445.8105489949658</v>
      </c>
      <c r="O516" s="99">
        <f>Table20[[#This Row],[renda passiva]]*cambio_hoje*(1-custo_repatriacao)</f>
        <v>8090.1052174287797</v>
      </c>
    </row>
    <row r="517" spans="7:15" ht="20.100000000000001" customHeight="1" x14ac:dyDescent="0.6">
      <c r="G517" s="57">
        <v>514</v>
      </c>
      <c r="H517" s="112">
        <f ca="1">YEAR(TODAY())-YEAR(data_de_nascimento)+Table20[[#This Row],[meses]]/12</f>
        <v>67.833333333333343</v>
      </c>
      <c r="I517" s="58">
        <f t="shared" ca="1" si="17"/>
        <v>60201</v>
      </c>
      <c r="J517" s="60"/>
      <c r="K517" s="60">
        <f t="shared" si="18"/>
        <v>800</v>
      </c>
      <c r="L517" s="61">
        <f>M516+L516*(1-TER_mensal-desconto_div_mensal)+Table20[[#This Row],[aportes]]*(1-custo_remessa)-comissao-Table20[[#This Row],[saques]]</f>
        <v>435129.0568827581</v>
      </c>
      <c r="M517" s="59">
        <f>Table20[[#This Row],[riqueza]]*rendimento_hist_mensal</f>
        <v>2357.9108302917089</v>
      </c>
      <c r="N517" s="98">
        <f>((Table20[[#This Row],[riqueza]]*SWR)/12)*(1-imposto_GCAP)</f>
        <v>1450.4301896091938</v>
      </c>
      <c r="O517" s="99">
        <f>Table20[[#This Row],[renda passiva]]*cambio_hoje*(1-custo_repatriacao)</f>
        <v>8115.9546474677236</v>
      </c>
    </row>
    <row r="518" spans="7:15" ht="20.100000000000001" customHeight="1" x14ac:dyDescent="0.6">
      <c r="G518" s="57">
        <v>515</v>
      </c>
      <c r="H518" s="112">
        <f ca="1">YEAR(TODAY())-YEAR(data_de_nascimento)+Table20[[#This Row],[meses]]/12</f>
        <v>67.916666666666657</v>
      </c>
      <c r="I518" s="58">
        <f t="shared" ref="I518:I581" ca="1" si="19">EDATE(I517,1)</f>
        <v>60232</v>
      </c>
      <c r="J518" s="60"/>
      <c r="K518" s="60">
        <f t="shared" si="18"/>
        <v>800</v>
      </c>
      <c r="L518" s="61">
        <f>M517+L517*(1-TER_mensal-desconto_div_mensal)+Table20[[#This Row],[aportes]]*(1-custo_remessa)-comissao-Table20[[#This Row],[saques]]</f>
        <v>436521.93980007997</v>
      </c>
      <c r="M518" s="59">
        <f>Table20[[#This Row],[riqueza]]*rendimento_hist_mensal</f>
        <v>2365.4586914702063</v>
      </c>
      <c r="N518" s="98">
        <f>((Table20[[#This Row],[riqueza]]*SWR)/12)*(1-imposto_GCAP)</f>
        <v>1455.0731326669331</v>
      </c>
      <c r="O518" s="99">
        <f>Table20[[#This Row],[renda passiva]]*cambio_hoje*(1-custo_repatriacao)</f>
        <v>8141.9344674944568</v>
      </c>
    </row>
    <row r="519" spans="7:15" ht="20.100000000000001" customHeight="1" x14ac:dyDescent="0.6">
      <c r="G519" s="57">
        <v>516</v>
      </c>
      <c r="H519" s="112">
        <f ca="1">YEAR(TODAY())-YEAR(data_de_nascimento)+Table20[[#This Row],[meses]]/12</f>
        <v>68</v>
      </c>
      <c r="I519" s="58">
        <f t="shared" ca="1" si="19"/>
        <v>60262</v>
      </c>
      <c r="J519" s="60"/>
      <c r="K519" s="60">
        <f t="shared" si="18"/>
        <v>800</v>
      </c>
      <c r="L519" s="61">
        <f>M518+L518*(1-TER_mensal-desconto_div_mensal)+Table20[[#This Row],[aportes]]*(1-custo_remessa)-comissao-Table20[[#This Row],[saques]]</f>
        <v>437921.84871319024</v>
      </c>
      <c r="M519" s="59">
        <f>Table20[[#This Row],[riqueza]]*rendimento_hist_mensal</f>
        <v>2373.0446256555529</v>
      </c>
      <c r="N519" s="98">
        <f>((Table20[[#This Row],[riqueza]]*SWR)/12)*(1-imposto_GCAP)</f>
        <v>1459.7394957106342</v>
      </c>
      <c r="O519" s="99">
        <f>Table20[[#This Row],[renda passiva]]*cambio_hoje*(1-custo_repatriacao)</f>
        <v>8168.0453352236382</v>
      </c>
    </row>
    <row r="520" spans="7:15" ht="20.100000000000001" customHeight="1" x14ac:dyDescent="0.6">
      <c r="G520" s="57">
        <v>517</v>
      </c>
      <c r="H520" s="112">
        <f ca="1">YEAR(TODAY())-YEAR(data_de_nascimento)+Table20[[#This Row],[meses]]/12</f>
        <v>68.083333333333343</v>
      </c>
      <c r="I520" s="58">
        <f t="shared" ca="1" si="19"/>
        <v>60293</v>
      </c>
      <c r="J520" s="60"/>
      <c r="K520" s="60">
        <f t="shared" si="18"/>
        <v>800</v>
      </c>
      <c r="L520" s="61">
        <f>M519+L519*(1-TER_mensal-desconto_div_mensal)+Table20[[#This Row],[aportes]]*(1-custo_remessa)-comissao-Table20[[#This Row],[saques]]</f>
        <v>439328.81906269642</v>
      </c>
      <c r="M520" s="59">
        <f>Table20[[#This Row],[riqueza]]*rendimento_hist_mensal</f>
        <v>2380.6688248960413</v>
      </c>
      <c r="N520" s="98">
        <f>((Table20[[#This Row],[riqueza]]*SWR)/12)*(1-imposto_GCAP)</f>
        <v>1464.4293968756547</v>
      </c>
      <c r="O520" s="99">
        <f>Table20[[#This Row],[renda passiva]]*cambio_hoje*(1-custo_repatriacao)</f>
        <v>8194.2879116875683</v>
      </c>
    </row>
    <row r="521" spans="7:15" ht="20.100000000000001" customHeight="1" x14ac:dyDescent="0.6">
      <c r="G521" s="57">
        <v>518</v>
      </c>
      <c r="H521" s="112">
        <f ca="1">YEAR(TODAY())-YEAR(data_de_nascimento)+Table20[[#This Row],[meses]]/12</f>
        <v>68.166666666666657</v>
      </c>
      <c r="I521" s="58">
        <f t="shared" ca="1" si="19"/>
        <v>60324</v>
      </c>
      <c r="J521" s="60"/>
      <c r="K521" s="60">
        <f t="shared" si="18"/>
        <v>800</v>
      </c>
      <c r="L521" s="61">
        <f>M520+L520*(1-TER_mensal-desconto_div_mensal)+Table20[[#This Row],[aportes]]*(1-custo_remessa)-comissao-Table20[[#This Row],[saques]]</f>
        <v>440742.88646797597</v>
      </c>
      <c r="M521" s="59">
        <f>Table20[[#This Row],[riqueza]]*rendimento_hist_mensal</f>
        <v>2388.3314822086959</v>
      </c>
      <c r="N521" s="98">
        <f>((Table20[[#This Row],[riqueza]]*SWR)/12)*(1-imposto_GCAP)</f>
        <v>1469.1429548932531</v>
      </c>
      <c r="O521" s="99">
        <f>Table20[[#This Row],[renda passiva]]*cambio_hoje*(1-custo_repatriacao)</f>
        <v>8220.6628612529421</v>
      </c>
    </row>
    <row r="522" spans="7:15" ht="20.100000000000001" customHeight="1" x14ac:dyDescent="0.6">
      <c r="G522" s="57">
        <v>519</v>
      </c>
      <c r="H522" s="112">
        <f ca="1">YEAR(TODAY())-YEAR(data_de_nascimento)+Table20[[#This Row],[meses]]/12</f>
        <v>68.25</v>
      </c>
      <c r="I522" s="58">
        <f t="shared" ca="1" si="19"/>
        <v>60352</v>
      </c>
      <c r="J522" s="60"/>
      <c r="K522" s="60">
        <f t="shared" si="18"/>
        <v>800</v>
      </c>
      <c r="L522" s="61">
        <f>M521+L521*(1-TER_mensal-desconto_div_mensal)+Table20[[#This Row],[aportes]]*(1-custo_remessa)-comissao-Table20[[#This Row],[saques]]</f>
        <v>442164.08672807796</v>
      </c>
      <c r="M522" s="59">
        <f>Table20[[#This Row],[riqueza]]*rendimento_hist_mensal</f>
        <v>2396.0327915841594</v>
      </c>
      <c r="N522" s="98">
        <f>((Table20[[#This Row],[riqueza]]*SWR)/12)*(1-imposto_GCAP)</f>
        <v>1473.8802890935933</v>
      </c>
      <c r="O522" s="99">
        <f>Table20[[#This Row],[renda passiva]]*cambio_hoje*(1-custo_repatriacao)</f>
        <v>8247.1708516376566</v>
      </c>
    </row>
    <row r="523" spans="7:15" ht="20.100000000000001" customHeight="1" x14ac:dyDescent="0.6">
      <c r="G523" s="57">
        <v>520</v>
      </c>
      <c r="H523" s="112">
        <f ca="1">YEAR(TODAY())-YEAR(data_de_nascimento)+Table20[[#This Row],[meses]]/12</f>
        <v>68.333333333333343</v>
      </c>
      <c r="I523" s="58">
        <f t="shared" ca="1" si="19"/>
        <v>60383</v>
      </c>
      <c r="J523" s="60"/>
      <c r="K523" s="60">
        <f t="shared" si="18"/>
        <v>800</v>
      </c>
      <c r="L523" s="61">
        <f>M522+L522*(1-TER_mensal-desconto_div_mensal)+Table20[[#This Row],[aportes]]*(1-custo_remessa)-comissao-Table20[[#This Row],[saques]]</f>
        <v>443592.45582262956</v>
      </c>
      <c r="M523" s="59">
        <f>Table20[[#This Row],[riqueza]]*rendimento_hist_mensal</f>
        <v>2403.7729479916061</v>
      </c>
      <c r="N523" s="98">
        <f>((Table20[[#This Row],[riqueza]]*SWR)/12)*(1-imposto_GCAP)</f>
        <v>1478.6415194087651</v>
      </c>
      <c r="O523" s="99">
        <f>Table20[[#This Row],[renda passiva]]*cambio_hoje*(1-custo_repatriacao)</f>
        <v>8273.8125539277153</v>
      </c>
    </row>
    <row r="524" spans="7:15" ht="20.100000000000001" customHeight="1" x14ac:dyDescent="0.6">
      <c r="G524" s="57">
        <v>521</v>
      </c>
      <c r="H524" s="112">
        <f ca="1">YEAR(TODAY())-YEAR(data_de_nascimento)+Table20[[#This Row],[meses]]/12</f>
        <v>68.416666666666657</v>
      </c>
      <c r="I524" s="58">
        <f t="shared" ca="1" si="19"/>
        <v>60413</v>
      </c>
      <c r="J524" s="60"/>
      <c r="K524" s="60">
        <f t="shared" si="18"/>
        <v>800</v>
      </c>
      <c r="L524" s="61">
        <f>M523+L523*(1-TER_mensal-desconto_div_mensal)+Table20[[#This Row],[aportes]]*(1-custo_remessa)-comissao-Table20[[#This Row],[saques]]</f>
        <v>445028.02991274669</v>
      </c>
      <c r="M524" s="59">
        <f>Table20[[#This Row],[riqueza]]*rendimento_hist_mensal</f>
        <v>2411.5521473836739</v>
      </c>
      <c r="N524" s="98">
        <f>((Table20[[#This Row],[riqueza]]*SWR)/12)*(1-imposto_GCAP)</f>
        <v>1483.4267663758221</v>
      </c>
      <c r="O524" s="99">
        <f>Table20[[#This Row],[renda passiva]]*cambio_hoje*(1-custo_repatriacao)</f>
        <v>8300.5886425942317</v>
      </c>
    </row>
    <row r="525" spans="7:15" ht="20.100000000000001" customHeight="1" x14ac:dyDescent="0.6">
      <c r="G525" s="57">
        <v>522</v>
      </c>
      <c r="H525" s="112">
        <f ca="1">YEAR(TODAY())-YEAR(data_de_nascimento)+Table20[[#This Row],[meses]]/12</f>
        <v>68.5</v>
      </c>
      <c r="I525" s="58">
        <f t="shared" ca="1" si="19"/>
        <v>60444</v>
      </c>
      <c r="J525" s="60"/>
      <c r="K525" s="60">
        <f t="shared" si="18"/>
        <v>800</v>
      </c>
      <c r="L525" s="61">
        <f>M524+L524*(1-TER_mensal-desconto_div_mensal)+Table20[[#This Row],[aportes]]*(1-custo_remessa)-comissao-Table20[[#This Row],[saques]]</f>
        <v>446470.84534194955</v>
      </c>
      <c r="M525" s="59">
        <f>Table20[[#This Row],[riqueza]]*rendimento_hist_mensal</f>
        <v>2419.3705867014278</v>
      </c>
      <c r="N525" s="98">
        <f>((Table20[[#This Row],[riqueza]]*SWR)/12)*(1-imposto_GCAP)</f>
        <v>1488.2361511398319</v>
      </c>
      <c r="O525" s="99">
        <f>Table20[[#This Row],[renda passiva]]*cambio_hoje*(1-custo_repatriacao)</f>
        <v>8327.4997955104864</v>
      </c>
    </row>
    <row r="526" spans="7:15" ht="20.100000000000001" customHeight="1" x14ac:dyDescent="0.6">
      <c r="G526" s="57">
        <v>523</v>
      </c>
      <c r="H526" s="112">
        <f ca="1">YEAR(TODAY())-YEAR(data_de_nascimento)+Table20[[#This Row],[meses]]/12</f>
        <v>68.583333333333343</v>
      </c>
      <c r="I526" s="58">
        <f t="shared" ca="1" si="19"/>
        <v>60474</v>
      </c>
      <c r="J526" s="60"/>
      <c r="K526" s="60">
        <f t="shared" si="18"/>
        <v>800</v>
      </c>
      <c r="L526" s="61">
        <f>M525+L525*(1-TER_mensal-desconto_div_mensal)+Table20[[#This Row],[aportes]]*(1-custo_remessa)-comissao-Table20[[#This Row],[saques]]</f>
        <v>447920.93863708276</v>
      </c>
      <c r="M526" s="59">
        <f>Table20[[#This Row],[riqueza]]*rendimento_hist_mensal</f>
        <v>2427.2284638793458</v>
      </c>
      <c r="N526" s="98">
        <f>((Table20[[#This Row],[riqueza]]*SWR)/12)*(1-imposto_GCAP)</f>
        <v>1493.0697954569425</v>
      </c>
      <c r="O526" s="99">
        <f>Table20[[#This Row],[renda passiva]]*cambio_hoje*(1-custo_repatriacao)</f>
        <v>8354.5466939690941</v>
      </c>
    </row>
    <row r="527" spans="7:15" ht="20.100000000000001" customHeight="1" x14ac:dyDescent="0.6">
      <c r="G527" s="57">
        <v>524</v>
      </c>
      <c r="H527" s="112">
        <f ca="1">YEAR(TODAY())-YEAR(data_de_nascimento)+Table20[[#This Row],[meses]]/12</f>
        <v>68.666666666666657</v>
      </c>
      <c r="I527" s="58">
        <f t="shared" ca="1" si="19"/>
        <v>60505</v>
      </c>
      <c r="J527" s="60"/>
      <c r="K527" s="60">
        <f t="shared" si="18"/>
        <v>800</v>
      </c>
      <c r="L527" s="61">
        <f>M526+L526*(1-TER_mensal-desconto_div_mensal)+Table20[[#This Row],[aportes]]*(1-custo_remessa)-comissao-Table20[[#This Row],[saques]]</f>
        <v>449378.3465092401</v>
      </c>
      <c r="M527" s="59">
        <f>Table20[[#This Row],[riqueza]]*rendimento_hist_mensal</f>
        <v>2435.1259778503286</v>
      </c>
      <c r="N527" s="98">
        <f>((Table20[[#This Row],[riqueza]]*SWR)/12)*(1-imposto_GCAP)</f>
        <v>1497.9278216974672</v>
      </c>
      <c r="O527" s="99">
        <f>Table20[[#This Row],[renda passiva]]*cambio_hoje*(1-custo_repatriacao)</f>
        <v>8381.7300226992629</v>
      </c>
    </row>
    <row r="528" spans="7:15" ht="20.100000000000001" customHeight="1" x14ac:dyDescent="0.6">
      <c r="G528" s="57">
        <v>525</v>
      </c>
      <c r="H528" s="112">
        <f ca="1">YEAR(TODAY())-YEAR(data_de_nascimento)+Table20[[#This Row],[meses]]/12</f>
        <v>68.75</v>
      </c>
      <c r="I528" s="58">
        <f t="shared" ca="1" si="19"/>
        <v>60536</v>
      </c>
      <c r="J528" s="60"/>
      <c r="K528" s="60">
        <f t="shared" si="18"/>
        <v>800</v>
      </c>
      <c r="L528" s="61">
        <f>M527+L527*(1-TER_mensal-desconto_div_mensal)+Table20[[#This Row],[aportes]]*(1-custo_remessa)-comissao-Table20[[#This Row],[saques]]</f>
        <v>450843.10585469392</v>
      </c>
      <c r="M528" s="59">
        <f>Table20[[#This Row],[riqueza]]*rendimento_hist_mensal</f>
        <v>2443.0633285507374</v>
      </c>
      <c r="N528" s="98">
        <f>((Table20[[#This Row],[riqueza]]*SWR)/12)*(1-imposto_GCAP)</f>
        <v>1502.8103528489798</v>
      </c>
      <c r="O528" s="99">
        <f>Table20[[#This Row],[renda passiva]]*cambio_hoje*(1-custo_repatriacao)</f>
        <v>8409.0504698841087</v>
      </c>
    </row>
    <row r="529" spans="7:15" ht="20.100000000000001" customHeight="1" x14ac:dyDescent="0.6">
      <c r="G529" s="57">
        <v>526</v>
      </c>
      <c r="H529" s="112">
        <f ca="1">YEAR(TODAY())-YEAR(data_de_nascimento)+Table20[[#This Row],[meses]]/12</f>
        <v>68.833333333333343</v>
      </c>
      <c r="I529" s="58">
        <f t="shared" ca="1" si="19"/>
        <v>60566</v>
      </c>
      <c r="J529" s="60"/>
      <c r="K529" s="60">
        <f t="shared" si="18"/>
        <v>800</v>
      </c>
      <c r="L529" s="61">
        <f>M528+L528*(1-TER_mensal-desconto_div_mensal)+Table20[[#This Row],[aportes]]*(1-custo_remessa)-comissao-Table20[[#This Row],[saques]]</f>
        <v>452315.25375582895</v>
      </c>
      <c r="M529" s="59">
        <f>Table20[[#This Row],[riqueza]]*rendimento_hist_mensal</f>
        <v>2451.0407169254531</v>
      </c>
      <c r="N529" s="98">
        <f>((Table20[[#This Row],[riqueza]]*SWR)/12)*(1-imposto_GCAP)</f>
        <v>1507.7175125194299</v>
      </c>
      <c r="O529" s="99">
        <f>Table20[[#This Row],[renda passiva]]*cambio_hoje*(1-custo_repatriacao)</f>
        <v>8436.5087271780958</v>
      </c>
    </row>
    <row r="530" spans="7:15" ht="20.100000000000001" customHeight="1" x14ac:dyDescent="0.6">
      <c r="G530" s="57">
        <v>527</v>
      </c>
      <c r="H530" s="112">
        <f ca="1">YEAR(TODAY())-YEAR(data_de_nascimento)+Table20[[#This Row],[meses]]/12</f>
        <v>68.916666666666657</v>
      </c>
      <c r="I530" s="58">
        <f t="shared" ca="1" si="19"/>
        <v>60597</v>
      </c>
      <c r="J530" s="60"/>
      <c r="K530" s="60">
        <f t="shared" si="18"/>
        <v>800</v>
      </c>
      <c r="L530" s="61">
        <f>M529+L529*(1-TER_mensal-desconto_div_mensal)+Table20[[#This Row],[aportes]]*(1-custo_remessa)-comissao-Table20[[#This Row],[saques]]</f>
        <v>453794.82748208154</v>
      </c>
      <c r="M530" s="59">
        <f>Table20[[#This Row],[riqueza]]*rendimento_hist_mensal</f>
        <v>2459.0583449329661</v>
      </c>
      <c r="N530" s="98">
        <f>((Table20[[#This Row],[riqueza]]*SWR)/12)*(1-imposto_GCAP)</f>
        <v>1512.649424940272</v>
      </c>
      <c r="O530" s="99">
        <f>Table20[[#This Row],[renda passiva]]*cambio_hoje*(1-custo_repatriacao)</f>
        <v>8464.1054897245376</v>
      </c>
    </row>
    <row r="531" spans="7:15" ht="20.100000000000001" customHeight="1" x14ac:dyDescent="0.6">
      <c r="G531" s="57">
        <v>528</v>
      </c>
      <c r="H531" s="112">
        <f ca="1">YEAR(TODAY())-YEAR(data_de_nascimento)+Table20[[#This Row],[meses]]/12</f>
        <v>69</v>
      </c>
      <c r="I531" s="58">
        <f t="shared" ca="1" si="19"/>
        <v>60627</v>
      </c>
      <c r="J531" s="60"/>
      <c r="K531" s="60">
        <f t="shared" si="18"/>
        <v>800</v>
      </c>
      <c r="L531" s="61">
        <f>M530+L530*(1-TER_mensal-desconto_div_mensal)+Table20[[#This Row],[aportes]]*(1-custo_remessa)-comissao-Table20[[#This Row],[saques]]</f>
        <v>455281.86449088284</v>
      </c>
      <c r="M531" s="59">
        <f>Table20[[#This Row],[riqueza]]*rendimento_hist_mensal</f>
        <v>2467.1164155504885</v>
      </c>
      <c r="N531" s="98">
        <f>((Table20[[#This Row],[riqueza]]*SWR)/12)*(1-imposto_GCAP)</f>
        <v>1517.6062149696097</v>
      </c>
      <c r="O531" s="99">
        <f>Table20[[#This Row],[renda passiva]]*cambio_hoje*(1-custo_repatriacao)</f>
        <v>8491.8414561731988</v>
      </c>
    </row>
    <row r="532" spans="7:15" ht="20.100000000000001" customHeight="1" x14ac:dyDescent="0.6">
      <c r="G532" s="57">
        <v>529</v>
      </c>
      <c r="H532" s="112">
        <f ca="1">YEAR(TODAY())-YEAR(data_de_nascimento)+Table20[[#This Row],[meses]]/12</f>
        <v>69.083333333333343</v>
      </c>
      <c r="I532" s="58">
        <f t="shared" ca="1" si="19"/>
        <v>60658</v>
      </c>
      <c r="J532" s="60"/>
      <c r="K532" s="60">
        <f t="shared" si="18"/>
        <v>800</v>
      </c>
      <c r="L532" s="61">
        <f>M531+L531*(1-TER_mensal-desconto_div_mensal)+Table20[[#This Row],[aportes]]*(1-custo_remessa)-comissao-Table20[[#This Row],[saques]]</f>
        <v>456776.40242860722</v>
      </c>
      <c r="M532" s="59">
        <f>Table20[[#This Row],[riqueza]]*rendimento_hist_mensal</f>
        <v>2475.2151327790916</v>
      </c>
      <c r="N532" s="98">
        <f>((Table20[[#This Row],[riqueza]]*SWR)/12)*(1-imposto_GCAP)</f>
        <v>1522.5880080953575</v>
      </c>
      <c r="O532" s="99">
        <f>Table20[[#This Row],[renda passiva]]*cambio_hoje*(1-custo_repatriacao)</f>
        <v>8519.7173286979778</v>
      </c>
    </row>
    <row r="533" spans="7:15" ht="20.100000000000001" customHeight="1" x14ac:dyDescent="0.6">
      <c r="G533" s="57">
        <v>530</v>
      </c>
      <c r="H533" s="112">
        <f ca="1">YEAR(TODAY())-YEAR(data_de_nascimento)+Table20[[#This Row],[meses]]/12</f>
        <v>69.166666666666657</v>
      </c>
      <c r="I533" s="58">
        <f t="shared" ca="1" si="19"/>
        <v>60689</v>
      </c>
      <c r="J533" s="60"/>
      <c r="K533" s="60">
        <f t="shared" si="18"/>
        <v>800</v>
      </c>
      <c r="L533" s="61">
        <f>M532+L532*(1-TER_mensal-desconto_div_mensal)+Table20[[#This Row],[aportes]]*(1-custo_remessa)-comissao-Table20[[#This Row],[saques]]</f>
        <v>458278.47913152532</v>
      </c>
      <c r="M533" s="59">
        <f>Table20[[#This Row],[riqueza]]*rendimento_hist_mensal</f>
        <v>2483.354701648871</v>
      </c>
      <c r="N533" s="98">
        <f>((Table20[[#This Row],[riqueza]]*SWR)/12)*(1-imposto_GCAP)</f>
        <v>1527.5949304384178</v>
      </c>
      <c r="O533" s="99">
        <f>Table20[[#This Row],[renda passiva]]*cambio_hoje*(1-custo_repatriacao)</f>
        <v>8547.7338130146873</v>
      </c>
    </row>
    <row r="534" spans="7:15" ht="20.100000000000001" customHeight="1" x14ac:dyDescent="0.6">
      <c r="G534" s="57">
        <v>531</v>
      </c>
      <c r="H534" s="112">
        <f ca="1">YEAR(TODAY())-YEAR(data_de_nascimento)+Table20[[#This Row],[meses]]/12</f>
        <v>69.25</v>
      </c>
      <c r="I534" s="58">
        <f t="shared" ca="1" si="19"/>
        <v>60717</v>
      </c>
      <c r="J534" s="60"/>
      <c r="K534" s="60">
        <f t="shared" si="18"/>
        <v>800</v>
      </c>
      <c r="L534" s="61">
        <f>M533+L533*(1-TER_mensal-desconto_div_mensal)+Table20[[#This Row],[aportes]]*(1-custo_remessa)-comissao-Table20[[#This Row],[saques]]</f>
        <v>459788.13262676192</v>
      </c>
      <c r="M534" s="59">
        <f>Table20[[#This Row],[riqueza]]*rendimento_hist_mensal</f>
        <v>2491.5353282241385</v>
      </c>
      <c r="N534" s="98">
        <f>((Table20[[#This Row],[riqueza]]*SWR)/12)*(1-imposto_GCAP)</f>
        <v>1532.6271087558732</v>
      </c>
      <c r="O534" s="99">
        <f>Table20[[#This Row],[renda passiva]]*cambio_hoje*(1-custo_repatriacao)</f>
        <v>8575.8916183989259</v>
      </c>
    </row>
    <row r="535" spans="7:15" ht="20.100000000000001" customHeight="1" x14ac:dyDescent="0.6">
      <c r="G535" s="57">
        <v>532</v>
      </c>
      <c r="H535" s="112">
        <f ca="1">YEAR(TODAY())-YEAR(data_de_nascimento)+Table20[[#This Row],[meses]]/12</f>
        <v>69.333333333333343</v>
      </c>
      <c r="I535" s="58">
        <f t="shared" ca="1" si="19"/>
        <v>60748</v>
      </c>
      <c r="J535" s="60"/>
      <c r="K535" s="60">
        <f t="shared" si="18"/>
        <v>800</v>
      </c>
      <c r="L535" s="61">
        <f>M534+L534*(1-TER_mensal-desconto_div_mensal)+Table20[[#This Row],[aportes]]*(1-custo_remessa)-comissao-Table20[[#This Row],[saques]]</f>
        <v>461305.40113325859</v>
      </c>
      <c r="M535" s="59">
        <f>Table20[[#This Row],[riqueza]]*rendimento_hist_mensal</f>
        <v>2499.7572196086362</v>
      </c>
      <c r="N535" s="98">
        <f>((Table20[[#This Row],[riqueza]]*SWR)/12)*(1-imposto_GCAP)</f>
        <v>1537.6846704441953</v>
      </c>
      <c r="O535" s="99">
        <f>Table20[[#This Row],[renda passiva]]*cambio_hoje*(1-custo_repatriacao)</f>
        <v>8604.191457704017</v>
      </c>
    </row>
    <row r="536" spans="7:15" ht="20.100000000000001" customHeight="1" x14ac:dyDescent="0.6">
      <c r="G536" s="57">
        <v>533</v>
      </c>
      <c r="H536" s="112">
        <f ca="1">YEAR(TODAY())-YEAR(data_de_nascimento)+Table20[[#This Row],[meses]]/12</f>
        <v>69.416666666666657</v>
      </c>
      <c r="I536" s="58">
        <f t="shared" ca="1" si="19"/>
        <v>60778</v>
      </c>
      <c r="J536" s="60"/>
      <c r="K536" s="60">
        <f t="shared" ref="K536:K599" si="20">saques</f>
        <v>800</v>
      </c>
      <c r="L536" s="61">
        <f>M535+L535*(1-TER_mensal-desconto_div_mensal)+Table20[[#This Row],[aportes]]*(1-custo_remessa)-comissao-Table20[[#This Row],[saques]]</f>
        <v>462830.32306274149</v>
      </c>
      <c r="M536" s="59">
        <f>Table20[[#This Row],[riqueza]]*rendimento_hist_mensal</f>
        <v>2508.0205839507835</v>
      </c>
      <c r="N536" s="98">
        <f>((Table20[[#This Row],[riqueza]]*SWR)/12)*(1-imposto_GCAP)</f>
        <v>1542.7677435424719</v>
      </c>
      <c r="O536" s="99">
        <f>Table20[[#This Row],[renda passiva]]*cambio_hoje*(1-custo_repatriacao)</f>
        <v>8632.6340473790788</v>
      </c>
    </row>
    <row r="537" spans="7:15" ht="20.100000000000001" customHeight="1" x14ac:dyDescent="0.6">
      <c r="G537" s="57">
        <v>534</v>
      </c>
      <c r="H537" s="112">
        <f ca="1">YEAR(TODAY())-YEAR(data_de_nascimento)+Table20[[#This Row],[meses]]/12</f>
        <v>69.5</v>
      </c>
      <c r="I537" s="58">
        <f t="shared" ca="1" si="19"/>
        <v>60809</v>
      </c>
      <c r="J537" s="60"/>
      <c r="K537" s="60">
        <f t="shared" si="20"/>
        <v>800</v>
      </c>
      <c r="L537" s="61">
        <f>M536+L536*(1-TER_mensal-desconto_div_mensal)+Table20[[#This Row],[aportes]]*(1-custo_remessa)-comissao-Table20[[#This Row],[saques]]</f>
        <v>464362.9370206935</v>
      </c>
      <c r="M537" s="59">
        <f>Table20[[#This Row],[riqueza]]*rendimento_hist_mensal</f>
        <v>2516.3256304489423</v>
      </c>
      <c r="N537" s="98">
        <f>((Table20[[#This Row],[riqueza]]*SWR)/12)*(1-imposto_GCAP)</f>
        <v>1547.876456735645</v>
      </c>
      <c r="O537" s="99">
        <f>Table20[[#This Row],[renda passiva]]*cambio_hoje*(1-custo_repatriacao)</f>
        <v>8661.2201074871391</v>
      </c>
    </row>
    <row r="538" spans="7:15" ht="20.100000000000001" customHeight="1" x14ac:dyDescent="0.6">
      <c r="G538" s="57">
        <v>535</v>
      </c>
      <c r="H538" s="112">
        <f ca="1">YEAR(TODAY())-YEAR(data_de_nascimento)+Table20[[#This Row],[meses]]/12</f>
        <v>69.583333333333343</v>
      </c>
      <c r="I538" s="58">
        <f t="shared" ca="1" si="19"/>
        <v>60839</v>
      </c>
      <c r="J538" s="60"/>
      <c r="K538" s="60">
        <f t="shared" si="20"/>
        <v>800</v>
      </c>
      <c r="L538" s="61">
        <f>M537+L537*(1-TER_mensal-desconto_div_mensal)+Table20[[#This Row],[aportes]]*(1-custo_remessa)-comissao-Table20[[#This Row],[saques]]</f>
        <v>465903.28180733172</v>
      </c>
      <c r="M538" s="59">
        <f>Table20[[#This Row],[riqueza]]*rendimento_hist_mensal</f>
        <v>2524.6725693567159</v>
      </c>
      <c r="N538" s="98">
        <f>((Table20[[#This Row],[riqueza]]*SWR)/12)*(1-imposto_GCAP)</f>
        <v>1553.0109393577725</v>
      </c>
      <c r="O538" s="99">
        <f>Table20[[#This Row],[renda passiva]]*cambio_hoje*(1-custo_repatriacao)</f>
        <v>8689.950361723384</v>
      </c>
    </row>
    <row r="539" spans="7:15" ht="20.100000000000001" customHeight="1" x14ac:dyDescent="0.6">
      <c r="G539" s="57">
        <v>536</v>
      </c>
      <c r="H539" s="112">
        <f ca="1">YEAR(TODAY())-YEAR(data_de_nascimento)+Table20[[#This Row],[meses]]/12</f>
        <v>69.666666666666657</v>
      </c>
      <c r="I539" s="58">
        <f t="shared" ca="1" si="19"/>
        <v>60870</v>
      </c>
      <c r="J539" s="60"/>
      <c r="K539" s="60">
        <f t="shared" si="20"/>
        <v>800</v>
      </c>
      <c r="L539" s="61">
        <f>M538+L538*(1-TER_mensal-desconto_div_mensal)+Table20[[#This Row],[aportes]]*(1-custo_remessa)-comissao-Table20[[#This Row],[saques]]</f>
        <v>467451.39641858981</v>
      </c>
      <c r="M539" s="59">
        <f>Table20[[#This Row],[riqueza]]*rendimento_hist_mensal</f>
        <v>2533.061611988272</v>
      </c>
      <c r="N539" s="98">
        <f>((Table20[[#This Row],[riqueza]]*SWR)/12)*(1-imposto_GCAP)</f>
        <v>1558.1713213952992</v>
      </c>
      <c r="O539" s="99">
        <f>Table20[[#This Row],[renda passiva]]*cambio_hoje*(1-custo_repatriacao)</f>
        <v>8718.8255374334658</v>
      </c>
    </row>
    <row r="540" spans="7:15" ht="20.100000000000001" customHeight="1" x14ac:dyDescent="0.6">
      <c r="G540" s="57">
        <v>537</v>
      </c>
      <c r="H540" s="112">
        <f ca="1">YEAR(TODAY())-YEAR(data_de_nascimento)+Table20[[#This Row],[meses]]/12</f>
        <v>69.75</v>
      </c>
      <c r="I540" s="58">
        <f t="shared" ca="1" si="19"/>
        <v>60901</v>
      </c>
      <c r="J540" s="60"/>
      <c r="K540" s="60">
        <f t="shared" si="20"/>
        <v>800</v>
      </c>
      <c r="L540" s="61">
        <f>M539+L539*(1-TER_mensal-desconto_div_mensal)+Table20[[#This Row],[aportes]]*(1-custo_remessa)-comissao-Table20[[#This Row],[saques]]</f>
        <v>469007.32004710508</v>
      </c>
      <c r="M540" s="59">
        <f>Table20[[#This Row],[riqueza]]*rendimento_hist_mensal</f>
        <v>2541.4929707236911</v>
      </c>
      <c r="N540" s="98">
        <f>((Table20[[#This Row],[riqueza]]*SWR)/12)*(1-imposto_GCAP)</f>
        <v>1563.3577334903503</v>
      </c>
      <c r="O540" s="99">
        <f>Table20[[#This Row],[renda passiva]]*cambio_hoje*(1-custo_repatriacao)</f>
        <v>8747.8463656319291</v>
      </c>
    </row>
    <row r="541" spans="7:15" ht="20.100000000000001" customHeight="1" x14ac:dyDescent="0.6">
      <c r="G541" s="57">
        <v>538</v>
      </c>
      <c r="H541" s="112">
        <f ca="1">YEAR(TODAY())-YEAR(data_de_nascimento)+Table20[[#This Row],[meses]]/12</f>
        <v>69.833333333333343</v>
      </c>
      <c r="I541" s="58">
        <f t="shared" ca="1" si="19"/>
        <v>60931</v>
      </c>
      <c r="J541" s="60"/>
      <c r="K541" s="60">
        <f t="shared" si="20"/>
        <v>800</v>
      </c>
      <c r="L541" s="61">
        <f>M540+L540*(1-TER_mensal-desconto_div_mensal)+Table20[[#This Row],[aportes]]*(1-custo_remessa)-comissao-Table20[[#This Row],[saques]]</f>
        <v>470571.09208321088</v>
      </c>
      <c r="M541" s="59">
        <f>Table20[[#This Row],[riqueza]]*rendimento_hist_mensal</f>
        <v>2549.9668590143428</v>
      </c>
      <c r="N541" s="98">
        <f>((Table20[[#This Row],[riqueza]]*SWR)/12)*(1-imposto_GCAP)</f>
        <v>1568.5703069440362</v>
      </c>
      <c r="O541" s="99">
        <f>Table20[[#This Row],[renda passiva]]*cambio_hoje*(1-custo_repatriacao)</f>
        <v>8777.0135810207012</v>
      </c>
    </row>
    <row r="542" spans="7:15" ht="20.100000000000001" customHeight="1" x14ac:dyDescent="0.6">
      <c r="G542" s="57">
        <v>539</v>
      </c>
      <c r="H542" s="112">
        <f ca="1">YEAR(TODAY())-YEAR(data_de_nascimento)+Table20[[#This Row],[meses]]/12</f>
        <v>69.916666666666657</v>
      </c>
      <c r="I542" s="58">
        <f t="shared" ca="1" si="19"/>
        <v>60962</v>
      </c>
      <c r="J542" s="60"/>
      <c r="K542" s="60">
        <f t="shared" si="20"/>
        <v>800</v>
      </c>
      <c r="L542" s="61">
        <f>M541+L541*(1-TER_mensal-desconto_div_mensal)+Table20[[#This Row],[aportes]]*(1-custo_remessa)-comissao-Table20[[#This Row],[saques]]</f>
        <v>472142.75211593363</v>
      </c>
      <c r="M542" s="59">
        <f>Table20[[#This Row],[riqueza]]*rendimento_hist_mensal</f>
        <v>2558.4834913882919</v>
      </c>
      <c r="N542" s="98">
        <f>((Table20[[#This Row],[riqueza]]*SWR)/12)*(1-imposto_GCAP)</f>
        <v>1573.809173719779</v>
      </c>
      <c r="O542" s="99">
        <f>Table20[[#This Row],[renda passiva]]*cambio_hoje*(1-custo_repatriacao)</f>
        <v>8806.3279220077093</v>
      </c>
    </row>
    <row r="543" spans="7:15" ht="20.100000000000001" customHeight="1" x14ac:dyDescent="0.6">
      <c r="G543" s="57">
        <v>540</v>
      </c>
      <c r="H543" s="112">
        <f ca="1">YEAR(TODAY())-YEAR(data_de_nascimento)+Table20[[#This Row],[meses]]/12</f>
        <v>70</v>
      </c>
      <c r="I543" s="58">
        <f t="shared" ca="1" si="19"/>
        <v>60992</v>
      </c>
      <c r="J543" s="60"/>
      <c r="K543" s="60">
        <f t="shared" si="20"/>
        <v>800</v>
      </c>
      <c r="L543" s="61">
        <f>M542+L542*(1-TER_mensal-desconto_div_mensal)+Table20[[#This Row],[aportes]]*(1-custo_remessa)-comissao-Table20[[#This Row],[saques]]</f>
        <v>473722.33993399516</v>
      </c>
      <c r="M543" s="59">
        <f>Table20[[#This Row],[riqueza]]*rendimento_hist_mensal</f>
        <v>2567.0430834557269</v>
      </c>
      <c r="N543" s="98">
        <f>((Table20[[#This Row],[riqueza]]*SWR)/12)*(1-imposto_GCAP)</f>
        <v>1579.0744664466504</v>
      </c>
      <c r="O543" s="99">
        <f>Table20[[#This Row],[renda passiva]]*cambio_hoje*(1-custo_repatriacao)</f>
        <v>8835.7901307255543</v>
      </c>
    </row>
    <row r="544" spans="7:15" ht="20.100000000000001" customHeight="1" x14ac:dyDescent="0.6">
      <c r="G544" s="57">
        <v>541</v>
      </c>
      <c r="H544" s="112">
        <f ca="1">YEAR(TODAY())-YEAR(data_de_nascimento)+Table20[[#This Row],[meses]]/12</f>
        <v>70.083333333333343</v>
      </c>
      <c r="I544" s="58">
        <f t="shared" ca="1" si="19"/>
        <v>61023</v>
      </c>
      <c r="J544" s="60"/>
      <c r="K544" s="60">
        <f t="shared" si="20"/>
        <v>800</v>
      </c>
      <c r="L544" s="61">
        <f>M543+L543*(1-TER_mensal-desconto_div_mensal)+Table20[[#This Row],[aportes]]*(1-custo_remessa)-comissao-Table20[[#This Row],[saques]]</f>
        <v>475309.89552682015</v>
      </c>
      <c r="M544" s="59">
        <f>Table20[[#This Row],[riqueza]]*rendimento_hist_mensal</f>
        <v>2575.6458519144207</v>
      </c>
      <c r="N544" s="98">
        <f>((Table20[[#This Row],[riqueza]]*SWR)/12)*(1-imposto_GCAP)</f>
        <v>1584.3663184227337</v>
      </c>
      <c r="O544" s="99">
        <f>Table20[[#This Row],[renda passiva]]*cambio_hoje*(1-custo_repatriacao)</f>
        <v>8865.4009530503281</v>
      </c>
    </row>
    <row r="545" spans="7:15" ht="20.100000000000001" customHeight="1" x14ac:dyDescent="0.6">
      <c r="G545" s="57">
        <v>542</v>
      </c>
      <c r="H545" s="112">
        <f ca="1">YEAR(TODAY())-YEAR(data_de_nascimento)+Table20[[#This Row],[meses]]/12</f>
        <v>70.166666666666657</v>
      </c>
      <c r="I545" s="58">
        <f t="shared" ca="1" si="19"/>
        <v>61054</v>
      </c>
      <c r="J545" s="60"/>
      <c r="K545" s="60">
        <f t="shared" si="20"/>
        <v>800</v>
      </c>
      <c r="L545" s="61">
        <f>M544+L544*(1-TER_mensal-desconto_div_mensal)+Table20[[#This Row],[aportes]]*(1-custo_remessa)-comissao-Table20[[#This Row],[saques]]</f>
        <v>476905.45908554835</v>
      </c>
      <c r="M545" s="59">
        <f>Table20[[#This Row],[riqueza]]*rendimento_hist_mensal</f>
        <v>2584.2920145552157</v>
      </c>
      <c r="N545" s="98">
        <f>((Table20[[#This Row],[riqueza]]*SWR)/12)*(1-imposto_GCAP)</f>
        <v>1589.6848636184948</v>
      </c>
      <c r="O545" s="99">
        <f>Table20[[#This Row],[renda passiva]]*cambio_hoje*(1-custo_repatriacao)</f>
        <v>8895.1611386204695</v>
      </c>
    </row>
    <row r="546" spans="7:15" ht="20.100000000000001" customHeight="1" x14ac:dyDescent="0.6">
      <c r="G546" s="57">
        <v>543</v>
      </c>
      <c r="H546" s="112">
        <f ca="1">YEAR(TODAY())-YEAR(data_de_nascimento)+Table20[[#This Row],[meses]]/12</f>
        <v>70.25</v>
      </c>
      <c r="I546" s="58">
        <f t="shared" ca="1" si="19"/>
        <v>61082</v>
      </c>
      <c r="J546" s="60"/>
      <c r="K546" s="60">
        <f t="shared" si="20"/>
        <v>800</v>
      </c>
      <c r="L546" s="61">
        <f>M545+L545*(1-TER_mensal-desconto_div_mensal)+Table20[[#This Row],[aportes]]*(1-custo_remessa)-comissao-Table20[[#This Row],[saques]]</f>
        <v>478509.07100405195</v>
      </c>
      <c r="M546" s="59">
        <f>Table20[[#This Row],[riqueza]]*rendimento_hist_mensal</f>
        <v>2592.9817902675354</v>
      </c>
      <c r="N546" s="98">
        <f>((Table20[[#This Row],[riqueza]]*SWR)/12)*(1-imposto_GCAP)</f>
        <v>1595.0302366801732</v>
      </c>
      <c r="O546" s="99">
        <f>Table20[[#This Row],[renda passiva]]*cambio_hoje*(1-custo_repatriacao)</f>
        <v>8925.0714408557433</v>
      </c>
    </row>
    <row r="547" spans="7:15" ht="20.100000000000001" customHeight="1" x14ac:dyDescent="0.6">
      <c r="G547" s="57">
        <v>544</v>
      </c>
      <c r="H547" s="112">
        <f ca="1">YEAR(TODAY())-YEAR(data_de_nascimento)+Table20[[#This Row],[meses]]/12</f>
        <v>70.333333333333343</v>
      </c>
      <c r="I547" s="58">
        <f t="shared" ca="1" si="19"/>
        <v>61113</v>
      </c>
      <c r="J547" s="60"/>
      <c r="K547" s="60">
        <f t="shared" si="20"/>
        <v>800</v>
      </c>
      <c r="L547" s="61">
        <f>M546+L546*(1-TER_mensal-desconto_div_mensal)+Table20[[#This Row],[aportes]]*(1-custo_remessa)-comissao-Table20[[#This Row],[saques]]</f>
        <v>480120.77187995857</v>
      </c>
      <c r="M547" s="59">
        <f>Table20[[#This Row],[riqueza]]*rendimento_hist_mensal</f>
        <v>2601.7153990449306</v>
      </c>
      <c r="N547" s="98">
        <f>((Table20[[#This Row],[riqueza]]*SWR)/12)*(1-imposto_GCAP)</f>
        <v>1600.4025729331952</v>
      </c>
      <c r="O547" s="99">
        <f>Table20[[#This Row],[renda passiva]]*cambio_hoje*(1-custo_repatriacao)</f>
        <v>8955.1326169763397</v>
      </c>
    </row>
    <row r="548" spans="7:15" ht="20.100000000000001" customHeight="1" x14ac:dyDescent="0.6">
      <c r="G548" s="57">
        <v>545</v>
      </c>
      <c r="H548" s="112">
        <f ca="1">YEAR(TODAY())-YEAR(data_de_nascimento)+Table20[[#This Row],[meses]]/12</f>
        <v>70.416666666666657</v>
      </c>
      <c r="I548" s="58">
        <f t="shared" ca="1" si="19"/>
        <v>61143</v>
      </c>
      <c r="J548" s="60"/>
      <c r="K548" s="60">
        <f t="shared" si="20"/>
        <v>800</v>
      </c>
      <c r="L548" s="61">
        <f>M547+L547*(1-TER_mensal-desconto_div_mensal)+Table20[[#This Row],[aportes]]*(1-custo_remessa)-comissao-Table20[[#This Row],[saques]]</f>
        <v>481740.60251567879</v>
      </c>
      <c r="M548" s="59">
        <f>Table20[[#This Row],[riqueza]]*rendimento_hist_mensal</f>
        <v>2610.493061990644</v>
      </c>
      <c r="N548" s="98">
        <f>((Table20[[#This Row],[riqueza]]*SWR)/12)*(1-imposto_GCAP)</f>
        <v>1605.8020083855961</v>
      </c>
      <c r="O548" s="99">
        <f>Table20[[#This Row],[renda passiva]]*cambio_hoje*(1-custo_repatriacao)</f>
        <v>8985.3454280220212</v>
      </c>
    </row>
    <row r="549" spans="7:15" ht="20.100000000000001" customHeight="1" x14ac:dyDescent="0.6">
      <c r="G549" s="57">
        <v>546</v>
      </c>
      <c r="H549" s="112">
        <f ca="1">YEAR(TODAY())-YEAR(data_de_nascimento)+Table20[[#This Row],[meses]]/12</f>
        <v>70.5</v>
      </c>
      <c r="I549" s="58">
        <f t="shared" ca="1" si="19"/>
        <v>61174</v>
      </c>
      <c r="J549" s="60"/>
      <c r="K549" s="60">
        <f t="shared" si="20"/>
        <v>800</v>
      </c>
      <c r="L549" s="61">
        <f>M548+L548*(1-TER_mensal-desconto_div_mensal)+Table20[[#This Row],[aportes]]*(1-custo_remessa)-comissao-Table20[[#This Row],[saques]]</f>
        <v>483368.60391943913</v>
      </c>
      <c r="M549" s="59">
        <f>Table20[[#This Row],[riqueza]]*rendimento_hist_mensal</f>
        <v>2619.3150013232107</v>
      </c>
      <c r="N549" s="98">
        <f>((Table20[[#This Row],[riqueza]]*SWR)/12)*(1-imposto_GCAP)</f>
        <v>1611.2286797314637</v>
      </c>
      <c r="O549" s="99">
        <f>Table20[[#This Row],[renda passiva]]*cambio_hoje*(1-custo_repatriacao)</f>
        <v>9015.710638871391</v>
      </c>
    </row>
    <row r="550" spans="7:15" ht="20.100000000000001" customHeight="1" x14ac:dyDescent="0.6">
      <c r="G550" s="57">
        <v>547</v>
      </c>
      <c r="H550" s="112">
        <f ca="1">YEAR(TODAY())-YEAR(data_de_nascimento)+Table20[[#This Row],[meses]]/12</f>
        <v>70.583333333333343</v>
      </c>
      <c r="I550" s="58">
        <f t="shared" ca="1" si="19"/>
        <v>61204</v>
      </c>
      <c r="J550" s="60"/>
      <c r="K550" s="60">
        <f t="shared" si="20"/>
        <v>800</v>
      </c>
      <c r="L550" s="61">
        <f>M549+L549*(1-TER_mensal-desconto_div_mensal)+Table20[[#This Row],[aportes]]*(1-custo_remessa)-comissao-Table20[[#This Row],[saques]]</f>
        <v>485004.8173063203</v>
      </c>
      <c r="M550" s="59">
        <f>Table20[[#This Row],[riqueza]]*rendimento_hist_mensal</f>
        <v>2628.1814403820827</v>
      </c>
      <c r="N550" s="98">
        <f>((Table20[[#This Row],[riqueza]]*SWR)/12)*(1-imposto_GCAP)</f>
        <v>1616.682724354401</v>
      </c>
      <c r="O550" s="99">
        <f>Table20[[#This Row],[renda passiva]]*cambio_hoje*(1-custo_repatriacao)</f>
        <v>9046.2290182612669</v>
      </c>
    </row>
    <row r="551" spans="7:15" ht="20.100000000000001" customHeight="1" x14ac:dyDescent="0.6">
      <c r="G551" s="57">
        <v>548</v>
      </c>
      <c r="H551" s="112">
        <f ca="1">YEAR(TODAY())-YEAR(data_de_nascimento)+Table20[[#This Row],[meses]]/12</f>
        <v>70.666666666666657</v>
      </c>
      <c r="I551" s="58">
        <f t="shared" ca="1" si="19"/>
        <v>61235</v>
      </c>
      <c r="J551" s="60"/>
      <c r="K551" s="60">
        <f t="shared" si="20"/>
        <v>800</v>
      </c>
      <c r="L551" s="61">
        <f>M550+L550*(1-TER_mensal-desconto_div_mensal)+Table20[[#This Row],[aportes]]*(1-custo_remessa)-comissao-Table20[[#This Row],[saques]]</f>
        <v>486649.28409930051</v>
      </c>
      <c r="M551" s="59">
        <f>Table20[[#This Row],[riqueza]]*rendimento_hist_mensal</f>
        <v>2637.0926036332826</v>
      </c>
      <c r="N551" s="98">
        <f>((Table20[[#This Row],[riqueza]]*SWR)/12)*(1-imposto_GCAP)</f>
        <v>1622.1642803310017</v>
      </c>
      <c r="O551" s="99">
        <f>Table20[[#This Row],[renda passiva]]*cambio_hoje*(1-custo_repatriacao)</f>
        <v>9076.9013388061358</v>
      </c>
    </row>
    <row r="552" spans="7:15" ht="20.100000000000001" customHeight="1" x14ac:dyDescent="0.6">
      <c r="G552" s="57">
        <v>549</v>
      </c>
      <c r="H552" s="112">
        <f ca="1">YEAR(TODAY())-YEAR(data_de_nascimento)+Table20[[#This Row],[meses]]/12</f>
        <v>70.75</v>
      </c>
      <c r="I552" s="58">
        <f t="shared" ca="1" si="19"/>
        <v>61266</v>
      </c>
      <c r="J552" s="60"/>
      <c r="K552" s="60">
        <f t="shared" si="20"/>
        <v>800</v>
      </c>
      <c r="L552" s="61">
        <f>M551+L551*(1-TER_mensal-desconto_div_mensal)+Table20[[#This Row],[aportes]]*(1-custo_remessa)-comissao-Table20[[#This Row],[saques]]</f>
        <v>488302.04593030433</v>
      </c>
      <c r="M552" s="59">
        <f>Table20[[#This Row],[riqueza]]*rendimento_hist_mensal</f>
        <v>2646.0487166750895</v>
      </c>
      <c r="N552" s="98">
        <f>((Table20[[#This Row],[riqueza]]*SWR)/12)*(1-imposto_GCAP)</f>
        <v>1627.6734864343478</v>
      </c>
      <c r="O552" s="99">
        <f>Table20[[#This Row],[renda passiva]]*cambio_hoje*(1-custo_repatriacao)</f>
        <v>9107.7283770177146</v>
      </c>
    </row>
    <row r="553" spans="7:15" ht="20.100000000000001" customHeight="1" x14ac:dyDescent="0.6">
      <c r="G553" s="57">
        <v>550</v>
      </c>
      <c r="H553" s="112">
        <f ca="1">YEAR(TODAY())-YEAR(data_de_nascimento)+Table20[[#This Row],[meses]]/12</f>
        <v>70.833333333333343</v>
      </c>
      <c r="I553" s="58">
        <f t="shared" ca="1" si="19"/>
        <v>61296</v>
      </c>
      <c r="J553" s="60"/>
      <c r="K553" s="60">
        <f t="shared" si="20"/>
        <v>800</v>
      </c>
      <c r="L553" s="61">
        <f>M552+L552*(1-TER_mensal-desconto_div_mensal)+Table20[[#This Row],[aportes]]*(1-custo_remessa)-comissao-Table20[[#This Row],[saques]]</f>
        <v>489963.14464125648</v>
      </c>
      <c r="M553" s="59">
        <f>Table20[[#This Row],[riqueza]]*rendimento_hist_mensal</f>
        <v>2655.050006243745</v>
      </c>
      <c r="N553" s="98">
        <f>((Table20[[#This Row],[riqueza]]*SWR)/12)*(1-imposto_GCAP)</f>
        <v>1633.2104821375217</v>
      </c>
      <c r="O553" s="99">
        <f>Table20[[#This Row],[renda passiva]]*cambio_hoje*(1-custo_repatriacao)</f>
        <v>9138.7109133246104</v>
      </c>
    </row>
    <row r="554" spans="7:15" ht="20.100000000000001" customHeight="1" x14ac:dyDescent="0.6">
      <c r="G554" s="57">
        <v>551</v>
      </c>
      <c r="H554" s="112">
        <f ca="1">YEAR(TODAY())-YEAR(data_de_nascimento)+Table20[[#This Row],[meses]]/12</f>
        <v>70.916666666666657</v>
      </c>
      <c r="I554" s="58">
        <f t="shared" ca="1" si="19"/>
        <v>61327</v>
      </c>
      <c r="J554" s="60"/>
      <c r="K554" s="60">
        <f t="shared" si="20"/>
        <v>800</v>
      </c>
      <c r="L554" s="61">
        <f>M553+L553*(1-TER_mensal-desconto_div_mensal)+Table20[[#This Row],[aportes]]*(1-custo_remessa)-comissao-Table20[[#This Row],[saques]]</f>
        <v>491632.62228514126</v>
      </c>
      <c r="M554" s="59">
        <f>Table20[[#This Row],[riqueza]]*rendimento_hist_mensal</f>
        <v>2664.0967002191978</v>
      </c>
      <c r="N554" s="98">
        <f>((Table20[[#This Row],[riqueza]]*SWR)/12)*(1-imposto_GCAP)</f>
        <v>1638.7754076171377</v>
      </c>
      <c r="O554" s="99">
        <f>Table20[[#This Row],[renda passiva]]*cambio_hoje*(1-custo_repatriacao)</f>
        <v>9169.8497320920742</v>
      </c>
    </row>
    <row r="555" spans="7:15" ht="20.100000000000001" customHeight="1" x14ac:dyDescent="0.6">
      <c r="G555" s="57">
        <v>552</v>
      </c>
      <c r="H555" s="112">
        <f ca="1">YEAR(TODAY())-YEAR(data_de_nascimento)+Table20[[#This Row],[meses]]/12</f>
        <v>71</v>
      </c>
      <c r="I555" s="58">
        <f t="shared" ca="1" si="19"/>
        <v>61357</v>
      </c>
      <c r="J555" s="60"/>
      <c r="K555" s="60">
        <f t="shared" si="20"/>
        <v>800</v>
      </c>
      <c r="L555" s="61">
        <f>M554+L554*(1-TER_mensal-desconto_div_mensal)+Table20[[#This Row],[aportes]]*(1-custo_remessa)-comissao-Table20[[#This Row],[saques]]</f>
        <v>493310.52112706704</v>
      </c>
      <c r="M555" s="59">
        <f>Table20[[#This Row],[riqueza]]*rendimento_hist_mensal</f>
        <v>2673.1890276308714</v>
      </c>
      <c r="N555" s="98">
        <f>((Table20[[#This Row],[riqueza]]*SWR)/12)*(1-imposto_GCAP)</f>
        <v>1644.3684037568901</v>
      </c>
      <c r="O555" s="99">
        <f>Table20[[#This Row],[renda passiva]]*cambio_hoje*(1-custo_repatriacao)</f>
        <v>9201.1456216418665</v>
      </c>
    </row>
    <row r="556" spans="7:15" ht="20.100000000000001" customHeight="1" x14ac:dyDescent="0.6">
      <c r="G556" s="57">
        <v>553</v>
      </c>
      <c r="H556" s="112">
        <f ca="1">YEAR(TODAY())-YEAR(data_de_nascimento)+Table20[[#This Row],[meses]]/12</f>
        <v>71.083333333333343</v>
      </c>
      <c r="I556" s="58">
        <f t="shared" ca="1" si="19"/>
        <v>61388</v>
      </c>
      <c r="J556" s="60"/>
      <c r="K556" s="60">
        <f t="shared" si="20"/>
        <v>800</v>
      </c>
      <c r="L556" s="61">
        <f>M555+L555*(1-TER_mensal-desconto_div_mensal)+Table20[[#This Row],[aportes]]*(1-custo_remessa)-comissao-Table20[[#This Row],[saques]]</f>
        <v>494996.88364533643</v>
      </c>
      <c r="M556" s="59">
        <f>Table20[[#This Row],[riqueza]]*rendimento_hist_mensal</f>
        <v>2682.3272186634613</v>
      </c>
      <c r="N556" s="98">
        <f>((Table20[[#This Row],[riqueza]]*SWR)/12)*(1-imposto_GCAP)</f>
        <v>1649.9896121511213</v>
      </c>
      <c r="O556" s="99">
        <f>Table20[[#This Row],[renda passiva]]*cambio_hoje*(1-custo_repatriacao)</f>
        <v>9232.5993742722058</v>
      </c>
    </row>
    <row r="557" spans="7:15" ht="20.100000000000001" customHeight="1" x14ac:dyDescent="0.6">
      <c r="G557" s="57">
        <v>554</v>
      </c>
      <c r="H557" s="112">
        <f ca="1">YEAR(TODAY())-YEAR(data_de_nascimento)+Table20[[#This Row],[meses]]/12</f>
        <v>71.166666666666657</v>
      </c>
      <c r="I557" s="58">
        <f t="shared" ca="1" si="19"/>
        <v>61419</v>
      </c>
      <c r="J557" s="60"/>
      <c r="K557" s="60">
        <f t="shared" si="20"/>
        <v>800</v>
      </c>
      <c r="L557" s="61">
        <f>M556+L556*(1-TER_mensal-desconto_div_mensal)+Table20[[#This Row],[aportes]]*(1-custo_remessa)-comissao-Table20[[#This Row],[saques]]</f>
        <v>496691.75253252144</v>
      </c>
      <c r="M557" s="59">
        <f>Table20[[#This Row],[riqueza]]*rendimento_hist_mensal</f>
        <v>2691.5115046627639</v>
      </c>
      <c r="N557" s="98">
        <f>((Table20[[#This Row],[riqueza]]*SWR)/12)*(1-imposto_GCAP)</f>
        <v>1655.6391751084047</v>
      </c>
      <c r="O557" s="99">
        <f>Table20[[#This Row],[renda passiva]]*cambio_hoje*(1-custo_repatriacao)</f>
        <v>9264.2117862778341</v>
      </c>
    </row>
    <row r="558" spans="7:15" ht="20.100000000000001" customHeight="1" x14ac:dyDescent="0.6">
      <c r="G558" s="57">
        <v>555</v>
      </c>
      <c r="H558" s="112">
        <f ca="1">YEAR(TODAY())-YEAR(data_de_nascimento)+Table20[[#This Row],[meses]]/12</f>
        <v>71.25</v>
      </c>
      <c r="I558" s="58">
        <f t="shared" ca="1" si="19"/>
        <v>61448</v>
      </c>
      <c r="J558" s="60"/>
      <c r="K558" s="60">
        <f t="shared" si="20"/>
        <v>800</v>
      </c>
      <c r="L558" s="61">
        <f>M557+L557*(1-TER_mensal-desconto_div_mensal)+Table20[[#This Row],[aportes]]*(1-custo_remessa)-comissao-Table20[[#This Row],[saques]]</f>
        <v>498395.17069654452</v>
      </c>
      <c r="M558" s="59">
        <f>Table20[[#This Row],[riqueza]]*rendimento_hist_mensal</f>
        <v>2700.742118141532</v>
      </c>
      <c r="N558" s="98">
        <f>((Table20[[#This Row],[riqueza]]*SWR)/12)*(1-imposto_GCAP)</f>
        <v>1661.3172356551486</v>
      </c>
      <c r="O558" s="99">
        <f>Table20[[#This Row],[renda passiva]]*cambio_hoje*(1-custo_repatriacao)</f>
        <v>9295.983657970166</v>
      </c>
    </row>
    <row r="559" spans="7:15" ht="20.100000000000001" customHeight="1" x14ac:dyDescent="0.6">
      <c r="G559" s="57">
        <v>556</v>
      </c>
      <c r="H559" s="112">
        <f ca="1">YEAR(TODAY())-YEAR(data_de_nascimento)+Table20[[#This Row],[meses]]/12</f>
        <v>71.333333333333343</v>
      </c>
      <c r="I559" s="58">
        <f t="shared" ca="1" si="19"/>
        <v>61479</v>
      </c>
      <c r="J559" s="60"/>
      <c r="K559" s="60">
        <f t="shared" si="20"/>
        <v>800</v>
      </c>
      <c r="L559" s="61">
        <f>M558+L558*(1-TER_mensal-desconto_div_mensal)+Table20[[#This Row],[aportes]]*(1-custo_remessa)-comissao-Table20[[#This Row],[saques]]</f>
        <v>500107.18126176478</v>
      </c>
      <c r="M559" s="59">
        <f>Table20[[#This Row],[riqueza]]*rendimento_hist_mensal</f>
        <v>2710.0192927853627</v>
      </c>
      <c r="N559" s="98">
        <f>((Table20[[#This Row],[riqueza]]*SWR)/12)*(1-imposto_GCAP)</f>
        <v>1667.0239375392159</v>
      </c>
      <c r="O559" s="99">
        <f>Table20[[#This Row],[renda passiva]]*cambio_hoje*(1-custo_repatriacao)</f>
        <v>9327.9157936975589</v>
      </c>
    </row>
    <row r="560" spans="7:15" ht="20.100000000000001" customHeight="1" x14ac:dyDescent="0.6">
      <c r="G560" s="57">
        <v>557</v>
      </c>
      <c r="H560" s="112">
        <f ca="1">YEAR(TODAY())-YEAR(data_de_nascimento)+Table20[[#This Row],[meses]]/12</f>
        <v>71.416666666666657</v>
      </c>
      <c r="I560" s="58">
        <f t="shared" ca="1" si="19"/>
        <v>61509</v>
      </c>
      <c r="J560" s="60"/>
      <c r="K560" s="60">
        <f t="shared" si="20"/>
        <v>800</v>
      </c>
      <c r="L560" s="61">
        <f>M559+L559*(1-TER_mensal-desconto_div_mensal)+Table20[[#This Row],[aportes]]*(1-custo_remessa)-comissao-Table20[[#This Row],[saques]]</f>
        <v>501827.82757006958</v>
      </c>
      <c r="M560" s="59">
        <f>Table20[[#This Row],[riqueza]]*rendimento_hist_mensal</f>
        <v>2719.3432634586115</v>
      </c>
      <c r="N560" s="98">
        <f>((Table20[[#This Row],[riqueza]]*SWR)/12)*(1-imposto_GCAP)</f>
        <v>1672.7594252335655</v>
      </c>
      <c r="O560" s="99">
        <f>Table20[[#This Row],[renda passiva]]*cambio_hoje*(1-custo_repatriacao)</f>
        <v>9360.0090018656774</v>
      </c>
    </row>
    <row r="561" spans="7:15" ht="20.100000000000001" customHeight="1" x14ac:dyDescent="0.6">
      <c r="G561" s="57">
        <v>558</v>
      </c>
      <c r="H561" s="112">
        <f ca="1">YEAR(TODAY())-YEAR(data_de_nascimento)+Table20[[#This Row],[meses]]/12</f>
        <v>71.5</v>
      </c>
      <c r="I561" s="58">
        <f t="shared" ca="1" si="19"/>
        <v>61540</v>
      </c>
      <c r="J561" s="60"/>
      <c r="K561" s="60">
        <f t="shared" si="20"/>
        <v>800</v>
      </c>
      <c r="L561" s="61">
        <f>M560+L560*(1-TER_mensal-desconto_div_mensal)+Table20[[#This Row],[aportes]]*(1-custo_remessa)-comissao-Table20[[#This Row],[saques]]</f>
        <v>503557.15318197204</v>
      </c>
      <c r="M561" s="59">
        <f>Table20[[#This Row],[riqueza]]*rendimento_hist_mensal</f>
        <v>2728.7142662103406</v>
      </c>
      <c r="N561" s="98">
        <f>((Table20[[#This Row],[riqueza]]*SWR)/12)*(1-imposto_GCAP)</f>
        <v>1678.523843939907</v>
      </c>
      <c r="O561" s="99">
        <f>Table20[[#This Row],[renda passiva]]*cambio_hoje*(1-custo_repatriacao)</f>
        <v>9392.2640949579472</v>
      </c>
    </row>
    <row r="562" spans="7:15" ht="20.100000000000001" customHeight="1" x14ac:dyDescent="0.6">
      <c r="G562" s="57">
        <v>559</v>
      </c>
      <c r="H562" s="112">
        <f ca="1">YEAR(TODAY())-YEAR(data_de_nascimento)+Table20[[#This Row],[meses]]/12</f>
        <v>71.583333333333343</v>
      </c>
      <c r="I562" s="58">
        <f t="shared" ca="1" si="19"/>
        <v>61570</v>
      </c>
      <c r="J562" s="60"/>
      <c r="K562" s="60">
        <f t="shared" si="20"/>
        <v>800</v>
      </c>
      <c r="L562" s="61">
        <f>M561+L561*(1-TER_mensal-desconto_div_mensal)+Table20[[#This Row],[aportes]]*(1-custo_remessa)-comissao-Table20[[#This Row],[saques]]</f>
        <v>505295.20187771367</v>
      </c>
      <c r="M562" s="59">
        <f>Table20[[#This Row],[riqueza]]*rendimento_hist_mensal</f>
        <v>2738.1325382802929</v>
      </c>
      <c r="N562" s="98">
        <f>((Table20[[#This Row],[riqueza]]*SWR)/12)*(1-imposto_GCAP)</f>
        <v>1684.3173395923789</v>
      </c>
      <c r="O562" s="99">
        <f>Table20[[#This Row],[renda passiva]]*cambio_hoje*(1-custo_repatriacao)</f>
        <v>9424.6818895561355</v>
      </c>
    </row>
    <row r="563" spans="7:15" ht="20.100000000000001" customHeight="1" x14ac:dyDescent="0.6">
      <c r="G563" s="57">
        <v>560</v>
      </c>
      <c r="H563" s="112">
        <f ca="1">YEAR(TODAY())-YEAR(data_de_nascimento)+Table20[[#This Row],[meses]]/12</f>
        <v>71.666666666666657</v>
      </c>
      <c r="I563" s="58">
        <f t="shared" ca="1" si="19"/>
        <v>61601</v>
      </c>
      <c r="J563" s="60"/>
      <c r="K563" s="60">
        <f t="shared" si="20"/>
        <v>800</v>
      </c>
      <c r="L563" s="61">
        <f>M562+L562*(1-TER_mensal-desconto_div_mensal)+Table20[[#This Row],[aportes]]*(1-custo_remessa)-comissao-Table20[[#This Row],[saques]]</f>
        <v>507042.01765837276</v>
      </c>
      <c r="M563" s="59">
        <f>Table20[[#This Row],[riqueza]]*rendimento_hist_mensal</f>
        <v>2747.5983181048987</v>
      </c>
      <c r="N563" s="98">
        <f>((Table20[[#This Row],[riqueza]]*SWR)/12)*(1-imposto_GCAP)</f>
        <v>1690.1400588612426</v>
      </c>
      <c r="O563" s="99">
        <f>Table20[[#This Row],[renda passiva]]*cambio_hoje*(1-custo_repatriacao)</f>
        <v>9457.2632063610254</v>
      </c>
    </row>
    <row r="564" spans="7:15" ht="20.100000000000001" customHeight="1" x14ac:dyDescent="0.6">
      <c r="G564" s="57">
        <v>561</v>
      </c>
      <c r="H564" s="112">
        <f ca="1">YEAR(TODAY())-YEAR(data_de_nascimento)+Table20[[#This Row],[meses]]/12</f>
        <v>71.75</v>
      </c>
      <c r="I564" s="58">
        <f t="shared" ca="1" si="19"/>
        <v>61632</v>
      </c>
      <c r="J564" s="60"/>
      <c r="K564" s="60">
        <f t="shared" si="20"/>
        <v>800</v>
      </c>
      <c r="L564" s="61">
        <f>M563+L563*(1-TER_mensal-desconto_div_mensal)+Table20[[#This Row],[aportes]]*(1-custo_remessa)-comissao-Table20[[#This Row],[saques]]</f>
        <v>508797.64474697842</v>
      </c>
      <c r="M564" s="59">
        <f>Table20[[#This Row],[riqueza]]*rendimento_hist_mensal</f>
        <v>2757.1118453233125</v>
      </c>
      <c r="N564" s="98">
        <f>((Table20[[#This Row],[riqueza]]*SWR)/12)*(1-imposto_GCAP)</f>
        <v>1695.9921491565947</v>
      </c>
      <c r="O564" s="99">
        <f>Table20[[#This Row],[renda passiva]]*cambio_hoje*(1-custo_repatriacao)</f>
        <v>9490.0088702131834</v>
      </c>
    </row>
    <row r="565" spans="7:15" ht="20.100000000000001" customHeight="1" x14ac:dyDescent="0.6">
      <c r="G565" s="57">
        <v>562</v>
      </c>
      <c r="H565" s="112">
        <f ca="1">YEAR(TODAY())-YEAR(data_de_nascimento)+Table20[[#This Row],[meses]]/12</f>
        <v>71.833333333333343</v>
      </c>
      <c r="I565" s="58">
        <f t="shared" ca="1" si="19"/>
        <v>61662</v>
      </c>
      <c r="J565" s="60"/>
      <c r="K565" s="60">
        <f t="shared" si="20"/>
        <v>800</v>
      </c>
      <c r="L565" s="61">
        <f>M564+L564*(1-TER_mensal-desconto_div_mensal)+Table20[[#This Row],[aportes]]*(1-custo_remessa)-comissao-Table20[[#This Row],[saques]]</f>
        <v>510562.1275896299</v>
      </c>
      <c r="M565" s="59">
        <f>Table20[[#This Row],[riqueza]]*rendimento_hist_mensal</f>
        <v>2766.6733607834781</v>
      </c>
      <c r="N565" s="98">
        <f>((Table20[[#This Row],[riqueza]]*SWR)/12)*(1-imposto_GCAP)</f>
        <v>1701.8737586320997</v>
      </c>
      <c r="O565" s="99">
        <f>Table20[[#This Row],[renda passiva]]*cambio_hoje*(1-custo_repatriacao)</f>
        <v>9522.9197101138452</v>
      </c>
    </row>
    <row r="566" spans="7:15" ht="20.100000000000001" customHeight="1" x14ac:dyDescent="0.6">
      <c r="G566" s="57">
        <v>563</v>
      </c>
      <c r="H566" s="112">
        <f ca="1">YEAR(TODAY())-YEAR(data_de_nascimento)+Table20[[#This Row],[meses]]/12</f>
        <v>71.916666666666657</v>
      </c>
      <c r="I566" s="58">
        <f t="shared" ca="1" si="19"/>
        <v>61693</v>
      </c>
      <c r="J566" s="60"/>
      <c r="K566" s="60">
        <f t="shared" si="20"/>
        <v>800</v>
      </c>
      <c r="L566" s="61">
        <f>M565+L565*(1-TER_mensal-desconto_div_mensal)+Table20[[#This Row],[aportes]]*(1-custo_remessa)-comissao-Table20[[#This Row],[saques]]</f>
        <v>512335.51085662219</v>
      </c>
      <c r="M566" s="59">
        <f>Table20[[#This Row],[riqueza]]*rendimento_hist_mensal</f>
        <v>2776.2831065482292</v>
      </c>
      <c r="N566" s="98">
        <f>((Table20[[#This Row],[riqueza]]*SWR)/12)*(1-imposto_GCAP)</f>
        <v>1707.7850361887406</v>
      </c>
      <c r="O566" s="99">
        <f>Table20[[#This Row],[renda passiva]]*cambio_hoje*(1-custo_repatriacao)</f>
        <v>9555.9965592459066</v>
      </c>
    </row>
    <row r="567" spans="7:15" ht="20.100000000000001" customHeight="1" x14ac:dyDescent="0.6">
      <c r="G567" s="57">
        <v>564</v>
      </c>
      <c r="H567" s="112">
        <f ca="1">YEAR(TODAY())-YEAR(data_de_nascimento)+Table20[[#This Row],[meses]]/12</f>
        <v>72</v>
      </c>
      <c r="I567" s="58">
        <f t="shared" ca="1" si="19"/>
        <v>61723</v>
      </c>
      <c r="J567" s="60"/>
      <c r="K567" s="60">
        <f t="shared" si="20"/>
        <v>800</v>
      </c>
      <c r="L567" s="61">
        <f>M566+L566*(1-TER_mensal-desconto_div_mensal)+Table20[[#This Row],[aportes]]*(1-custo_remessa)-comissao-Table20[[#This Row],[saques]]</f>
        <v>514117.83944357652</v>
      </c>
      <c r="M567" s="59">
        <f>Table20[[#This Row],[riqueza]]*rendimento_hist_mensal</f>
        <v>2785.9413259014141</v>
      </c>
      <c r="N567" s="98">
        <f>((Table20[[#This Row],[riqueza]]*SWR)/12)*(1-imposto_GCAP)</f>
        <v>1713.7261314785885</v>
      </c>
      <c r="O567" s="99">
        <f>Table20[[#This Row],[renda passiva]]*cambio_hoje*(1-custo_repatriacao)</f>
        <v>9589.2402549950148</v>
      </c>
    </row>
    <row r="568" spans="7:15" ht="20.100000000000001" customHeight="1" x14ac:dyDescent="0.6">
      <c r="G568" s="57">
        <v>565</v>
      </c>
      <c r="H568" s="112">
        <f ca="1">YEAR(TODAY())-YEAR(data_de_nascimento)+Table20[[#This Row],[meses]]/12</f>
        <v>72.083333333333343</v>
      </c>
      <c r="I568" s="58">
        <f t="shared" ca="1" si="19"/>
        <v>61754</v>
      </c>
      <c r="J568" s="60"/>
      <c r="K568" s="60">
        <f t="shared" si="20"/>
        <v>800</v>
      </c>
      <c r="L568" s="61">
        <f>M567+L567*(1-TER_mensal-desconto_div_mensal)+Table20[[#This Row],[aportes]]*(1-custo_remessa)-comissao-Table20[[#This Row],[saques]]</f>
        <v>515909.15847257711</v>
      </c>
      <c r="M568" s="59">
        <f>Table20[[#This Row],[riqueza]]*rendimento_hist_mensal</f>
        <v>2795.6482633540563</v>
      </c>
      <c r="N568" s="98">
        <f>((Table20[[#This Row],[riqueza]]*SWR)/12)*(1-imposto_GCAP)</f>
        <v>1719.6971949085903</v>
      </c>
      <c r="O568" s="99">
        <f>Table20[[#This Row],[renda passiva]]*cambio_hoje*(1-custo_repatriacao)</f>
        <v>9622.6516389707631</v>
      </c>
    </row>
    <row r="569" spans="7:15" ht="20.100000000000001" customHeight="1" x14ac:dyDescent="0.6">
      <c r="G569" s="57">
        <v>566</v>
      </c>
      <c r="H569" s="112">
        <f ca="1">YEAR(TODAY())-YEAR(data_de_nascimento)+Table20[[#This Row],[meses]]/12</f>
        <v>72.166666666666657</v>
      </c>
      <c r="I569" s="58">
        <f t="shared" ca="1" si="19"/>
        <v>61785</v>
      </c>
      <c r="J569" s="60"/>
      <c r="K569" s="60">
        <f t="shared" si="20"/>
        <v>800</v>
      </c>
      <c r="L569" s="61">
        <f>M568+L568*(1-TER_mensal-desconto_div_mensal)+Table20[[#This Row],[aportes]]*(1-custo_remessa)-comissao-Table20[[#This Row],[saques]]</f>
        <v>517709.51329331356</v>
      </c>
      <c r="M569" s="59">
        <f>Table20[[#This Row],[riqueza]]*rendimento_hist_mensal</f>
        <v>2805.4041646505448</v>
      </c>
      <c r="N569" s="98">
        <f>((Table20[[#This Row],[riqueza]]*SWR)/12)*(1-imposto_GCAP)</f>
        <v>1725.6983776443785</v>
      </c>
      <c r="O569" s="99">
        <f>Table20[[#This Row],[renda passiva]]*cambio_hoje*(1-custo_repatriacao)</f>
        <v>9656.2315570280025</v>
      </c>
    </row>
    <row r="570" spans="7:15" ht="20.100000000000001" customHeight="1" x14ac:dyDescent="0.6">
      <c r="G570" s="57">
        <v>567</v>
      </c>
      <c r="H570" s="112">
        <f ca="1">YEAR(TODAY())-YEAR(data_de_nascimento)+Table20[[#This Row],[meses]]/12</f>
        <v>72.25</v>
      </c>
      <c r="I570" s="58">
        <f t="shared" ca="1" si="19"/>
        <v>61813</v>
      </c>
      <c r="J570" s="60"/>
      <c r="K570" s="60">
        <f t="shared" si="20"/>
        <v>800</v>
      </c>
      <c r="L570" s="61">
        <f>M569+L569*(1-TER_mensal-desconto_div_mensal)+Table20[[#This Row],[aportes]]*(1-custo_remessa)-comissao-Table20[[#This Row],[saques]]</f>
        <v>519518.94948422891</v>
      </c>
      <c r="M570" s="59">
        <f>Table20[[#This Row],[riqueza]]*rendimento_hist_mensal</f>
        <v>2815.2092767748559</v>
      </c>
      <c r="N570" s="98">
        <f>((Table20[[#This Row],[riqueza]]*SWR)/12)*(1-imposto_GCAP)</f>
        <v>1731.7298316140966</v>
      </c>
      <c r="O570" s="99">
        <f>Table20[[#This Row],[renda passiva]]*cambio_hoje*(1-custo_repatriacao)</f>
        <v>9689.9808592882582</v>
      </c>
    </row>
    <row r="571" spans="7:15" ht="20.100000000000001" customHeight="1" x14ac:dyDescent="0.6">
      <c r="G571" s="57">
        <v>568</v>
      </c>
      <c r="H571" s="112">
        <f ca="1">YEAR(TODAY())-YEAR(data_de_nascimento)+Table20[[#This Row],[meses]]/12</f>
        <v>72.333333333333343</v>
      </c>
      <c r="I571" s="58">
        <f t="shared" ca="1" si="19"/>
        <v>61844</v>
      </c>
      <c r="J571" s="60"/>
      <c r="K571" s="60">
        <f t="shared" si="20"/>
        <v>800</v>
      </c>
      <c r="L571" s="61">
        <f>M570+L570*(1-TER_mensal-desconto_div_mensal)+Table20[[#This Row],[aportes]]*(1-custo_remessa)-comissao-Table20[[#This Row],[saques]]</f>
        <v>521337.51285367348</v>
      </c>
      <c r="M571" s="59">
        <f>Table20[[#This Row],[riqueza]]*rendimento_hist_mensal</f>
        <v>2825.0638479568042</v>
      </c>
      <c r="N571" s="98">
        <f>((Table20[[#This Row],[riqueza]]*SWR)/12)*(1-imposto_GCAP)</f>
        <v>1737.791709512245</v>
      </c>
      <c r="O571" s="99">
        <f>Table20[[#This Row],[renda passiva]]*cambio_hoje*(1-custo_repatriacao)</f>
        <v>9723.9004001612429</v>
      </c>
    </row>
    <row r="572" spans="7:15" ht="20.100000000000001" customHeight="1" x14ac:dyDescent="0.6">
      <c r="G572" s="57">
        <v>569</v>
      </c>
      <c r="H572" s="112">
        <f ca="1">YEAR(TODAY())-YEAR(data_de_nascimento)+Table20[[#This Row],[meses]]/12</f>
        <v>72.416666666666657</v>
      </c>
      <c r="I572" s="58">
        <f t="shared" ca="1" si="19"/>
        <v>61874</v>
      </c>
      <c r="J572" s="60"/>
      <c r="K572" s="60">
        <f t="shared" si="20"/>
        <v>800</v>
      </c>
      <c r="L572" s="61">
        <f>M571+L571*(1-TER_mensal-desconto_div_mensal)+Table20[[#This Row],[aportes]]*(1-custo_remessa)-comissao-Table20[[#This Row],[saques]]</f>
        <v>523165.24944106466</v>
      </c>
      <c r="M572" s="59">
        <f>Table20[[#This Row],[riqueza]]*rendimento_hist_mensal</f>
        <v>2834.968127678329</v>
      </c>
      <c r="N572" s="98">
        <f>((Table20[[#This Row],[riqueza]]*SWR)/12)*(1-imposto_GCAP)</f>
        <v>1743.8841648035489</v>
      </c>
      <c r="O572" s="99">
        <f>Table20[[#This Row],[renda passiva]]*cambio_hoje*(1-custo_repatriacao)</f>
        <v>9757.9910383664974</v>
      </c>
    </row>
    <row r="573" spans="7:15" ht="20.100000000000001" customHeight="1" x14ac:dyDescent="0.6">
      <c r="G573" s="57">
        <v>570</v>
      </c>
      <c r="H573" s="112">
        <f ca="1">YEAR(TODAY())-YEAR(data_de_nascimento)+Table20[[#This Row],[meses]]/12</f>
        <v>72.5</v>
      </c>
      <c r="I573" s="58">
        <f t="shared" ca="1" si="19"/>
        <v>61905</v>
      </c>
      <c r="J573" s="60"/>
      <c r="K573" s="60">
        <f t="shared" si="20"/>
        <v>800</v>
      </c>
      <c r="L573" s="61">
        <f>M572+L572*(1-TER_mensal-desconto_div_mensal)+Table20[[#This Row],[aportes]]*(1-custo_remessa)-comissao-Table20[[#This Row],[saques]]</f>
        <v>525002.20551805221</v>
      </c>
      <c r="M573" s="59">
        <f>Table20[[#This Row],[riqueza]]*rendimento_hist_mensal</f>
        <v>2844.922366679808</v>
      </c>
      <c r="N573" s="98">
        <f>((Table20[[#This Row],[riqueza]]*SWR)/12)*(1-imposto_GCAP)</f>
        <v>1750.0073517268409</v>
      </c>
      <c r="O573" s="99">
        <f>Table20[[#This Row],[renda passiva]]*cambio_hoje*(1-custo_repatriacao)</f>
        <v>9792.2536369551235</v>
      </c>
    </row>
    <row r="574" spans="7:15" ht="20.100000000000001" customHeight="1" x14ac:dyDescent="0.6">
      <c r="G574" s="57">
        <v>571</v>
      </c>
      <c r="H574" s="112">
        <f ca="1">YEAR(TODAY())-YEAR(data_de_nascimento)+Table20[[#This Row],[meses]]/12</f>
        <v>72.583333333333343</v>
      </c>
      <c r="I574" s="58">
        <f t="shared" ca="1" si="19"/>
        <v>61935</v>
      </c>
      <c r="J574" s="60"/>
      <c r="K574" s="60">
        <f t="shared" si="20"/>
        <v>800</v>
      </c>
      <c r="L574" s="61">
        <f>M573+L573*(1-TER_mensal-desconto_div_mensal)+Table20[[#This Row],[aportes]]*(1-custo_remessa)-comissao-Table20[[#This Row],[saques]]</f>
        <v>526848.42758968996</v>
      </c>
      <c r="M574" s="59">
        <f>Table20[[#This Row],[riqueza]]*rendimento_hist_mensal</f>
        <v>2854.9268169664069</v>
      </c>
      <c r="N574" s="98">
        <f>((Table20[[#This Row],[riqueza]]*SWR)/12)*(1-imposto_GCAP)</f>
        <v>1756.1614252989666</v>
      </c>
      <c r="O574" s="99">
        <f>Table20[[#This Row],[renda passiva]]*cambio_hoje*(1-custo_repatriacao)</f>
        <v>9826.6890633316325</v>
      </c>
    </row>
    <row r="575" spans="7:15" ht="20.100000000000001" customHeight="1" x14ac:dyDescent="0.6">
      <c r="G575" s="57">
        <v>572</v>
      </c>
      <c r="H575" s="112">
        <f ca="1">YEAR(TODAY())-YEAR(data_de_nascimento)+Table20[[#This Row],[meses]]/12</f>
        <v>72.666666666666657</v>
      </c>
      <c r="I575" s="58">
        <f t="shared" ca="1" si="19"/>
        <v>61966</v>
      </c>
      <c r="J575" s="60"/>
      <c r="K575" s="60">
        <f t="shared" si="20"/>
        <v>800</v>
      </c>
      <c r="L575" s="61">
        <f>M574+L574*(1-TER_mensal-desconto_div_mensal)+Table20[[#This Row],[aportes]]*(1-custo_remessa)-comissao-Table20[[#This Row],[saques]]</f>
        <v>528703.9623956132</v>
      </c>
      <c r="M575" s="59">
        <f>Table20[[#This Row],[riqueza]]*rendimento_hist_mensal</f>
        <v>2864.9817318144596</v>
      </c>
      <c r="N575" s="98">
        <f>((Table20[[#This Row],[riqueza]]*SWR)/12)*(1-imposto_GCAP)</f>
        <v>1762.3465413187107</v>
      </c>
      <c r="O575" s="99">
        <f>Table20[[#This Row],[renda passiva]]*cambio_hoje*(1-custo_repatriacao)</f>
        <v>9861.2981892759108</v>
      </c>
    </row>
    <row r="576" spans="7:15" ht="20.100000000000001" customHeight="1" x14ac:dyDescent="0.6">
      <c r="G576" s="57">
        <v>573</v>
      </c>
      <c r="H576" s="112">
        <f ca="1">YEAR(TODAY())-YEAR(data_de_nascimento)+Table20[[#This Row],[meses]]/12</f>
        <v>72.75</v>
      </c>
      <c r="I576" s="58">
        <f t="shared" ca="1" si="19"/>
        <v>61997</v>
      </c>
      <c r="J576" s="60"/>
      <c r="K576" s="60">
        <f t="shared" si="20"/>
        <v>800</v>
      </c>
      <c r="L576" s="61">
        <f>M575+L575*(1-TER_mensal-desconto_div_mensal)+Table20[[#This Row],[aportes]]*(1-custo_remessa)-comissao-Table20[[#This Row],[saques]]</f>
        <v>530568.85691122164</v>
      </c>
      <c r="M576" s="59">
        <f>Table20[[#This Row],[riqueza]]*rendimento_hist_mensal</f>
        <v>2875.0873657778779</v>
      </c>
      <c r="N576" s="98">
        <f>((Table20[[#This Row],[riqueza]]*SWR)/12)*(1-imposto_GCAP)</f>
        <v>1768.5628563707387</v>
      </c>
      <c r="O576" s="99">
        <f>Table20[[#This Row],[renda passiva]]*cambio_hoje*(1-custo_repatriacao)</f>
        <v>9896.0818909652862</v>
      </c>
    </row>
    <row r="577" spans="7:15" ht="20.100000000000001" customHeight="1" x14ac:dyDescent="0.6">
      <c r="G577" s="57">
        <v>574</v>
      </c>
      <c r="H577" s="112">
        <f ca="1">YEAR(TODAY())-YEAR(data_de_nascimento)+Table20[[#This Row],[meses]]/12</f>
        <v>72.833333333333343</v>
      </c>
      <c r="I577" s="58">
        <f t="shared" ca="1" si="19"/>
        <v>62027</v>
      </c>
      <c r="J577" s="60"/>
      <c r="K577" s="60">
        <f t="shared" si="20"/>
        <v>800</v>
      </c>
      <c r="L577" s="61">
        <f>M576+L576*(1-TER_mensal-desconto_div_mensal)+Table20[[#This Row],[aportes]]*(1-custo_remessa)-comissao-Table20[[#This Row],[saques]]</f>
        <v>532443.15834886895</v>
      </c>
      <c r="M577" s="59">
        <f>Table20[[#This Row],[riqueza]]*rendimento_hist_mensal</f>
        <v>2885.2439746945993</v>
      </c>
      <c r="N577" s="98">
        <f>((Table20[[#This Row],[riqueza]]*SWR)/12)*(1-imposto_GCAP)</f>
        <v>1774.8105278295632</v>
      </c>
      <c r="O577" s="99">
        <f>Table20[[#This Row],[renda passiva]]*cambio_hoje*(1-custo_repatriacao)</f>
        <v>9931.0410489967126</v>
      </c>
    </row>
    <row r="578" spans="7:15" ht="20.100000000000001" customHeight="1" x14ac:dyDescent="0.6">
      <c r="G578" s="57">
        <v>575</v>
      </c>
      <c r="H578" s="112">
        <f ca="1">YEAR(TODAY())-YEAR(data_de_nascimento)+Table20[[#This Row],[meses]]/12</f>
        <v>72.916666666666657</v>
      </c>
      <c r="I578" s="58">
        <f t="shared" ca="1" si="19"/>
        <v>62058</v>
      </c>
      <c r="J578" s="60"/>
      <c r="K578" s="60">
        <f t="shared" si="20"/>
        <v>800</v>
      </c>
      <c r="L578" s="61">
        <f>M577+L577*(1-TER_mensal-desconto_div_mensal)+Table20[[#This Row],[aportes]]*(1-custo_remessa)-comissao-Table20[[#This Row],[saques]]</f>
        <v>534326.91415905778</v>
      </c>
      <c r="M578" s="59">
        <f>Table20[[#This Row],[riqueza]]*rendimento_hist_mensal</f>
        <v>2895.4518156930599</v>
      </c>
      <c r="N578" s="98">
        <f>((Table20[[#This Row],[riqueza]]*SWR)/12)*(1-imposto_GCAP)</f>
        <v>1781.0897138635262</v>
      </c>
      <c r="O578" s="99">
        <f>Table20[[#This Row],[renda passiva]]*cambio_hoje*(1-custo_repatriacao)</f>
        <v>9966.1765484090538</v>
      </c>
    </row>
    <row r="579" spans="7:15" ht="20.100000000000001" customHeight="1" x14ac:dyDescent="0.6">
      <c r="G579" s="57">
        <v>576</v>
      </c>
      <c r="H579" s="112">
        <f ca="1">YEAR(TODAY())-YEAR(data_de_nascimento)+Table20[[#This Row],[meses]]/12</f>
        <v>73</v>
      </c>
      <c r="I579" s="58">
        <f t="shared" ca="1" si="19"/>
        <v>62088</v>
      </c>
      <c r="J579" s="60"/>
      <c r="K579" s="60">
        <f t="shared" si="20"/>
        <v>800</v>
      </c>
      <c r="L579" s="61">
        <f>M578+L578*(1-TER_mensal-desconto_div_mensal)+Table20[[#This Row],[aportes]]*(1-custo_remessa)-comissao-Table20[[#This Row],[saques]]</f>
        <v>536220.17203164112</v>
      </c>
      <c r="M579" s="59">
        <f>Table20[[#This Row],[riqueza]]*rendimento_hist_mensal</f>
        <v>2905.7111471987055</v>
      </c>
      <c r="N579" s="98">
        <f>((Table20[[#This Row],[riqueza]]*SWR)/12)*(1-imposto_GCAP)</f>
        <v>1787.4005734388038</v>
      </c>
      <c r="O579" s="99">
        <f>Table20[[#This Row],[renda passiva]]*cambio_hoje*(1-custo_repatriacao)</f>
        <v>10001.489278705498</v>
      </c>
    </row>
    <row r="580" spans="7:15" ht="20.100000000000001" customHeight="1" x14ac:dyDescent="0.6">
      <c r="G580" s="57">
        <v>577</v>
      </c>
      <c r="H580" s="112">
        <f ca="1">YEAR(TODAY())-YEAR(data_de_nascimento)+Table20[[#This Row],[meses]]/12</f>
        <v>73.083333333333343</v>
      </c>
      <c r="I580" s="58">
        <f t="shared" ca="1" si="19"/>
        <v>62119</v>
      </c>
      <c r="J580" s="60"/>
      <c r="K580" s="60">
        <f t="shared" si="20"/>
        <v>800</v>
      </c>
      <c r="L580" s="61">
        <f>M579+L579*(1-TER_mensal-desconto_div_mensal)+Table20[[#This Row],[aportes]]*(1-custo_remessa)-comissao-Table20[[#This Row],[saques]]</f>
        <v>538122.97989702981</v>
      </c>
      <c r="M580" s="59">
        <f>Table20[[#This Row],[riqueza]]*rendimento_hist_mensal</f>
        <v>2916.0222289405374</v>
      </c>
      <c r="N580" s="98">
        <f>((Table20[[#This Row],[riqueza]]*SWR)/12)*(1-imposto_GCAP)</f>
        <v>1793.7432663234329</v>
      </c>
      <c r="O580" s="99">
        <f>Table20[[#This Row],[renda passiva]]*cambio_hoje*(1-custo_repatriacao)</f>
        <v>10036.980133876084</v>
      </c>
    </row>
    <row r="581" spans="7:15" ht="20.100000000000001" customHeight="1" x14ac:dyDescent="0.6">
      <c r="G581" s="57">
        <v>578</v>
      </c>
      <c r="H581" s="112">
        <f ca="1">YEAR(TODAY())-YEAR(data_de_nascimento)+Table20[[#This Row],[meses]]/12</f>
        <v>73.166666666666657</v>
      </c>
      <c r="I581" s="58">
        <f t="shared" ca="1" si="19"/>
        <v>62150</v>
      </c>
      <c r="J581" s="60"/>
      <c r="K581" s="60">
        <f t="shared" si="20"/>
        <v>800</v>
      </c>
      <c r="L581" s="61">
        <f>M580+L580*(1-TER_mensal-desconto_div_mensal)+Table20[[#This Row],[aportes]]*(1-custo_remessa)-comissao-Table20[[#This Row],[saques]]</f>
        <v>540035.38592740567</v>
      </c>
      <c r="M581" s="59">
        <f>Table20[[#This Row],[riqueza]]*rendimento_hist_mensal</f>
        <v>2926.3853219576818</v>
      </c>
      <c r="N581" s="98">
        <f>((Table20[[#This Row],[riqueza]]*SWR)/12)*(1-imposto_GCAP)</f>
        <v>1800.1179530913523</v>
      </c>
      <c r="O581" s="99">
        <f>Table20[[#This Row],[renda passiva]]*cambio_hoje*(1-custo_repatriacao)</f>
        <v>10072.650012420316</v>
      </c>
    </row>
    <row r="582" spans="7:15" ht="20.100000000000001" customHeight="1" x14ac:dyDescent="0.6">
      <c r="G582" s="57">
        <v>579</v>
      </c>
      <c r="H582" s="112">
        <f ca="1">YEAR(TODAY())-YEAR(data_de_nascimento)+Table20[[#This Row],[meses]]/12</f>
        <v>73.25</v>
      </c>
      <c r="I582" s="58">
        <f t="shared" ref="I582:I645" ca="1" si="21">EDATE(I581,1)</f>
        <v>62178</v>
      </c>
      <c r="J582" s="60"/>
      <c r="K582" s="60">
        <f t="shared" si="20"/>
        <v>800</v>
      </c>
      <c r="L582" s="61">
        <f>M581+L581*(1-TER_mensal-desconto_div_mensal)+Table20[[#This Row],[aportes]]*(1-custo_remessa)-comissao-Table20[[#This Row],[saques]]</f>
        <v>541957.43853794131</v>
      </c>
      <c r="M582" s="59">
        <f>Table20[[#This Row],[riqueza]]*rendimento_hist_mensal</f>
        <v>2936.8006886060039</v>
      </c>
      <c r="N582" s="98">
        <f>((Table20[[#This Row],[riqueza]]*SWR)/12)*(1-imposto_GCAP)</f>
        <v>1806.524795126471</v>
      </c>
      <c r="O582" s="99">
        <f>Table20[[#This Row],[renda passiva]]*cambio_hoje*(1-custo_repatriacao)</f>
        <v>10108.499817369924</v>
      </c>
    </row>
    <row r="583" spans="7:15" ht="20.100000000000001" customHeight="1" x14ac:dyDescent="0.6">
      <c r="G583" s="57">
        <v>580</v>
      </c>
      <c r="H583" s="112">
        <f ca="1">YEAR(TODAY())-YEAR(data_de_nascimento)+Table20[[#This Row],[meses]]/12</f>
        <v>73.333333333333343</v>
      </c>
      <c r="I583" s="58">
        <f t="shared" ca="1" si="21"/>
        <v>62209</v>
      </c>
      <c r="J583" s="60"/>
      <c r="K583" s="60">
        <f t="shared" si="20"/>
        <v>800</v>
      </c>
      <c r="L583" s="61">
        <f>M582+L582*(1-TER_mensal-desconto_div_mensal)+Table20[[#This Row],[aportes]]*(1-custo_remessa)-comissao-Table20[[#This Row],[saques]]</f>
        <v>543889.18638802564</v>
      </c>
      <c r="M583" s="59">
        <f>Table20[[#This Row],[riqueza]]*rendimento_hist_mensal</f>
        <v>2947.2685925647456</v>
      </c>
      <c r="N583" s="98">
        <f>((Table20[[#This Row],[riqueza]]*SWR)/12)*(1-imposto_GCAP)</f>
        <v>1812.963954626752</v>
      </c>
      <c r="O583" s="99">
        <f>Table20[[#This Row],[renda passiva]]*cambio_hoje*(1-custo_repatriacao)</f>
        <v>10144.530456311722</v>
      </c>
    </row>
    <row r="584" spans="7:15" ht="20.100000000000001" customHeight="1" x14ac:dyDescent="0.6">
      <c r="G584" s="57">
        <v>581</v>
      </c>
      <c r="H584" s="112">
        <f ca="1">YEAR(TODAY())-YEAR(data_de_nascimento)+Table20[[#This Row],[meses]]/12</f>
        <v>73.416666666666657</v>
      </c>
      <c r="I584" s="58">
        <f t="shared" ca="1" si="21"/>
        <v>62239</v>
      </c>
      <c r="J584" s="60"/>
      <c r="K584" s="60">
        <f t="shared" si="20"/>
        <v>800</v>
      </c>
      <c r="L584" s="61">
        <f>M583+L583*(1-TER_mensal-desconto_div_mensal)+Table20[[#This Row],[aportes]]*(1-custo_remessa)-comissao-Table20[[#This Row],[saques]]</f>
        <v>545830.67838249577</v>
      </c>
      <c r="M584" s="59">
        <f>Table20[[#This Row],[riqueza]]*rendimento_hist_mensal</f>
        <v>2957.7892988432031</v>
      </c>
      <c r="N584" s="98">
        <f>((Table20[[#This Row],[riqueza]]*SWR)/12)*(1-imposto_GCAP)</f>
        <v>1819.4355946083194</v>
      </c>
      <c r="O584" s="99">
        <f>Table20[[#This Row],[renda passiva]]*cambio_hoje*(1-custo_repatriacao)</f>
        <v>10180.742841410582</v>
      </c>
    </row>
    <row r="585" spans="7:15" ht="20.100000000000001" customHeight="1" x14ac:dyDescent="0.6">
      <c r="G585" s="57">
        <v>582</v>
      </c>
      <c r="H585" s="112">
        <f ca="1">YEAR(TODAY())-YEAR(data_de_nascimento)+Table20[[#This Row],[meses]]/12</f>
        <v>73.5</v>
      </c>
      <c r="I585" s="58">
        <f t="shared" ca="1" si="21"/>
        <v>62270</v>
      </c>
      <c r="J585" s="60"/>
      <c r="K585" s="60">
        <f t="shared" si="20"/>
        <v>800</v>
      </c>
      <c r="L585" s="61">
        <f>M584+L584*(1-TER_mensal-desconto_div_mensal)+Table20[[#This Row],[aportes]]*(1-custo_remessa)-comissao-Table20[[#This Row],[saques]]</f>
        <v>547781.96367287519</v>
      </c>
      <c r="M585" s="59">
        <f>Table20[[#This Row],[riqueza]]*rendimento_hist_mensal</f>
        <v>2968.363073787436</v>
      </c>
      <c r="N585" s="98">
        <f>((Table20[[#This Row],[riqueza]]*SWR)/12)*(1-imposto_GCAP)</f>
        <v>1825.939878909584</v>
      </c>
      <c r="O585" s="99">
        <f>Table20[[#This Row],[renda passiva]]*cambio_hoje*(1-custo_repatriacao)</f>
        <v>10217.137889432523</v>
      </c>
    </row>
    <row r="586" spans="7:15" ht="20.100000000000001" customHeight="1" x14ac:dyDescent="0.6">
      <c r="G586" s="57">
        <v>583</v>
      </c>
      <c r="H586" s="112">
        <f ca="1">YEAR(TODAY())-YEAR(data_de_nascimento)+Table20[[#This Row],[meses]]/12</f>
        <v>73.583333333333343</v>
      </c>
      <c r="I586" s="58">
        <f t="shared" ca="1" si="21"/>
        <v>62300</v>
      </c>
      <c r="J586" s="60"/>
      <c r="K586" s="60">
        <f t="shared" si="20"/>
        <v>800</v>
      </c>
      <c r="L586" s="61">
        <f>M585+L585*(1-TER_mensal-desconto_div_mensal)+Table20[[#This Row],[aportes]]*(1-custo_remessa)-comissao-Table20[[#This Row],[saques]]</f>
        <v>549743.09165861795</v>
      </c>
      <c r="M586" s="59">
        <f>Table20[[#This Row],[riqueza]]*rendimento_hist_mensal</f>
        <v>2978.9901850870083</v>
      </c>
      <c r="N586" s="98">
        <f>((Table20[[#This Row],[riqueza]]*SWR)/12)*(1-imposto_GCAP)</f>
        <v>1832.4769721953933</v>
      </c>
      <c r="O586" s="99">
        <f>Table20[[#This Row],[renda passiva]]*cambio_hoje*(1-custo_repatriacao)</f>
        <v>10253.716521767932</v>
      </c>
    </row>
    <row r="587" spans="7:15" ht="20.100000000000001" customHeight="1" x14ac:dyDescent="0.6">
      <c r="G587" s="57">
        <v>584</v>
      </c>
      <c r="H587" s="112">
        <f ca="1">YEAR(TODAY())-YEAR(data_de_nascimento)+Table20[[#This Row],[meses]]/12</f>
        <v>73.666666666666657</v>
      </c>
      <c r="I587" s="58">
        <f t="shared" ca="1" si="21"/>
        <v>62331</v>
      </c>
      <c r="J587" s="60"/>
      <c r="K587" s="60">
        <f t="shared" si="20"/>
        <v>800</v>
      </c>
      <c r="L587" s="61">
        <f>M586+L586*(1-TER_mensal-desconto_div_mensal)+Table20[[#This Row],[aportes]]*(1-custo_remessa)-comissao-Table20[[#This Row],[saques]]</f>
        <v>551714.1119883596</v>
      </c>
      <c r="M587" s="59">
        <f>Table20[[#This Row],[riqueza]]*rendimento_hist_mensal</f>
        <v>2989.6709017817684</v>
      </c>
      <c r="N587" s="98">
        <f>((Table20[[#This Row],[riqueza]]*SWR)/12)*(1-imposto_GCAP)</f>
        <v>1839.0470399611986</v>
      </c>
      <c r="O587" s="99">
        <f>Table20[[#This Row],[renda passiva]]*cambio_hoje*(1-custo_repatriacao)</f>
        <v>10290.479664454884</v>
      </c>
    </row>
    <row r="588" spans="7:15" ht="20.100000000000001" customHeight="1" x14ac:dyDescent="0.6">
      <c r="G588" s="57">
        <v>585</v>
      </c>
      <c r="H588" s="112">
        <f ca="1">YEAR(TODAY())-YEAR(data_de_nascimento)+Table20[[#This Row],[meses]]/12</f>
        <v>73.75</v>
      </c>
      <c r="I588" s="58">
        <f t="shared" ca="1" si="21"/>
        <v>62362</v>
      </c>
      <c r="J588" s="60"/>
      <c r="K588" s="60">
        <f t="shared" si="20"/>
        <v>800</v>
      </c>
      <c r="L588" s="61">
        <f>M587+L587*(1-TER_mensal-desconto_div_mensal)+Table20[[#This Row],[aportes]]*(1-custo_remessa)-comissao-Table20[[#This Row],[saques]]</f>
        <v>553695.07456117379</v>
      </c>
      <c r="M588" s="59">
        <f>Table20[[#This Row],[riqueza]]*rendimento_hist_mensal</f>
        <v>3000.4054942686585</v>
      </c>
      <c r="N588" s="98">
        <f>((Table20[[#This Row],[riqueza]]*SWR)/12)*(1-imposto_GCAP)</f>
        <v>1845.6502485372459</v>
      </c>
      <c r="O588" s="99">
        <f>Table20[[#This Row],[renda passiva]]*cambio_hoje*(1-custo_repatriacao)</f>
        <v>10327.428248202586</v>
      </c>
    </row>
    <row r="589" spans="7:15" ht="20.100000000000001" customHeight="1" x14ac:dyDescent="0.6">
      <c r="G589" s="57">
        <v>586</v>
      </c>
      <c r="H589" s="112">
        <f ca="1">YEAR(TODAY())-YEAR(data_de_nascimento)+Table20[[#This Row],[meses]]/12</f>
        <v>73.833333333333343</v>
      </c>
      <c r="I589" s="58">
        <f t="shared" ca="1" si="21"/>
        <v>62392</v>
      </c>
      <c r="J589" s="60"/>
      <c r="K589" s="60">
        <f t="shared" si="20"/>
        <v>800</v>
      </c>
      <c r="L589" s="61">
        <f>M588+L588*(1-TER_mensal-desconto_div_mensal)+Table20[[#This Row],[aportes]]*(1-custo_remessa)-comissao-Table20[[#This Row],[saques]]</f>
        <v>555686.02952783555</v>
      </c>
      <c r="M589" s="59">
        <f>Table20[[#This Row],[riqueza]]*rendimento_hist_mensal</f>
        <v>3011.194234308558</v>
      </c>
      <c r="N589" s="98">
        <f>((Table20[[#This Row],[riqueza]]*SWR)/12)*(1-imposto_GCAP)</f>
        <v>1852.2867650927853</v>
      </c>
      <c r="O589" s="99">
        <f>Table20[[#This Row],[renda passiva]]*cambio_hoje*(1-custo_repatriacao)</f>
        <v>10364.563208414935</v>
      </c>
    </row>
    <row r="590" spans="7:15" ht="20.100000000000001" customHeight="1" x14ac:dyDescent="0.6">
      <c r="G590" s="57">
        <v>587</v>
      </c>
      <c r="H590" s="112">
        <f ca="1">YEAR(TODAY())-YEAR(data_de_nascimento)+Table20[[#This Row],[meses]]/12</f>
        <v>73.916666666666657</v>
      </c>
      <c r="I590" s="58">
        <f t="shared" ca="1" si="21"/>
        <v>62423</v>
      </c>
      <c r="J590" s="60"/>
      <c r="K590" s="60">
        <f t="shared" si="20"/>
        <v>800</v>
      </c>
      <c r="L590" s="61">
        <f>M589+L589*(1-TER_mensal-desconto_div_mensal)+Table20[[#This Row],[aportes]]*(1-custo_remessa)-comissao-Table20[[#This Row],[saques]]</f>
        <v>557687.02729209128</v>
      </c>
      <c r="M590" s="59">
        <f>Table20[[#This Row],[riqueza]]*rendimento_hist_mensal</f>
        <v>3022.0373950331691</v>
      </c>
      <c r="N590" s="98">
        <f>((Table20[[#This Row],[riqueza]]*SWR)/12)*(1-imposto_GCAP)</f>
        <v>1858.9567576403042</v>
      </c>
      <c r="O590" s="99">
        <f>Table20[[#This Row],[renda passiva]]*cambio_hoje*(1-custo_repatriacao)</f>
        <v>10401.885485214203</v>
      </c>
    </row>
    <row r="591" spans="7:15" ht="20.100000000000001" customHeight="1" x14ac:dyDescent="0.6">
      <c r="G591" s="57">
        <v>588</v>
      </c>
      <c r="H591" s="112">
        <f ca="1">YEAR(TODAY())-YEAR(data_de_nascimento)+Table20[[#This Row],[meses]]/12</f>
        <v>74</v>
      </c>
      <c r="I591" s="58">
        <f t="shared" ca="1" si="21"/>
        <v>62453</v>
      </c>
      <c r="J591" s="60"/>
      <c r="K591" s="60">
        <f t="shared" si="20"/>
        <v>800</v>
      </c>
      <c r="L591" s="61">
        <f>M590+L590*(1-TER_mensal-desconto_div_mensal)+Table20[[#This Row],[aportes]]*(1-custo_remessa)-comissao-Table20[[#This Row],[saques]]</f>
        <v>559698.11851193418</v>
      </c>
      <c r="M591" s="59">
        <f>Table20[[#This Row],[riqueza]]*rendimento_hist_mensal</f>
        <v>3032.935250951924</v>
      </c>
      <c r="N591" s="98">
        <f>((Table20[[#This Row],[riqueza]]*SWR)/12)*(1-imposto_GCAP)</f>
        <v>1865.6603950397805</v>
      </c>
      <c r="O591" s="99">
        <f>Table20[[#This Row],[renda passiva]]*cambio_hoje*(1-custo_repatriacao)</f>
        <v>10439.396023464842</v>
      </c>
    </row>
    <row r="592" spans="7:15" ht="20.100000000000001" customHeight="1" x14ac:dyDescent="0.6">
      <c r="G592" s="57">
        <v>589</v>
      </c>
      <c r="H592" s="112">
        <f ca="1">YEAR(TODAY())-YEAR(data_de_nascimento)+Table20[[#This Row],[meses]]/12</f>
        <v>74.083333333333343</v>
      </c>
      <c r="I592" s="58">
        <f t="shared" ca="1" si="21"/>
        <v>62484</v>
      </c>
      <c r="J592" s="60"/>
      <c r="K592" s="60">
        <f t="shared" si="20"/>
        <v>800</v>
      </c>
      <c r="L592" s="61">
        <f>M591+L591*(1-TER_mensal-desconto_div_mensal)+Table20[[#This Row],[aportes]]*(1-custo_remessa)-comissao-Table20[[#This Row],[saques]]</f>
        <v>561719.35410088731</v>
      </c>
      <c r="M592" s="59">
        <f>Table20[[#This Row],[riqueza]]*rendimento_hist_mensal</f>
        <v>3043.8880779589417</v>
      </c>
      <c r="N592" s="98">
        <f>((Table20[[#This Row],[riqueza]]*SWR)/12)*(1-imposto_GCAP)</f>
        <v>1872.3978470029579</v>
      </c>
      <c r="O592" s="99">
        <f>Table20[[#This Row],[renda passiva]]*cambio_hoje*(1-custo_repatriacao)</f>
        <v>10477.095772797402</v>
      </c>
    </row>
    <row r="593" spans="7:15" ht="20.100000000000001" customHeight="1" x14ac:dyDescent="0.6">
      <c r="G593" s="57">
        <v>590</v>
      </c>
      <c r="H593" s="112">
        <f ca="1">YEAR(TODAY())-YEAR(data_de_nascimento)+Table20[[#This Row],[meses]]/12</f>
        <v>74.166666666666657</v>
      </c>
      <c r="I593" s="58">
        <f t="shared" ca="1" si="21"/>
        <v>62515</v>
      </c>
      <c r="J593" s="60"/>
      <c r="K593" s="60">
        <f t="shared" si="20"/>
        <v>800</v>
      </c>
      <c r="L593" s="61">
        <f>M592+L592*(1-TER_mensal-desconto_div_mensal)+Table20[[#This Row],[aportes]]*(1-custo_remessa)-comissao-Table20[[#This Row],[saques]]</f>
        <v>563750.78522929235</v>
      </c>
      <c r="M593" s="59">
        <f>Table20[[#This Row],[riqueza]]*rendimento_hist_mensal</f>
        <v>3054.8961533400088</v>
      </c>
      <c r="N593" s="98">
        <f>((Table20[[#This Row],[riqueza]]*SWR)/12)*(1-imposto_GCAP)</f>
        <v>1879.1692840976411</v>
      </c>
      <c r="O593" s="99">
        <f>Table20[[#This Row],[renda passiva]]*cambio_hoje*(1-custo_repatriacao)</f>
        <v>10514.985687632554</v>
      </c>
    </row>
    <row r="594" spans="7:15" ht="20.100000000000001" customHeight="1" x14ac:dyDescent="0.6">
      <c r="G594" s="57">
        <v>591</v>
      </c>
      <c r="H594" s="112">
        <f ca="1">YEAR(TODAY())-YEAR(data_de_nascimento)+Table20[[#This Row],[meses]]/12</f>
        <v>74.25</v>
      </c>
      <c r="I594" s="58">
        <f t="shared" ca="1" si="21"/>
        <v>62543</v>
      </c>
      <c r="J594" s="60"/>
      <c r="K594" s="60">
        <f t="shared" si="20"/>
        <v>800</v>
      </c>
      <c r="L594" s="61">
        <f>M593+L593*(1-TER_mensal-desconto_div_mensal)+Table20[[#This Row],[aportes]]*(1-custo_remessa)-comissao-Table20[[#This Row],[saques]]</f>
        <v>565792.46332560468</v>
      </c>
      <c r="M594" s="59">
        <f>Table20[[#This Row],[riqueza]]*rendimento_hist_mensal</f>
        <v>3065.9597557795978</v>
      </c>
      <c r="N594" s="98">
        <f>((Table20[[#This Row],[riqueza]]*SWR)/12)*(1-imposto_GCAP)</f>
        <v>1885.9748777520156</v>
      </c>
      <c r="O594" s="99">
        <f>Table20[[#This Row],[renda passiva]]*cambio_hoje*(1-custo_repatriacao)</f>
        <v>10553.066727205289</v>
      </c>
    </row>
    <row r="595" spans="7:15" ht="20.100000000000001" customHeight="1" x14ac:dyDescent="0.6">
      <c r="G595" s="57">
        <v>592</v>
      </c>
      <c r="H595" s="112">
        <f ca="1">YEAR(TODAY())-YEAR(data_de_nascimento)+Table20[[#This Row],[meses]]/12</f>
        <v>74.333333333333343</v>
      </c>
      <c r="I595" s="58">
        <f t="shared" ca="1" si="21"/>
        <v>62574</v>
      </c>
      <c r="J595" s="60"/>
      <c r="K595" s="60">
        <f t="shared" si="20"/>
        <v>800</v>
      </c>
      <c r="L595" s="61">
        <f>M594+L594*(1-TER_mensal-desconto_div_mensal)+Table20[[#This Row],[aportes]]*(1-custo_remessa)-comissao-Table20[[#This Row],[saques]]</f>
        <v>567844.440077696</v>
      </c>
      <c r="M595" s="59">
        <f>Table20[[#This Row],[riqueza]]*rendimento_hist_mensal</f>
        <v>3077.0791653679275</v>
      </c>
      <c r="N595" s="98">
        <f>((Table20[[#This Row],[riqueza]]*SWR)/12)*(1-imposto_GCAP)</f>
        <v>1892.8148002589867</v>
      </c>
      <c r="O595" s="99">
        <f>Table20[[#This Row],[renda passiva]]*cambio_hoje*(1-custo_repatriacao)</f>
        <v>10591.339855589173</v>
      </c>
    </row>
    <row r="596" spans="7:15" ht="20.100000000000001" customHeight="1" x14ac:dyDescent="0.6">
      <c r="G596" s="57">
        <v>593</v>
      </c>
      <c r="H596" s="112">
        <f ca="1">YEAR(TODAY())-YEAR(data_de_nascimento)+Table20[[#This Row],[meses]]/12</f>
        <v>74.416666666666657</v>
      </c>
      <c r="I596" s="58">
        <f t="shared" ca="1" si="21"/>
        <v>62604</v>
      </c>
      <c r="J596" s="60"/>
      <c r="K596" s="60">
        <f t="shared" si="20"/>
        <v>800</v>
      </c>
      <c r="L596" s="61">
        <f>M595+L595*(1-TER_mensal-desconto_div_mensal)+Table20[[#This Row],[aportes]]*(1-custo_remessa)-comissao-Table20[[#This Row],[saques]]</f>
        <v>569906.76743416244</v>
      </c>
      <c r="M596" s="59">
        <f>Table20[[#This Row],[riqueza]]*rendimento_hist_mensal</f>
        <v>3088.2546636080492</v>
      </c>
      <c r="N596" s="98">
        <f>((Table20[[#This Row],[riqueza]]*SWR)/12)*(1-imposto_GCAP)</f>
        <v>1899.6892247805415</v>
      </c>
      <c r="O596" s="99">
        <f>Table20[[#This Row],[renda passiva]]*cambio_hoje*(1-custo_repatriacao)</f>
        <v>10629.80604172076</v>
      </c>
    </row>
    <row r="597" spans="7:15" ht="20.100000000000001" customHeight="1" x14ac:dyDescent="0.6">
      <c r="G597" s="57">
        <v>594</v>
      </c>
      <c r="H597" s="112">
        <f ca="1">YEAR(TODAY())-YEAR(data_de_nascimento)+Table20[[#This Row],[meses]]/12</f>
        <v>74.5</v>
      </c>
      <c r="I597" s="58">
        <f t="shared" ca="1" si="21"/>
        <v>62635</v>
      </c>
      <c r="J597" s="60"/>
      <c r="K597" s="60">
        <f t="shared" si="20"/>
        <v>800</v>
      </c>
      <c r="L597" s="61">
        <f>M596+L596*(1-TER_mensal-desconto_div_mensal)+Table20[[#This Row],[aportes]]*(1-custo_remessa)-comissao-Table20[[#This Row],[saques]]</f>
        <v>571979.49760563986</v>
      </c>
      <c r="M597" s="59">
        <f>Table20[[#This Row],[riqueza]]*rendimento_hist_mensal</f>
        <v>3099.4865334229758</v>
      </c>
      <c r="N597" s="98">
        <f>((Table20[[#This Row],[riqueza]]*SWR)/12)*(1-imposto_GCAP)</f>
        <v>1906.5983253521329</v>
      </c>
      <c r="O597" s="99">
        <f>Table20[[#This Row],[renda passiva]]*cambio_hoje*(1-custo_repatriacao)</f>
        <v>10668.466259424125</v>
      </c>
    </row>
    <row r="598" spans="7:15" ht="20.100000000000001" customHeight="1" x14ac:dyDescent="0.6">
      <c r="G598" s="57">
        <v>595</v>
      </c>
      <c r="H598" s="112">
        <f ca="1">YEAR(TODAY())-YEAR(data_de_nascimento)+Table20[[#This Row],[meses]]/12</f>
        <v>74.583333333333343</v>
      </c>
      <c r="I598" s="58">
        <f t="shared" ca="1" si="21"/>
        <v>62665</v>
      </c>
      <c r="J598" s="60"/>
      <c r="K598" s="60">
        <f t="shared" si="20"/>
        <v>800</v>
      </c>
      <c r="L598" s="61">
        <f>M597+L597*(1-TER_mensal-desconto_div_mensal)+Table20[[#This Row],[aportes]]*(1-custo_remessa)-comissao-Table20[[#This Row],[saques]]</f>
        <v>574062.68306612549</v>
      </c>
      <c r="M598" s="59">
        <f>Table20[[#This Row],[riqueza]]*rendimento_hist_mensal</f>
        <v>3110.7750591628433</v>
      </c>
      <c r="N598" s="98">
        <f>((Table20[[#This Row],[riqueza]]*SWR)/12)*(1-imposto_GCAP)</f>
        <v>1913.5422768870849</v>
      </c>
      <c r="O598" s="99">
        <f>Table20[[#This Row],[renda passiva]]*cambio_hoje*(1-custo_repatriacao)</f>
        <v>10707.321487435527</v>
      </c>
    </row>
    <row r="599" spans="7:15" ht="20.100000000000001" customHeight="1" x14ac:dyDescent="0.6">
      <c r="G599" s="57">
        <v>596</v>
      </c>
      <c r="H599" s="112">
        <f ca="1">YEAR(TODAY())-YEAR(data_de_nascimento)+Table20[[#This Row],[meses]]/12</f>
        <v>74.666666666666657</v>
      </c>
      <c r="I599" s="58">
        <f t="shared" ca="1" si="21"/>
        <v>62696</v>
      </c>
      <c r="J599" s="60"/>
      <c r="K599" s="60">
        <f t="shared" si="20"/>
        <v>800</v>
      </c>
      <c r="L599" s="61">
        <f>M598+L598*(1-TER_mensal-desconto_div_mensal)+Table20[[#This Row],[aportes]]*(1-custo_remessa)-comissao-Table20[[#This Row],[saques]]</f>
        <v>576156.3765543066</v>
      </c>
      <c r="M599" s="59">
        <f>Table20[[#This Row],[riqueza]]*rendimento_hist_mensal</f>
        <v>3122.1205266121101</v>
      </c>
      <c r="N599" s="98">
        <f>((Table20[[#This Row],[riqueza]]*SWR)/12)*(1-imposto_GCAP)</f>
        <v>1920.5212551810221</v>
      </c>
      <c r="O599" s="99">
        <f>Table20[[#This Row],[renda passiva]]*cambio_hoje*(1-custo_repatriacao)</f>
        <v>10746.372709428168</v>
      </c>
    </row>
    <row r="600" spans="7:15" ht="20.100000000000001" customHeight="1" x14ac:dyDescent="0.6">
      <c r="G600" s="57">
        <v>597</v>
      </c>
      <c r="H600" s="112">
        <f ca="1">YEAR(TODAY())-YEAR(data_de_nascimento)+Table20[[#This Row],[meses]]/12</f>
        <v>74.75</v>
      </c>
      <c r="I600" s="58">
        <f t="shared" ca="1" si="21"/>
        <v>62727</v>
      </c>
      <c r="J600" s="60"/>
      <c r="K600" s="60">
        <f t="shared" ref="K600:K663" si="22">saques</f>
        <v>800</v>
      </c>
      <c r="L600" s="61">
        <f>M599+L599*(1-TER_mensal-desconto_div_mensal)+Table20[[#This Row],[aportes]]*(1-custo_remessa)-comissao-Table20[[#This Row],[saques]]</f>
        <v>578260.63107489562</v>
      </c>
      <c r="M600" s="59">
        <f>Table20[[#This Row],[riqueza]]*rendimento_hist_mensal</f>
        <v>3133.5232229967924</v>
      </c>
      <c r="N600" s="98">
        <f>((Table20[[#This Row],[riqueza]]*SWR)/12)*(1-imposto_GCAP)</f>
        <v>1927.5354369163188</v>
      </c>
      <c r="O600" s="99">
        <f>Table20[[#This Row],[renda passiva]]*cambio_hoje*(1-custo_repatriacao)</f>
        <v>10785.620914037107</v>
      </c>
    </row>
    <row r="601" spans="7:15" ht="20.100000000000001" customHeight="1" x14ac:dyDescent="0.6">
      <c r="G601" s="57">
        <v>598</v>
      </c>
      <c r="H601" s="112">
        <f ca="1">YEAR(TODAY())-YEAR(data_de_nascimento)+Table20[[#This Row],[meses]]/12</f>
        <v>74.833333333333343</v>
      </c>
      <c r="I601" s="58">
        <f t="shared" ca="1" si="21"/>
        <v>62757</v>
      </c>
      <c r="J601" s="60"/>
      <c r="K601" s="60">
        <f t="shared" si="22"/>
        <v>800</v>
      </c>
      <c r="L601" s="61">
        <f>M600+L600*(1-TER_mensal-desconto_div_mensal)+Table20[[#This Row],[aportes]]*(1-custo_remessa)-comissao-Table20[[#This Row],[saques]]</f>
        <v>580375.49989997153</v>
      </c>
      <c r="M601" s="59">
        <f>Table20[[#This Row],[riqueza]]*rendimento_hist_mensal</f>
        <v>3144.9834369917321</v>
      </c>
      <c r="N601" s="98">
        <f>((Table20[[#This Row],[riqueza]]*SWR)/12)*(1-imposto_GCAP)</f>
        <v>1934.5849996665718</v>
      </c>
      <c r="O601" s="99">
        <f>Table20[[#This Row],[renda passiva]]*cambio_hoje*(1-custo_repatriacao)</f>
        <v>10825.067094884285</v>
      </c>
    </row>
    <row r="602" spans="7:15" ht="20.100000000000001" customHeight="1" x14ac:dyDescent="0.6">
      <c r="G602" s="57">
        <v>599</v>
      </c>
      <c r="H602" s="112">
        <f ca="1">YEAR(TODAY())-YEAR(data_de_nascimento)+Table20[[#This Row],[meses]]/12</f>
        <v>74.916666666666657</v>
      </c>
      <c r="I602" s="58">
        <f t="shared" ca="1" si="21"/>
        <v>62788</v>
      </c>
      <c r="J602" s="60"/>
      <c r="K602" s="60">
        <f t="shared" si="22"/>
        <v>800</v>
      </c>
      <c r="L602" s="61">
        <f>M601+L601*(1-TER_mensal-desconto_div_mensal)+Table20[[#This Row],[aportes]]*(1-custo_remessa)-comissao-Table20[[#This Row],[saques]]</f>
        <v>582501.03657032957</v>
      </c>
      <c r="M602" s="59">
        <f>Table20[[#This Row],[riqueza]]*rendimento_hist_mensal</f>
        <v>3156.5014587279129</v>
      </c>
      <c r="N602" s="98">
        <f>((Table20[[#This Row],[riqueza]]*SWR)/12)*(1-imposto_GCAP)</f>
        <v>1941.6701219010986</v>
      </c>
      <c r="O602" s="99">
        <f>Table20[[#This Row],[renda passiva]]*cambio_hoje*(1-custo_repatriacao)</f>
        <v>10864.712250603692</v>
      </c>
    </row>
    <row r="603" spans="7:15" ht="20.100000000000001" customHeight="1" x14ac:dyDescent="0.6">
      <c r="G603" s="57">
        <v>600</v>
      </c>
      <c r="H603" s="112">
        <f ca="1">YEAR(TODAY())-YEAR(data_de_nascimento)+Table20[[#This Row],[meses]]/12</f>
        <v>75</v>
      </c>
      <c r="I603" s="58">
        <f t="shared" ca="1" si="21"/>
        <v>62818</v>
      </c>
      <c r="J603" s="60"/>
      <c r="K603" s="60">
        <f t="shared" si="22"/>
        <v>800</v>
      </c>
      <c r="L603" s="61">
        <f>M602+L602*(1-TER_mensal-desconto_div_mensal)+Table20[[#This Row],[aportes]]*(1-custo_remessa)-comissao-Table20[[#This Row],[saques]]</f>
        <v>584637.29489683558</v>
      </c>
      <c r="M603" s="59">
        <f>Table20[[#This Row],[riqueza]]*rendimento_hist_mensal</f>
        <v>3168.0775797997962</v>
      </c>
      <c r="N603" s="98">
        <f>((Table20[[#This Row],[riqueza]]*SWR)/12)*(1-imposto_GCAP)</f>
        <v>1948.7909829894518</v>
      </c>
      <c r="O603" s="99">
        <f>Table20[[#This Row],[renda passiva]]*cambio_hoje*(1-custo_repatriacao)</f>
        <v>10904.557384866626</v>
      </c>
    </row>
    <row r="604" spans="7:15" ht="20.100000000000001" customHeight="1" x14ac:dyDescent="0.6">
      <c r="G604" s="57">
        <v>601</v>
      </c>
      <c r="H604" s="112">
        <f ca="1">YEAR(TODAY())-YEAR(data_de_nascimento)+Table20[[#This Row],[meses]]/12</f>
        <v>75.083333333333343</v>
      </c>
      <c r="I604" s="58">
        <f t="shared" ca="1" si="21"/>
        <v>62849</v>
      </c>
      <c r="J604" s="60"/>
      <c r="K604" s="60">
        <f t="shared" si="22"/>
        <v>800</v>
      </c>
      <c r="L604" s="61">
        <f>M603+L603*(1-TER_mensal-desconto_div_mensal)+Table20[[#This Row],[aportes]]*(1-custo_remessa)-comissao-Table20[[#This Row],[saques]]</f>
        <v>586784.32896178903</v>
      </c>
      <c r="M604" s="59">
        <f>Table20[[#This Row],[riqueza]]*rendimento_hist_mensal</f>
        <v>3179.7120932727107</v>
      </c>
      <c r="N604" s="98">
        <f>((Table20[[#This Row],[riqueza]]*SWR)/12)*(1-imposto_GCAP)</f>
        <v>1955.9477632059634</v>
      </c>
      <c r="O604" s="99">
        <f>Table20[[#This Row],[renda passiva]]*cambio_hoje*(1-custo_repatriacao)</f>
        <v>10944.603506407127</v>
      </c>
    </row>
    <row r="605" spans="7:15" ht="20.100000000000001" customHeight="1" x14ac:dyDescent="0.6">
      <c r="G605" s="57">
        <v>602</v>
      </c>
      <c r="H605" s="112">
        <f ca="1">YEAR(TODAY())-YEAR(data_de_nascimento)+Table20[[#This Row],[meses]]/12</f>
        <v>75.166666666666657</v>
      </c>
      <c r="I605" s="58">
        <f t="shared" ca="1" si="21"/>
        <v>62880</v>
      </c>
      <c r="J605" s="60"/>
      <c r="K605" s="60">
        <f t="shared" si="22"/>
        <v>800</v>
      </c>
      <c r="L605" s="61">
        <f>M604+L604*(1-TER_mensal-desconto_div_mensal)+Table20[[#This Row],[aportes]]*(1-custo_remessa)-comissao-Table20[[#This Row],[saques]]</f>
        <v>588942.19312029181</v>
      </c>
      <c r="M605" s="59">
        <f>Table20[[#This Row],[riqueza]]*rendimento_hist_mensal</f>
        <v>3191.4052936902663</v>
      </c>
      <c r="N605" s="98">
        <f>((Table20[[#This Row],[riqueza]]*SWR)/12)*(1-imposto_GCAP)</f>
        <v>1963.140643734306</v>
      </c>
      <c r="O605" s="99">
        <f>Table20[[#This Row],[renda passiva]]*cambio_hoje*(1-custo_repatriacao)</f>
        <v>10984.851629047496</v>
      </c>
    </row>
    <row r="606" spans="7:15" ht="20.100000000000001" customHeight="1" x14ac:dyDescent="0.6">
      <c r="G606" s="57">
        <v>603</v>
      </c>
      <c r="H606" s="112">
        <f ca="1">YEAR(TODAY())-YEAR(data_de_nascimento)+Table20[[#This Row],[meses]]/12</f>
        <v>75.25</v>
      </c>
      <c r="I606" s="58">
        <f t="shared" ca="1" si="21"/>
        <v>62909</v>
      </c>
      <c r="J606" s="60"/>
      <c r="K606" s="60">
        <f t="shared" si="22"/>
        <v>800</v>
      </c>
      <c r="L606" s="61">
        <f>M605+L605*(1-TER_mensal-desconto_div_mensal)+Table20[[#This Row],[aportes]]*(1-custo_remessa)-comissao-Table20[[#This Row],[saques]]</f>
        <v>591110.9420016245</v>
      </c>
      <c r="M606" s="59">
        <f>Table20[[#This Row],[riqueza]]*rendimento_hist_mensal</f>
        <v>3203.1574770818142</v>
      </c>
      <c r="N606" s="98">
        <f>((Table20[[#This Row],[riqueza]]*SWR)/12)*(1-imposto_GCAP)</f>
        <v>1970.3698066720817</v>
      </c>
      <c r="O606" s="99">
        <f>Table20[[#This Row],[renda passiva]]*cambio_hoje*(1-custo_repatriacao)</f>
        <v>11025.302771723967</v>
      </c>
    </row>
    <row r="607" spans="7:15" ht="20.100000000000001" customHeight="1" x14ac:dyDescent="0.6">
      <c r="G607" s="57">
        <v>604</v>
      </c>
      <c r="H607" s="112">
        <f ca="1">YEAR(TODAY())-YEAR(data_de_nascimento)+Table20[[#This Row],[meses]]/12</f>
        <v>75.333333333333343</v>
      </c>
      <c r="I607" s="58">
        <f t="shared" ca="1" si="21"/>
        <v>62940</v>
      </c>
      <c r="J607" s="60"/>
      <c r="K607" s="60">
        <f t="shared" si="22"/>
        <v>800</v>
      </c>
      <c r="L607" s="61">
        <f>M606+L606*(1-TER_mensal-desconto_div_mensal)+Table20[[#This Row],[aportes]]*(1-custo_remessa)-comissao-Table20[[#This Row],[saques]]</f>
        <v>593290.63051062927</v>
      </c>
      <c r="M607" s="59">
        <f>Table20[[#This Row],[riqueza]]*rendimento_hist_mensal</f>
        <v>3214.9689409699395</v>
      </c>
      <c r="N607" s="98">
        <f>((Table20[[#This Row],[riqueza]]*SWR)/12)*(1-imposto_GCAP)</f>
        <v>1977.6354350354311</v>
      </c>
      <c r="O607" s="99">
        <f>Table20[[#This Row],[renda passiva]]*cambio_hoje*(1-custo_repatriacao)</f>
        <v>11065.957958512507</v>
      </c>
    </row>
    <row r="608" spans="7:15" ht="20.100000000000001" customHeight="1" x14ac:dyDescent="0.6">
      <c r="G608" s="57">
        <v>605</v>
      </c>
      <c r="H608" s="112">
        <f ca="1">YEAR(TODAY())-YEAR(data_de_nascimento)+Table20[[#This Row],[meses]]/12</f>
        <v>75.416666666666657</v>
      </c>
      <c r="I608" s="58">
        <f t="shared" ca="1" si="21"/>
        <v>62970</v>
      </c>
      <c r="J608" s="60"/>
      <c r="K608" s="60">
        <f t="shared" si="22"/>
        <v>800</v>
      </c>
      <c r="L608" s="61">
        <f>M607+L607*(1-TER_mensal-desconto_div_mensal)+Table20[[#This Row],[aportes]]*(1-custo_remessa)-comissao-Table20[[#This Row],[saques]]</f>
        <v>595481.31382909988</v>
      </c>
      <c r="M608" s="59">
        <f>Table20[[#This Row],[riqueza]]*rendimento_hist_mensal</f>
        <v>3226.8399843779944</v>
      </c>
      <c r="N608" s="98">
        <f>((Table20[[#This Row],[riqueza]]*SWR)/12)*(1-imposto_GCAP)</f>
        <v>1984.9377127636662</v>
      </c>
      <c r="O608" s="99">
        <f>Table20[[#This Row],[renda passiva]]*cambio_hoje*(1-custo_repatriacao)</f>
        <v>11106.818218654733</v>
      </c>
    </row>
    <row r="609" spans="7:15" ht="20.100000000000001" customHeight="1" x14ac:dyDescent="0.6">
      <c r="G609" s="57">
        <v>606</v>
      </c>
      <c r="H609" s="112">
        <f ca="1">YEAR(TODAY())-YEAR(data_de_nascimento)+Table20[[#This Row],[meses]]/12</f>
        <v>75.5</v>
      </c>
      <c r="I609" s="58">
        <f t="shared" ca="1" si="21"/>
        <v>63001</v>
      </c>
      <c r="J609" s="60"/>
      <c r="K609" s="60">
        <f t="shared" si="22"/>
        <v>800</v>
      </c>
      <c r="L609" s="61">
        <f>M608+L608*(1-TER_mensal-desconto_div_mensal)+Table20[[#This Row],[aportes]]*(1-custo_remessa)-comissao-Table20[[#This Row],[saques]]</f>
        <v>597683.04741717887</v>
      </c>
      <c r="M609" s="59">
        <f>Table20[[#This Row],[riqueza]]*rendimento_hist_mensal</f>
        <v>3238.7709078376688</v>
      </c>
      <c r="N609" s="98">
        <f>((Table20[[#This Row],[riqueza]]*SWR)/12)*(1-imposto_GCAP)</f>
        <v>1992.2768247239294</v>
      </c>
      <c r="O609" s="99">
        <f>Table20[[#This Row],[renda passiva]]*cambio_hoje*(1-custo_repatriacao)</f>
        <v>11147.884586583983</v>
      </c>
    </row>
    <row r="610" spans="7:15" ht="20.100000000000001" customHeight="1" x14ac:dyDescent="0.6">
      <c r="G610" s="57">
        <v>607</v>
      </c>
      <c r="H610" s="112">
        <f ca="1">YEAR(TODAY())-YEAR(data_de_nascimento)+Table20[[#This Row],[meses]]/12</f>
        <v>75.583333333333343</v>
      </c>
      <c r="I610" s="58">
        <f t="shared" ca="1" si="21"/>
        <v>63031</v>
      </c>
      <c r="J610" s="60"/>
      <c r="K610" s="60">
        <f t="shared" si="22"/>
        <v>800</v>
      </c>
      <c r="L610" s="61">
        <f>M609+L609*(1-TER_mensal-desconto_div_mensal)+Table20[[#This Row],[aportes]]*(1-custo_remessa)-comissao-Table20[[#This Row],[saques]]</f>
        <v>599895.88701476133</v>
      </c>
      <c r="M610" s="59">
        <f>Table20[[#This Row],[riqueza]]*rendimento_hist_mensal</f>
        <v>3250.762013396597</v>
      </c>
      <c r="N610" s="98">
        <f>((Table20[[#This Row],[riqueza]]*SWR)/12)*(1-imposto_GCAP)</f>
        <v>1999.6529567158711</v>
      </c>
      <c r="O610" s="99">
        <f>Table20[[#This Row],[renda passiva]]*cambio_hoje*(1-custo_repatriacao)</f>
        <v>11189.158101951492</v>
      </c>
    </row>
    <row r="611" spans="7:15" ht="20.100000000000001" customHeight="1" x14ac:dyDescent="0.6">
      <c r="G611" s="57">
        <v>608</v>
      </c>
      <c r="H611" s="112">
        <f ca="1">YEAR(TODAY())-YEAR(data_de_nascimento)+Table20[[#This Row],[meses]]/12</f>
        <v>75.666666666666657</v>
      </c>
      <c r="I611" s="58">
        <f t="shared" ca="1" si="21"/>
        <v>63062</v>
      </c>
      <c r="J611" s="60"/>
      <c r="K611" s="60">
        <f t="shared" si="22"/>
        <v>800</v>
      </c>
      <c r="L611" s="61">
        <f>M610+L610*(1-TER_mensal-desconto_div_mensal)+Table20[[#This Row],[aportes]]*(1-custo_remessa)-comissao-Table20[[#This Row],[saques]]</f>
        <v>602119.88864290621</v>
      </c>
      <c r="M611" s="59">
        <f>Table20[[#This Row],[riqueza]]*rendimento_hist_mensal</f>
        <v>3262.8136046260056</v>
      </c>
      <c r="N611" s="98">
        <f>((Table20[[#This Row],[riqueza]]*SWR)/12)*(1-imposto_GCAP)</f>
        <v>2007.0662954763541</v>
      </c>
      <c r="O611" s="99">
        <f>Table20[[#This Row],[renda passiva]]*cambio_hoje*(1-custo_repatriacao)</f>
        <v>11230.639809652712</v>
      </c>
    </row>
    <row r="612" spans="7:15" ht="20.100000000000001" customHeight="1" x14ac:dyDescent="0.6">
      <c r="G612" s="57">
        <v>609</v>
      </c>
      <c r="H612" s="112">
        <f ca="1">YEAR(TODAY())-YEAR(data_de_nascimento)+Table20[[#This Row],[meses]]/12</f>
        <v>75.75</v>
      </c>
      <c r="I612" s="58">
        <f t="shared" ca="1" si="21"/>
        <v>63093</v>
      </c>
      <c r="J612" s="60"/>
      <c r="K612" s="60">
        <f t="shared" si="22"/>
        <v>800</v>
      </c>
      <c r="L612" s="61">
        <f>M611+L611*(1-TER_mensal-desconto_div_mensal)+Table20[[#This Row],[aportes]]*(1-custo_remessa)-comissao-Table20[[#This Row],[saques]]</f>
        <v>604355.10860525444</v>
      </c>
      <c r="M612" s="59">
        <f>Table20[[#This Row],[riqueza]]*rendimento_hist_mensal</f>
        <v>3274.9259866283992</v>
      </c>
      <c r="N612" s="98">
        <f>((Table20[[#This Row],[riqueza]]*SWR)/12)*(1-imposto_GCAP)</f>
        <v>2014.5170286841815</v>
      </c>
      <c r="O612" s="99">
        <f>Table20[[#This Row],[renda passiva]]*cambio_hoje*(1-custo_repatriacao)</f>
        <v>11272.330759853772</v>
      </c>
    </row>
    <row r="613" spans="7:15" ht="20.100000000000001" customHeight="1" x14ac:dyDescent="0.6">
      <c r="G613" s="57">
        <v>610</v>
      </c>
      <c r="H613" s="112">
        <f ca="1">YEAR(TODAY())-YEAR(data_de_nascimento)+Table20[[#This Row],[meses]]/12</f>
        <v>75.833333333333343</v>
      </c>
      <c r="I613" s="58">
        <f t="shared" ca="1" si="21"/>
        <v>63123</v>
      </c>
      <c r="J613" s="60"/>
      <c r="K613" s="60">
        <f t="shared" si="22"/>
        <v>800</v>
      </c>
      <c r="L613" s="61">
        <f>M612+L612*(1-TER_mensal-desconto_div_mensal)+Table20[[#This Row],[aportes]]*(1-custo_remessa)-comissao-Table20[[#This Row],[saques]]</f>
        <v>606601.60348945449</v>
      </c>
      <c r="M613" s="59">
        <f>Table20[[#This Row],[riqueza]]*rendimento_hist_mensal</f>
        <v>3287.0994660452825</v>
      </c>
      <c r="N613" s="98">
        <f>((Table20[[#This Row],[riqueza]]*SWR)/12)*(1-imposto_GCAP)</f>
        <v>2022.0053449648483</v>
      </c>
      <c r="O613" s="99">
        <f>Table20[[#This Row],[renda passiva]]*cambio_hoje*(1-custo_repatriacao)</f>
        <v>11314.232008018056</v>
      </c>
    </row>
    <row r="614" spans="7:15" ht="20.100000000000001" customHeight="1" x14ac:dyDescent="0.6">
      <c r="G614" s="57">
        <v>611</v>
      </c>
      <c r="H614" s="112">
        <f ca="1">YEAR(TODAY())-YEAR(data_de_nascimento)+Table20[[#This Row],[meses]]/12</f>
        <v>75.916666666666657</v>
      </c>
      <c r="I614" s="58">
        <f t="shared" ca="1" si="21"/>
        <v>63154</v>
      </c>
      <c r="J614" s="60"/>
      <c r="K614" s="60">
        <f t="shared" si="22"/>
        <v>800</v>
      </c>
      <c r="L614" s="61">
        <f>M613+L613*(1-TER_mensal-desconto_div_mensal)+Table20[[#This Row],[aportes]]*(1-custo_remessa)-comissao-Table20[[#This Row],[saques]]</f>
        <v>608859.43016859482</v>
      </c>
      <c r="M614" s="59">
        <f>Table20[[#This Row],[riqueza]]*rendimento_hist_mensal</f>
        <v>3299.3343510649265</v>
      </c>
      <c r="N614" s="98">
        <f>((Table20[[#This Row],[riqueza]]*SWR)/12)*(1-imposto_GCAP)</f>
        <v>2029.531433895316</v>
      </c>
      <c r="O614" s="99">
        <f>Table20[[#This Row],[renda passiva]]*cambio_hoje*(1-custo_repatriacao)</f>
        <v>11356.344614932936</v>
      </c>
    </row>
    <row r="615" spans="7:15" ht="20.100000000000001" customHeight="1" x14ac:dyDescent="0.6">
      <c r="G615" s="57">
        <v>612</v>
      </c>
      <c r="H615" s="112">
        <f ca="1">YEAR(TODAY())-YEAR(data_de_nascimento)+Table20[[#This Row],[meses]]/12</f>
        <v>76</v>
      </c>
      <c r="I615" s="58">
        <f t="shared" ca="1" si="21"/>
        <v>63184</v>
      </c>
      <c r="J615" s="60"/>
      <c r="K615" s="60">
        <f t="shared" si="22"/>
        <v>800</v>
      </c>
      <c r="L615" s="61">
        <f>M614+L614*(1-TER_mensal-desconto_div_mensal)+Table20[[#This Row],[aportes]]*(1-custo_remessa)-comissao-Table20[[#This Row],[saques]]</f>
        <v>611128.64580264385</v>
      </c>
      <c r="M615" s="59">
        <f>Table20[[#This Row],[riqueza]]*rendimento_hist_mensal</f>
        <v>3311.6309514301674</v>
      </c>
      <c r="N615" s="98">
        <f>((Table20[[#This Row],[riqueza]]*SWR)/12)*(1-imposto_GCAP)</f>
        <v>2037.0954860088129</v>
      </c>
      <c r="O615" s="99">
        <f>Table20[[#This Row],[renda passiva]]*cambio_hoje*(1-custo_repatriacao)</f>
        <v>11398.669646736613</v>
      </c>
    </row>
    <row r="616" spans="7:15" ht="20.100000000000001" customHeight="1" x14ac:dyDescent="0.6">
      <c r="G616" s="57">
        <v>613</v>
      </c>
      <c r="H616" s="112">
        <f ca="1">YEAR(TODAY())-YEAR(data_de_nascimento)+Table20[[#This Row],[meses]]/12</f>
        <v>76.083333333333343</v>
      </c>
      <c r="I616" s="58">
        <f t="shared" ca="1" si="21"/>
        <v>63215</v>
      </c>
      <c r="J616" s="60"/>
      <c r="K616" s="60">
        <f t="shared" si="22"/>
        <v>800</v>
      </c>
      <c r="L616" s="61">
        <f>M615+L615*(1-TER_mensal-desconto_div_mensal)+Table20[[#This Row],[aportes]]*(1-custo_remessa)-comissao-Table20[[#This Row],[saques]]</f>
        <v>613409.30783989711</v>
      </c>
      <c r="M616" s="59">
        <f>Table20[[#This Row],[riqueza]]*rendimento_hist_mensal</f>
        <v>3323.9895784462519</v>
      </c>
      <c r="N616" s="98">
        <f>((Table20[[#This Row],[riqueza]]*SWR)/12)*(1-imposto_GCAP)</f>
        <v>2044.6976927996573</v>
      </c>
      <c r="O616" s="99">
        <f>Table20[[#This Row],[renda passiva]]*cambio_hoje*(1-custo_repatriacao)</f>
        <v>11441.208174945123</v>
      </c>
    </row>
    <row r="617" spans="7:15" ht="20.100000000000001" customHeight="1" x14ac:dyDescent="0.6">
      <c r="G617" s="57">
        <v>614</v>
      </c>
      <c r="H617" s="112">
        <f ca="1">YEAR(TODAY())-YEAR(data_de_nascimento)+Table20[[#This Row],[meses]]/12</f>
        <v>76.166666666666657</v>
      </c>
      <c r="I617" s="58">
        <f t="shared" ca="1" si="21"/>
        <v>63246</v>
      </c>
      <c r="J617" s="60"/>
      <c r="K617" s="60">
        <f t="shared" si="22"/>
        <v>800</v>
      </c>
      <c r="L617" s="61">
        <f>M616+L616*(1-TER_mensal-desconto_div_mensal)+Table20[[#This Row],[aportes]]*(1-custo_remessa)-comissao-Table20[[#This Row],[saques]]</f>
        <v>615701.47401843115</v>
      </c>
      <c r="M617" s="59">
        <f>Table20[[#This Row],[riqueza]]*rendimento_hist_mensal</f>
        <v>3336.4105449887138</v>
      </c>
      <c r="N617" s="98">
        <f>((Table20[[#This Row],[riqueza]]*SWR)/12)*(1-imposto_GCAP)</f>
        <v>2052.338246728104</v>
      </c>
      <c r="O617" s="99">
        <f>Table20[[#This Row],[renda passiva]]*cambio_hoje*(1-custo_repatriacao)</f>
        <v>11483.96127647944</v>
      </c>
    </row>
    <row r="618" spans="7:15" ht="20.100000000000001" customHeight="1" x14ac:dyDescent="0.6">
      <c r="G618" s="57">
        <v>615</v>
      </c>
      <c r="H618" s="112">
        <f ca="1">YEAR(TODAY())-YEAR(data_de_nascimento)+Table20[[#This Row],[meses]]/12</f>
        <v>76.25</v>
      </c>
      <c r="I618" s="58">
        <f t="shared" ca="1" si="21"/>
        <v>63274</v>
      </c>
      <c r="J618" s="60"/>
      <c r="K618" s="60">
        <f t="shared" si="22"/>
        <v>800</v>
      </c>
      <c r="L618" s="61">
        <f>M617+L617*(1-TER_mensal-desconto_div_mensal)+Table20[[#This Row],[aportes]]*(1-custo_remessa)-comissao-Table20[[#This Row],[saques]]</f>
        <v>618005.20236756571</v>
      </c>
      <c r="M618" s="59">
        <f>Table20[[#This Row],[riqueza]]*rendimento_hist_mensal</f>
        <v>3348.8941655112981</v>
      </c>
      <c r="N618" s="98">
        <f>((Table20[[#This Row],[riqueza]]*SWR)/12)*(1-imposto_GCAP)</f>
        <v>2060.0173412252193</v>
      </c>
      <c r="O618" s="99">
        <f>Table20[[#This Row],[renda passiva]]*cambio_hoje*(1-custo_repatriacao)</f>
        <v>11526.930033692775</v>
      </c>
    </row>
    <row r="619" spans="7:15" ht="20.100000000000001" customHeight="1" x14ac:dyDescent="0.6">
      <c r="G619" s="57">
        <v>616</v>
      </c>
      <c r="H619" s="112">
        <f ca="1">YEAR(TODAY())-YEAR(data_de_nascimento)+Table20[[#This Row],[meses]]/12</f>
        <v>76.333333333333343</v>
      </c>
      <c r="I619" s="58">
        <f t="shared" ca="1" si="21"/>
        <v>63305</v>
      </c>
      <c r="J619" s="60"/>
      <c r="K619" s="60">
        <f t="shared" si="22"/>
        <v>800</v>
      </c>
      <c r="L619" s="61">
        <f>M618+L618*(1-TER_mensal-desconto_div_mensal)+Table20[[#This Row],[aportes]]*(1-custo_remessa)-comissao-Table20[[#This Row],[saques]]</f>
        <v>620320.55120933265</v>
      </c>
      <c r="M619" s="59">
        <f>Table20[[#This Row],[riqueza]]*rendimento_hist_mensal</f>
        <v>3361.4407560539212</v>
      </c>
      <c r="N619" s="98">
        <f>((Table20[[#This Row],[riqueza]]*SWR)/12)*(1-imposto_GCAP)</f>
        <v>2067.7351706977756</v>
      </c>
      <c r="O619" s="99">
        <f>Table20[[#This Row],[renda passiva]]*cambio_hoje*(1-custo_repatriacao)</f>
        <v>11570.115534397939</v>
      </c>
    </row>
    <row r="620" spans="7:15" ht="20.100000000000001" customHeight="1" x14ac:dyDescent="0.6">
      <c r="G620" s="57">
        <v>617</v>
      </c>
      <c r="H620" s="112">
        <f ca="1">YEAR(TODAY())-YEAR(data_de_nascimento)+Table20[[#This Row],[meses]]/12</f>
        <v>76.416666666666657</v>
      </c>
      <c r="I620" s="58">
        <f t="shared" ca="1" si="21"/>
        <v>63335</v>
      </c>
      <c r="J620" s="60"/>
      <c r="K620" s="60">
        <f t="shared" si="22"/>
        <v>800</v>
      </c>
      <c r="L620" s="61">
        <f>M619+L619*(1-TER_mensal-desconto_div_mensal)+Table20[[#This Row],[aportes]]*(1-custo_remessa)-comissao-Table20[[#This Row],[saques]]</f>
        <v>622647.57915995258</v>
      </c>
      <c r="M620" s="59">
        <f>Table20[[#This Row],[riqueza]]*rendimento_hist_mensal</f>
        <v>3374.050634250671</v>
      </c>
      <c r="N620" s="98">
        <f>((Table20[[#This Row],[riqueza]]*SWR)/12)*(1-imposto_GCAP)</f>
        <v>2075.4919305331755</v>
      </c>
      <c r="O620" s="99">
        <f>Table20[[#This Row],[renda passiva]]*cambio_hoje*(1-custo_repatriacao)</f>
        <v>11613.51887189491</v>
      </c>
    </row>
    <row r="621" spans="7:15" ht="20.100000000000001" customHeight="1" x14ac:dyDescent="0.6">
      <c r="G621" s="57">
        <v>618</v>
      </c>
      <c r="H621" s="112">
        <f ca="1">YEAR(TODAY())-YEAR(data_de_nascimento)+Table20[[#This Row],[meses]]/12</f>
        <v>76.5</v>
      </c>
      <c r="I621" s="58">
        <f t="shared" ca="1" si="21"/>
        <v>63366</v>
      </c>
      <c r="J621" s="60"/>
      <c r="K621" s="60">
        <f t="shared" si="22"/>
        <v>800</v>
      </c>
      <c r="L621" s="61">
        <f>M620+L620*(1-TER_mensal-desconto_div_mensal)+Table20[[#This Row],[aportes]]*(1-custo_remessa)-comissao-Table20[[#This Row],[saques]]</f>
        <v>624986.34513131867</v>
      </c>
      <c r="M621" s="59">
        <f>Table20[[#This Row],[riqueza]]*rendimento_hist_mensal</f>
        <v>3386.72411933785</v>
      </c>
      <c r="N621" s="98">
        <f>((Table20[[#This Row],[riqueza]]*SWR)/12)*(1-imposto_GCAP)</f>
        <v>2083.2878171043953</v>
      </c>
      <c r="O621" s="99">
        <f>Table20[[#This Row],[renda passiva]]*cambio_hoje*(1-custo_repatriacao)</f>
        <v>11657.141144998499</v>
      </c>
    </row>
    <row r="622" spans="7:15" ht="20.100000000000001" customHeight="1" x14ac:dyDescent="0.6">
      <c r="G622" s="57">
        <v>619</v>
      </c>
      <c r="H622" s="112">
        <f ca="1">YEAR(TODAY())-YEAR(data_de_nascimento)+Table20[[#This Row],[meses]]/12</f>
        <v>76.583333333333343</v>
      </c>
      <c r="I622" s="58">
        <f t="shared" ca="1" si="21"/>
        <v>63396</v>
      </c>
      <c r="J622" s="60"/>
      <c r="K622" s="60">
        <f t="shared" si="22"/>
        <v>800</v>
      </c>
      <c r="L622" s="61">
        <f>M621+L621*(1-TER_mensal-desconto_div_mensal)+Table20[[#This Row],[aportes]]*(1-custo_remessa)-comissao-Table20[[#This Row],[saques]]</f>
        <v>627336.90833248815</v>
      </c>
      <c r="M622" s="59">
        <f>Table20[[#This Row],[riqueza]]*rendimento_hist_mensal</f>
        <v>3399.4615321620549</v>
      </c>
      <c r="N622" s="98">
        <f>((Table20[[#This Row],[riqueza]]*SWR)/12)*(1-imposto_GCAP)</f>
        <v>2091.1230277749605</v>
      </c>
      <c r="O622" s="99">
        <f>Table20[[#This Row],[renda passiva]]*cambio_hoje*(1-custo_repatriacao)</f>
        <v>11700.983458066181</v>
      </c>
    </row>
    <row r="623" spans="7:15" ht="20.100000000000001" customHeight="1" x14ac:dyDescent="0.6">
      <c r="G623" s="57">
        <v>620</v>
      </c>
      <c r="H623" s="112">
        <f ca="1">YEAR(TODAY())-YEAR(data_de_nascimento)+Table20[[#This Row],[meses]]/12</f>
        <v>76.666666666666657</v>
      </c>
      <c r="I623" s="58">
        <f t="shared" ca="1" si="21"/>
        <v>63427</v>
      </c>
      <c r="J623" s="60"/>
      <c r="K623" s="60">
        <f t="shared" si="22"/>
        <v>800</v>
      </c>
      <c r="L623" s="61">
        <f>M622+L622*(1-TER_mensal-desconto_div_mensal)+Table20[[#This Row],[aportes]]*(1-custo_remessa)-comissao-Table20[[#This Row],[saques]]</f>
        <v>629699.32827118121</v>
      </c>
      <c r="M623" s="59">
        <f>Table20[[#This Row],[riqueza]]*rendimento_hist_mensal</f>
        <v>3412.2631951883013</v>
      </c>
      <c r="N623" s="98">
        <f>((Table20[[#This Row],[riqueza]]*SWR)/12)*(1-imposto_GCAP)</f>
        <v>2098.9977609039374</v>
      </c>
      <c r="O623" s="99">
        <f>Table20[[#This Row],[renda passiva]]*cambio_hoje*(1-custo_repatriacao)</f>
        <v>11745.046921026025</v>
      </c>
    </row>
    <row r="624" spans="7:15" ht="20.100000000000001" customHeight="1" x14ac:dyDescent="0.6">
      <c r="G624" s="57">
        <v>621</v>
      </c>
      <c r="H624" s="112">
        <f ca="1">YEAR(TODAY())-YEAR(data_de_nascimento)+Table20[[#This Row],[meses]]/12</f>
        <v>76.75</v>
      </c>
      <c r="I624" s="58">
        <f t="shared" ca="1" si="21"/>
        <v>63458</v>
      </c>
      <c r="J624" s="60"/>
      <c r="K624" s="60">
        <f t="shared" si="22"/>
        <v>800</v>
      </c>
      <c r="L624" s="61">
        <f>M623+L623*(1-TER_mensal-desconto_div_mensal)+Table20[[#This Row],[aportes]]*(1-custo_remessa)-comissao-Table20[[#This Row],[saques]]</f>
        <v>632073.66475528746</v>
      </c>
      <c r="M624" s="59">
        <f>Table20[[#This Row],[riqueza]]*rendimento_hist_mensal</f>
        <v>3425.1294325081853</v>
      </c>
      <c r="N624" s="98">
        <f>((Table20[[#This Row],[riqueza]]*SWR)/12)*(1-imposto_GCAP)</f>
        <v>2106.9122158509585</v>
      </c>
      <c r="O624" s="99">
        <f>Table20[[#This Row],[renda passiva]]*cambio_hoje*(1-custo_repatriacao)</f>
        <v>11789.332649404831</v>
      </c>
    </row>
    <row r="625" spans="7:15" ht="20.100000000000001" customHeight="1" x14ac:dyDescent="0.6">
      <c r="G625" s="57">
        <v>622</v>
      </c>
      <c r="H625" s="112">
        <f ca="1">YEAR(TODAY())-YEAR(data_de_nascimento)+Table20[[#This Row],[meses]]/12</f>
        <v>76.833333333333343</v>
      </c>
      <c r="I625" s="58">
        <f t="shared" ca="1" si="21"/>
        <v>63488</v>
      </c>
      <c r="J625" s="60"/>
      <c r="K625" s="60">
        <f t="shared" si="22"/>
        <v>800</v>
      </c>
      <c r="L625" s="61">
        <f>M624+L624*(1-TER_mensal-desconto_div_mensal)+Table20[[#This Row],[aportes]]*(1-custo_remessa)-comissao-Table20[[#This Row],[saques]]</f>
        <v>634459.97789438034</v>
      </c>
      <c r="M625" s="59">
        <f>Table20[[#This Row],[riqueza]]*rendimento_hist_mensal</f>
        <v>3438.0605698480908</v>
      </c>
      <c r="N625" s="98">
        <f>((Table20[[#This Row],[riqueza]]*SWR)/12)*(1-imposto_GCAP)</f>
        <v>2114.8665929812678</v>
      </c>
      <c r="O625" s="99">
        <f>Table20[[#This Row],[renda passiva]]*cambio_hoje*(1-custo_repatriacao)</f>
        <v>11833.841764356332</v>
      </c>
    </row>
    <row r="626" spans="7:15" ht="20.100000000000001" customHeight="1" x14ac:dyDescent="0.6">
      <c r="G626" s="57">
        <v>623</v>
      </c>
      <c r="H626" s="112">
        <f ca="1">YEAR(TODAY())-YEAR(data_de_nascimento)+Table20[[#This Row],[meses]]/12</f>
        <v>76.916666666666657</v>
      </c>
      <c r="I626" s="58">
        <f t="shared" ca="1" si="21"/>
        <v>63519</v>
      </c>
      <c r="J626" s="60"/>
      <c r="K626" s="60">
        <f t="shared" si="22"/>
        <v>800</v>
      </c>
      <c r="L626" s="61">
        <f>M625+L625*(1-TER_mensal-desconto_div_mensal)+Table20[[#This Row],[aportes]]*(1-custo_remessa)-comissao-Table20[[#This Row],[saques]]</f>
        <v>636858.32810123859</v>
      </c>
      <c r="M626" s="59">
        <f>Table20[[#This Row],[riqueza]]*rendimento_hist_mensal</f>
        <v>3451.0569345774338</v>
      </c>
      <c r="N626" s="98">
        <f>((Table20[[#This Row],[riqueza]]*SWR)/12)*(1-imposto_GCAP)</f>
        <v>2122.8610936707951</v>
      </c>
      <c r="O626" s="99">
        <f>Table20[[#This Row],[renda passiva]]*cambio_hoje*(1-custo_repatriacao)</f>
        <v>11878.575392689616</v>
      </c>
    </row>
    <row r="627" spans="7:15" ht="20.100000000000001" customHeight="1" x14ac:dyDescent="0.6">
      <c r="G627" s="57">
        <v>624</v>
      </c>
      <c r="H627" s="112">
        <f ca="1">YEAR(TODAY())-YEAR(data_de_nascimento)+Table20[[#This Row],[meses]]/12</f>
        <v>77</v>
      </c>
      <c r="I627" s="58">
        <f t="shared" ca="1" si="21"/>
        <v>63549</v>
      </c>
      <c r="J627" s="60"/>
      <c r="K627" s="60">
        <f t="shared" si="22"/>
        <v>800</v>
      </c>
      <c r="L627" s="61">
        <f>M626+L626*(1-TER_mensal-desconto_div_mensal)+Table20[[#This Row],[aportes]]*(1-custo_remessa)-comissao-Table20[[#This Row],[saques]]</f>
        <v>639268.77609337575</v>
      </c>
      <c r="M627" s="59">
        <f>Table20[[#This Row],[riqueza]]*rendimento_hist_mensal</f>
        <v>3464.1188557169512</v>
      </c>
      <c r="N627" s="98">
        <f>((Table20[[#This Row],[riqueza]]*SWR)/12)*(1-imposto_GCAP)</f>
        <v>2130.8959203112527</v>
      </c>
      <c r="O627" s="99">
        <f>Table20[[#This Row],[renda passiva]]*cambio_hoje*(1-custo_repatriacao)</f>
        <v>11923.534666897629</v>
      </c>
    </row>
    <row r="628" spans="7:15" ht="20.100000000000001" customHeight="1" x14ac:dyDescent="0.6">
      <c r="G628" s="57">
        <v>625</v>
      </c>
      <c r="H628" s="112">
        <f ca="1">YEAR(TODAY())-YEAR(data_de_nascimento)+Table20[[#This Row],[meses]]/12</f>
        <v>77.083333333333343</v>
      </c>
      <c r="I628" s="58">
        <f t="shared" ca="1" si="21"/>
        <v>63580</v>
      </c>
      <c r="J628" s="60"/>
      <c r="K628" s="60">
        <f t="shared" si="22"/>
        <v>800</v>
      </c>
      <c r="L628" s="61">
        <f>M627+L627*(1-TER_mensal-desconto_div_mensal)+Table20[[#This Row],[aportes]]*(1-custo_remessa)-comissao-Table20[[#This Row],[saques]]</f>
        <v>641691.38289457734</v>
      </c>
      <c r="M628" s="59">
        <f>Table20[[#This Row],[riqueza]]*rendimento_hist_mensal</f>
        <v>3477.2466639470294</v>
      </c>
      <c r="N628" s="98">
        <f>((Table20[[#This Row],[riqueza]]*SWR)/12)*(1-imposto_GCAP)</f>
        <v>2138.9712763152579</v>
      </c>
      <c r="O628" s="99">
        <f>Table20[[#This Row],[renda passiva]]*cambio_hoje*(1-custo_repatriacao)</f>
        <v>11968.720725185842</v>
      </c>
    </row>
    <row r="629" spans="7:15" ht="20.100000000000001" customHeight="1" x14ac:dyDescent="0.6">
      <c r="G629" s="57">
        <v>626</v>
      </c>
      <c r="H629" s="112">
        <f ca="1">YEAR(TODAY())-YEAR(data_de_nascimento)+Table20[[#This Row],[meses]]/12</f>
        <v>77.166666666666657</v>
      </c>
      <c r="I629" s="58">
        <f t="shared" ca="1" si="21"/>
        <v>63611</v>
      </c>
      <c r="J629" s="60"/>
      <c r="K629" s="60">
        <f t="shared" si="22"/>
        <v>800</v>
      </c>
      <c r="L629" s="61">
        <f>M628+L628*(1-TER_mensal-desconto_div_mensal)+Table20[[#This Row],[aportes]]*(1-custo_remessa)-comissao-Table20[[#This Row],[saques]]</f>
        <v>644126.20983644587</v>
      </c>
      <c r="M629" s="59">
        <f>Table20[[#This Row],[riqueza]]*rendimento_hist_mensal</f>
        <v>3490.4406916160769</v>
      </c>
      <c r="N629" s="98">
        <f>((Table20[[#This Row],[riqueza]]*SWR)/12)*(1-imposto_GCAP)</f>
        <v>2147.0873661214864</v>
      </c>
      <c r="O629" s="99">
        <f>Table20[[#This Row],[renda passiva]]*cambio_hoje*(1-custo_repatriacao)</f>
        <v>12014.134711501083</v>
      </c>
    </row>
    <row r="630" spans="7:15" ht="20.100000000000001" customHeight="1" x14ac:dyDescent="0.6">
      <c r="G630" s="57">
        <v>627</v>
      </c>
      <c r="H630" s="112">
        <f ca="1">YEAR(TODAY())-YEAR(data_de_nascimento)+Table20[[#This Row],[meses]]/12</f>
        <v>77.25</v>
      </c>
      <c r="I630" s="58">
        <f t="shared" ca="1" si="21"/>
        <v>63639</v>
      </c>
      <c r="J630" s="60"/>
      <c r="K630" s="60">
        <f t="shared" si="22"/>
        <v>800</v>
      </c>
      <c r="L630" s="61">
        <f>M629+L629*(1-TER_mensal-desconto_div_mensal)+Table20[[#This Row],[aportes]]*(1-custo_remessa)-comissao-Table20[[#This Row],[saques]]</f>
        <v>646573.31855995313</v>
      </c>
      <c r="M630" s="59">
        <f>Table20[[#This Row],[riqueza]]*rendimento_hist_mensal</f>
        <v>3503.7012727489382</v>
      </c>
      <c r="N630" s="98">
        <f>((Table20[[#This Row],[riqueza]]*SWR)/12)*(1-imposto_GCAP)</f>
        <v>2155.2443951998439</v>
      </c>
      <c r="O630" s="99">
        <f>Table20[[#This Row],[renda passiva]]*cambio_hoje*(1-custo_repatriacao)</f>
        <v>12059.777775560487</v>
      </c>
    </row>
    <row r="631" spans="7:15" ht="20.100000000000001" customHeight="1" x14ac:dyDescent="0.6">
      <c r="G631" s="57">
        <v>628</v>
      </c>
      <c r="H631" s="112">
        <f ca="1">YEAR(TODAY())-YEAR(data_de_nascimento)+Table20[[#This Row],[meses]]/12</f>
        <v>77.333333333333343</v>
      </c>
      <c r="I631" s="58">
        <f t="shared" ca="1" si="21"/>
        <v>63670</v>
      </c>
      <c r="J631" s="60"/>
      <c r="K631" s="60">
        <f t="shared" si="22"/>
        <v>800</v>
      </c>
      <c r="L631" s="61">
        <f>M630+L630*(1-TER_mensal-desconto_div_mensal)+Table20[[#This Row],[aportes]]*(1-custo_remessa)-comissao-Table20[[#This Row],[saques]]</f>
        <v>649032.77101700136</v>
      </c>
      <c r="M631" s="59">
        <f>Table20[[#This Row],[riqueza]]*rendimento_hist_mensal</f>
        <v>3517.028743055349</v>
      </c>
      <c r="N631" s="98">
        <f>((Table20[[#This Row],[riqueza]]*SWR)/12)*(1-imposto_GCAP)</f>
        <v>2163.4425700566712</v>
      </c>
      <c r="O631" s="99">
        <f>Table20[[#This Row],[renda passiva]]*cambio_hoje*(1-custo_repatriacao)</f>
        <v>12105.651072880606</v>
      </c>
    </row>
    <row r="632" spans="7:15" ht="20.100000000000001" customHeight="1" x14ac:dyDescent="0.6">
      <c r="G632" s="57">
        <v>629</v>
      </c>
      <c r="H632" s="112">
        <f ca="1">YEAR(TODAY())-YEAR(data_de_nascimento)+Table20[[#This Row],[meses]]/12</f>
        <v>77.416666666666657</v>
      </c>
      <c r="I632" s="58">
        <f t="shared" ca="1" si="21"/>
        <v>63700</v>
      </c>
      <c r="J632" s="60"/>
      <c r="K632" s="60">
        <f t="shared" si="22"/>
        <v>800</v>
      </c>
      <c r="L632" s="61">
        <f>M631+L631*(1-TER_mensal-desconto_div_mensal)+Table20[[#This Row],[aportes]]*(1-custo_remessa)-comissao-Table20[[#This Row],[saques]]</f>
        <v>651504.62947199098</v>
      </c>
      <c r="M632" s="59">
        <f>Table20[[#This Row],[riqueza]]*rendimento_hist_mensal</f>
        <v>3530.4234399384363</v>
      </c>
      <c r="N632" s="98">
        <f>((Table20[[#This Row],[riqueza]]*SWR)/12)*(1-imposto_GCAP)</f>
        <v>2171.6820982399699</v>
      </c>
      <c r="O632" s="99">
        <f>Table20[[#This Row],[renda passiva]]*cambio_hoje*(1-custo_repatriacao)</f>
        <v>12151.755764806663</v>
      </c>
    </row>
    <row r="633" spans="7:15" ht="20.100000000000001" customHeight="1" x14ac:dyDescent="0.6">
      <c r="G633" s="57">
        <v>630</v>
      </c>
      <c r="H633" s="112">
        <f ca="1">YEAR(TODAY())-YEAR(data_de_nascimento)+Table20[[#This Row],[meses]]/12</f>
        <v>77.5</v>
      </c>
      <c r="I633" s="58">
        <f t="shared" ca="1" si="21"/>
        <v>63731</v>
      </c>
      <c r="J633" s="60"/>
      <c r="K633" s="60">
        <f t="shared" si="22"/>
        <v>800</v>
      </c>
      <c r="L633" s="61">
        <f>M632+L632*(1-TER_mensal-desconto_div_mensal)+Table20[[#This Row],[aportes]]*(1-custo_remessa)-comissao-Table20[[#This Row],[saques]]</f>
        <v>653988.95650339744</v>
      </c>
      <c r="M633" s="59">
        <f>Table20[[#This Row],[riqueza]]*rendimento_hist_mensal</f>
        <v>3543.8857025032598</v>
      </c>
      <c r="N633" s="98">
        <f>((Table20[[#This Row],[riqueza]]*SWR)/12)*(1-imposto_GCAP)</f>
        <v>2179.9631883446582</v>
      </c>
      <c r="O633" s="99">
        <f>Table20[[#This Row],[renda passiva]]*cambio_hoje*(1-custo_repatriacao)</f>
        <v>12198.093018541951</v>
      </c>
    </row>
    <row r="634" spans="7:15" ht="20.100000000000001" customHeight="1" x14ac:dyDescent="0.6">
      <c r="G634" s="57">
        <v>631</v>
      </c>
      <c r="H634" s="112">
        <f ca="1">YEAR(TODAY())-YEAR(data_de_nascimento)+Table20[[#This Row],[meses]]/12</f>
        <v>77.583333333333343</v>
      </c>
      <c r="I634" s="58">
        <f t="shared" ca="1" si="21"/>
        <v>63761</v>
      </c>
      <c r="J634" s="60"/>
      <c r="K634" s="60">
        <f t="shared" si="22"/>
        <v>800</v>
      </c>
      <c r="L634" s="61">
        <f>M633+L633*(1-TER_mensal-desconto_div_mensal)+Table20[[#This Row],[aportes]]*(1-custo_remessa)-comissao-Table20[[#This Row],[saques]]</f>
        <v>656485.81500535505</v>
      </c>
      <c r="M634" s="59">
        <f>Table20[[#This Row],[riqueza]]*rendimento_hist_mensal</f>
        <v>3557.4158715653966</v>
      </c>
      <c r="N634" s="98">
        <f>((Table20[[#This Row],[riqueza]]*SWR)/12)*(1-imposto_GCAP)</f>
        <v>2188.2860500178504</v>
      </c>
      <c r="O634" s="99">
        <f>Table20[[#This Row],[renda passiva]]*cambio_hoje*(1-custo_repatriacao)</f>
        <v>12244.664007177382</v>
      </c>
    </row>
    <row r="635" spans="7:15" ht="20.100000000000001" customHeight="1" x14ac:dyDescent="0.6">
      <c r="G635" s="57">
        <v>632</v>
      </c>
      <c r="H635" s="112">
        <f ca="1">YEAR(TODAY())-YEAR(data_de_nascimento)+Table20[[#This Row],[meses]]/12</f>
        <v>77.666666666666657</v>
      </c>
      <c r="I635" s="58">
        <f t="shared" ca="1" si="21"/>
        <v>63792</v>
      </c>
      <c r="J635" s="60"/>
      <c r="K635" s="60">
        <f t="shared" si="22"/>
        <v>800</v>
      </c>
      <c r="L635" s="61">
        <f>M634+L634*(1-TER_mensal-desconto_div_mensal)+Table20[[#This Row],[aportes]]*(1-custo_remessa)-comissao-Table20[[#This Row],[saques]]</f>
        <v>658995.26818924944</v>
      </c>
      <c r="M635" s="59">
        <f>Table20[[#This Row],[riqueza]]*rendimento_hist_mensal</f>
        <v>3571.0142896595689</v>
      </c>
      <c r="N635" s="98">
        <f>((Table20[[#This Row],[riqueza]]*SWR)/12)*(1-imposto_GCAP)</f>
        <v>2196.6508939641649</v>
      </c>
      <c r="O635" s="99">
        <f>Table20[[#This Row],[renda passiva]]*cambio_hoje*(1-custo_repatriacao)</f>
        <v>12291.469909721183</v>
      </c>
    </row>
    <row r="636" spans="7:15" ht="20.100000000000001" customHeight="1" x14ac:dyDescent="0.6">
      <c r="G636" s="57">
        <v>633</v>
      </c>
      <c r="H636" s="112">
        <f ca="1">YEAR(TODAY())-YEAR(data_de_nascimento)+Table20[[#This Row],[meses]]/12</f>
        <v>77.75</v>
      </c>
      <c r="I636" s="58">
        <f t="shared" ca="1" si="21"/>
        <v>63823</v>
      </c>
      <c r="J636" s="60"/>
      <c r="K636" s="60">
        <f t="shared" si="22"/>
        <v>800</v>
      </c>
      <c r="L636" s="61">
        <f>M635+L635*(1-TER_mensal-desconto_div_mensal)+Table20[[#This Row],[aportes]]*(1-custo_remessa)-comissao-Table20[[#This Row],[saques]]</f>
        <v>661517.37958531792</v>
      </c>
      <c r="M636" s="59">
        <f>Table20[[#This Row],[riqueza]]*rendimento_hist_mensal</f>
        <v>3584.681301048317</v>
      </c>
      <c r="N636" s="98">
        <f>((Table20[[#This Row],[riqueza]]*SWR)/12)*(1-imposto_GCAP)</f>
        <v>2205.0579319510598</v>
      </c>
      <c r="O636" s="99">
        <f>Table20[[#This Row],[renda passiva]]*cambio_hoje*(1-custo_repatriacao)</f>
        <v>12338.511911128753</v>
      </c>
    </row>
    <row r="637" spans="7:15" ht="20.100000000000001" customHeight="1" x14ac:dyDescent="0.6">
      <c r="G637" s="57">
        <v>634</v>
      </c>
      <c r="H637" s="112">
        <f ca="1">YEAR(TODAY())-YEAR(data_de_nascimento)+Table20[[#This Row],[meses]]/12</f>
        <v>77.833333333333343</v>
      </c>
      <c r="I637" s="58">
        <f t="shared" ca="1" si="21"/>
        <v>63853</v>
      </c>
      <c r="J637" s="60"/>
      <c r="K637" s="60">
        <f t="shared" si="22"/>
        <v>800</v>
      </c>
      <c r="L637" s="61">
        <f>M636+L636*(1-TER_mensal-desconto_div_mensal)+Table20[[#This Row],[aportes]]*(1-custo_remessa)-comissao-Table20[[#This Row],[saques]]</f>
        <v>664052.21304425783</v>
      </c>
      <c r="M637" s="59">
        <f>Table20[[#This Row],[riqueza]]*rendimento_hist_mensal</f>
        <v>3598.4172517307156</v>
      </c>
      <c r="N637" s="98">
        <f>((Table20[[#This Row],[riqueza]]*SWR)/12)*(1-imposto_GCAP)</f>
        <v>2213.5073768141929</v>
      </c>
      <c r="O637" s="99">
        <f>Table20[[#This Row],[renda passiva]]*cambio_hoje*(1-custo_repatriacao)</f>
        <v>12385.791202332657</v>
      </c>
    </row>
    <row r="638" spans="7:15" ht="20.100000000000001" customHeight="1" x14ac:dyDescent="0.6">
      <c r="G638" s="57">
        <v>635</v>
      </c>
      <c r="H638" s="112">
        <f ca="1">YEAR(TODAY())-YEAR(data_de_nascimento)+Table20[[#This Row],[meses]]/12</f>
        <v>77.916666666666657</v>
      </c>
      <c r="I638" s="58">
        <f t="shared" ca="1" si="21"/>
        <v>63884</v>
      </c>
      <c r="J638" s="60"/>
      <c r="K638" s="60">
        <f t="shared" si="22"/>
        <v>800</v>
      </c>
      <c r="L638" s="61">
        <f>M637+L637*(1-TER_mensal-desconto_div_mensal)+Table20[[#This Row],[aportes]]*(1-custo_remessa)-comissao-Table20[[#This Row],[saques]]</f>
        <v>666599.8327388427</v>
      </c>
      <c r="M638" s="59">
        <f>Table20[[#This Row],[riqueza]]*rendimento_hist_mensal</f>
        <v>3612.2224894511301</v>
      </c>
      <c r="N638" s="98">
        <f>((Table20[[#This Row],[riqueza]]*SWR)/12)*(1-imposto_GCAP)</f>
        <v>2221.9994424628089</v>
      </c>
      <c r="O638" s="99">
        <f>Table20[[#This Row],[renda passiva]]*cambio_hoje*(1-custo_repatriacao)</f>
        <v>12433.30898027277</v>
      </c>
    </row>
    <row r="639" spans="7:15" ht="20.100000000000001" customHeight="1" x14ac:dyDescent="0.6">
      <c r="G639" s="57">
        <v>636</v>
      </c>
      <c r="H639" s="112">
        <f ca="1">YEAR(TODAY())-YEAR(data_de_nascimento)+Table20[[#This Row],[meses]]/12</f>
        <v>78</v>
      </c>
      <c r="I639" s="58">
        <f t="shared" ca="1" si="21"/>
        <v>63914</v>
      </c>
      <c r="J639" s="60"/>
      <c r="K639" s="60">
        <f t="shared" si="22"/>
        <v>800</v>
      </c>
      <c r="L639" s="61">
        <f>M638+L638*(1-TER_mensal-desconto_div_mensal)+Table20[[#This Row],[aportes]]*(1-custo_remessa)-comissao-Table20[[#This Row],[saques]]</f>
        <v>669160.3031655472</v>
      </c>
      <c r="M639" s="59">
        <f>Table20[[#This Row],[riqueza]]*rendimento_hist_mensal</f>
        <v>3626.0973637080219</v>
      </c>
      <c r="N639" s="98">
        <f>((Table20[[#This Row],[riqueza]]*SWR)/12)*(1-imposto_GCAP)</f>
        <v>2230.5343438851573</v>
      </c>
      <c r="O639" s="99">
        <f>Table20[[#This Row],[renda passiva]]*cambio_hoje*(1-custo_repatriacao)</f>
        <v>12481.066447926592</v>
      </c>
    </row>
    <row r="640" spans="7:15" ht="20.100000000000001" customHeight="1" x14ac:dyDescent="0.6">
      <c r="G640" s="57">
        <v>637</v>
      </c>
      <c r="H640" s="112">
        <f ca="1">YEAR(TODAY())-YEAR(data_de_nascimento)+Table20[[#This Row],[meses]]/12</f>
        <v>78.083333333333343</v>
      </c>
      <c r="I640" s="58">
        <f t="shared" ca="1" si="21"/>
        <v>63945</v>
      </c>
      <c r="J640" s="60"/>
      <c r="K640" s="60">
        <f t="shared" si="22"/>
        <v>800</v>
      </c>
      <c r="L640" s="61">
        <f>M639+L639*(1-TER_mensal-desconto_div_mensal)+Table20[[#This Row],[aportes]]*(1-custo_remessa)-comissao-Table20[[#This Row],[saques]]</f>
        <v>671733.68914617994</v>
      </c>
      <c r="M640" s="59">
        <f>Table20[[#This Row],[riqueza]]*rendimento_hist_mensal</f>
        <v>3640.0422257627979</v>
      </c>
      <c r="N640" s="98">
        <f>((Table20[[#This Row],[riqueza]]*SWR)/12)*(1-imposto_GCAP)</f>
        <v>2239.112297153933</v>
      </c>
      <c r="O640" s="99">
        <f>Table20[[#This Row],[renda passiva]]*cambio_hoje*(1-custo_repatriacao)</f>
        <v>12529.064814339688</v>
      </c>
    </row>
    <row r="641" spans="7:15" ht="20.100000000000001" customHeight="1" x14ac:dyDescent="0.6">
      <c r="G641" s="57">
        <v>638</v>
      </c>
      <c r="H641" s="112">
        <f ca="1">YEAR(TODAY())-YEAR(data_de_nascimento)+Table20[[#This Row],[meses]]/12</f>
        <v>78.166666666666657</v>
      </c>
      <c r="I641" s="58">
        <f t="shared" ca="1" si="21"/>
        <v>63976</v>
      </c>
      <c r="J641" s="60"/>
      <c r="K641" s="60">
        <f t="shared" si="22"/>
        <v>800</v>
      </c>
      <c r="L641" s="61">
        <f>M640+L640*(1-TER_mensal-desconto_div_mensal)+Table20[[#This Row],[aportes]]*(1-custo_remessa)-comissao-Table20[[#This Row],[saques]]</f>
        <v>674320.0558295243</v>
      </c>
      <c r="M641" s="59">
        <f>Table20[[#This Row],[riqueza]]*rendimento_hist_mensal</f>
        <v>3654.0574286487004</v>
      </c>
      <c r="N641" s="98">
        <f>((Table20[[#This Row],[riqueza]]*SWR)/12)*(1-imposto_GCAP)</f>
        <v>2247.7335194317479</v>
      </c>
      <c r="O641" s="99">
        <f>Table20[[#This Row],[renda passiva]]*cambio_hoje*(1-custo_repatriacao)</f>
        <v>12577.305294656317</v>
      </c>
    </row>
    <row r="642" spans="7:15" ht="20.100000000000001" customHeight="1" x14ac:dyDescent="0.6">
      <c r="G642" s="57">
        <v>639</v>
      </c>
      <c r="H642" s="112">
        <f ca="1">YEAR(TODAY())-YEAR(data_de_nascimento)+Table20[[#This Row],[meses]]/12</f>
        <v>78.25</v>
      </c>
      <c r="I642" s="58">
        <f t="shared" ca="1" si="21"/>
        <v>64004</v>
      </c>
      <c r="J642" s="60"/>
      <c r="K642" s="60">
        <f t="shared" si="22"/>
        <v>800</v>
      </c>
      <c r="L642" s="61">
        <f>M641+L641*(1-TER_mensal-desconto_div_mensal)+Table20[[#This Row],[aportes]]*(1-custo_remessa)-comissao-Table20[[#This Row],[saques]]</f>
        <v>676919.46869298781</v>
      </c>
      <c r="M642" s="59">
        <f>Table20[[#This Row],[riqueza]]*rendimento_hist_mensal</f>
        <v>3668.1433271797459</v>
      </c>
      <c r="N642" s="98">
        <f>((Table20[[#This Row],[riqueza]]*SWR)/12)*(1-imposto_GCAP)</f>
        <v>2256.3982289766259</v>
      </c>
      <c r="O642" s="99">
        <f>Table20[[#This Row],[renda passiva]]*cambio_hoje*(1-custo_repatriacao)</f>
        <v>12625.789110150159</v>
      </c>
    </row>
    <row r="643" spans="7:15" ht="20.100000000000001" customHeight="1" x14ac:dyDescent="0.6">
      <c r="G643" s="57">
        <v>640</v>
      </c>
      <c r="H643" s="112">
        <f ca="1">YEAR(TODAY())-YEAR(data_de_nascimento)+Table20[[#This Row],[meses]]/12</f>
        <v>78.333333333333343</v>
      </c>
      <c r="I643" s="58">
        <f t="shared" ca="1" si="21"/>
        <v>64035</v>
      </c>
      <c r="J643" s="60"/>
      <c r="K643" s="60">
        <f t="shared" si="22"/>
        <v>800</v>
      </c>
      <c r="L643" s="61">
        <f>M642+L642*(1-TER_mensal-desconto_div_mensal)+Table20[[#This Row],[aportes]]*(1-custo_remessa)-comissao-Table20[[#This Row],[saques]]</f>
        <v>679531.99354426004</v>
      </c>
      <c r="M643" s="59">
        <f>Table20[[#This Row],[riqueza]]*rendimento_hist_mensal</f>
        <v>3682.3002779597095</v>
      </c>
      <c r="N643" s="98">
        <f>((Table20[[#This Row],[riqueza]]*SWR)/12)*(1-imposto_GCAP)</f>
        <v>2265.1066451475335</v>
      </c>
      <c r="O643" s="99">
        <f>Table20[[#This Row],[renda passiva]]*cambio_hoje*(1-custo_repatriacao)</f>
        <v>12674.51748825528</v>
      </c>
    </row>
    <row r="644" spans="7:15" ht="20.100000000000001" customHeight="1" x14ac:dyDescent="0.6">
      <c r="G644" s="57">
        <v>641</v>
      </c>
      <c r="H644" s="112">
        <f ca="1">YEAR(TODAY())-YEAR(data_de_nascimento)+Table20[[#This Row],[meses]]/12</f>
        <v>78.416666666666657</v>
      </c>
      <c r="I644" s="58">
        <f t="shared" ca="1" si="21"/>
        <v>64065</v>
      </c>
      <c r="J644" s="60"/>
      <c r="K644" s="60">
        <f t="shared" si="22"/>
        <v>800</v>
      </c>
      <c r="L644" s="61">
        <f>M643+L643*(1-TER_mensal-desconto_div_mensal)+Table20[[#This Row],[aportes]]*(1-custo_remessa)-comissao-Table20[[#This Row],[saques]]</f>
        <v>682157.69652297848</v>
      </c>
      <c r="M644" s="59">
        <f>Table20[[#This Row],[riqueza]]*rendimento_hist_mensal</f>
        <v>3696.5286393911492</v>
      </c>
      <c r="N644" s="98">
        <f>((Table20[[#This Row],[riqueza]]*SWR)/12)*(1-imposto_GCAP)</f>
        <v>2273.8589884099283</v>
      </c>
      <c r="O644" s="99">
        <f>Table20[[#This Row],[renda passiva]]*cambio_hoje*(1-custo_repatriacao)</f>
        <v>12723.491662597173</v>
      </c>
    </row>
    <row r="645" spans="7:15" ht="20.100000000000001" customHeight="1" x14ac:dyDescent="0.6">
      <c r="G645" s="57">
        <v>642</v>
      </c>
      <c r="H645" s="112">
        <f ca="1">YEAR(TODAY())-YEAR(data_de_nascimento)+Table20[[#This Row],[meses]]/12</f>
        <v>78.5</v>
      </c>
      <c r="I645" s="58">
        <f t="shared" ca="1" si="21"/>
        <v>64096</v>
      </c>
      <c r="J645" s="60"/>
      <c r="K645" s="60">
        <f t="shared" si="22"/>
        <v>800</v>
      </c>
      <c r="L645" s="61">
        <f>M644+L644*(1-TER_mensal-desconto_div_mensal)+Table20[[#This Row],[aportes]]*(1-custo_remessa)-comissao-Table20[[#This Row],[saques]]</f>
        <v>684796.64410240285</v>
      </c>
      <c r="M645" s="59">
        <f>Table20[[#This Row],[riqueza]]*rendimento_hist_mensal</f>
        <v>3710.8287716844825</v>
      </c>
      <c r="N645" s="98">
        <f>((Table20[[#This Row],[riqueza]]*SWR)/12)*(1-imposto_GCAP)</f>
        <v>2282.6554803413428</v>
      </c>
      <c r="O645" s="99">
        <f>Table20[[#This Row],[renda passiva]]*cambio_hoje*(1-custo_repatriacao)</f>
        <v>12772.712873024</v>
      </c>
    </row>
    <row r="646" spans="7:15" ht="20.100000000000001" customHeight="1" x14ac:dyDescent="0.6">
      <c r="G646" s="57">
        <v>643</v>
      </c>
      <c r="H646" s="112">
        <f ca="1">YEAR(TODAY())-YEAR(data_de_nascimento)+Table20[[#This Row],[meses]]/12</f>
        <v>78.583333333333343</v>
      </c>
      <c r="I646" s="58">
        <f t="shared" ref="I646:I709" ca="1" si="23">EDATE(I645,1)</f>
        <v>64126</v>
      </c>
      <c r="J646" s="60"/>
      <c r="K646" s="60">
        <f t="shared" si="22"/>
        <v>800</v>
      </c>
      <c r="L646" s="61">
        <f>M645+L645*(1-TER_mensal-desconto_div_mensal)+Table20[[#This Row],[aportes]]*(1-custo_remessa)-comissao-Table20[[#This Row],[saques]]</f>
        <v>687448.90309109795</v>
      </c>
      <c r="M646" s="59">
        <f>Table20[[#This Row],[riqueza]]*rendimento_hist_mensal</f>
        <v>3725.2010368671035</v>
      </c>
      <c r="N646" s="98">
        <f>((Table20[[#This Row],[riqueza]]*SWR)/12)*(1-imposto_GCAP)</f>
        <v>2291.4963436369931</v>
      </c>
      <c r="O646" s="99">
        <f>Table20[[#This Row],[renda passiva]]*cambio_hoje*(1-custo_repatriacao)</f>
        <v>12822.182365637977</v>
      </c>
    </row>
    <row r="647" spans="7:15" ht="20.100000000000001" customHeight="1" x14ac:dyDescent="0.6">
      <c r="G647" s="57">
        <v>644</v>
      </c>
      <c r="H647" s="112">
        <f ca="1">YEAR(TODAY())-YEAR(data_de_nascimento)+Table20[[#This Row],[meses]]/12</f>
        <v>78.666666666666657</v>
      </c>
      <c r="I647" s="58">
        <f t="shared" ca="1" si="23"/>
        <v>64157</v>
      </c>
      <c r="J647" s="60"/>
      <c r="K647" s="60">
        <f t="shared" si="22"/>
        <v>800</v>
      </c>
      <c r="L647" s="61">
        <f>M646+L646*(1-TER_mensal-desconto_div_mensal)+Table20[[#This Row],[aportes]]*(1-custo_remessa)-comissao-Table20[[#This Row],[saques]]</f>
        <v>690114.54063462536</v>
      </c>
      <c r="M647" s="59">
        <f>Table20[[#This Row],[riqueza]]*rendimento_hist_mensal</f>
        <v>3739.6457987925496</v>
      </c>
      <c r="N647" s="98">
        <f>((Table20[[#This Row],[riqueza]]*SWR)/12)*(1-imposto_GCAP)</f>
        <v>2300.3818021154179</v>
      </c>
      <c r="O647" s="99">
        <f>Table20[[#This Row],[renda passiva]]*cambio_hoje*(1-custo_repatriacao)</f>
        <v>12871.901392826927</v>
      </c>
    </row>
    <row r="648" spans="7:15" ht="20.100000000000001" customHeight="1" x14ac:dyDescent="0.6">
      <c r="G648" s="57">
        <v>645</v>
      </c>
      <c r="H648" s="112">
        <f ca="1">YEAR(TODAY())-YEAR(data_de_nascimento)+Table20[[#This Row],[meses]]/12</f>
        <v>78.75</v>
      </c>
      <c r="I648" s="58">
        <f t="shared" ca="1" si="23"/>
        <v>64188</v>
      </c>
      <c r="J648" s="60"/>
      <c r="K648" s="60">
        <f t="shared" si="22"/>
        <v>800</v>
      </c>
      <c r="L648" s="61">
        <f>M647+L647*(1-TER_mensal-desconto_div_mensal)+Table20[[#This Row],[aportes]]*(1-custo_remessa)-comissao-Table20[[#This Row],[saques]]</f>
        <v>692793.62421724282</v>
      </c>
      <c r="M648" s="59">
        <f>Table20[[#This Row],[riqueza]]*rendimento_hist_mensal</f>
        <v>3754.1634231497128</v>
      </c>
      <c r="N648" s="98">
        <f>((Table20[[#This Row],[riqueza]]*SWR)/12)*(1-imposto_GCAP)</f>
        <v>2309.3120807241426</v>
      </c>
      <c r="O648" s="99">
        <f>Table20[[#This Row],[renda passiva]]*cambio_hoje*(1-custo_repatriacao)</f>
        <v>12921.871213295975</v>
      </c>
    </row>
    <row r="649" spans="7:15" ht="20.100000000000001" customHeight="1" x14ac:dyDescent="0.6">
      <c r="G649" s="57">
        <v>646</v>
      </c>
      <c r="H649" s="112">
        <f ca="1">YEAR(TODAY())-YEAR(data_de_nascimento)+Table20[[#This Row],[meses]]/12</f>
        <v>78.833333333333343</v>
      </c>
      <c r="I649" s="58">
        <f t="shared" ca="1" si="23"/>
        <v>64218</v>
      </c>
      <c r="J649" s="60"/>
      <c r="K649" s="60">
        <f t="shared" si="22"/>
        <v>800</v>
      </c>
      <c r="L649" s="61">
        <f>M648+L648*(1-TER_mensal-desconto_div_mensal)+Table20[[#This Row],[aportes]]*(1-custo_remessa)-comissao-Table20[[#This Row],[saques]]</f>
        <v>695486.22166361299</v>
      </c>
      <c r="M649" s="59">
        <f>Table20[[#This Row],[riqueza]]*rendimento_hist_mensal</f>
        <v>3768.7542774720951</v>
      </c>
      <c r="N649" s="98">
        <f>((Table20[[#This Row],[riqueza]]*SWR)/12)*(1-imposto_GCAP)</f>
        <v>2318.2874055453767</v>
      </c>
      <c r="O649" s="99">
        <f>Table20[[#This Row],[renda passiva]]*cambio_hoje*(1-custo_repatriacao)</f>
        <v>12972.093092099432</v>
      </c>
    </row>
    <row r="650" spans="7:15" ht="20.100000000000001" customHeight="1" x14ac:dyDescent="0.6">
      <c r="G650" s="57">
        <v>647</v>
      </c>
      <c r="H650" s="112">
        <f ca="1">YEAR(TODAY())-YEAR(data_de_nascimento)+Table20[[#This Row],[meses]]/12</f>
        <v>78.916666666666657</v>
      </c>
      <c r="I650" s="58">
        <f t="shared" ca="1" si="23"/>
        <v>64249</v>
      </c>
      <c r="J650" s="60"/>
      <c r="K650" s="60">
        <f t="shared" si="22"/>
        <v>800</v>
      </c>
      <c r="L650" s="61">
        <f>M649+L649*(1-TER_mensal-desconto_div_mensal)+Table20[[#This Row],[aportes]]*(1-custo_remessa)-comissao-Table20[[#This Row],[saques]]</f>
        <v>698192.40114052047</v>
      </c>
      <c r="M650" s="59">
        <f>Table20[[#This Row],[riqueza]]*rendimento_hist_mensal</f>
        <v>3783.4187311471173</v>
      </c>
      <c r="N650" s="98">
        <f>((Table20[[#This Row],[riqueza]]*SWR)/12)*(1-imposto_GCAP)</f>
        <v>2327.3080038017347</v>
      </c>
      <c r="O650" s="99">
        <f>Table20[[#This Row],[renda passiva]]*cambio_hoje*(1-custo_repatriacao)</f>
        <v>13022.568300672798</v>
      </c>
    </row>
    <row r="651" spans="7:15" ht="20.100000000000001" customHeight="1" x14ac:dyDescent="0.6">
      <c r="G651" s="57">
        <v>648</v>
      </c>
      <c r="H651" s="112">
        <f ca="1">YEAR(TODAY())-YEAR(data_de_nascimento)+Table20[[#This Row],[meses]]/12</f>
        <v>79</v>
      </c>
      <c r="I651" s="58">
        <f t="shared" ca="1" si="23"/>
        <v>64279</v>
      </c>
      <c r="J651" s="60"/>
      <c r="K651" s="60">
        <f t="shared" si="22"/>
        <v>800</v>
      </c>
      <c r="L651" s="61">
        <f>M650+L650*(1-TER_mensal-desconto_div_mensal)+Table20[[#This Row],[aportes]]*(1-custo_remessa)-comissao-Table20[[#This Row],[saques]]</f>
        <v>700912.23115859751</v>
      </c>
      <c r="M651" s="59">
        <f>Table20[[#This Row],[riqueza]]*rendimento_hist_mensal</f>
        <v>3798.1571554254674</v>
      </c>
      <c r="N651" s="98">
        <f>((Table20[[#This Row],[riqueza]]*SWR)/12)*(1-imposto_GCAP)</f>
        <v>2336.3741038619919</v>
      </c>
      <c r="O651" s="99">
        <f>Table20[[#This Row],[renda passiva]]*cambio_hoje*(1-custo_repatriacao)</f>
        <v>13073.298116864969</v>
      </c>
    </row>
    <row r="652" spans="7:15" ht="20.100000000000001" customHeight="1" x14ac:dyDescent="0.6">
      <c r="G652" s="57">
        <v>649</v>
      </c>
      <c r="H652" s="112">
        <f ca="1">YEAR(TODAY())-YEAR(data_de_nascimento)+Table20[[#This Row],[meses]]/12</f>
        <v>79.083333333333343</v>
      </c>
      <c r="I652" s="58">
        <f t="shared" ca="1" si="23"/>
        <v>64310</v>
      </c>
      <c r="J652" s="60"/>
      <c r="K652" s="60">
        <f t="shared" si="22"/>
        <v>800</v>
      </c>
      <c r="L652" s="61">
        <f>M651+L651*(1-TER_mensal-desconto_div_mensal)+Table20[[#This Row],[aportes]]*(1-custo_remessa)-comissao-Table20[[#This Row],[saques]]</f>
        <v>703645.78057405865</v>
      </c>
      <c r="M652" s="59">
        <f>Table20[[#This Row],[riqueza]]*rendimento_hist_mensal</f>
        <v>3812.9699234305008</v>
      </c>
      <c r="N652" s="98">
        <f>((Table20[[#This Row],[riqueza]]*SWR)/12)*(1-imposto_GCAP)</f>
        <v>2345.4859352468625</v>
      </c>
      <c r="O652" s="99">
        <f>Table20[[#This Row],[renda passiva]]*cambio_hoje*(1-custo_repatriacao)</f>
        <v>13124.28382497058</v>
      </c>
    </row>
    <row r="653" spans="7:15" ht="20.100000000000001" customHeight="1" x14ac:dyDescent="0.6">
      <c r="G653" s="57">
        <v>650</v>
      </c>
      <c r="H653" s="112">
        <f ca="1">YEAR(TODAY())-YEAR(data_de_nascimento)+Table20[[#This Row],[meses]]/12</f>
        <v>79.166666666666657</v>
      </c>
      <c r="I653" s="58">
        <f t="shared" ca="1" si="23"/>
        <v>64341</v>
      </c>
      <c r="J653" s="60"/>
      <c r="K653" s="60">
        <f t="shared" si="22"/>
        <v>800</v>
      </c>
      <c r="L653" s="61">
        <f>M652+L652*(1-TER_mensal-desconto_div_mensal)+Table20[[#This Row],[aportes]]*(1-custo_remessa)-comissao-Table20[[#This Row],[saques]]</f>
        <v>706393.1185904434</v>
      </c>
      <c r="M653" s="59">
        <f>Table20[[#This Row],[riqueza]]*rendimento_hist_mensal</f>
        <v>3827.8574101676854</v>
      </c>
      <c r="N653" s="98">
        <f>((Table20[[#This Row],[riqueza]]*SWR)/12)*(1-imposto_GCAP)</f>
        <v>2354.6437286348114</v>
      </c>
      <c r="O653" s="99">
        <f>Table20[[#This Row],[renda passiva]]*cambio_hoje*(1-custo_repatriacao)</f>
        <v>13175.526715762519</v>
      </c>
    </row>
    <row r="654" spans="7:15" ht="20.100000000000001" customHeight="1" x14ac:dyDescent="0.6">
      <c r="G654" s="57">
        <v>651</v>
      </c>
      <c r="H654" s="112">
        <f ca="1">YEAR(TODAY())-YEAR(data_de_nascimento)+Table20[[#This Row],[meses]]/12</f>
        <v>79.25</v>
      </c>
      <c r="I654" s="58">
        <f t="shared" ca="1" si="23"/>
        <v>64370</v>
      </c>
      <c r="J654" s="60"/>
      <c r="K654" s="60">
        <f t="shared" si="22"/>
        <v>800</v>
      </c>
      <c r="L654" s="61">
        <f>M653+L653*(1-TER_mensal-desconto_div_mensal)+Table20[[#This Row],[aportes]]*(1-custo_remessa)-comissao-Table20[[#This Row],[saques]]</f>
        <v>709154.31476036878</v>
      </c>
      <c r="M654" s="59">
        <f>Table20[[#This Row],[riqueza]]*rendimento_hist_mensal</f>
        <v>3842.8199925340969</v>
      </c>
      <c r="N654" s="98">
        <f>((Table20[[#This Row],[riqueza]]*SWR)/12)*(1-imposto_GCAP)</f>
        <v>2363.8477158678961</v>
      </c>
      <c r="O654" s="99">
        <f>Table20[[#This Row],[renda passiva]]*cambio_hoje*(1-custo_repatriacao)</f>
        <v>13227.028086524606</v>
      </c>
    </row>
    <row r="655" spans="7:15" ht="20.100000000000001" customHeight="1" x14ac:dyDescent="0.6">
      <c r="G655" s="57">
        <v>652</v>
      </c>
      <c r="H655" s="112">
        <f ca="1">YEAR(TODAY())-YEAR(data_de_nascimento)+Table20[[#This Row],[meses]]/12</f>
        <v>79.333333333333343</v>
      </c>
      <c r="I655" s="58">
        <f t="shared" ca="1" si="23"/>
        <v>64401</v>
      </c>
      <c r="J655" s="60"/>
      <c r="K655" s="60">
        <f t="shared" si="22"/>
        <v>800</v>
      </c>
      <c r="L655" s="61">
        <f>M654+L654*(1-TER_mensal-desconto_div_mensal)+Table20[[#This Row],[aportes]]*(1-custo_remessa)-comissao-Table20[[#This Row],[saques]]</f>
        <v>711929.4389872899</v>
      </c>
      <c r="M655" s="59">
        <f>Table20[[#This Row],[riqueza]]*rendimento_hist_mensal</f>
        <v>3857.8580493279578</v>
      </c>
      <c r="N655" s="98">
        <f>((Table20[[#This Row],[riqueza]]*SWR)/12)*(1-imposto_GCAP)</f>
        <v>2373.0981299576329</v>
      </c>
      <c r="O655" s="99">
        <f>Table20[[#This Row],[renda passiva]]*cambio_hoje*(1-custo_repatriacao)</f>
        <v>13278.789241084432</v>
      </c>
    </row>
    <row r="656" spans="7:15" ht="20.100000000000001" customHeight="1" x14ac:dyDescent="0.6">
      <c r="G656" s="57">
        <v>653</v>
      </c>
      <c r="H656" s="112">
        <f ca="1">YEAR(TODAY())-YEAR(data_de_nascimento)+Table20[[#This Row],[meses]]/12</f>
        <v>79.416666666666657</v>
      </c>
      <c r="I656" s="58">
        <f t="shared" ca="1" si="23"/>
        <v>64431</v>
      </c>
      <c r="J656" s="60"/>
      <c r="K656" s="60">
        <f t="shared" si="22"/>
        <v>800</v>
      </c>
      <c r="L656" s="61">
        <f>M655+L655*(1-TER_mensal-desconto_div_mensal)+Table20[[#This Row],[aportes]]*(1-custo_remessa)-comissao-Table20[[#This Row],[saques]]</f>
        <v>714718.56152726954</v>
      </c>
      <c r="M656" s="59">
        <f>Table20[[#This Row],[riqueza]]*rendimento_hist_mensal</f>
        <v>3872.9719612582307</v>
      </c>
      <c r="N656" s="98">
        <f>((Table20[[#This Row],[riqueza]]*SWR)/12)*(1-imposto_GCAP)</f>
        <v>2382.3952050908988</v>
      </c>
      <c r="O656" s="99">
        <f>Table20[[#This Row],[renda passiva]]*cambio_hoje*(1-custo_repatriacao)</f>
        <v>13330.811489846377</v>
      </c>
    </row>
    <row r="657" spans="7:15" ht="20.100000000000001" customHeight="1" x14ac:dyDescent="0.6">
      <c r="G657" s="57">
        <v>654</v>
      </c>
      <c r="H657" s="112">
        <f ca="1">YEAR(TODAY())-YEAR(data_de_nascimento)+Table20[[#This Row],[meses]]/12</f>
        <v>79.5</v>
      </c>
      <c r="I657" s="58">
        <f t="shared" ca="1" si="23"/>
        <v>64462</v>
      </c>
      <c r="J657" s="60"/>
      <c r="K657" s="60">
        <f t="shared" si="22"/>
        <v>800</v>
      </c>
      <c r="L657" s="61">
        <f>M656+L656*(1-TER_mensal-desconto_div_mensal)+Table20[[#This Row],[aportes]]*(1-custo_remessa)-comissao-Table20[[#This Row],[saques]]</f>
        <v>717521.752990757</v>
      </c>
      <c r="M657" s="59">
        <f>Table20[[#This Row],[riqueza]]*rendimento_hist_mensal</f>
        <v>3888.1621109542539</v>
      </c>
      <c r="N657" s="98">
        <f>((Table20[[#This Row],[riqueza]]*SWR)/12)*(1-imposto_GCAP)</f>
        <v>2391.7391766358564</v>
      </c>
      <c r="O657" s="99">
        <f>Table20[[#This Row],[renda passiva]]*cambio_hoje*(1-custo_repatriacao)</f>
        <v>13383.096149824767</v>
      </c>
    </row>
    <row r="658" spans="7:15" ht="20.100000000000001" customHeight="1" x14ac:dyDescent="0.6">
      <c r="G658" s="57">
        <v>655</v>
      </c>
      <c r="H658" s="112">
        <f ca="1">YEAR(TODAY())-YEAR(data_de_nascimento)+Table20[[#This Row],[meses]]/12</f>
        <v>79.583333333333343</v>
      </c>
      <c r="I658" s="58">
        <f t="shared" ca="1" si="23"/>
        <v>64492</v>
      </c>
      <c r="J658" s="60"/>
      <c r="K658" s="60">
        <f t="shared" si="22"/>
        <v>800</v>
      </c>
      <c r="L658" s="61">
        <f>M657+L657*(1-TER_mensal-desconto_div_mensal)+Table20[[#This Row],[aportes]]*(1-custo_remessa)-comissao-Table20[[#This Row],[saques]]</f>
        <v>720339.08434437565</v>
      </c>
      <c r="M658" s="59">
        <f>Table20[[#This Row],[riqueza]]*rendimento_hist_mensal</f>
        <v>3903.4288829754282</v>
      </c>
      <c r="N658" s="98">
        <f>((Table20[[#This Row],[riqueza]]*SWR)/12)*(1-imposto_GCAP)</f>
        <v>2401.1302811479186</v>
      </c>
      <c r="O658" s="99">
        <f>Table20[[#This Row],[renda passiva]]*cambio_hoje*(1-custo_repatriacao)</f>
        <v>13435.644544677234</v>
      </c>
    </row>
    <row r="659" spans="7:15" ht="20.100000000000001" customHeight="1" x14ac:dyDescent="0.6">
      <c r="G659" s="57">
        <v>656</v>
      </c>
      <c r="H659" s="112">
        <f ca="1">YEAR(TODAY())-YEAR(data_de_nascimento)+Table20[[#This Row],[meses]]/12</f>
        <v>79.666666666666657</v>
      </c>
      <c r="I659" s="58">
        <f t="shared" ca="1" si="23"/>
        <v>64523</v>
      </c>
      <c r="J659" s="60"/>
      <c r="K659" s="60">
        <f t="shared" si="22"/>
        <v>800</v>
      </c>
      <c r="L659" s="61">
        <f>M658+L658*(1-TER_mensal-desconto_div_mensal)+Table20[[#This Row],[aportes]]*(1-custo_remessa)-comissao-Table20[[#This Row],[saques]]</f>
        <v>723170.62691271934</v>
      </c>
      <c r="M659" s="59">
        <f>Table20[[#This Row],[riqueza]]*rendimento_hist_mensal</f>
        <v>3918.7726638209547</v>
      </c>
      <c r="N659" s="98">
        <f>((Table20[[#This Row],[riqueza]]*SWR)/12)*(1-imposto_GCAP)</f>
        <v>2410.568756375731</v>
      </c>
      <c r="O659" s="99">
        <f>Table20[[#This Row],[renda passiva]]*cambio_hoje*(1-custo_repatriacao)</f>
        <v>13488.458004738221</v>
      </c>
    </row>
    <row r="660" spans="7:15" ht="20.100000000000001" customHeight="1" x14ac:dyDescent="0.6">
      <c r="G660" s="57">
        <v>657</v>
      </c>
      <c r="H660" s="112">
        <f ca="1">YEAR(TODAY())-YEAR(data_de_nascimento)+Table20[[#This Row],[meses]]/12</f>
        <v>79.75</v>
      </c>
      <c r="I660" s="58">
        <f t="shared" ca="1" si="23"/>
        <v>64554</v>
      </c>
      <c r="J660" s="60"/>
      <c r="K660" s="60">
        <f t="shared" si="22"/>
        <v>800</v>
      </c>
      <c r="L660" s="61">
        <f>M659+L659*(1-TER_mensal-desconto_div_mensal)+Table20[[#This Row],[aportes]]*(1-custo_remessa)-comissao-Table20[[#This Row],[saques]]</f>
        <v>726016.45238015847</v>
      </c>
      <c r="M660" s="59">
        <f>Table20[[#This Row],[riqueza]]*rendimento_hist_mensal</f>
        <v>3934.1938419396174</v>
      </c>
      <c r="N660" s="98">
        <f>((Table20[[#This Row],[riqueza]]*SWR)/12)*(1-imposto_GCAP)</f>
        <v>2420.0548412671947</v>
      </c>
      <c r="O660" s="99">
        <f>Table20[[#This Row],[renda passiva]]*cambio_hoje*(1-custo_repatriacao)</f>
        <v>13541.537867052652</v>
      </c>
    </row>
    <row r="661" spans="7:15" ht="20.100000000000001" customHeight="1" x14ac:dyDescent="0.6">
      <c r="G661" s="57">
        <v>658</v>
      </c>
      <c r="H661" s="112">
        <f ca="1">YEAR(TODAY())-YEAR(data_de_nascimento)+Table20[[#This Row],[meses]]/12</f>
        <v>79.833333333333343</v>
      </c>
      <c r="I661" s="58">
        <f t="shared" ca="1" si="23"/>
        <v>64584</v>
      </c>
      <c r="J661" s="60"/>
      <c r="K661" s="60">
        <f t="shared" si="22"/>
        <v>800</v>
      </c>
      <c r="L661" s="61">
        <f>M660+L660*(1-TER_mensal-desconto_div_mensal)+Table20[[#This Row],[aportes]]*(1-custo_remessa)-comissao-Table20[[#This Row],[saques]]</f>
        <v>728876.63279265445</v>
      </c>
      <c r="M661" s="59">
        <f>Table20[[#This Row],[riqueza]]*rendimento_hist_mensal</f>
        <v>3949.6928077396183</v>
      </c>
      <c r="N661" s="98">
        <f>((Table20[[#This Row],[riqueza]]*SWR)/12)*(1-imposto_GCAP)</f>
        <v>2429.5887759755146</v>
      </c>
      <c r="O661" s="99">
        <f>Table20[[#This Row],[renda passiva]]*cambio_hoje*(1-custo_repatriacao)</f>
        <v>13594.88547540979</v>
      </c>
    </row>
    <row r="662" spans="7:15" ht="20.100000000000001" customHeight="1" x14ac:dyDescent="0.6">
      <c r="G662" s="57">
        <v>659</v>
      </c>
      <c r="H662" s="112">
        <f ca="1">YEAR(TODAY())-YEAR(data_de_nascimento)+Table20[[#This Row],[meses]]/12</f>
        <v>79.916666666666657</v>
      </c>
      <c r="I662" s="58">
        <f t="shared" ca="1" si="23"/>
        <v>64615</v>
      </c>
      <c r="J662" s="60"/>
      <c r="K662" s="60">
        <f t="shared" si="22"/>
        <v>800</v>
      </c>
      <c r="L662" s="61">
        <f>M661+L661*(1-TER_mensal-desconto_div_mensal)+Table20[[#This Row],[aportes]]*(1-custo_remessa)-comissao-Table20[[#This Row],[saques]]</f>
        <v>731751.24055958353</v>
      </c>
      <c r="M662" s="59">
        <f>Table20[[#This Row],[riqueza]]*rendimento_hist_mensal</f>
        <v>3965.2699535984593</v>
      </c>
      <c r="N662" s="98">
        <f>((Table20[[#This Row],[riqueza]]*SWR)/12)*(1-imposto_GCAP)</f>
        <v>2439.1708018652785</v>
      </c>
      <c r="O662" s="99">
        <f>Table20[[#This Row],[renda passiva]]*cambio_hoje*(1-custo_repatriacao)</f>
        <v>13648.502180377258</v>
      </c>
    </row>
    <row r="663" spans="7:15" ht="20.100000000000001" customHeight="1" x14ac:dyDescent="0.6">
      <c r="G663" s="57">
        <v>660</v>
      </c>
      <c r="H663" s="112">
        <f ca="1">YEAR(TODAY())-YEAR(data_de_nascimento)+Table20[[#This Row],[meses]]/12</f>
        <v>80</v>
      </c>
      <c r="I663" s="58">
        <f t="shared" ca="1" si="23"/>
        <v>64645</v>
      </c>
      <c r="J663" s="60"/>
      <c r="K663" s="60">
        <f t="shared" si="22"/>
        <v>800</v>
      </c>
      <c r="L663" s="61">
        <f>M662+L662*(1-TER_mensal-desconto_div_mensal)+Table20[[#This Row],[aportes]]*(1-custo_remessa)-comissao-Table20[[#This Row],[saques]]</f>
        <v>734640.34845557052</v>
      </c>
      <c r="M663" s="59">
        <f>Table20[[#This Row],[riqueza]]*rendimento_hist_mensal</f>
        <v>3980.92567387288</v>
      </c>
      <c r="N663" s="98">
        <f>((Table20[[#This Row],[riqueza]]*SWR)/12)*(1-imposto_GCAP)</f>
        <v>2448.8011615185683</v>
      </c>
      <c r="O663" s="99">
        <f>Table20[[#This Row],[renda passiva]]*cambio_hoje*(1-custo_repatriacao)</f>
        <v>13702.389339335225</v>
      </c>
    </row>
    <row r="664" spans="7:15" ht="20.100000000000001" customHeight="1" x14ac:dyDescent="0.6">
      <c r="G664" s="57">
        <v>661</v>
      </c>
      <c r="H664" s="112">
        <f ca="1">YEAR(TODAY())-YEAR(data_de_nascimento)+Table20[[#This Row],[meses]]/12</f>
        <v>80.083333333333343</v>
      </c>
      <c r="I664" s="58">
        <f t="shared" ca="1" si="23"/>
        <v>64676</v>
      </c>
      <c r="J664" s="60"/>
      <c r="K664" s="60">
        <f t="shared" ref="K664:K727" si="24">saques</f>
        <v>800</v>
      </c>
      <c r="L664" s="61">
        <f>M663+L663*(1-TER_mensal-desconto_div_mensal)+Table20[[#This Row],[aportes]]*(1-custo_remessa)-comissao-Table20[[#This Row],[saques]]</f>
        <v>737544.02962233068</v>
      </c>
      <c r="M664" s="59">
        <f>Table20[[#This Row],[riqueza]]*rendimento_hist_mensal</f>
        <v>3996.6603649088379</v>
      </c>
      <c r="N664" s="98">
        <f>((Table20[[#This Row],[riqueza]]*SWR)/12)*(1-imposto_GCAP)</f>
        <v>2458.4800987411022</v>
      </c>
      <c r="O664" s="99">
        <f>Table20[[#This Row],[renda passiva]]*cambio_hoje*(1-custo_repatriacao)</f>
        <v>13756.548316510774</v>
      </c>
    </row>
    <row r="665" spans="7:15" ht="20.100000000000001" customHeight="1" x14ac:dyDescent="0.6">
      <c r="G665" s="57">
        <v>662</v>
      </c>
      <c r="H665" s="112">
        <f ca="1">YEAR(TODAY())-YEAR(data_de_nascimento)+Table20[[#This Row],[meses]]/12</f>
        <v>80.166666666666657</v>
      </c>
      <c r="I665" s="58">
        <f t="shared" ca="1" si="23"/>
        <v>64707</v>
      </c>
      <c r="J665" s="60"/>
      <c r="K665" s="60">
        <f t="shared" si="24"/>
        <v>800</v>
      </c>
      <c r="L665" s="61">
        <f>M664+L664*(1-TER_mensal-desconto_div_mensal)+Table20[[#This Row],[aportes]]*(1-custo_remessa)-comissao-Table20[[#This Row],[saques]]</f>
        <v>740462.35757052142</v>
      </c>
      <c r="M665" s="59">
        <f>Table20[[#This Row],[riqueza]]*rendimento_hist_mensal</f>
        <v>4012.4744250515419</v>
      </c>
      <c r="N665" s="98">
        <f>((Table20[[#This Row],[riqueza]]*SWR)/12)*(1-imposto_GCAP)</f>
        <v>2468.2078585684048</v>
      </c>
      <c r="O665" s="99">
        <f>Table20[[#This Row],[renda passiva]]*cambio_hoje*(1-custo_repatriacao)</f>
        <v>13810.980483012438</v>
      </c>
    </row>
    <row r="666" spans="7:15" ht="20.100000000000001" customHeight="1" x14ac:dyDescent="0.6">
      <c r="G666" s="57">
        <v>663</v>
      </c>
      <c r="H666" s="112">
        <f ca="1">YEAR(TODAY())-YEAR(data_de_nascimento)+Table20[[#This Row],[meses]]/12</f>
        <v>80.25</v>
      </c>
      <c r="I666" s="58">
        <f t="shared" ca="1" si="23"/>
        <v>64735</v>
      </c>
      <c r="J666" s="60"/>
      <c r="K666" s="60">
        <f t="shared" si="24"/>
        <v>800</v>
      </c>
      <c r="L666" s="61">
        <f>M665+L665*(1-TER_mensal-desconto_div_mensal)+Table20[[#This Row],[aportes]]*(1-custo_remessa)-comissao-Table20[[#This Row],[saques]]</f>
        <v>743395.40618160355</v>
      </c>
      <c r="M666" s="59">
        <f>Table20[[#This Row],[riqueza]]*rendimento_hist_mensal</f>
        <v>4028.3682546555392</v>
      </c>
      <c r="N666" s="98">
        <f>((Table20[[#This Row],[riqueza]]*SWR)/12)*(1-imposto_GCAP)</f>
        <v>2477.9846872720118</v>
      </c>
      <c r="O666" s="99">
        <f>Table20[[#This Row],[renda passiva]]*cambio_hoje*(1-custo_repatriacao)</f>
        <v>13865.687216864904</v>
      </c>
    </row>
    <row r="667" spans="7:15" ht="20.100000000000001" customHeight="1" x14ac:dyDescent="0.6">
      <c r="G667" s="57">
        <v>664</v>
      </c>
      <c r="H667" s="112">
        <f ca="1">YEAR(TODAY())-YEAR(data_de_nascimento)+Table20[[#This Row],[meses]]/12</f>
        <v>80.333333333333343</v>
      </c>
      <c r="I667" s="58">
        <f t="shared" ca="1" si="23"/>
        <v>64766</v>
      </c>
      <c r="J667" s="60"/>
      <c r="K667" s="60">
        <f t="shared" si="24"/>
        <v>800</v>
      </c>
      <c r="L667" s="61">
        <f>M666+L666*(1-TER_mensal-desconto_div_mensal)+Table20[[#This Row],[aportes]]*(1-custo_remessa)-comissao-Table20[[#This Row],[saques]]</f>
        <v>746343.24970971153</v>
      </c>
      <c r="M667" s="59">
        <f>Table20[[#This Row],[riqueza]]*rendimento_hist_mensal</f>
        <v>4044.3422560948497</v>
      </c>
      <c r="N667" s="98">
        <f>((Table20[[#This Row],[riqueza]]*SWR)/12)*(1-imposto_GCAP)</f>
        <v>2487.8108323657052</v>
      </c>
      <c r="O667" s="99">
        <f>Table20[[#This Row],[renda passiva]]*cambio_hoje*(1-custo_repatriacao)</f>
        <v>13920.669903043921</v>
      </c>
    </row>
    <row r="668" spans="7:15" ht="20.100000000000001" customHeight="1" x14ac:dyDescent="0.6">
      <c r="G668" s="57">
        <v>665</v>
      </c>
      <c r="H668" s="112">
        <f ca="1">YEAR(TODAY())-YEAR(data_de_nascimento)+Table20[[#This Row],[meses]]/12</f>
        <v>80.416666666666657</v>
      </c>
      <c r="I668" s="58">
        <f t="shared" ca="1" si="23"/>
        <v>64796</v>
      </c>
      <c r="J668" s="60"/>
      <c r="K668" s="60">
        <f t="shared" si="24"/>
        <v>800</v>
      </c>
      <c r="L668" s="61">
        <f>M667+L667*(1-TER_mensal-desconto_div_mensal)+Table20[[#This Row],[aportes]]*(1-custo_remessa)-comissao-Table20[[#This Row],[saques]]</f>
        <v>749305.96278353338</v>
      </c>
      <c r="M668" s="59">
        <f>Table20[[#This Row],[riqueza]]*rendimento_hist_mensal</f>
        <v>4060.3968337731535</v>
      </c>
      <c r="N668" s="98">
        <f>((Table20[[#This Row],[riqueza]]*SWR)/12)*(1-imposto_GCAP)</f>
        <v>2497.6865426117779</v>
      </c>
      <c r="O668" s="99">
        <f>Table20[[#This Row],[renda passiva]]*cambio_hoje*(1-custo_repatriacao)</f>
        <v>13975.929933511332</v>
      </c>
    </row>
    <row r="669" spans="7:15" ht="20.100000000000001" customHeight="1" x14ac:dyDescent="0.6">
      <c r="G669" s="57">
        <v>666</v>
      </c>
      <c r="H669" s="112">
        <f ca="1">YEAR(TODAY())-YEAR(data_de_nascimento)+Table20[[#This Row],[meses]]/12</f>
        <v>80.5</v>
      </c>
      <c r="I669" s="58">
        <f t="shared" ca="1" si="23"/>
        <v>64827</v>
      </c>
      <c r="J669" s="60"/>
      <c r="K669" s="60">
        <f t="shared" si="24"/>
        <v>800</v>
      </c>
      <c r="L669" s="61">
        <f>M668+L668*(1-TER_mensal-desconto_div_mensal)+Table20[[#This Row],[aportes]]*(1-custo_remessa)-comissao-Table20[[#This Row],[saques]]</f>
        <v>752283.62040820019</v>
      </c>
      <c r="M669" s="59">
        <f>Table20[[#This Row],[riqueza]]*rendimento_hist_mensal</f>
        <v>4076.5323941340293</v>
      </c>
      <c r="N669" s="98">
        <f>((Table20[[#This Row],[riqueza]]*SWR)/12)*(1-imposto_GCAP)</f>
        <v>2507.6120680273339</v>
      </c>
      <c r="O669" s="99">
        <f>Table20[[#This Row],[renda passiva]]*cambio_hoje*(1-custo_repatriacao)</f>
        <v>14031.468707250346</v>
      </c>
    </row>
    <row r="670" spans="7:15" ht="20.100000000000001" customHeight="1" x14ac:dyDescent="0.6">
      <c r="G670" s="57">
        <v>667</v>
      </c>
      <c r="H670" s="112">
        <f ca="1">YEAR(TODAY())-YEAR(data_de_nascimento)+Table20[[#This Row],[meses]]/12</f>
        <v>80.583333333333343</v>
      </c>
      <c r="I670" s="58">
        <f t="shared" ca="1" si="23"/>
        <v>64857</v>
      </c>
      <c r="J670" s="60"/>
      <c r="K670" s="60">
        <f t="shared" si="24"/>
        <v>800</v>
      </c>
      <c r="L670" s="61">
        <f>M669+L669*(1-TER_mensal-desconto_div_mensal)+Table20[[#This Row],[aportes]]*(1-custo_remessa)-comissao-Table20[[#This Row],[saques]]</f>
        <v>755276.29796718445</v>
      </c>
      <c r="M670" s="59">
        <f>Table20[[#This Row],[riqueza]]*rendimento_hist_mensal</f>
        <v>4092.74934567124</v>
      </c>
      <c r="N670" s="98">
        <f>((Table20[[#This Row],[riqueza]]*SWR)/12)*(1-imposto_GCAP)</f>
        <v>2517.5876598906148</v>
      </c>
      <c r="O670" s="99">
        <f>Table20[[#This Row],[renda passiva]]*cambio_hoje*(1-custo_repatriacao)</f>
        <v>14087.287630300929</v>
      </c>
    </row>
    <row r="671" spans="7:15" ht="20.100000000000001" customHeight="1" x14ac:dyDescent="0.6">
      <c r="G671" s="57">
        <v>668</v>
      </c>
      <c r="H671" s="112">
        <f ca="1">YEAR(TODAY())-YEAR(data_de_nascimento)+Table20[[#This Row],[meses]]/12</f>
        <v>80.666666666666657</v>
      </c>
      <c r="I671" s="58">
        <f t="shared" ca="1" si="23"/>
        <v>64888</v>
      </c>
      <c r="J671" s="60"/>
      <c r="K671" s="60">
        <f t="shared" si="24"/>
        <v>800</v>
      </c>
      <c r="L671" s="61">
        <f>M670+L670*(1-TER_mensal-desconto_div_mensal)+Table20[[#This Row],[aportes]]*(1-custo_remessa)-comissao-Table20[[#This Row],[saques]]</f>
        <v>758284.07122420904</v>
      </c>
      <c r="M671" s="59">
        <f>Table20[[#This Row],[riqueza]]*rendimento_hist_mensal</f>
        <v>4109.0480989390799</v>
      </c>
      <c r="N671" s="98">
        <f>((Table20[[#This Row],[riqueza]]*SWR)/12)*(1-imposto_GCAP)</f>
        <v>2527.6135707473636</v>
      </c>
      <c r="O671" s="99">
        <f>Table20[[#This Row],[renda passiva]]*cambio_hoje*(1-custo_repatriacao)</f>
        <v>14143.388115795411</v>
      </c>
    </row>
    <row r="672" spans="7:15" ht="20.100000000000001" customHeight="1" x14ac:dyDescent="0.6">
      <c r="G672" s="57">
        <v>669</v>
      </c>
      <c r="H672" s="112">
        <f ca="1">YEAR(TODAY())-YEAR(data_de_nascimento)+Table20[[#This Row],[meses]]/12</f>
        <v>80.75</v>
      </c>
      <c r="I672" s="58">
        <f t="shared" ca="1" si="23"/>
        <v>64919</v>
      </c>
      <c r="J672" s="60"/>
      <c r="K672" s="60">
        <f t="shared" si="24"/>
        <v>800</v>
      </c>
      <c r="L672" s="61">
        <f>M671+L671*(1-TER_mensal-desconto_div_mensal)+Table20[[#This Row],[aportes]]*(1-custo_remessa)-comissao-Table20[[#This Row],[saques]]</f>
        <v>761307.01632516505</v>
      </c>
      <c r="M672" s="59">
        <f>Table20[[#This Row],[riqueza]]*rendimento_hist_mensal</f>
        <v>4125.4290665627659</v>
      </c>
      <c r="N672" s="98">
        <f>((Table20[[#This Row],[riqueza]]*SWR)/12)*(1-imposto_GCAP)</f>
        <v>2537.6900544172167</v>
      </c>
      <c r="O672" s="99">
        <f>Table20[[#This Row],[renda passiva]]*cambio_hoje*(1-custo_repatriacao)</f>
        <v>14199.771583994256</v>
      </c>
    </row>
    <row r="673" spans="7:15" ht="20.100000000000001" customHeight="1" x14ac:dyDescent="0.6">
      <c r="G673" s="57">
        <v>670</v>
      </c>
      <c r="H673" s="112">
        <f ca="1">YEAR(TODAY())-YEAR(data_de_nascimento)+Table20[[#This Row],[meses]]/12</f>
        <v>80.833333333333343</v>
      </c>
      <c r="I673" s="58">
        <f t="shared" ca="1" si="23"/>
        <v>64949</v>
      </c>
      <c r="J673" s="60"/>
      <c r="K673" s="60">
        <f t="shared" si="24"/>
        <v>800</v>
      </c>
      <c r="L673" s="61">
        <f>M672+L672*(1-TER_mensal-desconto_div_mensal)+Table20[[#This Row],[aportes]]*(1-custo_remessa)-comissao-Table20[[#This Row],[saques]]</f>
        <v>764345.20980003942</v>
      </c>
      <c r="M673" s="59">
        <f>Table20[[#This Row],[riqueza]]*rendimento_hist_mensal</f>
        <v>4141.8926632488819</v>
      </c>
      <c r="N673" s="98">
        <f>((Table20[[#This Row],[riqueza]]*SWR)/12)*(1-imposto_GCAP)</f>
        <v>2547.8173660001316</v>
      </c>
      <c r="O673" s="99">
        <f>Table20[[#This Row],[renda passiva]]*cambio_hoje*(1-custo_repatriacao)</f>
        <v>14256.439462322036</v>
      </c>
    </row>
    <row r="674" spans="7:15" ht="20.100000000000001" customHeight="1" x14ac:dyDescent="0.6">
      <c r="G674" s="57">
        <v>671</v>
      </c>
      <c r="H674" s="112">
        <f ca="1">YEAR(TODAY())-YEAR(data_de_nascimento)+Table20[[#This Row],[meses]]/12</f>
        <v>80.916666666666657</v>
      </c>
      <c r="I674" s="58">
        <f t="shared" ca="1" si="23"/>
        <v>64980</v>
      </c>
      <c r="J674" s="60"/>
      <c r="K674" s="60">
        <f t="shared" si="24"/>
        <v>800</v>
      </c>
      <c r="L674" s="61">
        <f>M673+L673*(1-TER_mensal-desconto_div_mensal)+Table20[[#This Row],[aportes]]*(1-custo_remessa)-comissao-Table20[[#This Row],[saques]]</f>
        <v>767398.72856485262</v>
      </c>
      <c r="M674" s="59">
        <f>Table20[[#This Row],[riqueza]]*rendimento_hist_mensal</f>
        <v>4158.4393057958814</v>
      </c>
      <c r="N674" s="98">
        <f>((Table20[[#This Row],[riqueza]]*SWR)/12)*(1-imposto_GCAP)</f>
        <v>2557.9957618828421</v>
      </c>
      <c r="O674" s="99">
        <f>Table20[[#This Row],[renda passiva]]*cambio_hoje*(1-custo_repatriacao)</f>
        <v>14313.393185403536</v>
      </c>
    </row>
    <row r="675" spans="7:15" ht="20.100000000000001" customHeight="1" x14ac:dyDescent="0.6">
      <c r="G675" s="57">
        <v>672</v>
      </c>
      <c r="H675" s="112">
        <f ca="1">YEAR(TODAY())-YEAR(data_de_nascimento)+Table20[[#This Row],[meses]]/12</f>
        <v>81</v>
      </c>
      <c r="I675" s="58">
        <f t="shared" ca="1" si="23"/>
        <v>65010</v>
      </c>
      <c r="J675" s="60"/>
      <c r="K675" s="60">
        <f t="shared" si="24"/>
        <v>800</v>
      </c>
      <c r="L675" s="61">
        <f>M674+L674*(1-TER_mensal-desconto_div_mensal)+Table20[[#This Row],[aportes]]*(1-custo_remessa)-comissao-Table20[[#This Row],[saques]]</f>
        <v>770467.64992360561</v>
      </c>
      <c r="M675" s="59">
        <f>Table20[[#This Row],[riqueza]]*rendimento_hist_mensal</f>
        <v>4175.0694131046357</v>
      </c>
      <c r="N675" s="98">
        <f>((Table20[[#This Row],[riqueza]]*SWR)/12)*(1-imposto_GCAP)</f>
        <v>2568.225499745352</v>
      </c>
      <c r="O675" s="99">
        <f>Table20[[#This Row],[renda passiva]]*cambio_hoje*(1-custo_repatriacao)</f>
        <v>14370.634195100103</v>
      </c>
    </row>
    <row r="676" spans="7:15" ht="20.100000000000001" customHeight="1" x14ac:dyDescent="0.6">
      <c r="G676" s="57">
        <v>673</v>
      </c>
      <c r="H676" s="112">
        <f ca="1">YEAR(TODAY())-YEAR(data_de_nascimento)+Table20[[#This Row],[meses]]/12</f>
        <v>81.083333333333343</v>
      </c>
      <c r="I676" s="58">
        <f t="shared" ca="1" si="23"/>
        <v>65041</v>
      </c>
      <c r="J676" s="60"/>
      <c r="K676" s="60">
        <f t="shared" si="24"/>
        <v>800</v>
      </c>
      <c r="L676" s="61">
        <f>M675+L675*(1-TER_mensal-desconto_div_mensal)+Table20[[#This Row],[aportes]]*(1-custo_remessa)-comissao-Table20[[#This Row],[saques]]</f>
        <v>773552.05157023738</v>
      </c>
      <c r="M676" s="59">
        <f>Table20[[#This Row],[riqueza]]*rendimento_hist_mensal</f>
        <v>4191.7834061890426</v>
      </c>
      <c r="N676" s="98">
        <f>((Table20[[#This Row],[riqueza]]*SWR)/12)*(1-imposto_GCAP)</f>
        <v>2578.5068385674581</v>
      </c>
      <c r="O676" s="99">
        <f>Table20[[#This Row],[renda passiva]]*cambio_hoje*(1-custo_repatriacao)</f>
        <v>14428.163940546141</v>
      </c>
    </row>
    <row r="677" spans="7:15" ht="20.100000000000001" customHeight="1" x14ac:dyDescent="0.6">
      <c r="G677" s="57">
        <v>674</v>
      </c>
      <c r="H677" s="112">
        <f ca="1">YEAR(TODAY())-YEAR(data_de_nascimento)+Table20[[#This Row],[meses]]/12</f>
        <v>81.166666666666657</v>
      </c>
      <c r="I677" s="58">
        <f t="shared" ca="1" si="23"/>
        <v>65072</v>
      </c>
      <c r="J677" s="60"/>
      <c r="K677" s="60">
        <f t="shared" si="24"/>
        <v>800</v>
      </c>
      <c r="L677" s="61">
        <f>M676+L676*(1-TER_mensal-desconto_div_mensal)+Table20[[#This Row],[aportes]]*(1-custo_remessa)-comissao-Table20[[#This Row],[saques]]</f>
        <v>776652.01159059128</v>
      </c>
      <c r="M677" s="59">
        <f>Table20[[#This Row],[riqueza]]*rendimento_hist_mensal</f>
        <v>4208.5817081866799</v>
      </c>
      <c r="N677" s="98">
        <f>((Table20[[#This Row],[riqueza]]*SWR)/12)*(1-imposto_GCAP)</f>
        <v>2588.8400386353046</v>
      </c>
      <c r="O677" s="99">
        <f>Table20[[#This Row],[renda passiva]]*cambio_hoje*(1-custo_repatriacao)</f>
        <v>14485.983878185778</v>
      </c>
    </row>
    <row r="678" spans="7:15" ht="20.100000000000001" customHeight="1" x14ac:dyDescent="0.6">
      <c r="G678" s="57">
        <v>675</v>
      </c>
      <c r="H678" s="112">
        <f ca="1">YEAR(TODAY())-YEAR(data_de_nascimento)+Table20[[#This Row],[meses]]/12</f>
        <v>81.25</v>
      </c>
      <c r="I678" s="58">
        <f t="shared" ca="1" si="23"/>
        <v>65100</v>
      </c>
      <c r="J678" s="60"/>
      <c r="K678" s="60">
        <f t="shared" si="24"/>
        <v>800</v>
      </c>
      <c r="L678" s="61">
        <f>M677+L677*(1-TER_mensal-desconto_div_mensal)+Table20[[#This Row],[aportes]]*(1-custo_remessa)-comissao-Table20[[#This Row],[saques]]</f>
        <v>779767.60846439225</v>
      </c>
      <c r="M678" s="59">
        <f>Table20[[#This Row],[riqueza]]*rendimento_hist_mensal</f>
        <v>4225.464744369523</v>
      </c>
      <c r="N678" s="98">
        <f>((Table20[[#This Row],[riqueza]]*SWR)/12)*(1-imposto_GCAP)</f>
        <v>2599.2253615479744</v>
      </c>
      <c r="O678" s="99">
        <f>Table20[[#This Row],[renda passiva]]*cambio_hoje*(1-custo_repatriacao)</f>
        <v>14544.095471809767</v>
      </c>
    </row>
    <row r="679" spans="7:15" ht="20.100000000000001" customHeight="1" x14ac:dyDescent="0.6">
      <c r="G679" s="57">
        <v>676</v>
      </c>
      <c r="H679" s="112">
        <f ca="1">YEAR(TODAY())-YEAR(data_de_nascimento)+Table20[[#This Row],[meses]]/12</f>
        <v>81.333333333333343</v>
      </c>
      <c r="I679" s="58">
        <f t="shared" ca="1" si="23"/>
        <v>65131</v>
      </c>
      <c r="J679" s="60"/>
      <c r="K679" s="60">
        <f t="shared" si="24"/>
        <v>800</v>
      </c>
      <c r="L679" s="61">
        <f>M678+L678*(1-TER_mensal-desconto_div_mensal)+Table20[[#This Row],[aportes]]*(1-custo_remessa)-comissao-Table20[[#This Row],[saques]]</f>
        <v>782898.92106723355</v>
      </c>
      <c r="M679" s="59">
        <f>Table20[[#This Row],[riqueza]]*rendimento_hist_mensal</f>
        <v>4242.43294215471</v>
      </c>
      <c r="N679" s="98">
        <f>((Table20[[#This Row],[riqueza]]*SWR)/12)*(1-imposto_GCAP)</f>
        <v>2609.6630702241118</v>
      </c>
      <c r="O679" s="99">
        <f>Table20[[#This Row],[renda passiva]]*cambio_hoje*(1-custo_repatriacao)</f>
        <v>14602.500192592528</v>
      </c>
    </row>
    <row r="680" spans="7:15" ht="20.100000000000001" customHeight="1" x14ac:dyDescent="0.6">
      <c r="G680" s="57">
        <v>677</v>
      </c>
      <c r="H680" s="112">
        <f ca="1">YEAR(TODAY())-YEAR(data_de_nascimento)+Table20[[#This Row],[meses]]/12</f>
        <v>81.416666666666657</v>
      </c>
      <c r="I680" s="58">
        <f t="shared" ca="1" si="23"/>
        <v>65161</v>
      </c>
      <c r="J680" s="60"/>
      <c r="K680" s="60">
        <f t="shared" si="24"/>
        <v>800</v>
      </c>
      <c r="L680" s="61">
        <f>M679+L679*(1-TER_mensal-desconto_div_mensal)+Table20[[#This Row],[aportes]]*(1-custo_remessa)-comissao-Table20[[#This Row],[saques]]</f>
        <v>786046.02867257374</v>
      </c>
      <c r="M680" s="59">
        <f>Table20[[#This Row],[riqueza]]*rendimento_hist_mensal</f>
        <v>4259.4867311153594</v>
      </c>
      <c r="N680" s="98">
        <f>((Table20[[#This Row],[riqueza]]*SWR)/12)*(1-imposto_GCAP)</f>
        <v>2620.1534289085789</v>
      </c>
      <c r="O680" s="99">
        <f>Table20[[#This Row],[renda passiva]]*cambio_hoje*(1-custo_repatriacao)</f>
        <v>14661.199519129399</v>
      </c>
    </row>
    <row r="681" spans="7:15" ht="20.100000000000001" customHeight="1" x14ac:dyDescent="0.6">
      <c r="G681" s="57">
        <v>678</v>
      </c>
      <c r="H681" s="112">
        <f ca="1">YEAR(TODAY())-YEAR(data_de_nascimento)+Table20[[#This Row],[meses]]/12</f>
        <v>81.5</v>
      </c>
      <c r="I681" s="58">
        <f t="shared" ca="1" si="23"/>
        <v>65192</v>
      </c>
      <c r="J681" s="60"/>
      <c r="K681" s="60">
        <f t="shared" si="24"/>
        <v>800</v>
      </c>
      <c r="L681" s="61">
        <f>M680+L680*(1-TER_mensal-desconto_div_mensal)+Table20[[#This Row],[aportes]]*(1-custo_remessa)-comissao-Table20[[#This Row],[saques]]</f>
        <v>789209.01095374324</v>
      </c>
      <c r="M681" s="59">
        <f>Table20[[#This Row],[riqueza]]*rendimento_hist_mensal</f>
        <v>4276.6265429914483</v>
      </c>
      <c r="N681" s="98">
        <f>((Table20[[#This Row],[riqueza]]*SWR)/12)*(1-imposto_GCAP)</f>
        <v>2630.6967031791442</v>
      </c>
      <c r="O681" s="99">
        <f>Table20[[#This Row],[renda passiva]]*cambio_hoje*(1-custo_repatriacao)</f>
        <v>14720.194937474058</v>
      </c>
    </row>
    <row r="682" spans="7:15" ht="20.100000000000001" customHeight="1" x14ac:dyDescent="0.6">
      <c r="G682" s="57">
        <v>679</v>
      </c>
      <c r="H682" s="112">
        <f ca="1">YEAR(TODAY())-YEAR(data_de_nascimento)+Table20[[#This Row],[meses]]/12</f>
        <v>81.583333333333343</v>
      </c>
      <c r="I682" s="58">
        <f t="shared" ca="1" si="23"/>
        <v>65222</v>
      </c>
      <c r="J682" s="60"/>
      <c r="K682" s="60">
        <f t="shared" si="24"/>
        <v>800</v>
      </c>
      <c r="L682" s="61">
        <f>M681+L681*(1-TER_mensal-desconto_div_mensal)+Table20[[#This Row],[aportes]]*(1-custo_remessa)-comissao-Table20[[#This Row],[saques]]</f>
        <v>792387.94798596168</v>
      </c>
      <c r="M682" s="59">
        <f>Table20[[#This Row],[riqueza]]*rendimento_hist_mensal</f>
        <v>4293.8528117007409</v>
      </c>
      <c r="N682" s="98">
        <f>((Table20[[#This Row],[riqueza]]*SWR)/12)*(1-imposto_GCAP)</f>
        <v>2641.2931599532058</v>
      </c>
      <c r="O682" s="99">
        <f>Table20[[#This Row],[renda passiva]]*cambio_hoje*(1-custo_repatriacao)</f>
        <v>14779.487941176159</v>
      </c>
    </row>
    <row r="683" spans="7:15" ht="20.100000000000001" customHeight="1" x14ac:dyDescent="0.6">
      <c r="G683" s="57">
        <v>680</v>
      </c>
      <c r="H683" s="112">
        <f ca="1">YEAR(TODAY())-YEAR(data_de_nascimento)+Table20[[#This Row],[meses]]/12</f>
        <v>81.666666666666657</v>
      </c>
      <c r="I683" s="58">
        <f t="shared" ca="1" si="23"/>
        <v>65253</v>
      </c>
      <c r="J683" s="60"/>
      <c r="K683" s="60">
        <f t="shared" si="24"/>
        <v>800</v>
      </c>
      <c r="L683" s="61">
        <f>M682+L682*(1-TER_mensal-desconto_div_mensal)+Table20[[#This Row],[aportes]]*(1-custo_remessa)-comissao-Table20[[#This Row],[saques]]</f>
        <v>795582.92024836503</v>
      </c>
      <c r="M683" s="59">
        <f>Table20[[#This Row],[riqueza]]*rendimento_hist_mensal</f>
        <v>4311.1659733497736</v>
      </c>
      <c r="N683" s="98">
        <f>((Table20[[#This Row],[riqueza]]*SWR)/12)*(1-imposto_GCAP)</f>
        <v>2651.9430674945502</v>
      </c>
      <c r="O683" s="99">
        <f>Table20[[#This Row],[renda passiva]]*cambio_hoje*(1-custo_repatriacao)</f>
        <v>14839.08003131913</v>
      </c>
    </row>
    <row r="684" spans="7:15" ht="20.100000000000001" customHeight="1" x14ac:dyDescent="0.6">
      <c r="G684" s="57">
        <v>681</v>
      </c>
      <c r="H684" s="112">
        <f ca="1">YEAR(TODAY())-YEAR(data_de_nascimento)+Table20[[#This Row],[meses]]/12</f>
        <v>81.75</v>
      </c>
      <c r="I684" s="58">
        <f t="shared" ca="1" si="23"/>
        <v>65284</v>
      </c>
      <c r="J684" s="60"/>
      <c r="K684" s="60">
        <f t="shared" si="24"/>
        <v>800</v>
      </c>
      <c r="L684" s="61">
        <f>M683+L683*(1-TER_mensal-desconto_div_mensal)+Table20[[#This Row],[aportes]]*(1-custo_remessa)-comissao-Table20[[#This Row],[saques]]</f>
        <v>798794.0086260431</v>
      </c>
      <c r="M684" s="59">
        <f>Table20[[#This Row],[riqueza]]*rendimento_hist_mensal</f>
        <v>4328.5664662448989</v>
      </c>
      <c r="N684" s="98">
        <f>((Table20[[#This Row],[riqueza]]*SWR)/12)*(1-imposto_GCAP)</f>
        <v>2662.6466954201437</v>
      </c>
      <c r="O684" s="99">
        <f>Table20[[#This Row],[renda passiva]]*cambio_hoje*(1-custo_repatriacao)</f>
        <v>14898.972716558184</v>
      </c>
    </row>
    <row r="685" spans="7:15" ht="20.100000000000001" customHeight="1" x14ac:dyDescent="0.6">
      <c r="G685" s="57">
        <v>682</v>
      </c>
      <c r="H685" s="112">
        <f ca="1">YEAR(TODAY())-YEAR(data_de_nascimento)+Table20[[#This Row],[meses]]/12</f>
        <v>81.833333333333343</v>
      </c>
      <c r="I685" s="58">
        <f t="shared" ca="1" si="23"/>
        <v>65314</v>
      </c>
      <c r="J685" s="60"/>
      <c r="K685" s="60">
        <f t="shared" si="24"/>
        <v>800</v>
      </c>
      <c r="L685" s="61">
        <f>M684+L684*(1-TER_mensal-desconto_div_mensal)+Table20[[#This Row],[aportes]]*(1-custo_remessa)-comissao-Table20[[#This Row],[saques]]</f>
        <v>802021.29441208695</v>
      </c>
      <c r="M685" s="59">
        <f>Table20[[#This Row],[riqueza]]*rendimento_hist_mensal</f>
        <v>4346.0547309033764</v>
      </c>
      <c r="N685" s="98">
        <f>((Table20[[#This Row],[riqueza]]*SWR)/12)*(1-imposto_GCAP)</f>
        <v>2673.4043147069565</v>
      </c>
      <c r="O685" s="99">
        <f>Table20[[#This Row],[renda passiva]]*cambio_hoje*(1-custo_repatriacao)</f>
        <v>14959.167513158511</v>
      </c>
    </row>
    <row r="686" spans="7:15" ht="20.100000000000001" customHeight="1" x14ac:dyDescent="0.6">
      <c r="G686" s="57">
        <v>683</v>
      </c>
      <c r="H686" s="112">
        <f ca="1">YEAR(TODAY())-YEAR(data_de_nascimento)+Table20[[#This Row],[meses]]/12</f>
        <v>81.916666666666657</v>
      </c>
      <c r="I686" s="58">
        <f t="shared" ca="1" si="23"/>
        <v>65345</v>
      </c>
      <c r="J686" s="60"/>
      <c r="K686" s="60">
        <f t="shared" si="24"/>
        <v>800</v>
      </c>
      <c r="L686" s="61">
        <f>M685+L685*(1-TER_mensal-desconto_div_mensal)+Table20[[#This Row],[aportes]]*(1-custo_remessa)-comissao-Table20[[#This Row],[saques]]</f>
        <v>805264.85930964735</v>
      </c>
      <c r="M686" s="59">
        <f>Table20[[#This Row],[riqueza]]*rendimento_hist_mensal</f>
        <v>4363.6312100645282</v>
      </c>
      <c r="N686" s="98">
        <f>((Table20[[#This Row],[riqueza]]*SWR)/12)*(1-imposto_GCAP)</f>
        <v>2684.2161976988245</v>
      </c>
      <c r="O686" s="99">
        <f>Table20[[#This Row],[renda passiva]]*cambio_hoje*(1-custo_repatriacao)</f>
        <v>15019.665945033657</v>
      </c>
    </row>
    <row r="687" spans="7:15" ht="20.100000000000001" customHeight="1" x14ac:dyDescent="0.6">
      <c r="G687" s="57">
        <v>684</v>
      </c>
      <c r="H687" s="112">
        <f ca="1">YEAR(TODAY())-YEAR(data_de_nascimento)+Table20[[#This Row],[meses]]/12</f>
        <v>82</v>
      </c>
      <c r="I687" s="58">
        <f t="shared" ca="1" si="23"/>
        <v>65375</v>
      </c>
      <c r="J687" s="60"/>
      <c r="K687" s="60">
        <f t="shared" si="24"/>
        <v>800</v>
      </c>
      <c r="L687" s="61">
        <f>M686+L686*(1-TER_mensal-desconto_div_mensal)+Table20[[#This Row],[aportes]]*(1-custo_remessa)-comissao-Table20[[#This Row],[saques]]</f>
        <v>808524.7854340031</v>
      </c>
      <c r="M687" s="59">
        <f>Table20[[#This Row],[riqueza]]*rendimento_hist_mensal</f>
        <v>4381.2963487009501</v>
      </c>
      <c r="N687" s="98">
        <f>((Table20[[#This Row],[riqueza]]*SWR)/12)*(1-imposto_GCAP)</f>
        <v>2695.0826181133439</v>
      </c>
      <c r="O687" s="99">
        <f>Table20[[#This Row],[renda passiva]]*cambio_hoje*(1-custo_repatriacao)</f>
        <v>15080.469543784122</v>
      </c>
    </row>
    <row r="688" spans="7:15" ht="20.100000000000001" customHeight="1" x14ac:dyDescent="0.6">
      <c r="G688" s="57">
        <v>685</v>
      </c>
      <c r="H688" s="112">
        <f ca="1">YEAR(TODAY())-YEAR(data_de_nascimento)+Table20[[#This Row],[meses]]/12</f>
        <v>82.083333333333343</v>
      </c>
      <c r="I688" s="58">
        <f t="shared" ca="1" si="23"/>
        <v>65406</v>
      </c>
      <c r="J688" s="60"/>
      <c r="K688" s="60">
        <f t="shared" si="24"/>
        <v>800</v>
      </c>
      <c r="L688" s="61">
        <f>M687+L687*(1-TER_mensal-desconto_div_mensal)+Table20[[#This Row],[aportes]]*(1-custo_remessa)-comissao-Table20[[#This Row],[saques]]</f>
        <v>811801.15531463968</v>
      </c>
      <c r="M688" s="59">
        <f>Table20[[#This Row],[riqueza]]*rendimento_hist_mensal</f>
        <v>4399.0505940297699</v>
      </c>
      <c r="N688" s="98">
        <f>((Table20[[#This Row],[riqueza]]*SWR)/12)*(1-imposto_GCAP)</f>
        <v>2706.0038510487989</v>
      </c>
      <c r="O688" s="99">
        <f>Table20[[#This Row],[renda passiva]]*cambio_hoje*(1-custo_repatriacao)</f>
        <v>15141.579848736106</v>
      </c>
    </row>
    <row r="689" spans="7:15" ht="20.100000000000001" customHeight="1" x14ac:dyDescent="0.6">
      <c r="G689" s="57">
        <v>686</v>
      </c>
      <c r="H689" s="112">
        <f ca="1">YEAR(TODAY())-YEAR(data_de_nascimento)+Table20[[#This Row],[meses]]/12</f>
        <v>82.166666666666657</v>
      </c>
      <c r="I689" s="58">
        <f t="shared" ca="1" si="23"/>
        <v>65437</v>
      </c>
      <c r="J689" s="60"/>
      <c r="K689" s="60">
        <f t="shared" si="24"/>
        <v>800</v>
      </c>
      <c r="L689" s="61">
        <f>M688+L688*(1-TER_mensal-desconto_div_mensal)+Table20[[#This Row],[aportes]]*(1-custo_remessa)-comissao-Table20[[#This Row],[saques]]</f>
        <v>815094.05189733871</v>
      </c>
      <c r="M689" s="59">
        <f>Table20[[#This Row],[riqueza]]*rendimento_hist_mensal</f>
        <v>4416.8943955239747</v>
      </c>
      <c r="N689" s="98">
        <f>((Table20[[#This Row],[riqueza]]*SWR)/12)*(1-imposto_GCAP)</f>
        <v>2716.9801729911292</v>
      </c>
      <c r="O689" s="99">
        <f>Table20[[#This Row],[renda passiva]]*cambio_hoje*(1-custo_repatriacao)</f>
        <v>15202.998406980512</v>
      </c>
    </row>
    <row r="690" spans="7:15" ht="20.100000000000001" customHeight="1" x14ac:dyDescent="0.6">
      <c r="G690" s="57">
        <v>687</v>
      </c>
      <c r="H690" s="112">
        <f ca="1">YEAR(TODAY())-YEAR(data_de_nascimento)+Table20[[#This Row],[meses]]/12</f>
        <v>82.25</v>
      </c>
      <c r="I690" s="58">
        <f t="shared" ca="1" si="23"/>
        <v>65465</v>
      </c>
      <c r="J690" s="60"/>
      <c r="K690" s="60">
        <f t="shared" si="24"/>
        <v>800</v>
      </c>
      <c r="L690" s="61">
        <f>M689+L689*(1-TER_mensal-desconto_div_mensal)+Table20[[#This Row],[aportes]]*(1-custo_remessa)-comissao-Table20[[#This Row],[saques]]</f>
        <v>818403.55854627793</v>
      </c>
      <c r="M690" s="59">
        <f>Table20[[#This Row],[riqueza]]*rendimento_hist_mensal</f>
        <v>4434.8282049237887</v>
      </c>
      <c r="N690" s="98">
        <f>((Table20[[#This Row],[riqueza]]*SWR)/12)*(1-imposto_GCAP)</f>
        <v>2728.0118618209267</v>
      </c>
      <c r="O690" s="99">
        <f>Table20[[#This Row],[renda passiva]]*cambio_hoje*(1-custo_repatriacao)</f>
        <v>15264.726773412087</v>
      </c>
    </row>
    <row r="691" spans="7:15" ht="20.100000000000001" customHeight="1" x14ac:dyDescent="0.6">
      <c r="G691" s="57">
        <v>688</v>
      </c>
      <c r="H691" s="112">
        <f ca="1">YEAR(TODAY())-YEAR(data_de_nascimento)+Table20[[#This Row],[meses]]/12</f>
        <v>82.333333333333343</v>
      </c>
      <c r="I691" s="58">
        <f t="shared" ca="1" si="23"/>
        <v>65496</v>
      </c>
      <c r="J691" s="60"/>
      <c r="K691" s="60">
        <f t="shared" si="24"/>
        <v>800</v>
      </c>
      <c r="L691" s="61">
        <f>M690+L690*(1-TER_mensal-desconto_div_mensal)+Table20[[#This Row],[aportes]]*(1-custo_remessa)-comissao-Table20[[#This Row],[saques]]</f>
        <v>821729.75904614164</v>
      </c>
      <c r="M691" s="59">
        <f>Table20[[#This Row],[riqueza]]*rendimento_hist_mensal</f>
        <v>4452.8524762481093</v>
      </c>
      <c r="N691" s="98">
        <f>((Table20[[#This Row],[riqueza]]*SWR)/12)*(1-imposto_GCAP)</f>
        <v>2739.0991968204721</v>
      </c>
      <c r="O691" s="99">
        <f>Table20[[#This Row],[renda passiva]]*cambio_hoje*(1-custo_repatriacao)</f>
        <v>15326.766510768792</v>
      </c>
    </row>
    <row r="692" spans="7:15" ht="20.100000000000001" customHeight="1" x14ac:dyDescent="0.6">
      <c r="G692" s="57">
        <v>689</v>
      </c>
      <c r="H692" s="112">
        <f ca="1">YEAR(TODAY())-YEAR(data_de_nascimento)+Table20[[#This Row],[meses]]/12</f>
        <v>82.416666666666657</v>
      </c>
      <c r="I692" s="58">
        <f t="shared" ca="1" si="23"/>
        <v>65526</v>
      </c>
      <c r="J692" s="60"/>
      <c r="K692" s="60">
        <f t="shared" si="24"/>
        <v>800</v>
      </c>
      <c r="L692" s="61">
        <f>M691+L691*(1-TER_mensal-desconto_div_mensal)+Table20[[#This Row],[aportes]]*(1-custo_remessa)-comissao-Table20[[#This Row],[saques]]</f>
        <v>825072.73760424182</v>
      </c>
      <c r="M692" s="59">
        <f>Table20[[#This Row],[riqueza]]*rendimento_hist_mensal</f>
        <v>4470.9676658059998</v>
      </c>
      <c r="N692" s="98">
        <f>((Table20[[#This Row],[riqueza]]*SWR)/12)*(1-imposto_GCAP)</f>
        <v>2750.2424586808061</v>
      </c>
      <c r="O692" s="99">
        <f>Table20[[#This Row],[renda passiva]]*cambio_hoje*(1-custo_repatriacao)</f>
        <v>15389.119189671384</v>
      </c>
    </row>
    <row r="693" spans="7:15" ht="20.100000000000001" customHeight="1" x14ac:dyDescent="0.6">
      <c r="G693" s="57">
        <v>690</v>
      </c>
      <c r="H693" s="112">
        <f ca="1">YEAR(TODAY())-YEAR(data_de_nascimento)+Table20[[#This Row],[meses]]/12</f>
        <v>82.5</v>
      </c>
      <c r="I693" s="58">
        <f t="shared" ca="1" si="23"/>
        <v>65557</v>
      </c>
      <c r="J693" s="60"/>
      <c r="K693" s="60">
        <f t="shared" si="24"/>
        <v>800</v>
      </c>
      <c r="L693" s="61">
        <f>M692+L692*(1-TER_mensal-desconto_div_mensal)+Table20[[#This Row],[aportes]]*(1-custo_remessa)-comissao-Table20[[#This Row],[saques]]</f>
        <v>828432.57885264978</v>
      </c>
      <c r="M693" s="59">
        <f>Table20[[#This Row],[riqueza]]*rendimento_hist_mensal</f>
        <v>4489.1742322082446</v>
      </c>
      <c r="N693" s="98">
        <f>((Table20[[#This Row],[riqueza]]*SWR)/12)*(1-imposto_GCAP)</f>
        <v>2761.4419295088323</v>
      </c>
      <c r="O693" s="99">
        <f>Table20[[#This Row],[renda passiva]]*cambio_hoje*(1-custo_repatriacao)</f>
        <v>15451.786388663148</v>
      </c>
    </row>
    <row r="694" spans="7:15" ht="20.100000000000001" customHeight="1" x14ac:dyDescent="0.6">
      <c r="G694" s="57">
        <v>691</v>
      </c>
      <c r="H694" s="112">
        <f ca="1">YEAR(TODAY())-YEAR(data_de_nascimento)+Table20[[#This Row],[meses]]/12</f>
        <v>82.583333333333343</v>
      </c>
      <c r="I694" s="58">
        <f t="shared" ca="1" si="23"/>
        <v>65587</v>
      </c>
      <c r="J694" s="60"/>
      <c r="K694" s="60">
        <f t="shared" si="24"/>
        <v>800</v>
      </c>
      <c r="L694" s="61">
        <f>M693+L693*(1-TER_mensal-desconto_div_mensal)+Table20[[#This Row],[aportes]]*(1-custo_remessa)-comissao-Table20[[#This Row],[saques]]</f>
        <v>831809.36785033904</v>
      </c>
      <c r="M694" s="59">
        <f>Table20[[#This Row],[riqueza]]*rendimento_hist_mensal</f>
        <v>4507.4726363789559</v>
      </c>
      <c r="N694" s="98">
        <f>((Table20[[#This Row],[riqueza]]*SWR)/12)*(1-imposto_GCAP)</f>
        <v>2772.6978928344633</v>
      </c>
      <c r="O694" s="99">
        <f>Table20[[#This Row],[renda passiva]]*cambio_hoje*(1-custo_repatriacao)</f>
        <v>15514.769694249881</v>
      </c>
    </row>
    <row r="695" spans="7:15" ht="20.100000000000001" customHeight="1" x14ac:dyDescent="0.6">
      <c r="G695" s="57">
        <v>692</v>
      </c>
      <c r="H695" s="112">
        <f ca="1">YEAR(TODAY())-YEAR(data_de_nascimento)+Table20[[#This Row],[meses]]/12</f>
        <v>82.666666666666657</v>
      </c>
      <c r="I695" s="58">
        <f t="shared" ca="1" si="23"/>
        <v>65618</v>
      </c>
      <c r="J695" s="60"/>
      <c r="K695" s="60">
        <f t="shared" si="24"/>
        <v>800</v>
      </c>
      <c r="L695" s="61">
        <f>M694+L694*(1-TER_mensal-desconto_div_mensal)+Table20[[#This Row],[aportes]]*(1-custo_remessa)-comissao-Table20[[#This Row],[saques]]</f>
        <v>835203.19008533843</v>
      </c>
      <c r="M695" s="59">
        <f>Table20[[#This Row],[riqueza]]*rendimento_hist_mensal</f>
        <v>4525.8633415672466</v>
      </c>
      <c r="N695" s="98">
        <f>((Table20[[#This Row],[riqueza]]*SWR)/12)*(1-imposto_GCAP)</f>
        <v>2784.0106336177946</v>
      </c>
      <c r="O695" s="99">
        <f>Table20[[#This Row],[renda passiva]]*cambio_hoje*(1-custo_repatriacao)</f>
        <v>15578.07070094005</v>
      </c>
    </row>
    <row r="696" spans="7:15" ht="20.100000000000001" customHeight="1" x14ac:dyDescent="0.6">
      <c r="G696" s="57">
        <v>693</v>
      </c>
      <c r="H696" s="112">
        <f ca="1">YEAR(TODAY())-YEAR(data_de_nascimento)+Table20[[#This Row],[meses]]/12</f>
        <v>82.75</v>
      </c>
      <c r="I696" s="58">
        <f t="shared" ca="1" si="23"/>
        <v>65649</v>
      </c>
      <c r="J696" s="60"/>
      <c r="K696" s="60">
        <f t="shared" si="24"/>
        <v>800</v>
      </c>
      <c r="L696" s="61">
        <f>M695+L695*(1-TER_mensal-desconto_div_mensal)+Table20[[#This Row],[aportes]]*(1-custo_remessa)-comissao-Table20[[#This Row],[saques]]</f>
        <v>838614.13147689658</v>
      </c>
      <c r="M696" s="59">
        <f>Table20[[#This Row],[riqueza]]*rendimento_hist_mensal</f>
        <v>4544.3468133589558</v>
      </c>
      <c r="N696" s="98">
        <f>((Table20[[#This Row],[riqueza]]*SWR)/12)*(1-imposto_GCAP)</f>
        <v>2795.3804382563217</v>
      </c>
      <c r="O696" s="99">
        <f>Table20[[#This Row],[renda passiva]]*cambio_hoje*(1-custo_repatriacao)</f>
        <v>15641.69101128516</v>
      </c>
    </row>
    <row r="697" spans="7:15" ht="20.100000000000001" customHeight="1" x14ac:dyDescent="0.6">
      <c r="G697" s="57">
        <v>694</v>
      </c>
      <c r="H697" s="112">
        <f ca="1">YEAR(TODAY())-YEAR(data_de_nascimento)+Table20[[#This Row],[meses]]/12</f>
        <v>82.833333333333343</v>
      </c>
      <c r="I697" s="58">
        <f t="shared" ca="1" si="23"/>
        <v>65679</v>
      </c>
      <c r="J697" s="60"/>
      <c r="K697" s="60">
        <f t="shared" si="24"/>
        <v>800</v>
      </c>
      <c r="L697" s="61">
        <f>M696+L696*(1-TER_mensal-desconto_div_mensal)+Table20[[#This Row],[aportes]]*(1-custo_remessa)-comissao-Table20[[#This Row],[saques]]</f>
        <v>842042.27837765682</v>
      </c>
      <c r="M697" s="59">
        <f>Table20[[#This Row],[riqueza]]*rendimento_hist_mensal</f>
        <v>4562.9235196884329</v>
      </c>
      <c r="N697" s="98">
        <f>((Table20[[#This Row],[riqueza]]*SWR)/12)*(1-imposto_GCAP)</f>
        <v>2806.8075945921896</v>
      </c>
      <c r="O697" s="99">
        <f>Table20[[#This Row],[renda passiva]]*cambio_hoje*(1-custo_repatriacao)</f>
        <v>15705.632235920326</v>
      </c>
    </row>
    <row r="698" spans="7:15" ht="20.100000000000001" customHeight="1" x14ac:dyDescent="0.6">
      <c r="G698" s="57">
        <v>695</v>
      </c>
      <c r="H698" s="112">
        <f ca="1">YEAR(TODAY())-YEAR(data_de_nascimento)+Table20[[#This Row],[meses]]/12</f>
        <v>82.916666666666657</v>
      </c>
      <c r="I698" s="58">
        <f t="shared" ca="1" si="23"/>
        <v>65710</v>
      </c>
      <c r="J698" s="60"/>
      <c r="K698" s="60">
        <f t="shared" si="24"/>
        <v>800</v>
      </c>
      <c r="L698" s="61">
        <f>M697+L697*(1-TER_mensal-desconto_div_mensal)+Table20[[#This Row],[aportes]]*(1-custo_remessa)-comissao-Table20[[#This Row],[saques]]</f>
        <v>845487.71757584368</v>
      </c>
      <c r="M698" s="59">
        <f>Table20[[#This Row],[riqueza]]*rendimento_hist_mensal</f>
        <v>4581.5939308503921</v>
      </c>
      <c r="N698" s="98">
        <f>((Table20[[#This Row],[riqueza]]*SWR)/12)*(1-imposto_GCAP)</f>
        <v>2818.2923919194786</v>
      </c>
      <c r="O698" s="99">
        <f>Table20[[#This Row],[renda passiva]]*cambio_hoje*(1-custo_repatriacao)</f>
        <v>15769.89599360504</v>
      </c>
    </row>
    <row r="699" spans="7:15" ht="20.100000000000001" customHeight="1" x14ac:dyDescent="0.6">
      <c r="G699" s="57">
        <v>696</v>
      </c>
      <c r="H699" s="112">
        <f ca="1">YEAR(TODAY())-YEAR(data_de_nascimento)+Table20[[#This Row],[meses]]/12</f>
        <v>83</v>
      </c>
      <c r="I699" s="58">
        <f t="shared" ca="1" si="23"/>
        <v>65740</v>
      </c>
      <c r="J699" s="60"/>
      <c r="K699" s="60">
        <f t="shared" si="24"/>
        <v>800</v>
      </c>
      <c r="L699" s="61">
        <f>M698+L698*(1-TER_mensal-desconto_div_mensal)+Table20[[#This Row],[aportes]]*(1-custo_remessa)-comissao-Table20[[#This Row],[saques]]</f>
        <v>848950.53629745962</v>
      </c>
      <c r="M699" s="59">
        <f>Table20[[#This Row],[riqueza]]*rendimento_hist_mensal</f>
        <v>4600.3585195118085</v>
      </c>
      <c r="N699" s="98">
        <f>((Table20[[#This Row],[riqueza]]*SWR)/12)*(1-imposto_GCAP)</f>
        <v>2829.8351209915322</v>
      </c>
      <c r="O699" s="99">
        <f>Table20[[#This Row],[renda passiva]]*cambio_hoje*(1-custo_repatriacao)</f>
        <v>15834.483911264168</v>
      </c>
    </row>
    <row r="700" spans="7:15" ht="20.100000000000001" customHeight="1" x14ac:dyDescent="0.6">
      <c r="G700" s="57">
        <v>697</v>
      </c>
      <c r="H700" s="112">
        <f ca="1">YEAR(TODAY())-YEAR(data_de_nascimento)+Table20[[#This Row],[meses]]/12</f>
        <v>83.083333333333343</v>
      </c>
      <c r="I700" s="58">
        <f t="shared" ca="1" si="23"/>
        <v>65771</v>
      </c>
      <c r="J700" s="60"/>
      <c r="K700" s="60">
        <f t="shared" si="24"/>
        <v>800</v>
      </c>
      <c r="L700" s="61">
        <f>M699+L699*(1-TER_mensal-desconto_div_mensal)+Table20[[#This Row],[aportes]]*(1-custo_remessa)-comissao-Table20[[#This Row],[saques]]</f>
        <v>852430.82220849348</v>
      </c>
      <c r="M700" s="59">
        <f>Table20[[#This Row],[riqueza]]*rendimento_hist_mensal</f>
        <v>4619.2177607238918</v>
      </c>
      <c r="N700" s="98">
        <f>((Table20[[#This Row],[riqueza]]*SWR)/12)*(1-imposto_GCAP)</f>
        <v>2841.4360740283119</v>
      </c>
      <c r="O700" s="99">
        <f>Table20[[#This Row],[renda passiva]]*cambio_hoje*(1-custo_repatriacao)</f>
        <v>15899.397624029119</v>
      </c>
    </row>
    <row r="701" spans="7:15" ht="20.100000000000001" customHeight="1" x14ac:dyDescent="0.6">
      <c r="G701" s="57">
        <v>698</v>
      </c>
      <c r="H701" s="112">
        <f ca="1">YEAR(TODAY())-YEAR(data_de_nascimento)+Table20[[#This Row],[meses]]/12</f>
        <v>83.166666666666657</v>
      </c>
      <c r="I701" s="58">
        <f t="shared" ca="1" si="23"/>
        <v>65802</v>
      </c>
      <c r="J701" s="60"/>
      <c r="K701" s="60">
        <f t="shared" si="24"/>
        <v>800</v>
      </c>
      <c r="L701" s="61">
        <f>M700+L700*(1-TER_mensal-desconto_div_mensal)+Table20[[#This Row],[aportes]]*(1-custo_remessa)-comissao-Table20[[#This Row],[saques]]</f>
        <v>855928.66341714014</v>
      </c>
      <c r="M701" s="59">
        <f>Table20[[#This Row],[riqueza]]*rendimento_hist_mensal</f>
        <v>4638.1721319341113</v>
      </c>
      <c r="N701" s="98">
        <f>((Table20[[#This Row],[riqueza]]*SWR)/12)*(1-imposto_GCAP)</f>
        <v>2853.0955447238007</v>
      </c>
      <c r="O701" s="99">
        <f>Table20[[#This Row],[renda passiva]]*cambio_hoje*(1-custo_repatriacao)</f>
        <v>15964.638775279263</v>
      </c>
    </row>
    <row r="702" spans="7:15" ht="20.100000000000001" customHeight="1" x14ac:dyDescent="0.6">
      <c r="G702" s="57">
        <v>699</v>
      </c>
      <c r="H702" s="112">
        <f ca="1">YEAR(TODAY())-YEAR(data_de_nascimento)+Table20[[#This Row],[meses]]/12</f>
        <v>83.25</v>
      </c>
      <c r="I702" s="58">
        <f t="shared" ca="1" si="23"/>
        <v>65831</v>
      </c>
      <c r="J702" s="60"/>
      <c r="K702" s="60">
        <f t="shared" si="24"/>
        <v>800</v>
      </c>
      <c r="L702" s="61">
        <f>M701+L701*(1-TER_mensal-desconto_div_mensal)+Table20[[#This Row],[aportes]]*(1-custo_remessa)-comissao-Table20[[#This Row],[saques]]</f>
        <v>859444.14847603056</v>
      </c>
      <c r="M702" s="59">
        <f>Table20[[#This Row],[riqueza]]*rendimento_hist_mensal</f>
        <v>4657.2221129982809</v>
      </c>
      <c r="N702" s="98">
        <f>((Table20[[#This Row],[riqueza]]*SWR)/12)*(1-imposto_GCAP)</f>
        <v>2864.8138282534351</v>
      </c>
      <c r="O702" s="99">
        <f>Table20[[#This Row],[renda passiva]]*cambio_hoje*(1-custo_repatriacao)</f>
        <v>16030.209016683508</v>
      </c>
    </row>
    <row r="703" spans="7:15" ht="20.100000000000001" customHeight="1" x14ac:dyDescent="0.6">
      <c r="G703" s="57">
        <v>700</v>
      </c>
      <c r="H703" s="112">
        <f ca="1">YEAR(TODAY())-YEAR(data_de_nascimento)+Table20[[#This Row],[meses]]/12</f>
        <v>83.333333333333343</v>
      </c>
      <c r="I703" s="58">
        <f t="shared" ca="1" si="23"/>
        <v>65862</v>
      </c>
      <c r="J703" s="60"/>
      <c r="K703" s="60">
        <f t="shared" si="24"/>
        <v>800</v>
      </c>
      <c r="L703" s="61">
        <f>M702+L702*(1-TER_mensal-desconto_div_mensal)+Table20[[#This Row],[aportes]]*(1-custo_remessa)-comissao-Table20[[#This Row],[saques]]</f>
        <v>862977.36638447409</v>
      </c>
      <c r="M703" s="59">
        <f>Table20[[#This Row],[riqueza]]*rendimento_hist_mensal</f>
        <v>4676.3681861927089</v>
      </c>
      <c r="N703" s="98">
        <f>((Table20[[#This Row],[riqueza]]*SWR)/12)*(1-imposto_GCAP)</f>
        <v>2876.5912212815801</v>
      </c>
      <c r="O703" s="99">
        <f>Table20[[#This Row],[renda passiva]]*cambio_hoje*(1-custo_repatriacao)</f>
        <v>16096.110008242145</v>
      </c>
    </row>
    <row r="704" spans="7:15" ht="20.100000000000001" customHeight="1" x14ac:dyDescent="0.6">
      <c r="G704" s="57">
        <v>701</v>
      </c>
      <c r="H704" s="112">
        <f ca="1">YEAR(TODAY())-YEAR(data_de_nascimento)+Table20[[#This Row],[meses]]/12</f>
        <v>83.416666666666657</v>
      </c>
      <c r="I704" s="58">
        <f t="shared" ca="1" si="23"/>
        <v>65892</v>
      </c>
      <c r="J704" s="60"/>
      <c r="K704" s="60">
        <f t="shared" si="24"/>
        <v>800</v>
      </c>
      <c r="L704" s="61">
        <f>M703+L703*(1-TER_mensal-desconto_div_mensal)+Table20[[#This Row],[aportes]]*(1-custo_remessa)-comissao-Table20[[#This Row],[saques]]</f>
        <v>866528.40659071121</v>
      </c>
      <c r="M704" s="59">
        <f>Table20[[#This Row],[riqueza]]*rendimento_hist_mensal</f>
        <v>4695.6108362264067</v>
      </c>
      <c r="N704" s="98">
        <f>((Table20[[#This Row],[riqueza]]*SWR)/12)*(1-imposto_GCAP)</f>
        <v>2888.4280219690372</v>
      </c>
      <c r="O704" s="99">
        <f>Table20[[#This Row],[renda passiva]]*cambio_hoje*(1-custo_repatriacao)</f>
        <v>16162.343418328846</v>
      </c>
    </row>
    <row r="705" spans="7:15" ht="20.100000000000001" customHeight="1" x14ac:dyDescent="0.6">
      <c r="G705" s="57">
        <v>702</v>
      </c>
      <c r="H705" s="112">
        <f ca="1">YEAR(TODAY())-YEAR(data_de_nascimento)+Table20[[#This Row],[meses]]/12</f>
        <v>83.5</v>
      </c>
      <c r="I705" s="58">
        <f t="shared" ca="1" si="23"/>
        <v>65923</v>
      </c>
      <c r="J705" s="60"/>
      <c r="K705" s="60">
        <f t="shared" si="24"/>
        <v>800</v>
      </c>
      <c r="L705" s="61">
        <f>M704+L704*(1-TER_mensal-desconto_div_mensal)+Table20[[#This Row],[aportes]]*(1-custo_remessa)-comissao-Table20[[#This Row],[saques]]</f>
        <v>870097.35899417836</v>
      </c>
      <c r="M705" s="59">
        <f>Table20[[#This Row],[riqueza]]*rendimento_hist_mensal</f>
        <v>4714.9505502533602</v>
      </c>
      <c r="N705" s="98">
        <f>((Table20[[#This Row],[riqueza]]*SWR)/12)*(1-imposto_GCAP)</f>
        <v>2900.3245299805944</v>
      </c>
      <c r="O705" s="99">
        <f>Table20[[#This Row],[renda passiva]]*cambio_hoje*(1-custo_repatriacao)</f>
        <v>16228.910923732914</v>
      </c>
    </row>
    <row r="706" spans="7:15" ht="20.100000000000001" customHeight="1" x14ac:dyDescent="0.6">
      <c r="G706" s="57">
        <v>703</v>
      </c>
      <c r="H706" s="112">
        <f ca="1">YEAR(TODAY())-YEAR(data_de_nascimento)+Table20[[#This Row],[meses]]/12</f>
        <v>83.583333333333343</v>
      </c>
      <c r="I706" s="58">
        <f t="shared" ca="1" si="23"/>
        <v>65953</v>
      </c>
      <c r="J706" s="60"/>
      <c r="K706" s="60">
        <f t="shared" si="24"/>
        <v>800</v>
      </c>
      <c r="L706" s="61">
        <f>M705+L705*(1-TER_mensal-desconto_div_mensal)+Table20[[#This Row],[aportes]]*(1-custo_remessa)-comissao-Table20[[#This Row],[saques]]</f>
        <v>873684.31394778367</v>
      </c>
      <c r="M706" s="59">
        <f>Table20[[#This Row],[riqueza]]*rendimento_hist_mensal</f>
        <v>4734.3878178848654</v>
      </c>
      <c r="N706" s="98">
        <f>((Table20[[#This Row],[riqueza]]*SWR)/12)*(1-imposto_GCAP)</f>
        <v>2912.2810464926119</v>
      </c>
      <c r="O706" s="99">
        <f>Table20[[#This Row],[renda passiva]]*cambio_hoje*(1-custo_repatriacao)</f>
        <v>16295.814209701733</v>
      </c>
    </row>
    <row r="707" spans="7:15" ht="20.100000000000001" customHeight="1" x14ac:dyDescent="0.6">
      <c r="G707" s="57">
        <v>704</v>
      </c>
      <c r="H707" s="112">
        <f ca="1">YEAR(TODAY())-YEAR(data_de_nascimento)+Table20[[#This Row],[meses]]/12</f>
        <v>83.666666666666657</v>
      </c>
      <c r="I707" s="58">
        <f t="shared" ca="1" si="23"/>
        <v>65984</v>
      </c>
      <c r="J707" s="60"/>
      <c r="K707" s="60">
        <f t="shared" si="24"/>
        <v>800</v>
      </c>
      <c r="L707" s="61">
        <f>M706+L706*(1-TER_mensal-desconto_div_mensal)+Table20[[#This Row],[aportes]]*(1-custo_remessa)-comissao-Table20[[#This Row],[saques]]</f>
        <v>877289.3622601945</v>
      </c>
      <c r="M707" s="59">
        <f>Table20[[#This Row],[riqueza]]*rendimento_hist_mensal</f>
        <v>4753.9231312019183</v>
      </c>
      <c r="N707" s="98">
        <f>((Table20[[#This Row],[riqueza]]*SWR)/12)*(1-imposto_GCAP)</f>
        <v>2924.2978742006485</v>
      </c>
      <c r="O707" s="99">
        <f>Table20[[#This Row],[renda passiva]]*cambio_hoje*(1-custo_repatriacao)</f>
        <v>16363.054969983439</v>
      </c>
    </row>
    <row r="708" spans="7:15" ht="20.100000000000001" customHeight="1" x14ac:dyDescent="0.6">
      <c r="G708" s="57">
        <v>705</v>
      </c>
      <c r="H708" s="112">
        <f ca="1">YEAR(TODAY())-YEAR(data_de_nascimento)+Table20[[#This Row],[meses]]/12</f>
        <v>83.75</v>
      </c>
      <c r="I708" s="58">
        <f t="shared" ca="1" si="23"/>
        <v>66015</v>
      </c>
      <c r="J708" s="60"/>
      <c r="K708" s="60">
        <f t="shared" si="24"/>
        <v>800</v>
      </c>
      <c r="L708" s="61">
        <f>M707+L707*(1-TER_mensal-desconto_div_mensal)+Table20[[#This Row],[aportes]]*(1-custo_remessa)-comissao-Table20[[#This Row],[saques]]</f>
        <v>880912.59519813617</v>
      </c>
      <c r="M708" s="59">
        <f>Table20[[#This Row],[riqueza]]*rendimento_hist_mensal</f>
        <v>4773.5569847676761</v>
      </c>
      <c r="N708" s="98">
        <f>((Table20[[#This Row],[riqueza]]*SWR)/12)*(1-imposto_GCAP)</f>
        <v>2936.3753173271202</v>
      </c>
      <c r="O708" s="99">
        <f>Table20[[#This Row],[renda passiva]]*cambio_hoje*(1-custo_repatriacao)</f>
        <v>16430.634906869767</v>
      </c>
    </row>
    <row r="709" spans="7:15" ht="20.100000000000001" customHeight="1" x14ac:dyDescent="0.6">
      <c r="G709" s="57">
        <v>706</v>
      </c>
      <c r="H709" s="112">
        <f ca="1">YEAR(TODAY())-YEAR(data_de_nascimento)+Table20[[#This Row],[meses]]/12</f>
        <v>83.833333333333343</v>
      </c>
      <c r="I709" s="58">
        <f t="shared" ca="1" si="23"/>
        <v>66045</v>
      </c>
      <c r="J709" s="60"/>
      <c r="K709" s="60">
        <f t="shared" si="24"/>
        <v>800</v>
      </c>
      <c r="L709" s="61">
        <f>M708+L708*(1-TER_mensal-desconto_div_mensal)+Table20[[#This Row],[aportes]]*(1-custo_remessa)-comissao-Table20[[#This Row],[saques]]</f>
        <v>884554.10448870284</v>
      </c>
      <c r="M709" s="59">
        <f>Table20[[#This Row],[riqueza]]*rendimento_hist_mensal</f>
        <v>4793.2898756399773</v>
      </c>
      <c r="N709" s="98">
        <f>((Table20[[#This Row],[riqueza]]*SWR)/12)*(1-imposto_GCAP)</f>
        <v>2948.5136816290092</v>
      </c>
      <c r="O709" s="99">
        <f>Table20[[#This Row],[renda passiva]]*cambio_hoje*(1-custo_repatriacao)</f>
        <v>16498.555731239201</v>
      </c>
    </row>
    <row r="710" spans="7:15" ht="20.100000000000001" customHeight="1" x14ac:dyDescent="0.6">
      <c r="G710" s="57">
        <v>707</v>
      </c>
      <c r="H710" s="112">
        <f ca="1">YEAR(TODAY())-YEAR(data_de_nascimento)+Table20[[#This Row],[meses]]/12</f>
        <v>83.916666666666657</v>
      </c>
      <c r="I710" s="58">
        <f t="shared" ref="I710:I745" ca="1" si="25">EDATE(I709,1)</f>
        <v>66076</v>
      </c>
      <c r="J710" s="60"/>
      <c r="K710" s="60">
        <f t="shared" si="24"/>
        <v>800</v>
      </c>
      <c r="L710" s="61">
        <f>M709+L709*(1-TER_mensal-desconto_div_mensal)+Table20[[#This Row],[aportes]]*(1-custo_remessa)-comissao-Table20[[#This Row],[saques]]</f>
        <v>888213.98232167948</v>
      </c>
      <c r="M710" s="59">
        <f>Table20[[#This Row],[riqueza]]*rendimento_hist_mensal</f>
        <v>4813.1223033839269</v>
      </c>
      <c r="N710" s="98">
        <f>((Table20[[#This Row],[riqueza]]*SWR)/12)*(1-imposto_GCAP)</f>
        <v>2960.7132744055984</v>
      </c>
      <c r="O710" s="99">
        <f>Table20[[#This Row],[renda passiva]]*cambio_hoje*(1-custo_repatriacao)</f>
        <v>16566.819162600244</v>
      </c>
    </row>
    <row r="711" spans="7:15" ht="20.100000000000001" customHeight="1" x14ac:dyDescent="0.6">
      <c r="G711" s="57">
        <v>708</v>
      </c>
      <c r="H711" s="112">
        <f ca="1">YEAR(TODAY())-YEAR(data_de_nascimento)+Table20[[#This Row],[meses]]/12</f>
        <v>84</v>
      </c>
      <c r="I711" s="58">
        <f t="shared" ca="1" si="25"/>
        <v>66106</v>
      </c>
      <c r="J711" s="60"/>
      <c r="K711" s="60">
        <f t="shared" si="24"/>
        <v>800</v>
      </c>
      <c r="L711" s="61">
        <f>M710+L710*(1-TER_mensal-desconto_div_mensal)+Table20[[#This Row],[aportes]]*(1-custo_remessa)-comissao-Table20[[#This Row],[saques]]</f>
        <v>891892.32135187567</v>
      </c>
      <c r="M711" s="59">
        <f>Table20[[#This Row],[riqueza]]*rendimento_hist_mensal</f>
        <v>4833.0547700845391</v>
      </c>
      <c r="N711" s="98">
        <f>((Table20[[#This Row],[riqueza]]*SWR)/12)*(1-imposto_GCAP)</f>
        <v>2972.9744045062525</v>
      </c>
      <c r="O711" s="99">
        <f>Table20[[#This Row],[renda passiva]]*cambio_hoje*(1-custo_repatriacao)</f>
        <v>16635.426929134963</v>
      </c>
    </row>
    <row r="712" spans="7:15" ht="20.100000000000001" customHeight="1" x14ac:dyDescent="0.6">
      <c r="G712" s="57">
        <v>709</v>
      </c>
      <c r="H712" s="112">
        <f ca="1">YEAR(TODAY())-YEAR(data_de_nascimento)+Table20[[#This Row],[meses]]/12</f>
        <v>84.083333333333343</v>
      </c>
      <c r="I712" s="58">
        <f t="shared" ca="1" si="25"/>
        <v>66137</v>
      </c>
      <c r="J712" s="60"/>
      <c r="K712" s="60">
        <f t="shared" si="24"/>
        <v>800</v>
      </c>
      <c r="L712" s="61">
        <f>M711+L711*(1-TER_mensal-desconto_div_mensal)+Table20[[#This Row],[aportes]]*(1-custo_remessa)-comissao-Table20[[#This Row],[saques]]</f>
        <v>895589.21470147162</v>
      </c>
      <c r="M712" s="59">
        <f>Table20[[#This Row],[riqueza]]*rendimento_hist_mensal</f>
        <v>4853.0877803594522</v>
      </c>
      <c r="N712" s="98">
        <f>((Table20[[#This Row],[riqueza]]*SWR)/12)*(1-imposto_GCAP)</f>
        <v>2985.2973823382385</v>
      </c>
      <c r="O712" s="99">
        <f>Table20[[#This Row],[renda passiva]]*cambio_hoje*(1-custo_repatriacao)</f>
        <v>16704.380767742728</v>
      </c>
    </row>
    <row r="713" spans="7:15" ht="20.100000000000001" customHeight="1" x14ac:dyDescent="0.6">
      <c r="G713" s="57">
        <v>710</v>
      </c>
      <c r="H713" s="112">
        <f ca="1">YEAR(TODAY())-YEAR(data_de_nascimento)+Table20[[#This Row],[meses]]/12</f>
        <v>84.166666666666657</v>
      </c>
      <c r="I713" s="58">
        <f t="shared" ca="1" si="25"/>
        <v>66168</v>
      </c>
      <c r="J713" s="60"/>
      <c r="K713" s="60">
        <f t="shared" si="24"/>
        <v>800</v>
      </c>
      <c r="L713" s="61">
        <f>M712+L712*(1-TER_mensal-desconto_div_mensal)+Table20[[#This Row],[aportes]]*(1-custo_remessa)-comissao-Table20[[#This Row],[saques]]</f>
        <v>899304.75596237532</v>
      </c>
      <c r="M713" s="59">
        <f>Table20[[#This Row],[riqueza]]*rendimento_hist_mensal</f>
        <v>4873.2218413717028</v>
      </c>
      <c r="N713" s="98">
        <f>((Table20[[#This Row],[riqueza]]*SWR)/12)*(1-imposto_GCAP)</f>
        <v>2997.6825198745846</v>
      </c>
      <c r="O713" s="99">
        <f>Table20[[#This Row],[renda passiva]]*cambio_hoje*(1-custo_repatriacao)</f>
        <v>16773.682424084232</v>
      </c>
    </row>
    <row r="714" spans="7:15" ht="20.100000000000001" customHeight="1" x14ac:dyDescent="0.6">
      <c r="G714" s="57">
        <v>711</v>
      </c>
      <c r="H714" s="112">
        <f ca="1">YEAR(TODAY())-YEAR(data_de_nascimento)+Table20[[#This Row],[meses]]/12</f>
        <v>84.25</v>
      </c>
      <c r="I714" s="58">
        <f t="shared" ca="1" si="25"/>
        <v>66196</v>
      </c>
      <c r="J714" s="60"/>
      <c r="K714" s="60">
        <f t="shared" si="24"/>
        <v>800</v>
      </c>
      <c r="L714" s="61">
        <f>M713+L713*(1-TER_mensal-desconto_div_mensal)+Table20[[#This Row],[aportes]]*(1-custo_remessa)-comissao-Table20[[#This Row],[saques]]</f>
        <v>903039.03919859231</v>
      </c>
      <c r="M714" s="59">
        <f>Table20[[#This Row],[riqueza]]*rendimento_hist_mensal</f>
        <v>4893.4574628425653</v>
      </c>
      <c r="N714" s="98">
        <f>((Table20[[#This Row],[riqueza]]*SWR)/12)*(1-imposto_GCAP)</f>
        <v>3010.1301306619748</v>
      </c>
      <c r="O714" s="99">
        <f>Table20[[#This Row],[renda passiva]]*cambio_hoje*(1-custo_repatriacao)</f>
        <v>16843.33365262561</v>
      </c>
    </row>
    <row r="715" spans="7:15" ht="20.100000000000001" customHeight="1" x14ac:dyDescent="0.6">
      <c r="G715" s="57">
        <v>712</v>
      </c>
      <c r="H715" s="112">
        <f ca="1">YEAR(TODAY())-YEAR(data_de_nascimento)+Table20[[#This Row],[meses]]/12</f>
        <v>84.333333333333343</v>
      </c>
      <c r="I715" s="58">
        <f t="shared" ca="1" si="25"/>
        <v>66227</v>
      </c>
      <c r="J715" s="60"/>
      <c r="K715" s="60">
        <f t="shared" si="24"/>
        <v>800</v>
      </c>
      <c r="L715" s="61">
        <f>M714+L714*(1-TER_mensal-desconto_div_mensal)+Table20[[#This Row],[aportes]]*(1-custo_remessa)-comissao-Table20[[#This Row],[saques]]</f>
        <v>906792.15894860658</v>
      </c>
      <c r="M715" s="59">
        <f>Table20[[#This Row],[riqueza]]*rendimento_hist_mensal</f>
        <v>4913.7951570644545</v>
      </c>
      <c r="N715" s="98">
        <f>((Table20[[#This Row],[riqueza]]*SWR)/12)*(1-imposto_GCAP)</f>
        <v>3022.6405298286886</v>
      </c>
      <c r="O715" s="99">
        <f>Table20[[#This Row],[renda passiva]]*cambio_hoje*(1-custo_repatriacao)</f>
        <v>16913.336216682917</v>
      </c>
    </row>
    <row r="716" spans="7:15" ht="20.100000000000001" customHeight="1" x14ac:dyDescent="0.6">
      <c r="G716" s="57">
        <v>713</v>
      </c>
      <c r="H716" s="112">
        <f ca="1">YEAR(TODAY())-YEAR(data_de_nascimento)+Table20[[#This Row],[meses]]/12</f>
        <v>84.416666666666657</v>
      </c>
      <c r="I716" s="58">
        <f t="shared" ca="1" si="25"/>
        <v>66257</v>
      </c>
      <c r="J716" s="60"/>
      <c r="K716" s="60">
        <f t="shared" si="24"/>
        <v>800</v>
      </c>
      <c r="L716" s="61">
        <f>M715+L715*(1-TER_mensal-desconto_div_mensal)+Table20[[#This Row],[aportes]]*(1-custo_remessa)-comissao-Table20[[#This Row],[saques]]</f>
        <v>910564.21022777446</v>
      </c>
      <c r="M716" s="59">
        <f>Table20[[#This Row],[riqueza]]*rendimento_hist_mensal</f>
        <v>4934.2354389138964</v>
      </c>
      <c r="N716" s="98">
        <f>((Table20[[#This Row],[riqueza]]*SWR)/12)*(1-imposto_GCAP)</f>
        <v>3035.2140340925816</v>
      </c>
      <c r="O716" s="99">
        <f>Table20[[#This Row],[renda passiva]]*cambio_hoje*(1-custo_repatriacao)</f>
        <v>16983.691888466743</v>
      </c>
    </row>
    <row r="717" spans="7:15" ht="20.100000000000001" customHeight="1" x14ac:dyDescent="0.6">
      <c r="G717" s="57">
        <v>714</v>
      </c>
      <c r="H717" s="112">
        <f ca="1">YEAR(TODAY())-YEAR(data_de_nascimento)+Table20[[#This Row],[meses]]/12</f>
        <v>84.5</v>
      </c>
      <c r="I717" s="58">
        <f t="shared" ca="1" si="25"/>
        <v>66288</v>
      </c>
      <c r="J717" s="60"/>
      <c r="K717" s="60">
        <f t="shared" si="24"/>
        <v>800</v>
      </c>
      <c r="L717" s="61">
        <f>M716+L716*(1-TER_mensal-desconto_div_mensal)+Table20[[#This Row],[aportes]]*(1-custo_remessa)-comissao-Table20[[#This Row],[saques]]</f>
        <v>914355.28853072983</v>
      </c>
      <c r="M717" s="59">
        <f>Table20[[#This Row],[riqueza]]*rendimento_hist_mensal</f>
        <v>4954.778825864566</v>
      </c>
      <c r="N717" s="98">
        <f>((Table20[[#This Row],[riqueza]]*SWR)/12)*(1-imposto_GCAP)</f>
        <v>3047.8509617690997</v>
      </c>
      <c r="O717" s="99">
        <f>Table20[[#This Row],[renda passiva]]*cambio_hoje*(1-custo_repatriacao)</f>
        <v>17054.402449127087</v>
      </c>
    </row>
    <row r="718" spans="7:15" ht="20.100000000000001" customHeight="1" x14ac:dyDescent="0.6">
      <c r="G718" s="57">
        <v>715</v>
      </c>
      <c r="H718" s="112">
        <f ca="1">YEAR(TODAY())-YEAR(data_de_nascimento)+Table20[[#This Row],[meses]]/12</f>
        <v>84.583333333333343</v>
      </c>
      <c r="I718" s="58">
        <f t="shared" ca="1" si="25"/>
        <v>66318</v>
      </c>
      <c r="J718" s="60"/>
      <c r="K718" s="60">
        <f t="shared" si="24"/>
        <v>800</v>
      </c>
      <c r="L718" s="61">
        <f>M717+L717*(1-TER_mensal-desconto_div_mensal)+Table20[[#This Row],[aportes]]*(1-custo_remessa)-comissao-Table20[[#This Row],[saques]]</f>
        <v>918165.48983380152</v>
      </c>
      <c r="M718" s="59">
        <f>Table20[[#This Row],[riqueza]]*rendimento_hist_mensal</f>
        <v>4975.4258380003821</v>
      </c>
      <c r="N718" s="98">
        <f>((Table20[[#This Row],[riqueza]]*SWR)/12)*(1-imposto_GCAP)</f>
        <v>3060.5516327793389</v>
      </c>
      <c r="O718" s="99">
        <f>Table20[[#This Row],[renda passiva]]*cambio_hoje*(1-custo_repatriacao)</f>
        <v>17125.469688798432</v>
      </c>
    </row>
    <row r="719" spans="7:15" ht="20.100000000000001" customHeight="1" x14ac:dyDescent="0.6">
      <c r="G719" s="57">
        <v>716</v>
      </c>
      <c r="H719" s="112">
        <f ca="1">YEAR(TODAY())-YEAR(data_de_nascimento)+Table20[[#This Row],[meses]]/12</f>
        <v>84.666666666666657</v>
      </c>
      <c r="I719" s="58">
        <f t="shared" ca="1" si="25"/>
        <v>66349</v>
      </c>
      <c r="J719" s="60"/>
      <c r="K719" s="60">
        <f t="shared" si="24"/>
        <v>800</v>
      </c>
      <c r="L719" s="61">
        <f>M718+L718*(1-TER_mensal-desconto_div_mensal)+Table20[[#This Row],[aportes]]*(1-custo_remessa)-comissao-Table20[[#This Row],[saques]]</f>
        <v>921994.91059744335</v>
      </c>
      <c r="M719" s="59">
        <f>Table20[[#This Row],[riqueza]]*rendimento_hist_mensal</f>
        <v>4996.1769980286763</v>
      </c>
      <c r="N719" s="98">
        <f>((Table20[[#This Row],[riqueza]]*SWR)/12)*(1-imposto_GCAP)</f>
        <v>3073.3163686581447</v>
      </c>
      <c r="O719" s="99">
        <f>Table20[[#This Row],[renda passiva]]*cambio_hoje*(1-custo_repatriacao)</f>
        <v>17196.895406645082</v>
      </c>
    </row>
    <row r="720" spans="7:15" ht="20.100000000000001" customHeight="1" x14ac:dyDescent="0.6">
      <c r="G720" s="57">
        <v>717</v>
      </c>
      <c r="H720" s="112">
        <f ca="1">YEAR(TODAY())-YEAR(data_de_nascimento)+Table20[[#This Row],[meses]]/12</f>
        <v>84.75</v>
      </c>
      <c r="I720" s="58">
        <f t="shared" ca="1" si="25"/>
        <v>66380</v>
      </c>
      <c r="J720" s="60"/>
      <c r="K720" s="60">
        <f t="shared" si="24"/>
        <v>800</v>
      </c>
      <c r="L720" s="61">
        <f>M719+L719*(1-TER_mensal-desconto_div_mensal)+Table20[[#This Row],[aportes]]*(1-custo_remessa)-comissao-Table20[[#This Row],[saques]]</f>
        <v>925843.64776867593</v>
      </c>
      <c r="M720" s="59">
        <f>Table20[[#This Row],[riqueza]]*rendimento_hist_mensal</f>
        <v>5017.032831293428</v>
      </c>
      <c r="N720" s="98">
        <f>((Table20[[#This Row],[riqueza]]*SWR)/12)*(1-imposto_GCAP)</f>
        <v>3086.1454925622529</v>
      </c>
      <c r="O720" s="99">
        <f>Table20[[#This Row],[renda passiva]]*cambio_hoje*(1-custo_repatriacao)</f>
        <v>17268.681410906713</v>
      </c>
    </row>
    <row r="721" spans="7:15" ht="20.100000000000001" customHeight="1" x14ac:dyDescent="0.6">
      <c r="G721" s="57">
        <v>718</v>
      </c>
      <c r="H721" s="112">
        <f ca="1">YEAR(TODAY())-YEAR(data_de_nascimento)+Table20[[#This Row],[meses]]/12</f>
        <v>84.833333333333343</v>
      </c>
      <c r="I721" s="58">
        <f t="shared" ca="1" si="25"/>
        <v>66410</v>
      </c>
      <c r="J721" s="60"/>
      <c r="K721" s="60">
        <f t="shared" si="24"/>
        <v>800</v>
      </c>
      <c r="L721" s="61">
        <f>M720+L720*(1-TER_mensal-desconto_div_mensal)+Table20[[#This Row],[aportes]]*(1-custo_remessa)-comissao-Table20[[#This Row],[saques]]</f>
        <v>929711.79878354131</v>
      </c>
      <c r="M721" s="59">
        <f>Table20[[#This Row],[riqueza]]*rendimento_hist_mensal</f>
        <v>5037.9938657885632</v>
      </c>
      <c r="N721" s="98">
        <f>((Table20[[#This Row],[riqueza]]*SWR)/12)*(1-imposto_GCAP)</f>
        <v>3099.0393292784715</v>
      </c>
      <c r="O721" s="99">
        <f>Table20[[#This Row],[renda passiva]]*cambio_hoje*(1-custo_repatriacao)</f>
        <v>17340.829518944152</v>
      </c>
    </row>
    <row r="722" spans="7:15" ht="20.100000000000001" customHeight="1" x14ac:dyDescent="0.6">
      <c r="G722" s="57">
        <v>719</v>
      </c>
      <c r="H722" s="112">
        <f ca="1">YEAR(TODAY())-YEAR(data_de_nascimento)+Table20[[#This Row],[meses]]/12</f>
        <v>84.916666666666657</v>
      </c>
      <c r="I722" s="58">
        <f t="shared" ca="1" si="25"/>
        <v>66441</v>
      </c>
      <c r="J722" s="60"/>
      <c r="K722" s="60">
        <f t="shared" si="24"/>
        <v>800</v>
      </c>
      <c r="L722" s="61">
        <f>M721+L721*(1-TER_mensal-desconto_div_mensal)+Table20[[#This Row],[aportes]]*(1-custo_remessa)-comissao-Table20[[#This Row],[saques]]</f>
        <v>933599.46156956942</v>
      </c>
      <c r="M722" s="59">
        <f>Table20[[#This Row],[riqueza]]*rendimento_hist_mensal</f>
        <v>5059.0606321713185</v>
      </c>
      <c r="N722" s="98">
        <f>((Table20[[#This Row],[riqueza]]*SWR)/12)*(1-imposto_GCAP)</f>
        <v>3111.9982052318978</v>
      </c>
      <c r="O722" s="99">
        <f>Table20[[#This Row],[renda passiva]]*cambio_hoje*(1-custo_repatriacao)</f>
        <v>17413.341557285345</v>
      </c>
    </row>
    <row r="723" spans="7:15" ht="20.100000000000001" customHeight="1" x14ac:dyDescent="0.6">
      <c r="G723" s="57">
        <v>720</v>
      </c>
      <c r="H723" s="112">
        <f ca="1">YEAR(TODAY())-YEAR(data_de_nascimento)+Table20[[#This Row],[meses]]/12</f>
        <v>85</v>
      </c>
      <c r="I723" s="58">
        <f t="shared" ca="1" si="25"/>
        <v>66471</v>
      </c>
      <c r="J723" s="60"/>
      <c r="K723" s="60">
        <f t="shared" si="24"/>
        <v>800</v>
      </c>
      <c r="L723" s="61">
        <f>M722+L722*(1-TER_mensal-desconto_div_mensal)+Table20[[#This Row],[aportes]]*(1-custo_remessa)-comissao-Table20[[#This Row],[saques]]</f>
        <v>937506.73454825743</v>
      </c>
      <c r="M723" s="59">
        <f>Table20[[#This Row],[riqueza]]*rendimento_hist_mensal</f>
        <v>5080.2336637756798</v>
      </c>
      <c r="N723" s="98">
        <f>((Table20[[#This Row],[riqueza]]*SWR)/12)*(1-imposto_GCAP)</f>
        <v>3125.0224484941914</v>
      </c>
      <c r="O723" s="99">
        <f>Table20[[#This Row],[renda passiva]]*cambio_hoje*(1-custo_repatriacao)</f>
        <v>17486.219361671669</v>
      </c>
    </row>
    <row r="724" spans="7:15" ht="20.100000000000001" customHeight="1" x14ac:dyDescent="0.6">
      <c r="G724" s="57">
        <v>721</v>
      </c>
      <c r="H724" s="112">
        <f ca="1">YEAR(TODAY())-YEAR(data_de_nascimento)+Table20[[#This Row],[meses]]/12</f>
        <v>85.083333333333343</v>
      </c>
      <c r="I724" s="58">
        <f t="shared" ca="1" si="25"/>
        <v>66502</v>
      </c>
      <c r="J724" s="60"/>
      <c r="K724" s="60">
        <f t="shared" si="24"/>
        <v>800</v>
      </c>
      <c r="L724" s="61">
        <f>M723+L723*(1-TER_mensal-desconto_div_mensal)+Table20[[#This Row],[aportes]]*(1-custo_remessa)-comissao-Table20[[#This Row],[saques]]</f>
        <v>941433.71663756121</v>
      </c>
      <c r="M724" s="59">
        <f>Table20[[#This Row],[riqueza]]*rendimento_hist_mensal</f>
        <v>5101.5134966258811</v>
      </c>
      <c r="N724" s="98">
        <f>((Table20[[#This Row],[riqueza]]*SWR)/12)*(1-imposto_GCAP)</f>
        <v>3138.1123887918707</v>
      </c>
      <c r="O724" s="99">
        <f>Table20[[#This Row],[renda passiva]]*cambio_hoje*(1-custo_repatriacao)</f>
        <v>17559.464777104353</v>
      </c>
    </row>
    <row r="725" spans="7:15" ht="20.100000000000001" customHeight="1" x14ac:dyDescent="0.6">
      <c r="G725" s="57">
        <v>722</v>
      </c>
      <c r="H725" s="112">
        <f ca="1">YEAR(TODAY())-YEAR(data_de_nascimento)+Table20[[#This Row],[meses]]/12</f>
        <v>85.166666666666657</v>
      </c>
      <c r="I725" s="58">
        <f t="shared" ca="1" si="25"/>
        <v>66533</v>
      </c>
      <c r="J725" s="60"/>
      <c r="K725" s="60">
        <f t="shared" si="24"/>
        <v>800</v>
      </c>
      <c r="L725" s="61">
        <f>M724+L724*(1-TER_mensal-desconto_div_mensal)+Table20[[#This Row],[aportes]]*(1-custo_remessa)-comissao-Table20[[#This Row],[saques]]</f>
        <v>945380.50725439971</v>
      </c>
      <c r="M725" s="59">
        <f>Table20[[#This Row],[riqueza]]*rendimento_hist_mensal</f>
        <v>5122.9006694499767</v>
      </c>
      <c r="N725" s="98">
        <f>((Table20[[#This Row],[riqueza]]*SWR)/12)*(1-imposto_GCAP)</f>
        <v>3151.2683575146657</v>
      </c>
      <c r="O725" s="99">
        <f>Table20[[#This Row],[renda passiva]]*cambio_hoje*(1-custo_repatriacao)</f>
        <v>17633.079657891187</v>
      </c>
    </row>
    <row r="726" spans="7:15" ht="20.100000000000001" customHeight="1" x14ac:dyDescent="0.6">
      <c r="G726" s="57">
        <v>723</v>
      </c>
      <c r="H726" s="112">
        <f ca="1">YEAR(TODAY())-YEAR(data_de_nascimento)+Table20[[#This Row],[meses]]/12</f>
        <v>85.25</v>
      </c>
      <c r="I726" s="58">
        <f t="shared" ca="1" si="25"/>
        <v>66561</v>
      </c>
      <c r="J726" s="60"/>
      <c r="K726" s="60">
        <f t="shared" si="24"/>
        <v>800</v>
      </c>
      <c r="L726" s="61">
        <f>M725+L725*(1-TER_mensal-desconto_div_mensal)+Table20[[#This Row],[aportes]]*(1-custo_remessa)-comissao-Table20[[#This Row],[saques]]</f>
        <v>949347.20631717192</v>
      </c>
      <c r="M726" s="59">
        <f>Table20[[#This Row],[riqueza]]*rendimento_hist_mensal</f>
        <v>5144.3957236934784</v>
      </c>
      <c r="N726" s="98">
        <f>((Table20[[#This Row],[riqueza]]*SWR)/12)*(1-imposto_GCAP)</f>
        <v>3164.4906877239064</v>
      </c>
      <c r="O726" s="99">
        <f>Table20[[#This Row],[renda passiva]]*cambio_hoje*(1-custo_repatriacao)</f>
        <v>17707.065867693505</v>
      </c>
    </row>
    <row r="727" spans="7:15" ht="20.100000000000001" customHeight="1" x14ac:dyDescent="0.6">
      <c r="G727" s="57">
        <v>724</v>
      </c>
      <c r="H727" s="112">
        <f ca="1">YEAR(TODAY())-YEAR(data_de_nascimento)+Table20[[#This Row],[meses]]/12</f>
        <v>85.333333333333343</v>
      </c>
      <c r="I727" s="58">
        <f t="shared" ca="1" si="25"/>
        <v>66592</v>
      </c>
      <c r="J727" s="60"/>
      <c r="K727" s="60">
        <f t="shared" si="24"/>
        <v>800</v>
      </c>
      <c r="L727" s="61">
        <f>M726+L726*(1-TER_mensal-desconto_div_mensal)+Table20[[#This Row],[aportes]]*(1-custo_remessa)-comissao-Table20[[#This Row],[saques]]</f>
        <v>953333.91424828628</v>
      </c>
      <c r="M727" s="59">
        <f>Table20[[#This Row],[riqueza]]*rendimento_hist_mensal</f>
        <v>5165.9992035330633</v>
      </c>
      <c r="N727" s="98">
        <f>((Table20[[#This Row],[riqueza]]*SWR)/12)*(1-imposto_GCAP)</f>
        <v>3177.779714160954</v>
      </c>
      <c r="O727" s="99">
        <f>Table20[[#This Row],[renda passiva]]*cambio_hoje*(1-custo_repatriacao)</f>
        <v>17781.425279573323</v>
      </c>
    </row>
    <row r="728" spans="7:15" ht="20.100000000000001" customHeight="1" x14ac:dyDescent="0.6">
      <c r="G728" s="57">
        <v>725</v>
      </c>
      <c r="H728" s="112">
        <f ca="1">YEAR(TODAY())-YEAR(data_de_nascimento)+Table20[[#This Row],[meses]]/12</f>
        <v>85.416666666666657</v>
      </c>
      <c r="I728" s="58">
        <f t="shared" ca="1" si="25"/>
        <v>66622</v>
      </c>
      <c r="J728" s="60"/>
      <c r="K728" s="60">
        <f t="shared" ref="K728:K745" si="26">saques</f>
        <v>800</v>
      </c>
      <c r="L728" s="61">
        <f>M727+L727*(1-TER_mensal-desconto_div_mensal)+Table20[[#This Row],[aportes]]*(1-custo_remessa)-comissao-Table20[[#This Row],[saques]]</f>
        <v>957340.73197670316</v>
      </c>
      <c r="M728" s="59">
        <f>Table20[[#This Row],[riqueza]]*rendimento_hist_mensal</f>
        <v>5187.7116558903526</v>
      </c>
      <c r="N728" s="98">
        <f>((Table20[[#This Row],[riqueza]]*SWR)/12)*(1-imposto_GCAP)</f>
        <v>3191.1357732556771</v>
      </c>
      <c r="O728" s="99">
        <f>Table20[[#This Row],[renda passiva]]*cambio_hoje*(1-custo_repatriacao)</f>
        <v>17856.159776040804</v>
      </c>
    </row>
    <row r="729" spans="7:15" ht="20.100000000000001" customHeight="1" x14ac:dyDescent="0.6">
      <c r="G729" s="57">
        <v>726</v>
      </c>
      <c r="H729" s="112">
        <f ca="1">YEAR(TODAY())-YEAR(data_de_nascimento)+Table20[[#This Row],[meses]]/12</f>
        <v>85.5</v>
      </c>
      <c r="I729" s="58">
        <f t="shared" ca="1" si="25"/>
        <v>66653</v>
      </c>
      <c r="J729" s="60"/>
      <c r="K729" s="60">
        <f t="shared" si="26"/>
        <v>800</v>
      </c>
      <c r="L729" s="61">
        <f>M728+L728*(1-TER_mensal-desconto_div_mensal)+Table20[[#This Row],[aportes]]*(1-custo_remessa)-comissao-Table20[[#This Row],[saques]]</f>
        <v>961367.76094048994</v>
      </c>
      <c r="M729" s="59">
        <f>Table20[[#This Row],[riqueza]]*rendimento_hist_mensal</f>
        <v>5209.5336304457542</v>
      </c>
      <c r="N729" s="98">
        <f>((Table20[[#This Row],[riqueza]]*SWR)/12)*(1-imposto_GCAP)</f>
        <v>3204.5592031349665</v>
      </c>
      <c r="O729" s="99">
        <f>Table20[[#This Row],[renda passiva]]*cambio_hoje*(1-custo_repatriacao)</f>
        <v>17931.271249101861</v>
      </c>
    </row>
    <row r="730" spans="7:15" ht="20.100000000000001" customHeight="1" x14ac:dyDescent="0.6">
      <c r="G730" s="57">
        <v>727</v>
      </c>
      <c r="H730" s="112">
        <f ca="1">YEAR(TODAY())-YEAR(data_de_nascimento)+Table20[[#This Row],[meses]]/12</f>
        <v>85.583333333333343</v>
      </c>
      <c r="I730" s="58">
        <f t="shared" ca="1" si="25"/>
        <v>66683</v>
      </c>
      <c r="J730" s="60"/>
      <c r="K730" s="60">
        <f t="shared" si="26"/>
        <v>800</v>
      </c>
      <c r="L730" s="61">
        <f>M729+L729*(1-TER_mensal-desconto_div_mensal)+Table20[[#This Row],[aportes]]*(1-custo_remessa)-comissao-Table20[[#This Row],[saques]]</f>
        <v>965415.10308938893</v>
      </c>
      <c r="M730" s="59">
        <f>Table20[[#This Row],[riqueza]]*rendimento_hist_mensal</f>
        <v>5231.4656796523786</v>
      </c>
      <c r="N730" s="98">
        <f>((Table20[[#This Row],[riqueza]]*SWR)/12)*(1-imposto_GCAP)</f>
        <v>3218.0503436312961</v>
      </c>
      <c r="O730" s="99">
        <f>Table20[[#This Row],[renda passiva]]*cambio_hoje*(1-custo_repatriacao)</f>
        <v>18006.761600306098</v>
      </c>
    </row>
    <row r="731" spans="7:15" ht="20.100000000000001" customHeight="1" x14ac:dyDescent="0.6">
      <c r="G731" s="57">
        <v>728</v>
      </c>
      <c r="H731" s="112">
        <f ca="1">YEAR(TODAY())-YEAR(data_de_nascimento)+Table20[[#This Row],[meses]]/12</f>
        <v>85.666666666666657</v>
      </c>
      <c r="I731" s="58">
        <f t="shared" ca="1" si="25"/>
        <v>66714</v>
      </c>
      <c r="J731" s="60"/>
      <c r="K731" s="60">
        <f t="shared" si="26"/>
        <v>800</v>
      </c>
      <c r="L731" s="61">
        <f>M730+L730*(1-TER_mensal-desconto_div_mensal)+Table20[[#This Row],[aportes]]*(1-custo_remessa)-comissao-Table20[[#This Row],[saques]]</f>
        <v>969482.86088739871</v>
      </c>
      <c r="M731" s="59">
        <f>Table20[[#This Row],[riqueza]]*rendimento_hist_mensal</f>
        <v>5253.5083587500312</v>
      </c>
      <c r="N731" s="98">
        <f>((Table20[[#This Row],[riqueza]]*SWR)/12)*(1-imposto_GCAP)</f>
        <v>3231.6095362913293</v>
      </c>
      <c r="O731" s="99">
        <f>Table20[[#This Row],[renda passiva]]*cambio_hoje*(1-custo_repatriacao)</f>
        <v>18082.632740794947</v>
      </c>
    </row>
    <row r="732" spans="7:15" ht="20.100000000000001" customHeight="1" x14ac:dyDescent="0.6">
      <c r="G732" s="57">
        <v>729</v>
      </c>
      <c r="H732" s="112">
        <f ca="1">YEAR(TODAY())-YEAR(data_de_nascimento)+Table20[[#This Row],[meses]]/12</f>
        <v>85.75</v>
      </c>
      <c r="I732" s="58">
        <f t="shared" ca="1" si="25"/>
        <v>66745</v>
      </c>
      <c r="J732" s="60"/>
      <c r="K732" s="60">
        <f t="shared" si="26"/>
        <v>800</v>
      </c>
      <c r="L732" s="61">
        <f>M731+L731*(1-TER_mensal-desconto_div_mensal)+Table20[[#This Row],[aportes]]*(1-custo_remessa)-comissao-Table20[[#This Row],[saques]]</f>
        <v>973571.13731536758</v>
      </c>
      <c r="M732" s="59">
        <f>Table20[[#This Row],[riqueza]]*rendimento_hist_mensal</f>
        <v>5275.6622257792596</v>
      </c>
      <c r="N732" s="98">
        <f>((Table20[[#This Row],[riqueza]]*SWR)/12)*(1-imposto_GCAP)</f>
        <v>3245.2371243845587</v>
      </c>
      <c r="O732" s="99">
        <f>Table20[[#This Row],[renda passiva]]*cambio_hoje*(1-custo_repatriacao)</f>
        <v>18158.886591350016</v>
      </c>
    </row>
    <row r="733" spans="7:15" ht="20.100000000000001" customHeight="1" x14ac:dyDescent="0.6">
      <c r="G733" s="57">
        <v>730</v>
      </c>
      <c r="H733" s="112">
        <f ca="1">YEAR(TODAY())-YEAR(data_de_nascimento)+Table20[[#This Row],[meses]]/12</f>
        <v>85.833333333333343</v>
      </c>
      <c r="I733" s="58">
        <f t="shared" ca="1" si="25"/>
        <v>66775</v>
      </c>
      <c r="J733" s="60"/>
      <c r="K733" s="60">
        <f t="shared" si="26"/>
        <v>800</v>
      </c>
      <c r="L733" s="61">
        <f>M732+L732*(1-TER_mensal-desconto_div_mensal)+Table20[[#This Row],[aportes]]*(1-custo_remessa)-comissao-Table20[[#This Row],[saques]]</f>
        <v>977680.03587360133</v>
      </c>
      <c r="M733" s="59">
        <f>Table20[[#This Row],[riqueza]]*rendimento_hist_mensal</f>
        <v>5297.9278415954877</v>
      </c>
      <c r="N733" s="98">
        <f>((Table20[[#This Row],[riqueza]]*SWR)/12)*(1-imposto_GCAP)</f>
        <v>3258.9334529120042</v>
      </c>
      <c r="O733" s="99">
        <f>Table20[[#This Row],[renda passiva]]*cambio_hoje*(1-custo_repatriacao)</f>
        <v>18235.525082441767</v>
      </c>
    </row>
    <row r="734" spans="7:15" ht="20.100000000000001" customHeight="1" x14ac:dyDescent="0.6">
      <c r="G734" s="57">
        <v>731</v>
      </c>
      <c r="H734" s="112">
        <f ca="1">YEAR(TODAY())-YEAR(data_de_nascimento)+Table20[[#This Row],[meses]]/12</f>
        <v>85.916666666666657</v>
      </c>
      <c r="I734" s="58">
        <f t="shared" ca="1" si="25"/>
        <v>66806</v>
      </c>
      <c r="J734" s="60"/>
      <c r="K734" s="60">
        <f t="shared" si="26"/>
        <v>800</v>
      </c>
      <c r="L734" s="61">
        <f>M733+L733*(1-TER_mensal-desconto_div_mensal)+Table20[[#This Row],[aportes]]*(1-custo_remessa)-comissao-Table20[[#This Row],[saques]]</f>
        <v>981809.66058448295</v>
      </c>
      <c r="M734" s="59">
        <f>Table20[[#This Row],[riqueza]]*rendimento_hist_mensal</f>
        <v>5320.3057698832135</v>
      </c>
      <c r="N734" s="98">
        <f>((Table20[[#This Row],[riqueza]]*SWR)/12)*(1-imposto_GCAP)</f>
        <v>3272.6988686149434</v>
      </c>
      <c r="O734" s="99">
        <f>Table20[[#This Row],[renda passiva]]*cambio_hoje*(1-custo_repatriacao)</f>
        <v>18312.550154278346</v>
      </c>
    </row>
    <row r="735" spans="7:15" ht="20.100000000000001" customHeight="1" x14ac:dyDescent="0.6">
      <c r="G735" s="57">
        <v>732</v>
      </c>
      <c r="H735" s="112">
        <f ca="1">YEAR(TODAY())-YEAR(data_de_nascimento)+Table20[[#This Row],[meses]]/12</f>
        <v>86</v>
      </c>
      <c r="I735" s="58">
        <f t="shared" ca="1" si="25"/>
        <v>66836</v>
      </c>
      <c r="J735" s="60"/>
      <c r="K735" s="60">
        <f t="shared" si="26"/>
        <v>800</v>
      </c>
      <c r="L735" s="61">
        <f>M734+L734*(1-TER_mensal-desconto_div_mensal)+Table20[[#This Row],[aportes]]*(1-custo_remessa)-comissao-Table20[[#This Row],[saques]]</f>
        <v>985960.11599510629</v>
      </c>
      <c r="M735" s="59">
        <f>Table20[[#This Row],[riqueza]]*rendimento_hist_mensal</f>
        <v>5342.7965771702766</v>
      </c>
      <c r="N735" s="98">
        <f>((Table20[[#This Row],[riqueza]]*SWR)/12)*(1-imposto_GCAP)</f>
        <v>3286.5337199836881</v>
      </c>
      <c r="O735" s="99">
        <f>Table20[[#This Row],[renda passiva]]*cambio_hoje*(1-custo_repatriacao)</f>
        <v>18389.963756854726</v>
      </c>
    </row>
    <row r="736" spans="7:15" ht="20.100000000000001" customHeight="1" x14ac:dyDescent="0.6">
      <c r="G736" s="57">
        <v>733</v>
      </c>
      <c r="H736" s="112">
        <f ca="1">YEAR(TODAY())-YEAR(data_de_nascimento)+Table20[[#This Row],[meses]]/12</f>
        <v>86.083333333333343</v>
      </c>
      <c r="I736" s="58">
        <f t="shared" ca="1" si="25"/>
        <v>66867</v>
      </c>
      <c r="J736" s="60"/>
      <c r="K736" s="60">
        <f t="shared" si="26"/>
        <v>800</v>
      </c>
      <c r="L736" s="61">
        <f>M735+L735*(1-TER_mensal-desconto_div_mensal)+Table20[[#This Row],[aportes]]*(1-custo_remessa)-comissao-Table20[[#This Row],[saques]]</f>
        <v>990131.50717992301</v>
      </c>
      <c r="M736" s="59">
        <f>Table20[[#This Row],[riqueza]]*rendimento_hist_mensal</f>
        <v>5365.4008328422051</v>
      </c>
      <c r="N736" s="98">
        <f>((Table20[[#This Row],[riqueza]]*SWR)/12)*(1-imposto_GCAP)</f>
        <v>3300.4383572664101</v>
      </c>
      <c r="O736" s="99">
        <f>Table20[[#This Row],[renda passiva]]*cambio_hoje*(1-custo_repatriacao)</f>
        <v>18467.767850002059</v>
      </c>
    </row>
    <row r="737" spans="7:15" ht="20.100000000000001" customHeight="1" x14ac:dyDescent="0.6">
      <c r="G737" s="57">
        <v>734</v>
      </c>
      <c r="H737" s="112">
        <f ca="1">YEAR(TODAY())-YEAR(data_de_nascimento)+Table20[[#This Row],[meses]]/12</f>
        <v>86.166666666666657</v>
      </c>
      <c r="I737" s="58">
        <f t="shared" ca="1" si="25"/>
        <v>66898</v>
      </c>
      <c r="J737" s="60"/>
      <c r="K737" s="60">
        <f t="shared" si="26"/>
        <v>800</v>
      </c>
      <c r="L737" s="61">
        <f>M736+L736*(1-TER_mensal-desconto_div_mensal)+Table20[[#This Row],[aportes]]*(1-custo_remessa)-comissao-Table20[[#This Row],[saques]]</f>
        <v>994323.93974340253</v>
      </c>
      <c r="M737" s="59">
        <f>Table20[[#This Row],[riqueza]]*rendimento_hist_mensal</f>
        <v>5388.1191091566261</v>
      </c>
      <c r="N737" s="98">
        <f>((Table20[[#This Row],[riqueza]]*SWR)/12)*(1-imposto_GCAP)</f>
        <v>3314.4131324780083</v>
      </c>
      <c r="O737" s="99">
        <f>Table20[[#This Row],[renda passiva]]*cambio_hoje*(1-custo_repatriacao)</f>
        <v>18545.96440343732</v>
      </c>
    </row>
    <row r="738" spans="7:15" ht="20.100000000000001" customHeight="1" x14ac:dyDescent="0.6">
      <c r="G738" s="57">
        <v>735</v>
      </c>
      <c r="H738" s="112">
        <f ca="1">YEAR(TODAY())-YEAR(data_de_nascimento)+Table20[[#This Row],[meses]]/12</f>
        <v>86.25</v>
      </c>
      <c r="I738" s="58">
        <f t="shared" ca="1" si="25"/>
        <v>66926</v>
      </c>
      <c r="J738" s="60"/>
      <c r="K738" s="60">
        <f t="shared" si="26"/>
        <v>800</v>
      </c>
      <c r="L738" s="61">
        <f>M737+L737*(1-TER_mensal-desconto_div_mensal)+Table20[[#This Row],[aportes]]*(1-custo_remessa)-comissao-Table20[[#This Row],[saques]]</f>
        <v>998537.5198227053</v>
      </c>
      <c r="M738" s="59">
        <f>Table20[[#This Row],[riqueza]]*rendimento_hist_mensal</f>
        <v>5410.9519812577564</v>
      </c>
      <c r="N738" s="98">
        <f>((Table20[[#This Row],[riqueza]]*SWR)/12)*(1-imposto_GCAP)</f>
        <v>3328.4583994090176</v>
      </c>
      <c r="O738" s="99">
        <f>Table20[[#This Row],[renda passiva]]*cambio_hoje*(1-custo_repatriacao)</f>
        <v>18624.555396813128</v>
      </c>
    </row>
    <row r="739" spans="7:15" ht="20.100000000000001" customHeight="1" x14ac:dyDescent="0.6">
      <c r="G739" s="57">
        <v>736</v>
      </c>
      <c r="H739" s="112">
        <f ca="1">YEAR(TODAY())-YEAR(data_de_nascimento)+Table20[[#This Row],[meses]]/12</f>
        <v>86.333333333333343</v>
      </c>
      <c r="I739" s="58">
        <f t="shared" ca="1" si="25"/>
        <v>66957</v>
      </c>
      <c r="J739" s="60"/>
      <c r="K739" s="60">
        <f t="shared" si="26"/>
        <v>800</v>
      </c>
      <c r="L739" s="61">
        <f>M738+L738*(1-TER_mensal-desconto_div_mensal)+Table20[[#This Row],[aportes]]*(1-custo_remessa)-comissao-Table20[[#This Row],[saques]]</f>
        <v>1002772.3540903702</v>
      </c>
      <c r="M739" s="59">
        <f>Table20[[#This Row],[riqueza]]*rendimento_hist_mensal</f>
        <v>5433.9000271909608</v>
      </c>
      <c r="N739" s="98">
        <f>((Table20[[#This Row],[riqueza]]*SWR)/12)*(1-imposto_GCAP)</f>
        <v>3342.5745136345672</v>
      </c>
      <c r="O739" s="99">
        <f>Table20[[#This Row],[renda passiva]]*cambio_hoje*(1-custo_repatriacao)</f>
        <v>18703.542819767899</v>
      </c>
    </row>
    <row r="740" spans="7:15" ht="20.100000000000001" customHeight="1" x14ac:dyDescent="0.6">
      <c r="G740" s="57">
        <v>737</v>
      </c>
      <c r="H740" s="112">
        <f ca="1">YEAR(TODAY())-YEAR(data_de_nascimento)+Table20[[#This Row],[meses]]/12</f>
        <v>86.416666666666657</v>
      </c>
      <c r="I740" s="58">
        <f t="shared" ca="1" si="25"/>
        <v>66987</v>
      </c>
      <c r="J740" s="60"/>
      <c r="K740" s="60">
        <f t="shared" si="26"/>
        <v>800</v>
      </c>
      <c r="L740" s="61">
        <f>M739+L739*(1-TER_mensal-desconto_div_mensal)+Table20[[#This Row],[aportes]]*(1-custo_remessa)-comissao-Table20[[#This Row],[saques]]</f>
        <v>1007028.549757015</v>
      </c>
      <c r="M740" s="59">
        <f>Table20[[#This Row],[riqueza]]*rendimento_hist_mensal</f>
        <v>5456.9638279173878</v>
      </c>
      <c r="N740" s="98">
        <f>((Table20[[#This Row],[riqueza]]*SWR)/12)*(1-imposto_GCAP)</f>
        <v>3356.7618325233834</v>
      </c>
      <c r="O740" s="99">
        <f>Table20[[#This Row],[renda passiva]]*cambio_hoje*(1-custo_repatriacao)</f>
        <v>18782.928671976217</v>
      </c>
    </row>
    <row r="741" spans="7:15" ht="20.100000000000001" customHeight="1" x14ac:dyDescent="0.6">
      <c r="G741" s="57">
        <v>738</v>
      </c>
      <c r="H741" s="112">
        <f ca="1">YEAR(TODAY())-YEAR(data_de_nascimento)+Table20[[#This Row],[meses]]/12</f>
        <v>86.5</v>
      </c>
      <c r="I741" s="58">
        <f t="shared" ca="1" si="25"/>
        <v>67018</v>
      </c>
      <c r="J741" s="60"/>
      <c r="K741" s="60">
        <f t="shared" si="26"/>
        <v>800</v>
      </c>
      <c r="L741" s="61">
        <f>M740+L740*(1-TER_mensal-desconto_div_mensal)+Table20[[#This Row],[aportes]]*(1-custo_remessa)-comissao-Table20[[#This Row],[saques]]</f>
        <v>1011306.2145740502</v>
      </c>
      <c r="M741" s="59">
        <f>Table20[[#This Row],[riqueza]]*rendimento_hist_mensal</f>
        <v>5480.1439673286777</v>
      </c>
      <c r="N741" s="98">
        <f>((Table20[[#This Row],[riqueza]]*SWR)/12)*(1-imposto_GCAP)</f>
        <v>3371.0207152468338</v>
      </c>
      <c r="O741" s="99">
        <f>Table20[[#This Row],[renda passiva]]*cambio_hoje*(1-custo_repatriacao)</f>
        <v>18862.714963199418</v>
      </c>
    </row>
    <row r="742" spans="7:15" ht="20.100000000000001" customHeight="1" x14ac:dyDescent="0.6">
      <c r="G742" s="57">
        <v>739</v>
      </c>
      <c r="H742" s="112">
        <f ca="1">YEAR(TODAY())-YEAR(data_de_nascimento)+Table20[[#This Row],[meses]]/12</f>
        <v>86.583333333333343</v>
      </c>
      <c r="I742" s="58">
        <f t="shared" ca="1" si="25"/>
        <v>67048</v>
      </c>
      <c r="J742" s="60"/>
      <c r="K742" s="60">
        <f t="shared" si="26"/>
        <v>800</v>
      </c>
      <c r="L742" s="61">
        <f>M741+L741*(1-TER_mensal-desconto_div_mensal)+Table20[[#This Row],[aportes]]*(1-custo_remessa)-comissao-Table20[[#This Row],[saques]]</f>
        <v>1015605.4568364075</v>
      </c>
      <c r="M742" s="59">
        <f>Table20[[#This Row],[riqueza]]*rendimento_hist_mensal</f>
        <v>5503.4410322617405</v>
      </c>
      <c r="N742" s="98">
        <f>((Table20[[#This Row],[riqueza]]*SWR)/12)*(1-imposto_GCAP)</f>
        <v>3385.3515227880252</v>
      </c>
      <c r="O742" s="99">
        <f>Table20[[#This Row],[renda passiva]]*cambio_hoje*(1-custo_repatriacao)</f>
        <v>18942.903713336535</v>
      </c>
    </row>
    <row r="743" spans="7:15" ht="20.100000000000001" customHeight="1" x14ac:dyDescent="0.6">
      <c r="G743" s="57">
        <v>740</v>
      </c>
      <c r="H743" s="112">
        <f ca="1">YEAR(TODAY())-YEAR(data_de_nascimento)+Table20[[#This Row],[meses]]/12</f>
        <v>86.666666666666657</v>
      </c>
      <c r="I743" s="58">
        <f t="shared" ca="1" si="25"/>
        <v>67079</v>
      </c>
      <c r="J743" s="60"/>
      <c r="K743" s="60">
        <f t="shared" si="26"/>
        <v>800</v>
      </c>
      <c r="L743" s="61">
        <f>M742+L742*(1-TER_mensal-desconto_div_mensal)+Table20[[#This Row],[aportes]]*(1-custo_remessa)-comissao-Table20[[#This Row],[saques]]</f>
        <v>1019926.3853852811</v>
      </c>
      <c r="M743" s="59">
        <f>Table20[[#This Row],[riqueza]]*rendimento_hist_mensal</f>
        <v>5526.8556125136192</v>
      </c>
      <c r="N743" s="98">
        <f>((Table20[[#This Row],[riqueza]]*SWR)/12)*(1-imposto_GCAP)</f>
        <v>3399.7546179509368</v>
      </c>
      <c r="O743" s="99">
        <f>Table20[[#This Row],[renda passiva]]*cambio_hoje*(1-custo_repatriacao)</f>
        <v>19023.496952475365</v>
      </c>
    </row>
    <row r="744" spans="7:15" ht="20.100000000000001" customHeight="1" x14ac:dyDescent="0.6">
      <c r="G744" s="57">
        <v>741</v>
      </c>
      <c r="H744" s="112">
        <f ca="1">YEAR(TODAY())-YEAR(data_de_nascimento)+Table20[[#This Row],[meses]]/12</f>
        <v>86.75</v>
      </c>
      <c r="I744" s="58">
        <f t="shared" ca="1" si="25"/>
        <v>67110</v>
      </c>
      <c r="J744" s="60"/>
      <c r="K744" s="60">
        <f t="shared" si="26"/>
        <v>800</v>
      </c>
      <c r="L744" s="61">
        <f>M743+L743*(1-TER_mensal-desconto_div_mensal)+Table20[[#This Row],[aportes]]*(1-custo_remessa)-comissao-Table20[[#This Row],[saques]]</f>
        <v>1024269.1096108828</v>
      </c>
      <c r="M744" s="59">
        <f>Table20[[#This Row],[riqueza]]*rendimento_hist_mensal</f>
        <v>5550.3883008564153</v>
      </c>
      <c r="N744" s="98">
        <f>((Table20[[#This Row],[riqueza]]*SWR)/12)*(1-imposto_GCAP)</f>
        <v>3414.2303653696094</v>
      </c>
      <c r="O744" s="99">
        <f>Table20[[#This Row],[renda passiva]]*cambio_hoje*(1-custo_repatriacao)</f>
        <v>19104.496720943916</v>
      </c>
    </row>
    <row r="745" spans="7:15" ht="20.100000000000001" customHeight="1" x14ac:dyDescent="0.6">
      <c r="G745" s="57">
        <v>742</v>
      </c>
      <c r="H745" s="112">
        <f ca="1">YEAR(TODAY())-YEAR(data_de_nascimento)+Table20[[#This Row],[meses]]/12</f>
        <v>86.833333333333343</v>
      </c>
      <c r="I745" s="58">
        <f t="shared" ca="1" si="25"/>
        <v>67140</v>
      </c>
      <c r="J745" s="60"/>
      <c r="K745" s="60">
        <f t="shared" si="26"/>
        <v>800</v>
      </c>
      <c r="L745" s="61">
        <f>M744+L744*(1-TER_mensal-desconto_div_mensal)+Table20[[#This Row],[aportes]]*(1-custo_remessa)-comissao-Table20[[#This Row],[saques]]</f>
        <v>1028633.7394552124</v>
      </c>
      <c r="M745" s="59">
        <f>Table20[[#This Row],[riqueza]]*rendimento_hist_mensal</f>
        <v>5574.0396930522984</v>
      </c>
      <c r="N745" s="98">
        <f>((Table20[[#This Row],[riqueza]]*SWR)/12)*(1-imposto_GCAP)</f>
        <v>3428.7791315173745</v>
      </c>
      <c r="O745" s="99">
        <f>Table20[[#This Row],[renda passiva]]*cambio_hoje*(1-custo_repatriacao)</f>
        <v>19185.905069362045</v>
      </c>
    </row>
  </sheetData>
  <conditionalFormatting sqref="H4:H745">
    <cfRule type="expression" dxfId="0" priority="1">
      <formula>IF(H4:H745-_xlfn.FLOOR.MATH(H4:H745)&gt;0,1,0)</formula>
    </cfRule>
  </conditionalFormatting>
  <pageMargins left="0.7" right="0.7" top="0.75" bottom="0.75" header="0.3" footer="0.3"/>
  <pageSetup orientation="portrait" r:id="rId1"/>
  <drawing r:id="rId2"/>
  <legacyDrawing r:id="rId3"/>
  <tableParts count="1">
    <tablePart r:id="rId4"/>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02C753-A4E0-4035-97ED-09AF6F428916}">
  <dimension ref="B1:AF5000"/>
  <sheetViews>
    <sheetView showGridLines="0" workbookViewId="0">
      <selection activeCell="G16" sqref="G16"/>
    </sheetView>
  </sheetViews>
  <sheetFormatPr defaultColWidth="12.64453125" defaultRowHeight="20.100000000000001" customHeight="1" x14ac:dyDescent="0.5"/>
  <cols>
    <col min="1" max="1" width="10.8203125" style="1" customWidth="1"/>
    <col min="2" max="2" width="12.64453125" style="1"/>
    <col min="3" max="3" width="18" style="1" customWidth="1"/>
    <col min="4" max="17" width="12.64453125" style="1"/>
    <col min="18" max="18" width="12.64453125" style="100" customWidth="1"/>
    <col min="19" max="19" width="12.64453125" style="101" customWidth="1"/>
    <col min="20" max="20" width="5.46875" style="100" customWidth="1"/>
    <col min="21" max="21" width="4.29296875" style="102" customWidth="1"/>
    <col min="22" max="22" width="12.41015625" style="103" customWidth="1"/>
    <col min="23" max="23" width="14.52734375" style="103" customWidth="1"/>
    <col min="24" max="24" width="10.3515625" style="103" customWidth="1"/>
    <col min="25" max="25" width="12.64453125" style="104" customWidth="1"/>
    <col min="26" max="26" width="17.52734375" style="104" customWidth="1"/>
    <col min="27" max="27" width="12.64453125" style="104" customWidth="1"/>
    <col min="28" max="28" width="7.87890625" style="102" customWidth="1"/>
    <col min="29" max="30" width="17.87890625" style="103" customWidth="1"/>
    <col min="31" max="32" width="19.05859375" style="104" customWidth="1"/>
    <col min="33" max="16384" width="12.64453125" style="1"/>
  </cols>
  <sheetData>
    <row r="1" spans="2:32" ht="69" customHeight="1" x14ac:dyDescent="1.45">
      <c r="B1" s="2" t="s">
        <v>162</v>
      </c>
      <c r="S1" s="100"/>
      <c r="U1" s="100"/>
      <c r="V1" s="100"/>
      <c r="W1" s="100"/>
      <c r="X1" s="100"/>
      <c r="Y1" s="100"/>
      <c r="Z1" s="100"/>
      <c r="AA1" s="100"/>
      <c r="AB1" s="100"/>
      <c r="AC1" s="100"/>
      <c r="AD1" s="100"/>
      <c r="AE1" s="100"/>
      <c r="AF1" s="100"/>
    </row>
    <row r="2" spans="2:32" ht="20.100000000000001" customHeight="1" x14ac:dyDescent="0.5">
      <c r="S2" s="100"/>
      <c r="U2" s="100"/>
      <c r="V2" s="100"/>
      <c r="W2" s="100"/>
      <c r="X2" s="100"/>
      <c r="Y2" s="100"/>
      <c r="Z2" s="100"/>
      <c r="AA2" s="100"/>
      <c r="AB2" s="100"/>
      <c r="AC2" s="100"/>
      <c r="AD2" s="100"/>
      <c r="AE2" s="100"/>
      <c r="AF2" s="100"/>
    </row>
    <row r="3" spans="2:32" ht="20.100000000000001" customHeight="1" x14ac:dyDescent="0.6">
      <c r="B3" s="80" t="s">
        <v>141</v>
      </c>
      <c r="C3" s="79" t="s">
        <v>173</v>
      </c>
      <c r="R3" s="100" t="s">
        <v>149</v>
      </c>
      <c r="S3" s="100" t="s">
        <v>132</v>
      </c>
      <c r="T3" s="100" t="s">
        <v>150</v>
      </c>
      <c r="U3" s="100" t="s">
        <v>151</v>
      </c>
      <c r="V3" s="100" t="s">
        <v>152</v>
      </c>
      <c r="W3" s="100" t="s">
        <v>8</v>
      </c>
      <c r="X3" s="100" t="s">
        <v>9</v>
      </c>
      <c r="Y3" s="100" t="s">
        <v>153</v>
      </c>
      <c r="Z3" s="100" t="s">
        <v>154</v>
      </c>
      <c r="AA3" s="100" t="s">
        <v>155</v>
      </c>
      <c r="AB3" s="100" t="s">
        <v>160</v>
      </c>
      <c r="AC3" s="100" t="s">
        <v>156</v>
      </c>
      <c r="AD3" s="100" t="s">
        <v>158</v>
      </c>
      <c r="AE3" s="100" t="s">
        <v>157</v>
      </c>
      <c r="AF3" s="100" t="s">
        <v>159</v>
      </c>
    </row>
    <row r="4" spans="2:32" ht="20.100000000000001" customHeight="1" x14ac:dyDescent="0.6">
      <c r="B4" s="81" t="s">
        <v>142</v>
      </c>
      <c r="C4" s="78">
        <v>44561</v>
      </c>
      <c r="R4" s="100" t="str" cm="1">
        <f t="array" ref="R4:AA13">_xlfn._xlws.FILTER(Table14[],(Table14[Data]&lt;=IR_DataLimite)*(Table14[Ativo]=IR_ativo),"")</f>
        <v>compra</v>
      </c>
      <c r="S4" s="101">
        <v>43392</v>
      </c>
      <c r="T4" s="100" t="str">
        <v>IWDA</v>
      </c>
      <c r="U4" s="102">
        <v>5</v>
      </c>
      <c r="V4" s="103">
        <v>53.98</v>
      </c>
      <c r="W4" s="103">
        <v>269.89999999999998</v>
      </c>
      <c r="X4" s="103">
        <v>1.9</v>
      </c>
      <c r="Y4" s="104">
        <v>3.7079</v>
      </c>
      <c r="Z4" s="104">
        <v>1000.7622099999999</v>
      </c>
      <c r="AA4" s="104">
        <v>7.0450099999999996</v>
      </c>
      <c r="AB4" s="102">
        <f>U4</f>
        <v>5</v>
      </c>
      <c r="AC4" s="103">
        <f>V4</f>
        <v>53.98</v>
      </c>
      <c r="AD4" s="103">
        <f>AB4*AC4</f>
        <v>269.89999999999998</v>
      </c>
      <c r="AE4" s="104">
        <f>V4*Y4</f>
        <v>200.15244199999998</v>
      </c>
      <c r="AF4" s="104">
        <f>AB4*AE4</f>
        <v>1000.7622099999999</v>
      </c>
    </row>
    <row r="5" spans="2:32" ht="20.100000000000001" customHeight="1" x14ac:dyDescent="0.5">
      <c r="R5" s="100" t="str">
        <v>compra</v>
      </c>
      <c r="S5" s="101">
        <v>43441</v>
      </c>
      <c r="T5" s="100" t="str">
        <v>IWDA</v>
      </c>
      <c r="U5" s="102">
        <v>5</v>
      </c>
      <c r="V5" s="103">
        <v>52.18</v>
      </c>
      <c r="W5" s="103">
        <v>260.89999999999998</v>
      </c>
      <c r="X5" s="103">
        <v>1.9</v>
      </c>
      <c r="Y5" s="104">
        <v>3.8963999999999999</v>
      </c>
      <c r="Z5" s="104">
        <v>1016.5707599999998</v>
      </c>
      <c r="AA5" s="104">
        <v>7.4031599999999997</v>
      </c>
      <c r="AB5" s="102">
        <f>AB4+U5</f>
        <v>10</v>
      </c>
      <c r="AC5" s="103">
        <f>IF(U5&gt;0,(W5+AD4)/AB5,AC4)</f>
        <v>53.08</v>
      </c>
      <c r="AD5" s="103">
        <f>AB5*AC5</f>
        <v>530.79999999999995</v>
      </c>
      <c r="AE5" s="104">
        <f>IF(U5&gt;0,(AF4+Z5)/AB5,AE4)</f>
        <v>201.73329699999996</v>
      </c>
      <c r="AF5" s="104">
        <f>AB5*AE5</f>
        <v>2017.3329699999997</v>
      </c>
    </row>
    <row r="6" spans="2:32" ht="20.100000000000001" customHeight="1" x14ac:dyDescent="0.5">
      <c r="B6" s="82" t="s">
        <v>161</v>
      </c>
      <c r="C6" s="91" t="e" vm="259">
        <f>_xlfn.XLOOKUP(IR_ativo,Table15[Ticker],Table15[[ ETF]],"")</f>
        <v>#VALUE!</v>
      </c>
      <c r="D6" s="91"/>
      <c r="E6" s="90"/>
      <c r="R6" s="100" t="str">
        <v>compra</v>
      </c>
      <c r="S6" s="101">
        <v>43965</v>
      </c>
      <c r="T6" s="100" t="str">
        <v>IWDA</v>
      </c>
      <c r="U6" s="102">
        <v>5</v>
      </c>
      <c r="V6" s="103">
        <v>52.8</v>
      </c>
      <c r="W6" s="103">
        <v>264</v>
      </c>
      <c r="X6" s="103">
        <v>1.9</v>
      </c>
      <c r="Y6" s="104">
        <v>5.9371999999999998</v>
      </c>
      <c r="Z6" s="104">
        <v>1567.4207999999999</v>
      </c>
      <c r="AA6" s="104">
        <v>11.280679999999998</v>
      </c>
      <c r="AB6" s="102">
        <f>AB5+U6</f>
        <v>15</v>
      </c>
      <c r="AC6" s="103">
        <f>IF(U6&gt;0,(W6+AD5)/AB6,AC5)</f>
        <v>52.986666666666665</v>
      </c>
      <c r="AD6" s="103">
        <f>AB6*AC6</f>
        <v>794.8</v>
      </c>
      <c r="AE6" s="104">
        <f>IF(U6&gt;0,(AF5+Z6)/AB6,AE5)</f>
        <v>238.98358466666662</v>
      </c>
      <c r="AF6" s="104">
        <f>AB6*AE6</f>
        <v>3584.7537699999993</v>
      </c>
    </row>
    <row r="7" spans="2:32" ht="20.100000000000001" customHeight="1" x14ac:dyDescent="0.5">
      <c r="R7" s="100" t="str">
        <v>compra</v>
      </c>
      <c r="S7" s="101">
        <v>44018</v>
      </c>
      <c r="T7" s="100" t="str">
        <v>IWDA</v>
      </c>
      <c r="U7" s="102">
        <v>5</v>
      </c>
      <c r="V7" s="103">
        <v>60.94</v>
      </c>
      <c r="W7" s="103">
        <v>304.7</v>
      </c>
      <c r="X7" s="103">
        <v>1.9</v>
      </c>
      <c r="Y7" s="104">
        <v>5.3085000000000004</v>
      </c>
      <c r="Z7" s="104">
        <v>1617.4999500000001</v>
      </c>
      <c r="AA7" s="104">
        <v>10.08615</v>
      </c>
      <c r="AB7" s="102">
        <f t="shared" ref="AB7:AB70" si="0">AB6+U7</f>
        <v>20</v>
      </c>
      <c r="AC7" s="103">
        <f t="shared" ref="AC7:AC70" si="1">IF(U7&gt;0,(W7+AD6)/AB7,AC6)</f>
        <v>54.975000000000001</v>
      </c>
      <c r="AD7" s="103">
        <f t="shared" ref="AD7:AD70" si="2">AB7*AC7</f>
        <v>1099.5</v>
      </c>
      <c r="AE7" s="104">
        <f t="shared" ref="AE7:AE70" si="3">IF(U7&gt;0,(AF6+Z7)/AB7,AE6)</f>
        <v>260.112686</v>
      </c>
      <c r="AF7" s="104">
        <f t="shared" ref="AF7:AF70" si="4">AB7*AE7</f>
        <v>5202.2537199999997</v>
      </c>
    </row>
    <row r="8" spans="2:32" ht="20.100000000000001" customHeight="1" x14ac:dyDescent="0.5">
      <c r="B8" s="82" t="s">
        <v>148</v>
      </c>
      <c r="C8" s="83">
        <f>qtd_acumulada</f>
        <v>38</v>
      </c>
      <c r="R8" s="100" t="str">
        <v>compra</v>
      </c>
      <c r="S8" s="101">
        <v>44060</v>
      </c>
      <c r="T8" s="100" t="str">
        <v>IWDA</v>
      </c>
      <c r="U8" s="102">
        <v>5</v>
      </c>
      <c r="V8" s="103">
        <v>64.599999999999994</v>
      </c>
      <c r="W8" s="103">
        <v>323</v>
      </c>
      <c r="X8" s="103">
        <v>1.9</v>
      </c>
      <c r="Y8" s="104">
        <v>5.4497</v>
      </c>
      <c r="Z8" s="104">
        <v>1760.2530999999999</v>
      </c>
      <c r="AA8" s="104">
        <v>10.354429999999999</v>
      </c>
      <c r="AB8" s="102">
        <f t="shared" si="0"/>
        <v>25</v>
      </c>
      <c r="AC8" s="103">
        <f t="shared" si="1"/>
        <v>56.9</v>
      </c>
      <c r="AD8" s="103">
        <f t="shared" si="2"/>
        <v>1422.5</v>
      </c>
      <c r="AE8" s="104">
        <f t="shared" si="3"/>
        <v>278.5002728</v>
      </c>
      <c r="AF8" s="104">
        <f t="shared" si="4"/>
        <v>6962.5068200000005</v>
      </c>
    </row>
    <row r="9" spans="2:32" ht="20.100000000000001" customHeight="1" x14ac:dyDescent="0.5">
      <c r="R9" s="100" t="str">
        <v>compra</v>
      </c>
      <c r="S9" s="101">
        <v>44141</v>
      </c>
      <c r="T9" s="100" t="str">
        <v>IWDA</v>
      </c>
      <c r="U9" s="102">
        <v>5</v>
      </c>
      <c r="V9" s="103">
        <v>66.64</v>
      </c>
      <c r="W9" s="103">
        <v>333.2</v>
      </c>
      <c r="X9" s="103">
        <v>1.9</v>
      </c>
      <c r="Y9" s="104">
        <v>5.5312999999999999</v>
      </c>
      <c r="Z9" s="104">
        <v>1843.0291599999998</v>
      </c>
      <c r="AA9" s="104">
        <v>10.509469999999999</v>
      </c>
      <c r="AB9" s="102">
        <f t="shared" si="0"/>
        <v>30</v>
      </c>
      <c r="AC9" s="103">
        <f t="shared" si="1"/>
        <v>58.523333333333333</v>
      </c>
      <c r="AD9" s="103">
        <f t="shared" si="2"/>
        <v>1755.7</v>
      </c>
      <c r="AE9" s="104">
        <f t="shared" si="3"/>
        <v>293.51786600000003</v>
      </c>
      <c r="AF9" s="104">
        <f t="shared" si="4"/>
        <v>8805.5359800000006</v>
      </c>
    </row>
    <row r="10" spans="2:32" ht="20.100000000000001" customHeight="1" x14ac:dyDescent="0.5">
      <c r="B10" s="116" t="s">
        <v>146</v>
      </c>
      <c r="R10" s="100" t="str">
        <v>compra</v>
      </c>
      <c r="S10" s="101">
        <v>44211</v>
      </c>
      <c r="T10" s="100" t="str">
        <v>IWDA</v>
      </c>
      <c r="U10" s="102">
        <v>5</v>
      </c>
      <c r="V10" s="103">
        <v>74.319999999999993</v>
      </c>
      <c r="W10" s="103">
        <v>371.59999999999997</v>
      </c>
      <c r="X10" s="103">
        <v>1.9</v>
      </c>
      <c r="Y10" s="104">
        <v>5.2713999999999999</v>
      </c>
      <c r="Z10" s="104">
        <v>1958.8522399999997</v>
      </c>
      <c r="AA10" s="104">
        <v>10.015659999999999</v>
      </c>
      <c r="AB10" s="102">
        <f t="shared" si="0"/>
        <v>35</v>
      </c>
      <c r="AC10" s="103">
        <f t="shared" si="1"/>
        <v>60.780000000000008</v>
      </c>
      <c r="AD10" s="103">
        <f t="shared" si="2"/>
        <v>2127.3000000000002</v>
      </c>
      <c r="AE10" s="104">
        <f t="shared" si="3"/>
        <v>307.55394914285716</v>
      </c>
      <c r="AF10" s="104">
        <f t="shared" si="4"/>
        <v>10764.388220000001</v>
      </c>
    </row>
    <row r="11" spans="2:32" ht="20.100000000000001" customHeight="1" x14ac:dyDescent="0.5">
      <c r="B11" s="84" t="s">
        <v>143</v>
      </c>
      <c r="C11" s="85">
        <f>PM_USD</f>
        <v>64.620930232558152</v>
      </c>
      <c r="R11" s="100" t="str">
        <v>compra</v>
      </c>
      <c r="S11" s="101">
        <v>44327</v>
      </c>
      <c r="T11" s="100" t="str">
        <v>IWDA</v>
      </c>
      <c r="U11" s="102">
        <v>4</v>
      </c>
      <c r="V11" s="103">
        <v>80.36</v>
      </c>
      <c r="W11" s="103">
        <v>321.44</v>
      </c>
      <c r="X11" s="103">
        <v>1.9</v>
      </c>
      <c r="Y11" s="104">
        <v>5.2403000000000004</v>
      </c>
      <c r="Z11" s="104">
        <v>1684.4420320000002</v>
      </c>
      <c r="AA11" s="104">
        <v>9.956570000000001</v>
      </c>
      <c r="AB11" s="102">
        <f t="shared" si="0"/>
        <v>39</v>
      </c>
      <c r="AC11" s="103">
        <f t="shared" si="1"/>
        <v>62.788205128205135</v>
      </c>
      <c r="AD11" s="103">
        <f t="shared" si="2"/>
        <v>2448.7400000000002</v>
      </c>
      <c r="AE11" s="104">
        <f t="shared" si="3"/>
        <v>319.20077569230773</v>
      </c>
      <c r="AF11" s="104">
        <f t="shared" si="4"/>
        <v>12448.830252000002</v>
      </c>
    </row>
    <row r="12" spans="2:32" ht="20.100000000000001" customHeight="1" x14ac:dyDescent="0.5">
      <c r="B12" s="86" t="s">
        <v>144</v>
      </c>
      <c r="C12" s="68">
        <f>CM_USD</f>
        <v>2455.5953488372097</v>
      </c>
      <c r="R12" s="100" t="str">
        <v>compra</v>
      </c>
      <c r="S12" s="101">
        <v>44356</v>
      </c>
      <c r="T12" s="100" t="str">
        <v>IWDA</v>
      </c>
      <c r="U12" s="102">
        <v>4</v>
      </c>
      <c r="V12" s="103">
        <v>82.49</v>
      </c>
      <c r="W12" s="103">
        <v>329.96</v>
      </c>
      <c r="X12" s="103">
        <v>1.9</v>
      </c>
      <c r="Y12" s="104">
        <v>5.0533000000000001</v>
      </c>
      <c r="Z12" s="104">
        <v>1667.386868</v>
      </c>
      <c r="AA12" s="104">
        <v>9.6012699999999995</v>
      </c>
      <c r="AB12" s="102">
        <f t="shared" si="0"/>
        <v>43</v>
      </c>
      <c r="AC12" s="103">
        <f t="shared" si="1"/>
        <v>64.620930232558152</v>
      </c>
      <c r="AD12" s="103">
        <f t="shared" si="2"/>
        <v>2778.7000000000007</v>
      </c>
      <c r="AE12" s="104">
        <f t="shared" si="3"/>
        <v>328.28411906976748</v>
      </c>
      <c r="AF12" s="104">
        <f t="shared" si="4"/>
        <v>14116.217120000001</v>
      </c>
    </row>
    <row r="13" spans="2:32" ht="20.100000000000001" customHeight="1" x14ac:dyDescent="0.5">
      <c r="R13" s="100" t="str">
        <v>venda</v>
      </c>
      <c r="S13" s="101">
        <v>44439</v>
      </c>
      <c r="T13" s="100" t="str">
        <v>IWDA</v>
      </c>
      <c r="U13" s="102">
        <v>-5</v>
      </c>
      <c r="V13" s="103">
        <v>86.74</v>
      </c>
      <c r="W13" s="103">
        <v>-433.7</v>
      </c>
      <c r="X13" s="103">
        <v>1.9</v>
      </c>
      <c r="Y13" s="104">
        <v>5.1426999999999996</v>
      </c>
      <c r="Z13" s="104">
        <v>-2230.3889899999999</v>
      </c>
      <c r="AA13" s="104">
        <v>9.7711299999999994</v>
      </c>
      <c r="AB13" s="102">
        <f t="shared" si="0"/>
        <v>38</v>
      </c>
      <c r="AC13" s="103">
        <f t="shared" si="1"/>
        <v>64.620930232558152</v>
      </c>
      <c r="AD13" s="103">
        <f t="shared" si="2"/>
        <v>2455.5953488372097</v>
      </c>
      <c r="AE13" s="104">
        <f t="shared" si="3"/>
        <v>328.28411906976748</v>
      </c>
      <c r="AF13" s="104">
        <f t="shared" si="4"/>
        <v>12474.796524651165</v>
      </c>
    </row>
    <row r="14" spans="2:32" ht="20.100000000000001" customHeight="1" x14ac:dyDescent="0.5">
      <c r="B14" s="116" t="s">
        <v>145</v>
      </c>
      <c r="AB14" s="102">
        <f t="shared" si="0"/>
        <v>38</v>
      </c>
      <c r="AC14" s="103">
        <f t="shared" si="1"/>
        <v>64.620930232558152</v>
      </c>
      <c r="AD14" s="103">
        <f t="shared" si="2"/>
        <v>2455.5953488372097</v>
      </c>
      <c r="AE14" s="104">
        <f t="shared" si="3"/>
        <v>328.28411906976748</v>
      </c>
      <c r="AF14" s="104">
        <f t="shared" si="4"/>
        <v>12474.796524651165</v>
      </c>
    </row>
    <row r="15" spans="2:32" ht="20.100000000000001" customHeight="1" x14ac:dyDescent="0.5">
      <c r="B15" s="84" t="s">
        <v>143</v>
      </c>
      <c r="C15" s="87">
        <f>PM_BRL</f>
        <v>328.28411906976748</v>
      </c>
      <c r="AB15" s="102">
        <f t="shared" si="0"/>
        <v>38</v>
      </c>
      <c r="AC15" s="103">
        <f t="shared" si="1"/>
        <v>64.620930232558152</v>
      </c>
      <c r="AD15" s="103">
        <f t="shared" si="2"/>
        <v>2455.5953488372097</v>
      </c>
      <c r="AE15" s="104">
        <f t="shared" si="3"/>
        <v>328.28411906976748</v>
      </c>
      <c r="AF15" s="104">
        <f t="shared" si="4"/>
        <v>12474.796524651165</v>
      </c>
    </row>
    <row r="16" spans="2:32" ht="20.100000000000001" customHeight="1" x14ac:dyDescent="0.5">
      <c r="B16" s="86" t="s">
        <v>144</v>
      </c>
      <c r="C16" s="88">
        <f>CM_BRL</f>
        <v>12474.796524651165</v>
      </c>
      <c r="AB16" s="102">
        <f t="shared" si="0"/>
        <v>38</v>
      </c>
      <c r="AC16" s="103">
        <f t="shared" si="1"/>
        <v>64.620930232558152</v>
      </c>
      <c r="AD16" s="103">
        <f t="shared" si="2"/>
        <v>2455.5953488372097</v>
      </c>
      <c r="AE16" s="104">
        <f t="shared" si="3"/>
        <v>328.28411906976748</v>
      </c>
      <c r="AF16" s="104">
        <f t="shared" si="4"/>
        <v>12474.796524651165</v>
      </c>
    </row>
    <row r="17" spans="2:32" ht="20.100000000000001" customHeight="1" x14ac:dyDescent="0.5">
      <c r="AB17" s="102">
        <f t="shared" si="0"/>
        <v>38</v>
      </c>
      <c r="AC17" s="103">
        <f t="shared" si="1"/>
        <v>64.620930232558152</v>
      </c>
      <c r="AD17" s="103">
        <f t="shared" si="2"/>
        <v>2455.5953488372097</v>
      </c>
      <c r="AE17" s="104">
        <f t="shared" si="3"/>
        <v>328.28411906976748</v>
      </c>
      <c r="AF17" s="104">
        <f t="shared" si="4"/>
        <v>12474.796524651165</v>
      </c>
    </row>
    <row r="18" spans="2:32" ht="20.100000000000001" customHeight="1" x14ac:dyDescent="0.5">
      <c r="B18" s="82" t="s">
        <v>147</v>
      </c>
      <c r="C18" s="89">
        <f>C16/C12</f>
        <v>5.0801515528844421</v>
      </c>
      <c r="AB18" s="102">
        <f t="shared" si="0"/>
        <v>38</v>
      </c>
      <c r="AC18" s="103">
        <f t="shared" si="1"/>
        <v>64.620930232558152</v>
      </c>
      <c r="AD18" s="103">
        <f t="shared" si="2"/>
        <v>2455.5953488372097</v>
      </c>
      <c r="AE18" s="104">
        <f t="shared" si="3"/>
        <v>328.28411906976748</v>
      </c>
      <c r="AF18" s="104">
        <f t="shared" si="4"/>
        <v>12474.796524651165</v>
      </c>
    </row>
    <row r="19" spans="2:32" ht="20.100000000000001" customHeight="1" x14ac:dyDescent="0.5">
      <c r="AB19" s="102">
        <f t="shared" si="0"/>
        <v>38</v>
      </c>
      <c r="AC19" s="103">
        <f t="shared" si="1"/>
        <v>64.620930232558152</v>
      </c>
      <c r="AD19" s="103">
        <f t="shared" si="2"/>
        <v>2455.5953488372097</v>
      </c>
      <c r="AE19" s="104">
        <f t="shared" si="3"/>
        <v>328.28411906976748</v>
      </c>
      <c r="AF19" s="104">
        <f t="shared" si="4"/>
        <v>12474.796524651165</v>
      </c>
    </row>
    <row r="20" spans="2:32" ht="32.25" customHeight="1" x14ac:dyDescent="0.5">
      <c r="B20" s="115" t="str" cm="1">
        <f t="array" ref="B20">IFERROR("Situação em "&amp;DAY(IR_DataLimite)&amp;"/"&amp;MONTH(IR_DataLimite)&amp;"/"&amp;YEAR(IR_DataLimite)&amp;": "&amp;qtd_acumulada&amp;" cotas do fundo "&amp;_FV(C6,"Name")&amp;", negociadas na "&amp;_FV(C6,"Exchange")&amp;" com o código de negociação "&amp;_FV(C6,"Ticker symbol",TRUE)&amp;", adquiridas pelo valor total de US$ "&amp;FIXED(CM_USD,2)&amp;", com câmbio médio de PTAX para venda do BC de R$ "&amp;FIXED(C18,4)&amp;", totalizando R$ "&amp;FIXED(CM_BRL)&amp;". Corretora Interactive Brokers LLC.","Não existem cotas deste ativo antes desta data.")</f>
        <v>Situação em 31/12/2021: 38 cotas do fundo iShs CoreMSCI Wld ETF USD A, negociadas na London Stock Exchange com o código de negociação IWDA, adquiridas pelo valor total de US$ 2.455,60, com câmbio médio de PTAX para venda do BC de R$ 5,0802, totalizando R$ 12.474,80. Corretora Interactive Brokers LLC.</v>
      </c>
      <c r="C20" s="115"/>
      <c r="D20" s="115"/>
      <c r="E20" s="115"/>
      <c r="F20" s="115"/>
      <c r="G20" s="115"/>
      <c r="H20" s="115"/>
      <c r="I20" s="115"/>
      <c r="J20" s="115"/>
      <c r="K20" s="115"/>
      <c r="L20" s="115"/>
      <c r="AB20" s="102">
        <f t="shared" si="0"/>
        <v>38</v>
      </c>
      <c r="AC20" s="103">
        <f t="shared" si="1"/>
        <v>64.620930232558152</v>
      </c>
      <c r="AD20" s="103">
        <f t="shared" si="2"/>
        <v>2455.5953488372097</v>
      </c>
      <c r="AE20" s="104">
        <f t="shared" si="3"/>
        <v>328.28411906976748</v>
      </c>
      <c r="AF20" s="104">
        <f t="shared" si="4"/>
        <v>12474.796524651165</v>
      </c>
    </row>
    <row r="21" spans="2:32" ht="20.100000000000001" customHeight="1" x14ac:dyDescent="0.5">
      <c r="AB21" s="102">
        <f t="shared" si="0"/>
        <v>38</v>
      </c>
      <c r="AC21" s="103">
        <f t="shared" si="1"/>
        <v>64.620930232558152</v>
      </c>
      <c r="AD21" s="103">
        <f t="shared" si="2"/>
        <v>2455.5953488372097</v>
      </c>
      <c r="AE21" s="104">
        <f t="shared" si="3"/>
        <v>328.28411906976748</v>
      </c>
      <c r="AF21" s="104">
        <f t="shared" si="4"/>
        <v>12474.796524651165</v>
      </c>
    </row>
    <row r="22" spans="2:32" ht="20.100000000000001" customHeight="1" x14ac:dyDescent="0.5">
      <c r="AB22" s="102">
        <f t="shared" si="0"/>
        <v>38</v>
      </c>
      <c r="AC22" s="103">
        <f t="shared" si="1"/>
        <v>64.620930232558152</v>
      </c>
      <c r="AD22" s="103">
        <f t="shared" si="2"/>
        <v>2455.5953488372097</v>
      </c>
      <c r="AE22" s="104">
        <f t="shared" si="3"/>
        <v>328.28411906976748</v>
      </c>
      <c r="AF22" s="104">
        <f t="shared" si="4"/>
        <v>12474.796524651165</v>
      </c>
    </row>
    <row r="23" spans="2:32" ht="20.100000000000001" customHeight="1" x14ac:dyDescent="0.5">
      <c r="AB23" s="102">
        <f t="shared" si="0"/>
        <v>38</v>
      </c>
      <c r="AC23" s="103">
        <f t="shared" si="1"/>
        <v>64.620930232558152</v>
      </c>
      <c r="AD23" s="103">
        <f t="shared" si="2"/>
        <v>2455.5953488372097</v>
      </c>
      <c r="AE23" s="104">
        <f t="shared" si="3"/>
        <v>328.28411906976748</v>
      </c>
      <c r="AF23" s="104">
        <f t="shared" si="4"/>
        <v>12474.796524651165</v>
      </c>
    </row>
    <row r="24" spans="2:32" ht="20.100000000000001" customHeight="1" x14ac:dyDescent="0.5">
      <c r="AB24" s="102">
        <f t="shared" si="0"/>
        <v>38</v>
      </c>
      <c r="AC24" s="103">
        <f t="shared" si="1"/>
        <v>64.620930232558152</v>
      </c>
      <c r="AD24" s="103">
        <f t="shared" si="2"/>
        <v>2455.5953488372097</v>
      </c>
      <c r="AE24" s="104">
        <f t="shared" si="3"/>
        <v>328.28411906976748</v>
      </c>
      <c r="AF24" s="104">
        <f t="shared" si="4"/>
        <v>12474.796524651165</v>
      </c>
    </row>
    <row r="25" spans="2:32" ht="20.100000000000001" customHeight="1" x14ac:dyDescent="0.5">
      <c r="AB25" s="102">
        <f t="shared" si="0"/>
        <v>38</v>
      </c>
      <c r="AC25" s="103">
        <f t="shared" si="1"/>
        <v>64.620930232558152</v>
      </c>
      <c r="AD25" s="103">
        <f t="shared" si="2"/>
        <v>2455.5953488372097</v>
      </c>
      <c r="AE25" s="104">
        <f t="shared" si="3"/>
        <v>328.28411906976748</v>
      </c>
      <c r="AF25" s="104">
        <f t="shared" si="4"/>
        <v>12474.796524651165</v>
      </c>
    </row>
    <row r="26" spans="2:32" ht="20.100000000000001" customHeight="1" x14ac:dyDescent="0.5">
      <c r="AB26" s="102">
        <f t="shared" si="0"/>
        <v>38</v>
      </c>
      <c r="AC26" s="103">
        <f t="shared" si="1"/>
        <v>64.620930232558152</v>
      </c>
      <c r="AD26" s="103">
        <f t="shared" si="2"/>
        <v>2455.5953488372097</v>
      </c>
      <c r="AE26" s="104">
        <f t="shared" si="3"/>
        <v>328.28411906976748</v>
      </c>
      <c r="AF26" s="104">
        <f t="shared" si="4"/>
        <v>12474.796524651165</v>
      </c>
    </row>
    <row r="27" spans="2:32" ht="20.100000000000001" customHeight="1" x14ac:dyDescent="0.5">
      <c r="AB27" s="102">
        <f t="shared" si="0"/>
        <v>38</v>
      </c>
      <c r="AC27" s="103">
        <f t="shared" si="1"/>
        <v>64.620930232558152</v>
      </c>
      <c r="AD27" s="103">
        <f t="shared" si="2"/>
        <v>2455.5953488372097</v>
      </c>
      <c r="AE27" s="104">
        <f t="shared" si="3"/>
        <v>328.28411906976748</v>
      </c>
      <c r="AF27" s="104">
        <f t="shared" si="4"/>
        <v>12474.796524651165</v>
      </c>
    </row>
    <row r="28" spans="2:32" ht="20.100000000000001" customHeight="1" x14ac:dyDescent="0.5">
      <c r="AB28" s="102">
        <f t="shared" si="0"/>
        <v>38</v>
      </c>
      <c r="AC28" s="103">
        <f t="shared" si="1"/>
        <v>64.620930232558152</v>
      </c>
      <c r="AD28" s="103">
        <f t="shared" si="2"/>
        <v>2455.5953488372097</v>
      </c>
      <c r="AE28" s="104">
        <f t="shared" si="3"/>
        <v>328.28411906976748</v>
      </c>
      <c r="AF28" s="104">
        <f t="shared" si="4"/>
        <v>12474.796524651165</v>
      </c>
    </row>
    <row r="29" spans="2:32" ht="20.100000000000001" customHeight="1" x14ac:dyDescent="0.5">
      <c r="AB29" s="102">
        <f t="shared" si="0"/>
        <v>38</v>
      </c>
      <c r="AC29" s="103">
        <f t="shared" si="1"/>
        <v>64.620930232558152</v>
      </c>
      <c r="AD29" s="103">
        <f t="shared" si="2"/>
        <v>2455.5953488372097</v>
      </c>
      <c r="AE29" s="104">
        <f t="shared" si="3"/>
        <v>328.28411906976748</v>
      </c>
      <c r="AF29" s="104">
        <f t="shared" si="4"/>
        <v>12474.796524651165</v>
      </c>
    </row>
    <row r="30" spans="2:32" ht="20.100000000000001" customHeight="1" x14ac:dyDescent="0.5">
      <c r="AB30" s="102">
        <f t="shared" si="0"/>
        <v>38</v>
      </c>
      <c r="AC30" s="103">
        <f t="shared" si="1"/>
        <v>64.620930232558152</v>
      </c>
      <c r="AD30" s="103">
        <f t="shared" si="2"/>
        <v>2455.5953488372097</v>
      </c>
      <c r="AE30" s="104">
        <f t="shared" si="3"/>
        <v>328.28411906976748</v>
      </c>
      <c r="AF30" s="104">
        <f t="shared" si="4"/>
        <v>12474.796524651165</v>
      </c>
    </row>
    <row r="31" spans="2:32" ht="20.100000000000001" customHeight="1" x14ac:dyDescent="0.5">
      <c r="AB31" s="102">
        <f t="shared" si="0"/>
        <v>38</v>
      </c>
      <c r="AC31" s="103">
        <f t="shared" si="1"/>
        <v>64.620930232558152</v>
      </c>
      <c r="AD31" s="103">
        <f t="shared" si="2"/>
        <v>2455.5953488372097</v>
      </c>
      <c r="AE31" s="104">
        <f t="shared" si="3"/>
        <v>328.28411906976748</v>
      </c>
      <c r="AF31" s="104">
        <f t="shared" si="4"/>
        <v>12474.796524651165</v>
      </c>
    </row>
    <row r="32" spans="2:32" ht="20.100000000000001" customHeight="1" x14ac:dyDescent="0.5">
      <c r="AB32" s="102">
        <f t="shared" si="0"/>
        <v>38</v>
      </c>
      <c r="AC32" s="103">
        <f t="shared" si="1"/>
        <v>64.620930232558152</v>
      </c>
      <c r="AD32" s="103">
        <f t="shared" si="2"/>
        <v>2455.5953488372097</v>
      </c>
      <c r="AE32" s="104">
        <f t="shared" si="3"/>
        <v>328.28411906976748</v>
      </c>
      <c r="AF32" s="104">
        <f t="shared" si="4"/>
        <v>12474.796524651165</v>
      </c>
    </row>
    <row r="33" spans="28:32" ht="20.100000000000001" customHeight="1" x14ac:dyDescent="0.5">
      <c r="AB33" s="102">
        <f t="shared" si="0"/>
        <v>38</v>
      </c>
      <c r="AC33" s="103">
        <f t="shared" si="1"/>
        <v>64.620930232558152</v>
      </c>
      <c r="AD33" s="103">
        <f t="shared" si="2"/>
        <v>2455.5953488372097</v>
      </c>
      <c r="AE33" s="104">
        <f t="shared" si="3"/>
        <v>328.28411906976748</v>
      </c>
      <c r="AF33" s="104">
        <f t="shared" si="4"/>
        <v>12474.796524651165</v>
      </c>
    </row>
    <row r="34" spans="28:32" ht="20.100000000000001" customHeight="1" x14ac:dyDescent="0.5">
      <c r="AB34" s="102">
        <f t="shared" si="0"/>
        <v>38</v>
      </c>
      <c r="AC34" s="103">
        <f t="shared" si="1"/>
        <v>64.620930232558152</v>
      </c>
      <c r="AD34" s="103">
        <f t="shared" si="2"/>
        <v>2455.5953488372097</v>
      </c>
      <c r="AE34" s="104">
        <f t="shared" si="3"/>
        <v>328.28411906976748</v>
      </c>
      <c r="AF34" s="104">
        <f t="shared" si="4"/>
        <v>12474.796524651165</v>
      </c>
    </row>
    <row r="35" spans="28:32" ht="20.100000000000001" customHeight="1" x14ac:dyDescent="0.5">
      <c r="AB35" s="102">
        <f t="shared" si="0"/>
        <v>38</v>
      </c>
      <c r="AC35" s="103">
        <f t="shared" si="1"/>
        <v>64.620930232558152</v>
      </c>
      <c r="AD35" s="103">
        <f t="shared" si="2"/>
        <v>2455.5953488372097</v>
      </c>
      <c r="AE35" s="104">
        <f t="shared" si="3"/>
        <v>328.28411906976748</v>
      </c>
      <c r="AF35" s="104">
        <f t="shared" si="4"/>
        <v>12474.796524651165</v>
      </c>
    </row>
    <row r="36" spans="28:32" ht="20.100000000000001" customHeight="1" x14ac:dyDescent="0.5">
      <c r="AB36" s="102">
        <f t="shared" si="0"/>
        <v>38</v>
      </c>
      <c r="AC36" s="103">
        <f t="shared" si="1"/>
        <v>64.620930232558152</v>
      </c>
      <c r="AD36" s="103">
        <f t="shared" si="2"/>
        <v>2455.5953488372097</v>
      </c>
      <c r="AE36" s="104">
        <f t="shared" si="3"/>
        <v>328.28411906976748</v>
      </c>
      <c r="AF36" s="104">
        <f t="shared" si="4"/>
        <v>12474.796524651165</v>
      </c>
    </row>
    <row r="37" spans="28:32" ht="20.100000000000001" customHeight="1" x14ac:dyDescent="0.5">
      <c r="AB37" s="102">
        <f t="shared" si="0"/>
        <v>38</v>
      </c>
      <c r="AC37" s="103">
        <f t="shared" si="1"/>
        <v>64.620930232558152</v>
      </c>
      <c r="AD37" s="103">
        <f t="shared" si="2"/>
        <v>2455.5953488372097</v>
      </c>
      <c r="AE37" s="104">
        <f t="shared" si="3"/>
        <v>328.28411906976748</v>
      </c>
      <c r="AF37" s="104">
        <f t="shared" si="4"/>
        <v>12474.796524651165</v>
      </c>
    </row>
    <row r="38" spans="28:32" ht="20.100000000000001" customHeight="1" x14ac:dyDescent="0.5">
      <c r="AB38" s="102">
        <f t="shared" si="0"/>
        <v>38</v>
      </c>
      <c r="AC38" s="103">
        <f t="shared" si="1"/>
        <v>64.620930232558152</v>
      </c>
      <c r="AD38" s="103">
        <f t="shared" si="2"/>
        <v>2455.5953488372097</v>
      </c>
      <c r="AE38" s="104">
        <f t="shared" si="3"/>
        <v>328.28411906976748</v>
      </c>
      <c r="AF38" s="104">
        <f t="shared" si="4"/>
        <v>12474.796524651165</v>
      </c>
    </row>
    <row r="39" spans="28:32" ht="20.100000000000001" customHeight="1" x14ac:dyDescent="0.5">
      <c r="AB39" s="102">
        <f t="shared" si="0"/>
        <v>38</v>
      </c>
      <c r="AC39" s="103">
        <f t="shared" si="1"/>
        <v>64.620930232558152</v>
      </c>
      <c r="AD39" s="103">
        <f t="shared" si="2"/>
        <v>2455.5953488372097</v>
      </c>
      <c r="AE39" s="104">
        <f t="shared" si="3"/>
        <v>328.28411906976748</v>
      </c>
      <c r="AF39" s="104">
        <f t="shared" si="4"/>
        <v>12474.796524651165</v>
      </c>
    </row>
    <row r="40" spans="28:32" ht="20.100000000000001" customHeight="1" x14ac:dyDescent="0.5">
      <c r="AB40" s="102">
        <f t="shared" si="0"/>
        <v>38</v>
      </c>
      <c r="AC40" s="103">
        <f t="shared" si="1"/>
        <v>64.620930232558152</v>
      </c>
      <c r="AD40" s="103">
        <f t="shared" si="2"/>
        <v>2455.5953488372097</v>
      </c>
      <c r="AE40" s="104">
        <f t="shared" si="3"/>
        <v>328.28411906976748</v>
      </c>
      <c r="AF40" s="104">
        <f t="shared" si="4"/>
        <v>12474.796524651165</v>
      </c>
    </row>
    <row r="41" spans="28:32" ht="20.100000000000001" customHeight="1" x14ac:dyDescent="0.5">
      <c r="AB41" s="102">
        <f t="shared" si="0"/>
        <v>38</v>
      </c>
      <c r="AC41" s="103">
        <f t="shared" si="1"/>
        <v>64.620930232558152</v>
      </c>
      <c r="AD41" s="103">
        <f t="shared" si="2"/>
        <v>2455.5953488372097</v>
      </c>
      <c r="AE41" s="104">
        <f t="shared" si="3"/>
        <v>328.28411906976748</v>
      </c>
      <c r="AF41" s="104">
        <f t="shared" si="4"/>
        <v>12474.796524651165</v>
      </c>
    </row>
    <row r="42" spans="28:32" ht="20.100000000000001" customHeight="1" x14ac:dyDescent="0.5">
      <c r="AB42" s="102">
        <f t="shared" si="0"/>
        <v>38</v>
      </c>
      <c r="AC42" s="103">
        <f t="shared" si="1"/>
        <v>64.620930232558152</v>
      </c>
      <c r="AD42" s="103">
        <f t="shared" si="2"/>
        <v>2455.5953488372097</v>
      </c>
      <c r="AE42" s="104">
        <f t="shared" si="3"/>
        <v>328.28411906976748</v>
      </c>
      <c r="AF42" s="104">
        <f t="shared" si="4"/>
        <v>12474.796524651165</v>
      </c>
    </row>
    <row r="43" spans="28:32" ht="20.100000000000001" customHeight="1" x14ac:dyDescent="0.5">
      <c r="AB43" s="102">
        <f t="shared" si="0"/>
        <v>38</v>
      </c>
      <c r="AC43" s="103">
        <f t="shared" si="1"/>
        <v>64.620930232558152</v>
      </c>
      <c r="AD43" s="103">
        <f t="shared" si="2"/>
        <v>2455.5953488372097</v>
      </c>
      <c r="AE43" s="104">
        <f t="shared" si="3"/>
        <v>328.28411906976748</v>
      </c>
      <c r="AF43" s="104">
        <f t="shared" si="4"/>
        <v>12474.796524651165</v>
      </c>
    </row>
    <row r="44" spans="28:32" ht="20.100000000000001" customHeight="1" x14ac:dyDescent="0.5">
      <c r="AB44" s="102">
        <f t="shared" si="0"/>
        <v>38</v>
      </c>
      <c r="AC44" s="103">
        <f t="shared" si="1"/>
        <v>64.620930232558152</v>
      </c>
      <c r="AD44" s="103">
        <f t="shared" si="2"/>
        <v>2455.5953488372097</v>
      </c>
      <c r="AE44" s="104">
        <f t="shared" si="3"/>
        <v>328.28411906976748</v>
      </c>
      <c r="AF44" s="104">
        <f t="shared" si="4"/>
        <v>12474.796524651165</v>
      </c>
    </row>
    <row r="45" spans="28:32" ht="20.100000000000001" customHeight="1" x14ac:dyDescent="0.5">
      <c r="AB45" s="102">
        <f t="shared" si="0"/>
        <v>38</v>
      </c>
      <c r="AC45" s="103">
        <f t="shared" si="1"/>
        <v>64.620930232558152</v>
      </c>
      <c r="AD45" s="103">
        <f t="shared" si="2"/>
        <v>2455.5953488372097</v>
      </c>
      <c r="AE45" s="104">
        <f t="shared" si="3"/>
        <v>328.28411906976748</v>
      </c>
      <c r="AF45" s="104">
        <f t="shared" si="4"/>
        <v>12474.796524651165</v>
      </c>
    </row>
    <row r="46" spans="28:32" ht="20.100000000000001" customHeight="1" x14ac:dyDescent="0.5">
      <c r="AB46" s="102">
        <f t="shared" si="0"/>
        <v>38</v>
      </c>
      <c r="AC46" s="103">
        <f t="shared" si="1"/>
        <v>64.620930232558152</v>
      </c>
      <c r="AD46" s="103">
        <f t="shared" si="2"/>
        <v>2455.5953488372097</v>
      </c>
      <c r="AE46" s="104">
        <f t="shared" si="3"/>
        <v>328.28411906976748</v>
      </c>
      <c r="AF46" s="104">
        <f t="shared" si="4"/>
        <v>12474.796524651165</v>
      </c>
    </row>
    <row r="47" spans="28:32" ht="20.100000000000001" customHeight="1" x14ac:dyDescent="0.5">
      <c r="AB47" s="102">
        <f t="shared" si="0"/>
        <v>38</v>
      </c>
      <c r="AC47" s="103">
        <f t="shared" si="1"/>
        <v>64.620930232558152</v>
      </c>
      <c r="AD47" s="103">
        <f t="shared" si="2"/>
        <v>2455.5953488372097</v>
      </c>
      <c r="AE47" s="104">
        <f t="shared" si="3"/>
        <v>328.28411906976748</v>
      </c>
      <c r="AF47" s="104">
        <f t="shared" si="4"/>
        <v>12474.796524651165</v>
      </c>
    </row>
    <row r="48" spans="28:32" ht="20.100000000000001" customHeight="1" x14ac:dyDescent="0.5">
      <c r="AB48" s="102">
        <f t="shared" si="0"/>
        <v>38</v>
      </c>
      <c r="AC48" s="103">
        <f t="shared" si="1"/>
        <v>64.620930232558152</v>
      </c>
      <c r="AD48" s="103">
        <f t="shared" si="2"/>
        <v>2455.5953488372097</v>
      </c>
      <c r="AE48" s="104">
        <f t="shared" si="3"/>
        <v>328.28411906976748</v>
      </c>
      <c r="AF48" s="104">
        <f t="shared" si="4"/>
        <v>12474.796524651165</v>
      </c>
    </row>
    <row r="49" spans="28:32" ht="20.100000000000001" customHeight="1" x14ac:dyDescent="0.5">
      <c r="AB49" s="102">
        <f t="shared" si="0"/>
        <v>38</v>
      </c>
      <c r="AC49" s="103">
        <f t="shared" si="1"/>
        <v>64.620930232558152</v>
      </c>
      <c r="AD49" s="103">
        <f t="shared" si="2"/>
        <v>2455.5953488372097</v>
      </c>
      <c r="AE49" s="104">
        <f t="shared" si="3"/>
        <v>328.28411906976748</v>
      </c>
      <c r="AF49" s="104">
        <f t="shared" si="4"/>
        <v>12474.796524651165</v>
      </c>
    </row>
    <row r="50" spans="28:32" ht="20.100000000000001" customHeight="1" x14ac:dyDescent="0.5">
      <c r="AB50" s="102">
        <f t="shared" si="0"/>
        <v>38</v>
      </c>
      <c r="AC50" s="103">
        <f t="shared" si="1"/>
        <v>64.620930232558152</v>
      </c>
      <c r="AD50" s="103">
        <f t="shared" si="2"/>
        <v>2455.5953488372097</v>
      </c>
      <c r="AE50" s="104">
        <f t="shared" si="3"/>
        <v>328.28411906976748</v>
      </c>
      <c r="AF50" s="104">
        <f t="shared" si="4"/>
        <v>12474.796524651165</v>
      </c>
    </row>
    <row r="51" spans="28:32" ht="20.100000000000001" customHeight="1" x14ac:dyDescent="0.5">
      <c r="AB51" s="102">
        <f t="shared" si="0"/>
        <v>38</v>
      </c>
      <c r="AC51" s="103">
        <f t="shared" si="1"/>
        <v>64.620930232558152</v>
      </c>
      <c r="AD51" s="103">
        <f t="shared" si="2"/>
        <v>2455.5953488372097</v>
      </c>
      <c r="AE51" s="104">
        <f t="shared" si="3"/>
        <v>328.28411906976748</v>
      </c>
      <c r="AF51" s="104">
        <f t="shared" si="4"/>
        <v>12474.796524651165</v>
      </c>
    </row>
    <row r="52" spans="28:32" ht="20.100000000000001" customHeight="1" x14ac:dyDescent="0.5">
      <c r="AB52" s="102">
        <f t="shared" si="0"/>
        <v>38</v>
      </c>
      <c r="AC52" s="103">
        <f t="shared" si="1"/>
        <v>64.620930232558152</v>
      </c>
      <c r="AD52" s="103">
        <f t="shared" si="2"/>
        <v>2455.5953488372097</v>
      </c>
      <c r="AE52" s="104">
        <f t="shared" si="3"/>
        <v>328.28411906976748</v>
      </c>
      <c r="AF52" s="104">
        <f t="shared" si="4"/>
        <v>12474.796524651165</v>
      </c>
    </row>
    <row r="53" spans="28:32" ht="20.100000000000001" customHeight="1" x14ac:dyDescent="0.5">
      <c r="AB53" s="102">
        <f t="shared" si="0"/>
        <v>38</v>
      </c>
      <c r="AC53" s="103">
        <f t="shared" si="1"/>
        <v>64.620930232558152</v>
      </c>
      <c r="AD53" s="103">
        <f t="shared" si="2"/>
        <v>2455.5953488372097</v>
      </c>
      <c r="AE53" s="104">
        <f t="shared" si="3"/>
        <v>328.28411906976748</v>
      </c>
      <c r="AF53" s="104">
        <f t="shared" si="4"/>
        <v>12474.796524651165</v>
      </c>
    </row>
    <row r="54" spans="28:32" ht="20.100000000000001" customHeight="1" x14ac:dyDescent="0.5">
      <c r="AB54" s="102">
        <f t="shared" si="0"/>
        <v>38</v>
      </c>
      <c r="AC54" s="103">
        <f t="shared" si="1"/>
        <v>64.620930232558152</v>
      </c>
      <c r="AD54" s="103">
        <f t="shared" si="2"/>
        <v>2455.5953488372097</v>
      </c>
      <c r="AE54" s="104">
        <f t="shared" si="3"/>
        <v>328.28411906976748</v>
      </c>
      <c r="AF54" s="104">
        <f t="shared" si="4"/>
        <v>12474.796524651165</v>
      </c>
    </row>
    <row r="55" spans="28:32" ht="20.100000000000001" customHeight="1" x14ac:dyDescent="0.5">
      <c r="AB55" s="102">
        <f t="shared" si="0"/>
        <v>38</v>
      </c>
      <c r="AC55" s="103">
        <f t="shared" si="1"/>
        <v>64.620930232558152</v>
      </c>
      <c r="AD55" s="103">
        <f t="shared" si="2"/>
        <v>2455.5953488372097</v>
      </c>
      <c r="AE55" s="104">
        <f t="shared" si="3"/>
        <v>328.28411906976748</v>
      </c>
      <c r="AF55" s="104">
        <f t="shared" si="4"/>
        <v>12474.796524651165</v>
      </c>
    </row>
    <row r="56" spans="28:32" ht="20.100000000000001" customHeight="1" x14ac:dyDescent="0.5">
      <c r="AB56" s="102">
        <f t="shared" si="0"/>
        <v>38</v>
      </c>
      <c r="AC56" s="103">
        <f t="shared" si="1"/>
        <v>64.620930232558152</v>
      </c>
      <c r="AD56" s="103">
        <f t="shared" si="2"/>
        <v>2455.5953488372097</v>
      </c>
      <c r="AE56" s="104">
        <f t="shared" si="3"/>
        <v>328.28411906976748</v>
      </c>
      <c r="AF56" s="104">
        <f t="shared" si="4"/>
        <v>12474.796524651165</v>
      </c>
    </row>
    <row r="57" spans="28:32" ht="20.100000000000001" customHeight="1" x14ac:dyDescent="0.5">
      <c r="AB57" s="102">
        <f t="shared" si="0"/>
        <v>38</v>
      </c>
      <c r="AC57" s="103">
        <f t="shared" si="1"/>
        <v>64.620930232558152</v>
      </c>
      <c r="AD57" s="103">
        <f t="shared" si="2"/>
        <v>2455.5953488372097</v>
      </c>
      <c r="AE57" s="104">
        <f t="shared" si="3"/>
        <v>328.28411906976748</v>
      </c>
      <c r="AF57" s="104">
        <f t="shared" si="4"/>
        <v>12474.796524651165</v>
      </c>
    </row>
    <row r="58" spans="28:32" ht="20.100000000000001" customHeight="1" x14ac:dyDescent="0.5">
      <c r="AB58" s="102">
        <f t="shared" si="0"/>
        <v>38</v>
      </c>
      <c r="AC58" s="103">
        <f t="shared" si="1"/>
        <v>64.620930232558152</v>
      </c>
      <c r="AD58" s="103">
        <f t="shared" si="2"/>
        <v>2455.5953488372097</v>
      </c>
      <c r="AE58" s="104">
        <f t="shared" si="3"/>
        <v>328.28411906976748</v>
      </c>
      <c r="AF58" s="104">
        <f t="shared" si="4"/>
        <v>12474.796524651165</v>
      </c>
    </row>
    <row r="59" spans="28:32" ht="20.100000000000001" customHeight="1" x14ac:dyDescent="0.5">
      <c r="AB59" s="102">
        <f t="shared" si="0"/>
        <v>38</v>
      </c>
      <c r="AC59" s="103">
        <f t="shared" si="1"/>
        <v>64.620930232558152</v>
      </c>
      <c r="AD59" s="103">
        <f t="shared" si="2"/>
        <v>2455.5953488372097</v>
      </c>
      <c r="AE59" s="104">
        <f t="shared" si="3"/>
        <v>328.28411906976748</v>
      </c>
      <c r="AF59" s="104">
        <f t="shared" si="4"/>
        <v>12474.796524651165</v>
      </c>
    </row>
    <row r="60" spans="28:32" ht="20.100000000000001" customHeight="1" x14ac:dyDescent="0.5">
      <c r="AB60" s="102">
        <f t="shared" si="0"/>
        <v>38</v>
      </c>
      <c r="AC60" s="103">
        <f t="shared" si="1"/>
        <v>64.620930232558152</v>
      </c>
      <c r="AD60" s="103">
        <f t="shared" si="2"/>
        <v>2455.5953488372097</v>
      </c>
      <c r="AE60" s="104">
        <f t="shared" si="3"/>
        <v>328.28411906976748</v>
      </c>
      <c r="AF60" s="104">
        <f t="shared" si="4"/>
        <v>12474.796524651165</v>
      </c>
    </row>
    <row r="61" spans="28:32" ht="20.100000000000001" customHeight="1" x14ac:dyDescent="0.5">
      <c r="AB61" s="102">
        <f t="shared" si="0"/>
        <v>38</v>
      </c>
      <c r="AC61" s="103">
        <f t="shared" si="1"/>
        <v>64.620930232558152</v>
      </c>
      <c r="AD61" s="103">
        <f t="shared" si="2"/>
        <v>2455.5953488372097</v>
      </c>
      <c r="AE61" s="104">
        <f t="shared" si="3"/>
        <v>328.28411906976748</v>
      </c>
      <c r="AF61" s="104">
        <f t="shared" si="4"/>
        <v>12474.796524651165</v>
      </c>
    </row>
    <row r="62" spans="28:32" ht="20.100000000000001" customHeight="1" x14ac:dyDescent="0.5">
      <c r="AB62" s="102">
        <f t="shared" si="0"/>
        <v>38</v>
      </c>
      <c r="AC62" s="103">
        <f t="shared" si="1"/>
        <v>64.620930232558152</v>
      </c>
      <c r="AD62" s="103">
        <f t="shared" si="2"/>
        <v>2455.5953488372097</v>
      </c>
      <c r="AE62" s="104">
        <f t="shared" si="3"/>
        <v>328.28411906976748</v>
      </c>
      <c r="AF62" s="104">
        <f t="shared" si="4"/>
        <v>12474.796524651165</v>
      </c>
    </row>
    <row r="63" spans="28:32" ht="20.100000000000001" customHeight="1" x14ac:dyDescent="0.5">
      <c r="AB63" s="102">
        <f t="shared" si="0"/>
        <v>38</v>
      </c>
      <c r="AC63" s="103">
        <f t="shared" si="1"/>
        <v>64.620930232558152</v>
      </c>
      <c r="AD63" s="103">
        <f t="shared" si="2"/>
        <v>2455.5953488372097</v>
      </c>
      <c r="AE63" s="104">
        <f t="shared" si="3"/>
        <v>328.28411906976748</v>
      </c>
      <c r="AF63" s="104">
        <f t="shared" si="4"/>
        <v>12474.796524651165</v>
      </c>
    </row>
    <row r="64" spans="28:32" ht="20.100000000000001" customHeight="1" x14ac:dyDescent="0.5">
      <c r="AB64" s="102">
        <f t="shared" si="0"/>
        <v>38</v>
      </c>
      <c r="AC64" s="103">
        <f t="shared" si="1"/>
        <v>64.620930232558152</v>
      </c>
      <c r="AD64" s="103">
        <f t="shared" si="2"/>
        <v>2455.5953488372097</v>
      </c>
      <c r="AE64" s="104">
        <f t="shared" si="3"/>
        <v>328.28411906976748</v>
      </c>
      <c r="AF64" s="104">
        <f t="shared" si="4"/>
        <v>12474.796524651165</v>
      </c>
    </row>
    <row r="65" spans="28:32" ht="20.100000000000001" customHeight="1" x14ac:dyDescent="0.5">
      <c r="AB65" s="102">
        <f t="shared" si="0"/>
        <v>38</v>
      </c>
      <c r="AC65" s="103">
        <f t="shared" si="1"/>
        <v>64.620930232558152</v>
      </c>
      <c r="AD65" s="103">
        <f t="shared" si="2"/>
        <v>2455.5953488372097</v>
      </c>
      <c r="AE65" s="104">
        <f t="shared" si="3"/>
        <v>328.28411906976748</v>
      </c>
      <c r="AF65" s="104">
        <f t="shared" si="4"/>
        <v>12474.796524651165</v>
      </c>
    </row>
    <row r="66" spans="28:32" ht="20.100000000000001" customHeight="1" x14ac:dyDescent="0.5">
      <c r="AB66" s="102">
        <f t="shared" si="0"/>
        <v>38</v>
      </c>
      <c r="AC66" s="103">
        <f t="shared" si="1"/>
        <v>64.620930232558152</v>
      </c>
      <c r="AD66" s="103">
        <f t="shared" si="2"/>
        <v>2455.5953488372097</v>
      </c>
      <c r="AE66" s="104">
        <f t="shared" si="3"/>
        <v>328.28411906976748</v>
      </c>
      <c r="AF66" s="104">
        <f t="shared" si="4"/>
        <v>12474.796524651165</v>
      </c>
    </row>
    <row r="67" spans="28:32" ht="20.100000000000001" customHeight="1" x14ac:dyDescent="0.5">
      <c r="AB67" s="102">
        <f t="shared" si="0"/>
        <v>38</v>
      </c>
      <c r="AC67" s="103">
        <f t="shared" si="1"/>
        <v>64.620930232558152</v>
      </c>
      <c r="AD67" s="103">
        <f t="shared" si="2"/>
        <v>2455.5953488372097</v>
      </c>
      <c r="AE67" s="104">
        <f t="shared" si="3"/>
        <v>328.28411906976748</v>
      </c>
      <c r="AF67" s="104">
        <f t="shared" si="4"/>
        <v>12474.796524651165</v>
      </c>
    </row>
    <row r="68" spans="28:32" ht="20.100000000000001" customHeight="1" x14ac:dyDescent="0.5">
      <c r="AB68" s="102">
        <f t="shared" si="0"/>
        <v>38</v>
      </c>
      <c r="AC68" s="103">
        <f t="shared" si="1"/>
        <v>64.620930232558152</v>
      </c>
      <c r="AD68" s="103">
        <f t="shared" si="2"/>
        <v>2455.5953488372097</v>
      </c>
      <c r="AE68" s="104">
        <f t="shared" si="3"/>
        <v>328.28411906976748</v>
      </c>
      <c r="AF68" s="104">
        <f t="shared" si="4"/>
        <v>12474.796524651165</v>
      </c>
    </row>
    <row r="69" spans="28:32" ht="20.100000000000001" customHeight="1" x14ac:dyDescent="0.5">
      <c r="AB69" s="102">
        <f t="shared" si="0"/>
        <v>38</v>
      </c>
      <c r="AC69" s="103">
        <f t="shared" si="1"/>
        <v>64.620930232558152</v>
      </c>
      <c r="AD69" s="103">
        <f t="shared" si="2"/>
        <v>2455.5953488372097</v>
      </c>
      <c r="AE69" s="104">
        <f t="shared" si="3"/>
        <v>328.28411906976748</v>
      </c>
      <c r="AF69" s="104">
        <f t="shared" si="4"/>
        <v>12474.796524651165</v>
      </c>
    </row>
    <row r="70" spans="28:32" ht="20.100000000000001" customHeight="1" x14ac:dyDescent="0.5">
      <c r="AB70" s="102">
        <f t="shared" si="0"/>
        <v>38</v>
      </c>
      <c r="AC70" s="103">
        <f t="shared" si="1"/>
        <v>64.620930232558152</v>
      </c>
      <c r="AD70" s="103">
        <f t="shared" si="2"/>
        <v>2455.5953488372097</v>
      </c>
      <c r="AE70" s="104">
        <f t="shared" si="3"/>
        <v>328.28411906976748</v>
      </c>
      <c r="AF70" s="104">
        <f t="shared" si="4"/>
        <v>12474.796524651165</v>
      </c>
    </row>
    <row r="71" spans="28:32" ht="20.100000000000001" customHeight="1" x14ac:dyDescent="0.5">
      <c r="AB71" s="102">
        <f t="shared" ref="AB71:AB134" si="5">AB70+U71</f>
        <v>38</v>
      </c>
      <c r="AC71" s="103">
        <f t="shared" ref="AC71:AC134" si="6">IF(U71&gt;0,(W71+AD70)/AB71,AC70)</f>
        <v>64.620930232558152</v>
      </c>
      <c r="AD71" s="103">
        <f t="shared" ref="AD71:AD134" si="7">AB71*AC71</f>
        <v>2455.5953488372097</v>
      </c>
      <c r="AE71" s="104">
        <f t="shared" ref="AE71:AE134" si="8">IF(U71&gt;0,(AF70+Z71)/AB71,AE70)</f>
        <v>328.28411906976748</v>
      </c>
      <c r="AF71" s="104">
        <f t="shared" ref="AF71:AF134" si="9">AB71*AE71</f>
        <v>12474.796524651165</v>
      </c>
    </row>
    <row r="72" spans="28:32" ht="20.100000000000001" customHeight="1" x14ac:dyDescent="0.5">
      <c r="AB72" s="102">
        <f t="shared" si="5"/>
        <v>38</v>
      </c>
      <c r="AC72" s="103">
        <f t="shared" si="6"/>
        <v>64.620930232558152</v>
      </c>
      <c r="AD72" s="103">
        <f t="shared" si="7"/>
        <v>2455.5953488372097</v>
      </c>
      <c r="AE72" s="104">
        <f t="shared" si="8"/>
        <v>328.28411906976748</v>
      </c>
      <c r="AF72" s="104">
        <f t="shared" si="9"/>
        <v>12474.796524651165</v>
      </c>
    </row>
    <row r="73" spans="28:32" ht="20.100000000000001" customHeight="1" x14ac:dyDescent="0.5">
      <c r="AB73" s="102">
        <f t="shared" si="5"/>
        <v>38</v>
      </c>
      <c r="AC73" s="103">
        <f t="shared" si="6"/>
        <v>64.620930232558152</v>
      </c>
      <c r="AD73" s="103">
        <f t="shared" si="7"/>
        <v>2455.5953488372097</v>
      </c>
      <c r="AE73" s="104">
        <f t="shared" si="8"/>
        <v>328.28411906976748</v>
      </c>
      <c r="AF73" s="104">
        <f t="shared" si="9"/>
        <v>12474.796524651165</v>
      </c>
    </row>
    <row r="74" spans="28:32" ht="20.100000000000001" customHeight="1" x14ac:dyDescent="0.5">
      <c r="AB74" s="102">
        <f t="shared" si="5"/>
        <v>38</v>
      </c>
      <c r="AC74" s="103">
        <f t="shared" si="6"/>
        <v>64.620930232558152</v>
      </c>
      <c r="AD74" s="103">
        <f t="shared" si="7"/>
        <v>2455.5953488372097</v>
      </c>
      <c r="AE74" s="104">
        <f t="shared" si="8"/>
        <v>328.28411906976748</v>
      </c>
      <c r="AF74" s="104">
        <f t="shared" si="9"/>
        <v>12474.796524651165</v>
      </c>
    </row>
    <row r="75" spans="28:32" ht="20.100000000000001" customHeight="1" x14ac:dyDescent="0.5">
      <c r="AB75" s="102">
        <f t="shared" si="5"/>
        <v>38</v>
      </c>
      <c r="AC75" s="103">
        <f t="shared" si="6"/>
        <v>64.620930232558152</v>
      </c>
      <c r="AD75" s="103">
        <f t="shared" si="7"/>
        <v>2455.5953488372097</v>
      </c>
      <c r="AE75" s="104">
        <f t="shared" si="8"/>
        <v>328.28411906976748</v>
      </c>
      <c r="AF75" s="104">
        <f t="shared" si="9"/>
        <v>12474.796524651165</v>
      </c>
    </row>
    <row r="76" spans="28:32" ht="20.100000000000001" customHeight="1" x14ac:dyDescent="0.5">
      <c r="AB76" s="102">
        <f t="shared" si="5"/>
        <v>38</v>
      </c>
      <c r="AC76" s="103">
        <f t="shared" si="6"/>
        <v>64.620930232558152</v>
      </c>
      <c r="AD76" s="103">
        <f t="shared" si="7"/>
        <v>2455.5953488372097</v>
      </c>
      <c r="AE76" s="104">
        <f t="shared" si="8"/>
        <v>328.28411906976748</v>
      </c>
      <c r="AF76" s="104">
        <f t="shared" si="9"/>
        <v>12474.796524651165</v>
      </c>
    </row>
    <row r="77" spans="28:32" ht="20.100000000000001" customHeight="1" x14ac:dyDescent="0.5">
      <c r="AB77" s="102">
        <f t="shared" si="5"/>
        <v>38</v>
      </c>
      <c r="AC77" s="103">
        <f t="shared" si="6"/>
        <v>64.620930232558152</v>
      </c>
      <c r="AD77" s="103">
        <f t="shared" si="7"/>
        <v>2455.5953488372097</v>
      </c>
      <c r="AE77" s="104">
        <f t="shared" si="8"/>
        <v>328.28411906976748</v>
      </c>
      <c r="AF77" s="104">
        <f t="shared" si="9"/>
        <v>12474.796524651165</v>
      </c>
    </row>
    <row r="78" spans="28:32" ht="20.100000000000001" customHeight="1" x14ac:dyDescent="0.5">
      <c r="AB78" s="102">
        <f t="shared" si="5"/>
        <v>38</v>
      </c>
      <c r="AC78" s="103">
        <f t="shared" si="6"/>
        <v>64.620930232558152</v>
      </c>
      <c r="AD78" s="103">
        <f t="shared" si="7"/>
        <v>2455.5953488372097</v>
      </c>
      <c r="AE78" s="104">
        <f t="shared" si="8"/>
        <v>328.28411906976748</v>
      </c>
      <c r="AF78" s="104">
        <f t="shared" si="9"/>
        <v>12474.796524651165</v>
      </c>
    </row>
    <row r="79" spans="28:32" ht="20.100000000000001" customHeight="1" x14ac:dyDescent="0.5">
      <c r="AB79" s="102">
        <f t="shared" si="5"/>
        <v>38</v>
      </c>
      <c r="AC79" s="103">
        <f t="shared" si="6"/>
        <v>64.620930232558152</v>
      </c>
      <c r="AD79" s="103">
        <f t="shared" si="7"/>
        <v>2455.5953488372097</v>
      </c>
      <c r="AE79" s="104">
        <f t="shared" si="8"/>
        <v>328.28411906976748</v>
      </c>
      <c r="AF79" s="104">
        <f t="shared" si="9"/>
        <v>12474.796524651165</v>
      </c>
    </row>
    <row r="80" spans="28:32" ht="20.100000000000001" customHeight="1" x14ac:dyDescent="0.5">
      <c r="AB80" s="102">
        <f t="shared" si="5"/>
        <v>38</v>
      </c>
      <c r="AC80" s="103">
        <f t="shared" si="6"/>
        <v>64.620930232558152</v>
      </c>
      <c r="AD80" s="103">
        <f t="shared" si="7"/>
        <v>2455.5953488372097</v>
      </c>
      <c r="AE80" s="104">
        <f t="shared" si="8"/>
        <v>328.28411906976748</v>
      </c>
      <c r="AF80" s="104">
        <f t="shared" si="9"/>
        <v>12474.796524651165</v>
      </c>
    </row>
    <row r="81" spans="28:32" ht="20.100000000000001" customHeight="1" x14ac:dyDescent="0.5">
      <c r="AB81" s="102">
        <f t="shared" si="5"/>
        <v>38</v>
      </c>
      <c r="AC81" s="103">
        <f t="shared" si="6"/>
        <v>64.620930232558152</v>
      </c>
      <c r="AD81" s="103">
        <f t="shared" si="7"/>
        <v>2455.5953488372097</v>
      </c>
      <c r="AE81" s="104">
        <f t="shared" si="8"/>
        <v>328.28411906976748</v>
      </c>
      <c r="AF81" s="104">
        <f t="shared" si="9"/>
        <v>12474.796524651165</v>
      </c>
    </row>
    <row r="82" spans="28:32" ht="20.100000000000001" customHeight="1" x14ac:dyDescent="0.5">
      <c r="AB82" s="102">
        <f t="shared" si="5"/>
        <v>38</v>
      </c>
      <c r="AC82" s="103">
        <f t="shared" si="6"/>
        <v>64.620930232558152</v>
      </c>
      <c r="AD82" s="103">
        <f t="shared" si="7"/>
        <v>2455.5953488372097</v>
      </c>
      <c r="AE82" s="104">
        <f t="shared" si="8"/>
        <v>328.28411906976748</v>
      </c>
      <c r="AF82" s="104">
        <f t="shared" si="9"/>
        <v>12474.796524651165</v>
      </c>
    </row>
    <row r="83" spans="28:32" ht="20.100000000000001" customHeight="1" x14ac:dyDescent="0.5">
      <c r="AB83" s="102">
        <f t="shared" si="5"/>
        <v>38</v>
      </c>
      <c r="AC83" s="103">
        <f t="shared" si="6"/>
        <v>64.620930232558152</v>
      </c>
      <c r="AD83" s="103">
        <f t="shared" si="7"/>
        <v>2455.5953488372097</v>
      </c>
      <c r="AE83" s="104">
        <f t="shared" si="8"/>
        <v>328.28411906976748</v>
      </c>
      <c r="AF83" s="104">
        <f t="shared" si="9"/>
        <v>12474.796524651165</v>
      </c>
    </row>
    <row r="84" spans="28:32" ht="20.100000000000001" customHeight="1" x14ac:dyDescent="0.5">
      <c r="AB84" s="102">
        <f t="shared" si="5"/>
        <v>38</v>
      </c>
      <c r="AC84" s="103">
        <f t="shared" si="6"/>
        <v>64.620930232558152</v>
      </c>
      <c r="AD84" s="103">
        <f t="shared" si="7"/>
        <v>2455.5953488372097</v>
      </c>
      <c r="AE84" s="104">
        <f t="shared" si="8"/>
        <v>328.28411906976748</v>
      </c>
      <c r="AF84" s="104">
        <f t="shared" si="9"/>
        <v>12474.796524651165</v>
      </c>
    </row>
    <row r="85" spans="28:32" ht="20.100000000000001" customHeight="1" x14ac:dyDescent="0.5">
      <c r="AB85" s="102">
        <f t="shared" si="5"/>
        <v>38</v>
      </c>
      <c r="AC85" s="103">
        <f t="shared" si="6"/>
        <v>64.620930232558152</v>
      </c>
      <c r="AD85" s="103">
        <f t="shared" si="7"/>
        <v>2455.5953488372097</v>
      </c>
      <c r="AE85" s="104">
        <f t="shared" si="8"/>
        <v>328.28411906976748</v>
      </c>
      <c r="AF85" s="104">
        <f t="shared" si="9"/>
        <v>12474.796524651165</v>
      </c>
    </row>
    <row r="86" spans="28:32" ht="20.100000000000001" customHeight="1" x14ac:dyDescent="0.5">
      <c r="AB86" s="102">
        <f t="shared" si="5"/>
        <v>38</v>
      </c>
      <c r="AC86" s="103">
        <f t="shared" si="6"/>
        <v>64.620930232558152</v>
      </c>
      <c r="AD86" s="103">
        <f t="shared" si="7"/>
        <v>2455.5953488372097</v>
      </c>
      <c r="AE86" s="104">
        <f t="shared" si="8"/>
        <v>328.28411906976748</v>
      </c>
      <c r="AF86" s="104">
        <f t="shared" si="9"/>
        <v>12474.796524651165</v>
      </c>
    </row>
    <row r="87" spans="28:32" ht="20.100000000000001" customHeight="1" x14ac:dyDescent="0.5">
      <c r="AB87" s="102">
        <f t="shared" si="5"/>
        <v>38</v>
      </c>
      <c r="AC87" s="103">
        <f t="shared" si="6"/>
        <v>64.620930232558152</v>
      </c>
      <c r="AD87" s="103">
        <f t="shared" si="7"/>
        <v>2455.5953488372097</v>
      </c>
      <c r="AE87" s="104">
        <f t="shared" si="8"/>
        <v>328.28411906976748</v>
      </c>
      <c r="AF87" s="104">
        <f t="shared" si="9"/>
        <v>12474.796524651165</v>
      </c>
    </row>
    <row r="88" spans="28:32" ht="20.100000000000001" customHeight="1" x14ac:dyDescent="0.5">
      <c r="AB88" s="102">
        <f t="shared" si="5"/>
        <v>38</v>
      </c>
      <c r="AC88" s="103">
        <f t="shared" si="6"/>
        <v>64.620930232558152</v>
      </c>
      <c r="AD88" s="103">
        <f t="shared" si="7"/>
        <v>2455.5953488372097</v>
      </c>
      <c r="AE88" s="104">
        <f t="shared" si="8"/>
        <v>328.28411906976748</v>
      </c>
      <c r="AF88" s="104">
        <f t="shared" si="9"/>
        <v>12474.796524651165</v>
      </c>
    </row>
    <row r="89" spans="28:32" ht="20.100000000000001" customHeight="1" x14ac:dyDescent="0.5">
      <c r="AB89" s="102">
        <f t="shared" si="5"/>
        <v>38</v>
      </c>
      <c r="AC89" s="103">
        <f t="shared" si="6"/>
        <v>64.620930232558152</v>
      </c>
      <c r="AD89" s="103">
        <f t="shared" si="7"/>
        <v>2455.5953488372097</v>
      </c>
      <c r="AE89" s="104">
        <f t="shared" si="8"/>
        <v>328.28411906976748</v>
      </c>
      <c r="AF89" s="104">
        <f t="shared" si="9"/>
        <v>12474.796524651165</v>
      </c>
    </row>
    <row r="90" spans="28:32" ht="20.100000000000001" customHeight="1" x14ac:dyDescent="0.5">
      <c r="AB90" s="102">
        <f t="shared" si="5"/>
        <v>38</v>
      </c>
      <c r="AC90" s="103">
        <f t="shared" si="6"/>
        <v>64.620930232558152</v>
      </c>
      <c r="AD90" s="103">
        <f t="shared" si="7"/>
        <v>2455.5953488372097</v>
      </c>
      <c r="AE90" s="104">
        <f t="shared" si="8"/>
        <v>328.28411906976748</v>
      </c>
      <c r="AF90" s="104">
        <f t="shared" si="9"/>
        <v>12474.796524651165</v>
      </c>
    </row>
    <row r="91" spans="28:32" ht="20.100000000000001" customHeight="1" x14ac:dyDescent="0.5">
      <c r="AB91" s="102">
        <f t="shared" si="5"/>
        <v>38</v>
      </c>
      <c r="AC91" s="103">
        <f t="shared" si="6"/>
        <v>64.620930232558152</v>
      </c>
      <c r="AD91" s="103">
        <f t="shared" si="7"/>
        <v>2455.5953488372097</v>
      </c>
      <c r="AE91" s="104">
        <f t="shared" si="8"/>
        <v>328.28411906976748</v>
      </c>
      <c r="AF91" s="104">
        <f t="shared" si="9"/>
        <v>12474.796524651165</v>
      </c>
    </row>
    <row r="92" spans="28:32" ht="20.100000000000001" customHeight="1" x14ac:dyDescent="0.5">
      <c r="AB92" s="102">
        <f t="shared" si="5"/>
        <v>38</v>
      </c>
      <c r="AC92" s="103">
        <f t="shared" si="6"/>
        <v>64.620930232558152</v>
      </c>
      <c r="AD92" s="103">
        <f t="shared" si="7"/>
        <v>2455.5953488372097</v>
      </c>
      <c r="AE92" s="104">
        <f t="shared" si="8"/>
        <v>328.28411906976748</v>
      </c>
      <c r="AF92" s="104">
        <f t="shared" si="9"/>
        <v>12474.796524651165</v>
      </c>
    </row>
    <row r="93" spans="28:32" ht="20.100000000000001" customHeight="1" x14ac:dyDescent="0.5">
      <c r="AB93" s="102">
        <f t="shared" si="5"/>
        <v>38</v>
      </c>
      <c r="AC93" s="103">
        <f t="shared" si="6"/>
        <v>64.620930232558152</v>
      </c>
      <c r="AD93" s="103">
        <f t="shared" si="7"/>
        <v>2455.5953488372097</v>
      </c>
      <c r="AE93" s="104">
        <f t="shared" si="8"/>
        <v>328.28411906976748</v>
      </c>
      <c r="AF93" s="104">
        <f t="shared" si="9"/>
        <v>12474.796524651165</v>
      </c>
    </row>
    <row r="94" spans="28:32" ht="20.100000000000001" customHeight="1" x14ac:dyDescent="0.5">
      <c r="AB94" s="102">
        <f t="shared" si="5"/>
        <v>38</v>
      </c>
      <c r="AC94" s="103">
        <f t="shared" si="6"/>
        <v>64.620930232558152</v>
      </c>
      <c r="AD94" s="103">
        <f t="shared" si="7"/>
        <v>2455.5953488372097</v>
      </c>
      <c r="AE94" s="104">
        <f t="shared" si="8"/>
        <v>328.28411906976748</v>
      </c>
      <c r="AF94" s="104">
        <f t="shared" si="9"/>
        <v>12474.796524651165</v>
      </c>
    </row>
    <row r="95" spans="28:32" ht="20.100000000000001" customHeight="1" x14ac:dyDescent="0.5">
      <c r="AB95" s="102">
        <f t="shared" si="5"/>
        <v>38</v>
      </c>
      <c r="AC95" s="103">
        <f t="shared" si="6"/>
        <v>64.620930232558152</v>
      </c>
      <c r="AD95" s="103">
        <f t="shared" si="7"/>
        <v>2455.5953488372097</v>
      </c>
      <c r="AE95" s="104">
        <f t="shared" si="8"/>
        <v>328.28411906976748</v>
      </c>
      <c r="AF95" s="104">
        <f t="shared" si="9"/>
        <v>12474.796524651165</v>
      </c>
    </row>
    <row r="96" spans="28:32" ht="20.100000000000001" customHeight="1" x14ac:dyDescent="0.5">
      <c r="AB96" s="102">
        <f t="shared" si="5"/>
        <v>38</v>
      </c>
      <c r="AC96" s="103">
        <f t="shared" si="6"/>
        <v>64.620930232558152</v>
      </c>
      <c r="AD96" s="103">
        <f t="shared" si="7"/>
        <v>2455.5953488372097</v>
      </c>
      <c r="AE96" s="104">
        <f t="shared" si="8"/>
        <v>328.28411906976748</v>
      </c>
      <c r="AF96" s="104">
        <f t="shared" si="9"/>
        <v>12474.796524651165</v>
      </c>
    </row>
    <row r="97" spans="28:32" ht="20.100000000000001" customHeight="1" x14ac:dyDescent="0.5">
      <c r="AB97" s="102">
        <f t="shared" si="5"/>
        <v>38</v>
      </c>
      <c r="AC97" s="103">
        <f t="shared" si="6"/>
        <v>64.620930232558152</v>
      </c>
      <c r="AD97" s="103">
        <f t="shared" si="7"/>
        <v>2455.5953488372097</v>
      </c>
      <c r="AE97" s="104">
        <f t="shared" si="8"/>
        <v>328.28411906976748</v>
      </c>
      <c r="AF97" s="104">
        <f t="shared" si="9"/>
        <v>12474.796524651165</v>
      </c>
    </row>
    <row r="98" spans="28:32" ht="20.100000000000001" customHeight="1" x14ac:dyDescent="0.5">
      <c r="AB98" s="102">
        <f t="shared" si="5"/>
        <v>38</v>
      </c>
      <c r="AC98" s="103">
        <f t="shared" si="6"/>
        <v>64.620930232558152</v>
      </c>
      <c r="AD98" s="103">
        <f t="shared" si="7"/>
        <v>2455.5953488372097</v>
      </c>
      <c r="AE98" s="104">
        <f t="shared" si="8"/>
        <v>328.28411906976748</v>
      </c>
      <c r="AF98" s="104">
        <f t="shared" si="9"/>
        <v>12474.796524651165</v>
      </c>
    </row>
    <row r="99" spans="28:32" ht="20.100000000000001" customHeight="1" x14ac:dyDescent="0.5">
      <c r="AB99" s="102">
        <f t="shared" si="5"/>
        <v>38</v>
      </c>
      <c r="AC99" s="103">
        <f t="shared" si="6"/>
        <v>64.620930232558152</v>
      </c>
      <c r="AD99" s="103">
        <f t="shared" si="7"/>
        <v>2455.5953488372097</v>
      </c>
      <c r="AE99" s="104">
        <f t="shared" si="8"/>
        <v>328.28411906976748</v>
      </c>
      <c r="AF99" s="104">
        <f t="shared" si="9"/>
        <v>12474.796524651165</v>
      </c>
    </row>
    <row r="100" spans="28:32" ht="20.100000000000001" customHeight="1" x14ac:dyDescent="0.5">
      <c r="AB100" s="102">
        <f t="shared" si="5"/>
        <v>38</v>
      </c>
      <c r="AC100" s="103">
        <f t="shared" si="6"/>
        <v>64.620930232558152</v>
      </c>
      <c r="AD100" s="103">
        <f t="shared" si="7"/>
        <v>2455.5953488372097</v>
      </c>
      <c r="AE100" s="104">
        <f t="shared" si="8"/>
        <v>328.28411906976748</v>
      </c>
      <c r="AF100" s="104">
        <f t="shared" si="9"/>
        <v>12474.796524651165</v>
      </c>
    </row>
    <row r="101" spans="28:32" ht="20.100000000000001" customHeight="1" x14ac:dyDescent="0.5">
      <c r="AB101" s="102">
        <f t="shared" si="5"/>
        <v>38</v>
      </c>
      <c r="AC101" s="103">
        <f t="shared" si="6"/>
        <v>64.620930232558152</v>
      </c>
      <c r="AD101" s="103">
        <f t="shared" si="7"/>
        <v>2455.5953488372097</v>
      </c>
      <c r="AE101" s="104">
        <f t="shared" si="8"/>
        <v>328.28411906976748</v>
      </c>
      <c r="AF101" s="104">
        <f t="shared" si="9"/>
        <v>12474.796524651165</v>
      </c>
    </row>
    <row r="102" spans="28:32" ht="20.100000000000001" customHeight="1" x14ac:dyDescent="0.5">
      <c r="AB102" s="102">
        <f t="shared" si="5"/>
        <v>38</v>
      </c>
      <c r="AC102" s="103">
        <f t="shared" si="6"/>
        <v>64.620930232558152</v>
      </c>
      <c r="AD102" s="103">
        <f t="shared" si="7"/>
        <v>2455.5953488372097</v>
      </c>
      <c r="AE102" s="104">
        <f t="shared" si="8"/>
        <v>328.28411906976748</v>
      </c>
      <c r="AF102" s="104">
        <f t="shared" si="9"/>
        <v>12474.796524651165</v>
      </c>
    </row>
    <row r="103" spans="28:32" ht="20.100000000000001" customHeight="1" x14ac:dyDescent="0.5">
      <c r="AB103" s="102">
        <f t="shared" si="5"/>
        <v>38</v>
      </c>
      <c r="AC103" s="103">
        <f t="shared" si="6"/>
        <v>64.620930232558152</v>
      </c>
      <c r="AD103" s="103">
        <f t="shared" si="7"/>
        <v>2455.5953488372097</v>
      </c>
      <c r="AE103" s="104">
        <f t="shared" si="8"/>
        <v>328.28411906976748</v>
      </c>
      <c r="AF103" s="104">
        <f t="shared" si="9"/>
        <v>12474.796524651165</v>
      </c>
    </row>
    <row r="104" spans="28:32" ht="20.100000000000001" customHeight="1" x14ac:dyDescent="0.5">
      <c r="AB104" s="102">
        <f t="shared" si="5"/>
        <v>38</v>
      </c>
      <c r="AC104" s="103">
        <f t="shared" si="6"/>
        <v>64.620930232558152</v>
      </c>
      <c r="AD104" s="103">
        <f t="shared" si="7"/>
        <v>2455.5953488372097</v>
      </c>
      <c r="AE104" s="104">
        <f t="shared" si="8"/>
        <v>328.28411906976748</v>
      </c>
      <c r="AF104" s="104">
        <f t="shared" si="9"/>
        <v>12474.796524651165</v>
      </c>
    </row>
    <row r="105" spans="28:32" ht="20.100000000000001" customHeight="1" x14ac:dyDescent="0.5">
      <c r="AB105" s="102">
        <f t="shared" si="5"/>
        <v>38</v>
      </c>
      <c r="AC105" s="103">
        <f t="shared" si="6"/>
        <v>64.620930232558152</v>
      </c>
      <c r="AD105" s="103">
        <f t="shared" si="7"/>
        <v>2455.5953488372097</v>
      </c>
      <c r="AE105" s="104">
        <f t="shared" si="8"/>
        <v>328.28411906976748</v>
      </c>
      <c r="AF105" s="104">
        <f t="shared" si="9"/>
        <v>12474.796524651165</v>
      </c>
    </row>
    <row r="106" spans="28:32" ht="20.100000000000001" customHeight="1" x14ac:dyDescent="0.5">
      <c r="AB106" s="102">
        <f t="shared" si="5"/>
        <v>38</v>
      </c>
      <c r="AC106" s="103">
        <f t="shared" si="6"/>
        <v>64.620930232558152</v>
      </c>
      <c r="AD106" s="103">
        <f t="shared" si="7"/>
        <v>2455.5953488372097</v>
      </c>
      <c r="AE106" s="104">
        <f t="shared" si="8"/>
        <v>328.28411906976748</v>
      </c>
      <c r="AF106" s="104">
        <f t="shared" si="9"/>
        <v>12474.796524651165</v>
      </c>
    </row>
    <row r="107" spans="28:32" ht="20.100000000000001" customHeight="1" x14ac:dyDescent="0.5">
      <c r="AB107" s="102">
        <f t="shared" si="5"/>
        <v>38</v>
      </c>
      <c r="AC107" s="103">
        <f t="shared" si="6"/>
        <v>64.620930232558152</v>
      </c>
      <c r="AD107" s="103">
        <f t="shared" si="7"/>
        <v>2455.5953488372097</v>
      </c>
      <c r="AE107" s="104">
        <f t="shared" si="8"/>
        <v>328.28411906976748</v>
      </c>
      <c r="AF107" s="104">
        <f t="shared" si="9"/>
        <v>12474.796524651165</v>
      </c>
    </row>
    <row r="108" spans="28:32" ht="20.100000000000001" customHeight="1" x14ac:dyDescent="0.5">
      <c r="AB108" s="102">
        <f t="shared" si="5"/>
        <v>38</v>
      </c>
      <c r="AC108" s="103">
        <f t="shared" si="6"/>
        <v>64.620930232558152</v>
      </c>
      <c r="AD108" s="103">
        <f t="shared" si="7"/>
        <v>2455.5953488372097</v>
      </c>
      <c r="AE108" s="104">
        <f t="shared" si="8"/>
        <v>328.28411906976748</v>
      </c>
      <c r="AF108" s="104">
        <f t="shared" si="9"/>
        <v>12474.796524651165</v>
      </c>
    </row>
    <row r="109" spans="28:32" ht="20.100000000000001" customHeight="1" x14ac:dyDescent="0.5">
      <c r="AB109" s="102">
        <f t="shared" si="5"/>
        <v>38</v>
      </c>
      <c r="AC109" s="103">
        <f t="shared" si="6"/>
        <v>64.620930232558152</v>
      </c>
      <c r="AD109" s="103">
        <f t="shared" si="7"/>
        <v>2455.5953488372097</v>
      </c>
      <c r="AE109" s="104">
        <f t="shared" si="8"/>
        <v>328.28411906976748</v>
      </c>
      <c r="AF109" s="104">
        <f t="shared" si="9"/>
        <v>12474.796524651165</v>
      </c>
    </row>
    <row r="110" spans="28:32" ht="20.100000000000001" customHeight="1" x14ac:dyDescent="0.5">
      <c r="AB110" s="102">
        <f t="shared" si="5"/>
        <v>38</v>
      </c>
      <c r="AC110" s="103">
        <f t="shared" si="6"/>
        <v>64.620930232558152</v>
      </c>
      <c r="AD110" s="103">
        <f t="shared" si="7"/>
        <v>2455.5953488372097</v>
      </c>
      <c r="AE110" s="104">
        <f t="shared" si="8"/>
        <v>328.28411906976748</v>
      </c>
      <c r="AF110" s="104">
        <f t="shared" si="9"/>
        <v>12474.796524651165</v>
      </c>
    </row>
    <row r="111" spans="28:32" ht="20.100000000000001" customHeight="1" x14ac:dyDescent="0.5">
      <c r="AB111" s="102">
        <f t="shared" si="5"/>
        <v>38</v>
      </c>
      <c r="AC111" s="103">
        <f t="shared" si="6"/>
        <v>64.620930232558152</v>
      </c>
      <c r="AD111" s="103">
        <f t="shared" si="7"/>
        <v>2455.5953488372097</v>
      </c>
      <c r="AE111" s="104">
        <f t="shared" si="8"/>
        <v>328.28411906976748</v>
      </c>
      <c r="AF111" s="104">
        <f t="shared" si="9"/>
        <v>12474.796524651165</v>
      </c>
    </row>
    <row r="112" spans="28:32" ht="20.100000000000001" customHeight="1" x14ac:dyDescent="0.5">
      <c r="AB112" s="102">
        <f t="shared" si="5"/>
        <v>38</v>
      </c>
      <c r="AC112" s="103">
        <f t="shared" si="6"/>
        <v>64.620930232558152</v>
      </c>
      <c r="AD112" s="103">
        <f t="shared" si="7"/>
        <v>2455.5953488372097</v>
      </c>
      <c r="AE112" s="104">
        <f t="shared" si="8"/>
        <v>328.28411906976748</v>
      </c>
      <c r="AF112" s="104">
        <f t="shared" si="9"/>
        <v>12474.796524651165</v>
      </c>
    </row>
    <row r="113" spans="28:32" ht="20.100000000000001" customHeight="1" x14ac:dyDescent="0.5">
      <c r="AB113" s="102">
        <f t="shared" si="5"/>
        <v>38</v>
      </c>
      <c r="AC113" s="103">
        <f t="shared" si="6"/>
        <v>64.620930232558152</v>
      </c>
      <c r="AD113" s="103">
        <f t="shared" si="7"/>
        <v>2455.5953488372097</v>
      </c>
      <c r="AE113" s="104">
        <f t="shared" si="8"/>
        <v>328.28411906976748</v>
      </c>
      <c r="AF113" s="104">
        <f t="shared" si="9"/>
        <v>12474.796524651165</v>
      </c>
    </row>
    <row r="114" spans="28:32" ht="20.100000000000001" customHeight="1" x14ac:dyDescent="0.5">
      <c r="AB114" s="102">
        <f t="shared" si="5"/>
        <v>38</v>
      </c>
      <c r="AC114" s="103">
        <f t="shared" si="6"/>
        <v>64.620930232558152</v>
      </c>
      <c r="AD114" s="103">
        <f t="shared" si="7"/>
        <v>2455.5953488372097</v>
      </c>
      <c r="AE114" s="104">
        <f t="shared" si="8"/>
        <v>328.28411906976748</v>
      </c>
      <c r="AF114" s="104">
        <f t="shared" si="9"/>
        <v>12474.796524651165</v>
      </c>
    </row>
    <row r="115" spans="28:32" ht="20.100000000000001" customHeight="1" x14ac:dyDescent="0.5">
      <c r="AB115" s="102">
        <f t="shared" si="5"/>
        <v>38</v>
      </c>
      <c r="AC115" s="103">
        <f t="shared" si="6"/>
        <v>64.620930232558152</v>
      </c>
      <c r="AD115" s="103">
        <f t="shared" si="7"/>
        <v>2455.5953488372097</v>
      </c>
      <c r="AE115" s="104">
        <f t="shared" si="8"/>
        <v>328.28411906976748</v>
      </c>
      <c r="AF115" s="104">
        <f t="shared" si="9"/>
        <v>12474.796524651165</v>
      </c>
    </row>
    <row r="116" spans="28:32" ht="20.100000000000001" customHeight="1" x14ac:dyDescent="0.5">
      <c r="AB116" s="102">
        <f t="shared" si="5"/>
        <v>38</v>
      </c>
      <c r="AC116" s="103">
        <f t="shared" si="6"/>
        <v>64.620930232558152</v>
      </c>
      <c r="AD116" s="103">
        <f t="shared" si="7"/>
        <v>2455.5953488372097</v>
      </c>
      <c r="AE116" s="104">
        <f t="shared" si="8"/>
        <v>328.28411906976748</v>
      </c>
      <c r="AF116" s="104">
        <f t="shared" si="9"/>
        <v>12474.796524651165</v>
      </c>
    </row>
    <row r="117" spans="28:32" ht="20.100000000000001" customHeight="1" x14ac:dyDescent="0.5">
      <c r="AB117" s="102">
        <f t="shared" si="5"/>
        <v>38</v>
      </c>
      <c r="AC117" s="103">
        <f t="shared" si="6"/>
        <v>64.620930232558152</v>
      </c>
      <c r="AD117" s="103">
        <f t="shared" si="7"/>
        <v>2455.5953488372097</v>
      </c>
      <c r="AE117" s="104">
        <f t="shared" si="8"/>
        <v>328.28411906976748</v>
      </c>
      <c r="AF117" s="104">
        <f t="shared" si="9"/>
        <v>12474.796524651165</v>
      </c>
    </row>
    <row r="118" spans="28:32" ht="20.100000000000001" customHeight="1" x14ac:dyDescent="0.5">
      <c r="AB118" s="102">
        <f t="shared" si="5"/>
        <v>38</v>
      </c>
      <c r="AC118" s="103">
        <f t="shared" si="6"/>
        <v>64.620930232558152</v>
      </c>
      <c r="AD118" s="103">
        <f t="shared" si="7"/>
        <v>2455.5953488372097</v>
      </c>
      <c r="AE118" s="104">
        <f t="shared" si="8"/>
        <v>328.28411906976748</v>
      </c>
      <c r="AF118" s="104">
        <f t="shared" si="9"/>
        <v>12474.796524651165</v>
      </c>
    </row>
    <row r="119" spans="28:32" ht="20.100000000000001" customHeight="1" x14ac:dyDescent="0.5">
      <c r="AB119" s="102">
        <f t="shared" si="5"/>
        <v>38</v>
      </c>
      <c r="AC119" s="103">
        <f t="shared" si="6"/>
        <v>64.620930232558152</v>
      </c>
      <c r="AD119" s="103">
        <f t="shared" si="7"/>
        <v>2455.5953488372097</v>
      </c>
      <c r="AE119" s="104">
        <f t="shared" si="8"/>
        <v>328.28411906976748</v>
      </c>
      <c r="AF119" s="104">
        <f t="shared" si="9"/>
        <v>12474.796524651165</v>
      </c>
    </row>
    <row r="120" spans="28:32" ht="20.100000000000001" customHeight="1" x14ac:dyDescent="0.5">
      <c r="AB120" s="102">
        <f t="shared" si="5"/>
        <v>38</v>
      </c>
      <c r="AC120" s="103">
        <f t="shared" si="6"/>
        <v>64.620930232558152</v>
      </c>
      <c r="AD120" s="103">
        <f t="shared" si="7"/>
        <v>2455.5953488372097</v>
      </c>
      <c r="AE120" s="104">
        <f t="shared" si="8"/>
        <v>328.28411906976748</v>
      </c>
      <c r="AF120" s="104">
        <f t="shared" si="9"/>
        <v>12474.796524651165</v>
      </c>
    </row>
    <row r="121" spans="28:32" ht="20.100000000000001" customHeight="1" x14ac:dyDescent="0.5">
      <c r="AB121" s="102">
        <f t="shared" si="5"/>
        <v>38</v>
      </c>
      <c r="AC121" s="103">
        <f t="shared" si="6"/>
        <v>64.620930232558152</v>
      </c>
      <c r="AD121" s="103">
        <f t="shared" si="7"/>
        <v>2455.5953488372097</v>
      </c>
      <c r="AE121" s="104">
        <f t="shared" si="8"/>
        <v>328.28411906976748</v>
      </c>
      <c r="AF121" s="104">
        <f t="shared" si="9"/>
        <v>12474.796524651165</v>
      </c>
    </row>
    <row r="122" spans="28:32" ht="20.100000000000001" customHeight="1" x14ac:dyDescent="0.5">
      <c r="AB122" s="102">
        <f t="shared" si="5"/>
        <v>38</v>
      </c>
      <c r="AC122" s="103">
        <f t="shared" si="6"/>
        <v>64.620930232558152</v>
      </c>
      <c r="AD122" s="103">
        <f t="shared" si="7"/>
        <v>2455.5953488372097</v>
      </c>
      <c r="AE122" s="104">
        <f t="shared" si="8"/>
        <v>328.28411906976748</v>
      </c>
      <c r="AF122" s="104">
        <f t="shared" si="9"/>
        <v>12474.796524651165</v>
      </c>
    </row>
    <row r="123" spans="28:32" ht="20.100000000000001" customHeight="1" x14ac:dyDescent="0.5">
      <c r="AB123" s="102">
        <f t="shared" si="5"/>
        <v>38</v>
      </c>
      <c r="AC123" s="103">
        <f t="shared" si="6"/>
        <v>64.620930232558152</v>
      </c>
      <c r="AD123" s="103">
        <f t="shared" si="7"/>
        <v>2455.5953488372097</v>
      </c>
      <c r="AE123" s="104">
        <f t="shared" si="8"/>
        <v>328.28411906976748</v>
      </c>
      <c r="AF123" s="104">
        <f t="shared" si="9"/>
        <v>12474.796524651165</v>
      </c>
    </row>
    <row r="124" spans="28:32" ht="20.100000000000001" customHeight="1" x14ac:dyDescent="0.5">
      <c r="AB124" s="102">
        <f t="shared" si="5"/>
        <v>38</v>
      </c>
      <c r="AC124" s="103">
        <f t="shared" si="6"/>
        <v>64.620930232558152</v>
      </c>
      <c r="AD124" s="103">
        <f t="shared" si="7"/>
        <v>2455.5953488372097</v>
      </c>
      <c r="AE124" s="104">
        <f t="shared" si="8"/>
        <v>328.28411906976748</v>
      </c>
      <c r="AF124" s="104">
        <f t="shared" si="9"/>
        <v>12474.796524651165</v>
      </c>
    </row>
    <row r="125" spans="28:32" ht="20.100000000000001" customHeight="1" x14ac:dyDescent="0.5">
      <c r="AB125" s="102">
        <f t="shared" si="5"/>
        <v>38</v>
      </c>
      <c r="AC125" s="103">
        <f t="shared" si="6"/>
        <v>64.620930232558152</v>
      </c>
      <c r="AD125" s="103">
        <f t="shared" si="7"/>
        <v>2455.5953488372097</v>
      </c>
      <c r="AE125" s="104">
        <f t="shared" si="8"/>
        <v>328.28411906976748</v>
      </c>
      <c r="AF125" s="104">
        <f t="shared" si="9"/>
        <v>12474.796524651165</v>
      </c>
    </row>
    <row r="126" spans="28:32" ht="20.100000000000001" customHeight="1" x14ac:dyDescent="0.5">
      <c r="AB126" s="102">
        <f t="shared" si="5"/>
        <v>38</v>
      </c>
      <c r="AC126" s="103">
        <f t="shared" si="6"/>
        <v>64.620930232558152</v>
      </c>
      <c r="AD126" s="103">
        <f t="shared" si="7"/>
        <v>2455.5953488372097</v>
      </c>
      <c r="AE126" s="104">
        <f t="shared" si="8"/>
        <v>328.28411906976748</v>
      </c>
      <c r="AF126" s="104">
        <f t="shared" si="9"/>
        <v>12474.796524651165</v>
      </c>
    </row>
    <row r="127" spans="28:32" ht="20.100000000000001" customHeight="1" x14ac:dyDescent="0.5">
      <c r="AB127" s="102">
        <f t="shared" si="5"/>
        <v>38</v>
      </c>
      <c r="AC127" s="103">
        <f t="shared" si="6"/>
        <v>64.620930232558152</v>
      </c>
      <c r="AD127" s="103">
        <f t="shared" si="7"/>
        <v>2455.5953488372097</v>
      </c>
      <c r="AE127" s="104">
        <f t="shared" si="8"/>
        <v>328.28411906976748</v>
      </c>
      <c r="AF127" s="104">
        <f t="shared" si="9"/>
        <v>12474.796524651165</v>
      </c>
    </row>
    <row r="128" spans="28:32" ht="20.100000000000001" customHeight="1" x14ac:dyDescent="0.5">
      <c r="AB128" s="102">
        <f t="shared" si="5"/>
        <v>38</v>
      </c>
      <c r="AC128" s="103">
        <f t="shared" si="6"/>
        <v>64.620930232558152</v>
      </c>
      <c r="AD128" s="103">
        <f t="shared" si="7"/>
        <v>2455.5953488372097</v>
      </c>
      <c r="AE128" s="104">
        <f t="shared" si="8"/>
        <v>328.28411906976748</v>
      </c>
      <c r="AF128" s="104">
        <f t="shared" si="9"/>
        <v>12474.796524651165</v>
      </c>
    </row>
    <row r="129" spans="28:32" ht="20.100000000000001" customHeight="1" x14ac:dyDescent="0.5">
      <c r="AB129" s="102">
        <f t="shared" si="5"/>
        <v>38</v>
      </c>
      <c r="AC129" s="103">
        <f t="shared" si="6"/>
        <v>64.620930232558152</v>
      </c>
      <c r="AD129" s="103">
        <f t="shared" si="7"/>
        <v>2455.5953488372097</v>
      </c>
      <c r="AE129" s="104">
        <f t="shared" si="8"/>
        <v>328.28411906976748</v>
      </c>
      <c r="AF129" s="104">
        <f t="shared" si="9"/>
        <v>12474.796524651165</v>
      </c>
    </row>
    <row r="130" spans="28:32" ht="20.100000000000001" customHeight="1" x14ac:dyDescent="0.5">
      <c r="AB130" s="102">
        <f t="shared" si="5"/>
        <v>38</v>
      </c>
      <c r="AC130" s="103">
        <f t="shared" si="6"/>
        <v>64.620930232558152</v>
      </c>
      <c r="AD130" s="103">
        <f t="shared" si="7"/>
        <v>2455.5953488372097</v>
      </c>
      <c r="AE130" s="104">
        <f t="shared" si="8"/>
        <v>328.28411906976748</v>
      </c>
      <c r="AF130" s="104">
        <f t="shared" si="9"/>
        <v>12474.796524651165</v>
      </c>
    </row>
    <row r="131" spans="28:32" ht="20.100000000000001" customHeight="1" x14ac:dyDescent="0.5">
      <c r="AB131" s="102">
        <f t="shared" si="5"/>
        <v>38</v>
      </c>
      <c r="AC131" s="103">
        <f t="shared" si="6"/>
        <v>64.620930232558152</v>
      </c>
      <c r="AD131" s="103">
        <f t="shared" si="7"/>
        <v>2455.5953488372097</v>
      </c>
      <c r="AE131" s="104">
        <f t="shared" si="8"/>
        <v>328.28411906976748</v>
      </c>
      <c r="AF131" s="104">
        <f t="shared" si="9"/>
        <v>12474.796524651165</v>
      </c>
    </row>
    <row r="132" spans="28:32" ht="20.100000000000001" customHeight="1" x14ac:dyDescent="0.5">
      <c r="AB132" s="102">
        <f t="shared" si="5"/>
        <v>38</v>
      </c>
      <c r="AC132" s="103">
        <f t="shared" si="6"/>
        <v>64.620930232558152</v>
      </c>
      <c r="AD132" s="103">
        <f t="shared" si="7"/>
        <v>2455.5953488372097</v>
      </c>
      <c r="AE132" s="104">
        <f t="shared" si="8"/>
        <v>328.28411906976748</v>
      </c>
      <c r="AF132" s="104">
        <f t="shared" si="9"/>
        <v>12474.796524651165</v>
      </c>
    </row>
    <row r="133" spans="28:32" ht="20.100000000000001" customHeight="1" x14ac:dyDescent="0.5">
      <c r="AB133" s="102">
        <f t="shared" si="5"/>
        <v>38</v>
      </c>
      <c r="AC133" s="103">
        <f t="shared" si="6"/>
        <v>64.620930232558152</v>
      </c>
      <c r="AD133" s="103">
        <f t="shared" si="7"/>
        <v>2455.5953488372097</v>
      </c>
      <c r="AE133" s="104">
        <f t="shared" si="8"/>
        <v>328.28411906976748</v>
      </c>
      <c r="AF133" s="104">
        <f t="shared" si="9"/>
        <v>12474.796524651165</v>
      </c>
    </row>
    <row r="134" spans="28:32" ht="20.100000000000001" customHeight="1" x14ac:dyDescent="0.5">
      <c r="AB134" s="102">
        <f t="shared" si="5"/>
        <v>38</v>
      </c>
      <c r="AC134" s="103">
        <f t="shared" si="6"/>
        <v>64.620930232558152</v>
      </c>
      <c r="AD134" s="103">
        <f t="shared" si="7"/>
        <v>2455.5953488372097</v>
      </c>
      <c r="AE134" s="104">
        <f t="shared" si="8"/>
        <v>328.28411906976748</v>
      </c>
      <c r="AF134" s="104">
        <f t="shared" si="9"/>
        <v>12474.796524651165</v>
      </c>
    </row>
    <row r="135" spans="28:32" ht="20.100000000000001" customHeight="1" x14ac:dyDescent="0.5">
      <c r="AB135" s="102">
        <f t="shared" ref="AB135:AB198" si="10">AB134+U135</f>
        <v>38</v>
      </c>
      <c r="AC135" s="103">
        <f t="shared" ref="AC135:AC198" si="11">IF(U135&gt;0,(W135+AD134)/AB135,AC134)</f>
        <v>64.620930232558152</v>
      </c>
      <c r="AD135" s="103">
        <f t="shared" ref="AD135:AD198" si="12">AB135*AC135</f>
        <v>2455.5953488372097</v>
      </c>
      <c r="AE135" s="104">
        <f t="shared" ref="AE135:AE198" si="13">IF(U135&gt;0,(AF134+Z135)/AB135,AE134)</f>
        <v>328.28411906976748</v>
      </c>
      <c r="AF135" s="104">
        <f t="shared" ref="AF135:AF198" si="14">AB135*AE135</f>
        <v>12474.796524651165</v>
      </c>
    </row>
    <row r="136" spans="28:32" ht="20.100000000000001" customHeight="1" x14ac:dyDescent="0.5">
      <c r="AB136" s="102">
        <f t="shared" si="10"/>
        <v>38</v>
      </c>
      <c r="AC136" s="103">
        <f t="shared" si="11"/>
        <v>64.620930232558152</v>
      </c>
      <c r="AD136" s="103">
        <f t="shared" si="12"/>
        <v>2455.5953488372097</v>
      </c>
      <c r="AE136" s="104">
        <f t="shared" si="13"/>
        <v>328.28411906976748</v>
      </c>
      <c r="AF136" s="104">
        <f t="shared" si="14"/>
        <v>12474.796524651165</v>
      </c>
    </row>
    <row r="137" spans="28:32" ht="20.100000000000001" customHeight="1" x14ac:dyDescent="0.5">
      <c r="AB137" s="102">
        <f t="shared" si="10"/>
        <v>38</v>
      </c>
      <c r="AC137" s="103">
        <f t="shared" si="11"/>
        <v>64.620930232558152</v>
      </c>
      <c r="AD137" s="103">
        <f t="shared" si="12"/>
        <v>2455.5953488372097</v>
      </c>
      <c r="AE137" s="104">
        <f t="shared" si="13"/>
        <v>328.28411906976748</v>
      </c>
      <c r="AF137" s="104">
        <f t="shared" si="14"/>
        <v>12474.796524651165</v>
      </c>
    </row>
    <row r="138" spans="28:32" ht="20.100000000000001" customHeight="1" x14ac:dyDescent="0.5">
      <c r="AB138" s="102">
        <f t="shared" si="10"/>
        <v>38</v>
      </c>
      <c r="AC138" s="103">
        <f t="shared" si="11"/>
        <v>64.620930232558152</v>
      </c>
      <c r="AD138" s="103">
        <f t="shared" si="12"/>
        <v>2455.5953488372097</v>
      </c>
      <c r="AE138" s="104">
        <f t="shared" si="13"/>
        <v>328.28411906976748</v>
      </c>
      <c r="AF138" s="104">
        <f t="shared" si="14"/>
        <v>12474.796524651165</v>
      </c>
    </row>
    <row r="139" spans="28:32" ht="20.100000000000001" customHeight="1" x14ac:dyDescent="0.5">
      <c r="AB139" s="102">
        <f t="shared" si="10"/>
        <v>38</v>
      </c>
      <c r="AC139" s="103">
        <f t="shared" si="11"/>
        <v>64.620930232558152</v>
      </c>
      <c r="AD139" s="103">
        <f t="shared" si="12"/>
        <v>2455.5953488372097</v>
      </c>
      <c r="AE139" s="104">
        <f t="shared" si="13"/>
        <v>328.28411906976748</v>
      </c>
      <c r="AF139" s="104">
        <f t="shared" si="14"/>
        <v>12474.796524651165</v>
      </c>
    </row>
    <row r="140" spans="28:32" ht="20.100000000000001" customHeight="1" x14ac:dyDescent="0.5">
      <c r="AB140" s="102">
        <f t="shared" si="10"/>
        <v>38</v>
      </c>
      <c r="AC140" s="103">
        <f t="shared" si="11"/>
        <v>64.620930232558152</v>
      </c>
      <c r="AD140" s="103">
        <f t="shared" si="12"/>
        <v>2455.5953488372097</v>
      </c>
      <c r="AE140" s="104">
        <f t="shared" si="13"/>
        <v>328.28411906976748</v>
      </c>
      <c r="AF140" s="104">
        <f t="shared" si="14"/>
        <v>12474.796524651165</v>
      </c>
    </row>
    <row r="141" spans="28:32" ht="20.100000000000001" customHeight="1" x14ac:dyDescent="0.5">
      <c r="AB141" s="102">
        <f t="shared" si="10"/>
        <v>38</v>
      </c>
      <c r="AC141" s="103">
        <f t="shared" si="11"/>
        <v>64.620930232558152</v>
      </c>
      <c r="AD141" s="103">
        <f t="shared" si="12"/>
        <v>2455.5953488372097</v>
      </c>
      <c r="AE141" s="104">
        <f t="shared" si="13"/>
        <v>328.28411906976748</v>
      </c>
      <c r="AF141" s="104">
        <f t="shared" si="14"/>
        <v>12474.796524651165</v>
      </c>
    </row>
    <row r="142" spans="28:32" ht="20.100000000000001" customHeight="1" x14ac:dyDescent="0.5">
      <c r="AB142" s="102">
        <f t="shared" si="10"/>
        <v>38</v>
      </c>
      <c r="AC142" s="103">
        <f t="shared" si="11"/>
        <v>64.620930232558152</v>
      </c>
      <c r="AD142" s="103">
        <f t="shared" si="12"/>
        <v>2455.5953488372097</v>
      </c>
      <c r="AE142" s="104">
        <f t="shared" si="13"/>
        <v>328.28411906976748</v>
      </c>
      <c r="AF142" s="104">
        <f t="shared" si="14"/>
        <v>12474.796524651165</v>
      </c>
    </row>
    <row r="143" spans="28:32" ht="20.100000000000001" customHeight="1" x14ac:dyDescent="0.5">
      <c r="AB143" s="102">
        <f t="shared" si="10"/>
        <v>38</v>
      </c>
      <c r="AC143" s="103">
        <f t="shared" si="11"/>
        <v>64.620930232558152</v>
      </c>
      <c r="AD143" s="103">
        <f t="shared" si="12"/>
        <v>2455.5953488372097</v>
      </c>
      <c r="AE143" s="104">
        <f t="shared" si="13"/>
        <v>328.28411906976748</v>
      </c>
      <c r="AF143" s="104">
        <f t="shared" si="14"/>
        <v>12474.796524651165</v>
      </c>
    </row>
    <row r="144" spans="28:32" ht="20.100000000000001" customHeight="1" x14ac:dyDescent="0.5">
      <c r="AB144" s="102">
        <f t="shared" si="10"/>
        <v>38</v>
      </c>
      <c r="AC144" s="103">
        <f t="shared" si="11"/>
        <v>64.620930232558152</v>
      </c>
      <c r="AD144" s="103">
        <f t="shared" si="12"/>
        <v>2455.5953488372097</v>
      </c>
      <c r="AE144" s="104">
        <f t="shared" si="13"/>
        <v>328.28411906976748</v>
      </c>
      <c r="AF144" s="104">
        <f t="shared" si="14"/>
        <v>12474.796524651165</v>
      </c>
    </row>
    <row r="145" spans="28:32" ht="20.100000000000001" customHeight="1" x14ac:dyDescent="0.5">
      <c r="AB145" s="102">
        <f t="shared" si="10"/>
        <v>38</v>
      </c>
      <c r="AC145" s="103">
        <f t="shared" si="11"/>
        <v>64.620930232558152</v>
      </c>
      <c r="AD145" s="103">
        <f t="shared" si="12"/>
        <v>2455.5953488372097</v>
      </c>
      <c r="AE145" s="104">
        <f t="shared" si="13"/>
        <v>328.28411906976748</v>
      </c>
      <c r="AF145" s="104">
        <f t="shared" si="14"/>
        <v>12474.796524651165</v>
      </c>
    </row>
    <row r="146" spans="28:32" ht="20.100000000000001" customHeight="1" x14ac:dyDescent="0.5">
      <c r="AB146" s="102">
        <f t="shared" si="10"/>
        <v>38</v>
      </c>
      <c r="AC146" s="103">
        <f t="shared" si="11"/>
        <v>64.620930232558152</v>
      </c>
      <c r="AD146" s="103">
        <f t="shared" si="12"/>
        <v>2455.5953488372097</v>
      </c>
      <c r="AE146" s="104">
        <f t="shared" si="13"/>
        <v>328.28411906976748</v>
      </c>
      <c r="AF146" s="104">
        <f t="shared" si="14"/>
        <v>12474.796524651165</v>
      </c>
    </row>
    <row r="147" spans="28:32" ht="20.100000000000001" customHeight="1" x14ac:dyDescent="0.5">
      <c r="AB147" s="102">
        <f t="shared" si="10"/>
        <v>38</v>
      </c>
      <c r="AC147" s="103">
        <f t="shared" si="11"/>
        <v>64.620930232558152</v>
      </c>
      <c r="AD147" s="103">
        <f t="shared" si="12"/>
        <v>2455.5953488372097</v>
      </c>
      <c r="AE147" s="104">
        <f t="shared" si="13"/>
        <v>328.28411906976748</v>
      </c>
      <c r="AF147" s="104">
        <f t="shared" si="14"/>
        <v>12474.796524651165</v>
      </c>
    </row>
    <row r="148" spans="28:32" ht="20.100000000000001" customHeight="1" x14ac:dyDescent="0.5">
      <c r="AB148" s="102">
        <f t="shared" si="10"/>
        <v>38</v>
      </c>
      <c r="AC148" s="103">
        <f t="shared" si="11"/>
        <v>64.620930232558152</v>
      </c>
      <c r="AD148" s="103">
        <f t="shared" si="12"/>
        <v>2455.5953488372097</v>
      </c>
      <c r="AE148" s="104">
        <f t="shared" si="13"/>
        <v>328.28411906976748</v>
      </c>
      <c r="AF148" s="104">
        <f t="shared" si="14"/>
        <v>12474.796524651165</v>
      </c>
    </row>
    <row r="149" spans="28:32" ht="20.100000000000001" customHeight="1" x14ac:dyDescent="0.5">
      <c r="AB149" s="102">
        <f t="shared" si="10"/>
        <v>38</v>
      </c>
      <c r="AC149" s="103">
        <f t="shared" si="11"/>
        <v>64.620930232558152</v>
      </c>
      <c r="AD149" s="103">
        <f t="shared" si="12"/>
        <v>2455.5953488372097</v>
      </c>
      <c r="AE149" s="104">
        <f t="shared" si="13"/>
        <v>328.28411906976748</v>
      </c>
      <c r="AF149" s="104">
        <f t="shared" si="14"/>
        <v>12474.796524651165</v>
      </c>
    </row>
    <row r="150" spans="28:32" ht="20.100000000000001" customHeight="1" x14ac:dyDescent="0.5">
      <c r="AB150" s="102">
        <f t="shared" si="10"/>
        <v>38</v>
      </c>
      <c r="AC150" s="103">
        <f t="shared" si="11"/>
        <v>64.620930232558152</v>
      </c>
      <c r="AD150" s="103">
        <f t="shared" si="12"/>
        <v>2455.5953488372097</v>
      </c>
      <c r="AE150" s="104">
        <f t="shared" si="13"/>
        <v>328.28411906976748</v>
      </c>
      <c r="AF150" s="104">
        <f t="shared" si="14"/>
        <v>12474.796524651165</v>
      </c>
    </row>
    <row r="151" spans="28:32" ht="20.100000000000001" customHeight="1" x14ac:dyDescent="0.5">
      <c r="AB151" s="102">
        <f t="shared" si="10"/>
        <v>38</v>
      </c>
      <c r="AC151" s="103">
        <f t="shared" si="11"/>
        <v>64.620930232558152</v>
      </c>
      <c r="AD151" s="103">
        <f t="shared" si="12"/>
        <v>2455.5953488372097</v>
      </c>
      <c r="AE151" s="104">
        <f t="shared" si="13"/>
        <v>328.28411906976748</v>
      </c>
      <c r="AF151" s="104">
        <f t="shared" si="14"/>
        <v>12474.796524651165</v>
      </c>
    </row>
    <row r="152" spans="28:32" ht="20.100000000000001" customHeight="1" x14ac:dyDescent="0.5">
      <c r="AB152" s="102">
        <f t="shared" si="10"/>
        <v>38</v>
      </c>
      <c r="AC152" s="103">
        <f t="shared" si="11"/>
        <v>64.620930232558152</v>
      </c>
      <c r="AD152" s="103">
        <f t="shared" si="12"/>
        <v>2455.5953488372097</v>
      </c>
      <c r="AE152" s="104">
        <f t="shared" si="13"/>
        <v>328.28411906976748</v>
      </c>
      <c r="AF152" s="104">
        <f t="shared" si="14"/>
        <v>12474.796524651165</v>
      </c>
    </row>
    <row r="153" spans="28:32" ht="20.100000000000001" customHeight="1" x14ac:dyDescent="0.5">
      <c r="AB153" s="102">
        <f t="shared" si="10"/>
        <v>38</v>
      </c>
      <c r="AC153" s="103">
        <f t="shared" si="11"/>
        <v>64.620930232558152</v>
      </c>
      <c r="AD153" s="103">
        <f t="shared" si="12"/>
        <v>2455.5953488372097</v>
      </c>
      <c r="AE153" s="104">
        <f t="shared" si="13"/>
        <v>328.28411906976748</v>
      </c>
      <c r="AF153" s="104">
        <f t="shared" si="14"/>
        <v>12474.796524651165</v>
      </c>
    </row>
    <row r="154" spans="28:32" ht="20.100000000000001" customHeight="1" x14ac:dyDescent="0.5">
      <c r="AB154" s="102">
        <f t="shared" si="10"/>
        <v>38</v>
      </c>
      <c r="AC154" s="103">
        <f t="shared" si="11"/>
        <v>64.620930232558152</v>
      </c>
      <c r="AD154" s="103">
        <f t="shared" si="12"/>
        <v>2455.5953488372097</v>
      </c>
      <c r="AE154" s="104">
        <f t="shared" si="13"/>
        <v>328.28411906976748</v>
      </c>
      <c r="AF154" s="104">
        <f t="shared" si="14"/>
        <v>12474.796524651165</v>
      </c>
    </row>
    <row r="155" spans="28:32" ht="20.100000000000001" customHeight="1" x14ac:dyDescent="0.5">
      <c r="AB155" s="102">
        <f t="shared" si="10"/>
        <v>38</v>
      </c>
      <c r="AC155" s="103">
        <f t="shared" si="11"/>
        <v>64.620930232558152</v>
      </c>
      <c r="AD155" s="103">
        <f t="shared" si="12"/>
        <v>2455.5953488372097</v>
      </c>
      <c r="AE155" s="104">
        <f t="shared" si="13"/>
        <v>328.28411906976748</v>
      </c>
      <c r="AF155" s="104">
        <f t="shared" si="14"/>
        <v>12474.796524651165</v>
      </c>
    </row>
    <row r="156" spans="28:32" ht="20.100000000000001" customHeight="1" x14ac:dyDescent="0.5">
      <c r="AB156" s="102">
        <f t="shared" si="10"/>
        <v>38</v>
      </c>
      <c r="AC156" s="103">
        <f t="shared" si="11"/>
        <v>64.620930232558152</v>
      </c>
      <c r="AD156" s="103">
        <f t="shared" si="12"/>
        <v>2455.5953488372097</v>
      </c>
      <c r="AE156" s="104">
        <f t="shared" si="13"/>
        <v>328.28411906976748</v>
      </c>
      <c r="AF156" s="104">
        <f t="shared" si="14"/>
        <v>12474.796524651165</v>
      </c>
    </row>
    <row r="157" spans="28:32" ht="20.100000000000001" customHeight="1" x14ac:dyDescent="0.5">
      <c r="AB157" s="102">
        <f t="shared" si="10"/>
        <v>38</v>
      </c>
      <c r="AC157" s="103">
        <f t="shared" si="11"/>
        <v>64.620930232558152</v>
      </c>
      <c r="AD157" s="103">
        <f t="shared" si="12"/>
        <v>2455.5953488372097</v>
      </c>
      <c r="AE157" s="104">
        <f t="shared" si="13"/>
        <v>328.28411906976748</v>
      </c>
      <c r="AF157" s="104">
        <f t="shared" si="14"/>
        <v>12474.796524651165</v>
      </c>
    </row>
    <row r="158" spans="28:32" ht="20.100000000000001" customHeight="1" x14ac:dyDescent="0.5">
      <c r="AB158" s="102">
        <f t="shared" si="10"/>
        <v>38</v>
      </c>
      <c r="AC158" s="103">
        <f t="shared" si="11"/>
        <v>64.620930232558152</v>
      </c>
      <c r="AD158" s="103">
        <f t="shared" si="12"/>
        <v>2455.5953488372097</v>
      </c>
      <c r="AE158" s="104">
        <f t="shared" si="13"/>
        <v>328.28411906976748</v>
      </c>
      <c r="AF158" s="104">
        <f t="shared" si="14"/>
        <v>12474.796524651165</v>
      </c>
    </row>
    <row r="159" spans="28:32" ht="20.100000000000001" customHeight="1" x14ac:dyDescent="0.5">
      <c r="AB159" s="102">
        <f t="shared" si="10"/>
        <v>38</v>
      </c>
      <c r="AC159" s="103">
        <f t="shared" si="11"/>
        <v>64.620930232558152</v>
      </c>
      <c r="AD159" s="103">
        <f t="shared" si="12"/>
        <v>2455.5953488372097</v>
      </c>
      <c r="AE159" s="104">
        <f t="shared" si="13"/>
        <v>328.28411906976748</v>
      </c>
      <c r="AF159" s="104">
        <f t="shared" si="14"/>
        <v>12474.796524651165</v>
      </c>
    </row>
    <row r="160" spans="28:32" ht="20.100000000000001" customHeight="1" x14ac:dyDescent="0.5">
      <c r="AB160" s="102">
        <f t="shared" si="10"/>
        <v>38</v>
      </c>
      <c r="AC160" s="103">
        <f t="shared" si="11"/>
        <v>64.620930232558152</v>
      </c>
      <c r="AD160" s="103">
        <f t="shared" si="12"/>
        <v>2455.5953488372097</v>
      </c>
      <c r="AE160" s="104">
        <f t="shared" si="13"/>
        <v>328.28411906976748</v>
      </c>
      <c r="AF160" s="104">
        <f t="shared" si="14"/>
        <v>12474.796524651165</v>
      </c>
    </row>
    <row r="161" spans="28:32" ht="20.100000000000001" customHeight="1" x14ac:dyDescent="0.5">
      <c r="AB161" s="102">
        <f t="shared" si="10"/>
        <v>38</v>
      </c>
      <c r="AC161" s="103">
        <f t="shared" si="11"/>
        <v>64.620930232558152</v>
      </c>
      <c r="AD161" s="103">
        <f t="shared" si="12"/>
        <v>2455.5953488372097</v>
      </c>
      <c r="AE161" s="104">
        <f t="shared" si="13"/>
        <v>328.28411906976748</v>
      </c>
      <c r="AF161" s="104">
        <f t="shared" si="14"/>
        <v>12474.796524651165</v>
      </c>
    </row>
    <row r="162" spans="28:32" ht="20.100000000000001" customHeight="1" x14ac:dyDescent="0.5">
      <c r="AB162" s="102">
        <f t="shared" si="10"/>
        <v>38</v>
      </c>
      <c r="AC162" s="103">
        <f t="shared" si="11"/>
        <v>64.620930232558152</v>
      </c>
      <c r="AD162" s="103">
        <f t="shared" si="12"/>
        <v>2455.5953488372097</v>
      </c>
      <c r="AE162" s="104">
        <f t="shared" si="13"/>
        <v>328.28411906976748</v>
      </c>
      <c r="AF162" s="104">
        <f t="shared" si="14"/>
        <v>12474.796524651165</v>
      </c>
    </row>
    <row r="163" spans="28:32" ht="20.100000000000001" customHeight="1" x14ac:dyDescent="0.5">
      <c r="AB163" s="102">
        <f t="shared" si="10"/>
        <v>38</v>
      </c>
      <c r="AC163" s="103">
        <f t="shared" si="11"/>
        <v>64.620930232558152</v>
      </c>
      <c r="AD163" s="103">
        <f t="shared" si="12"/>
        <v>2455.5953488372097</v>
      </c>
      <c r="AE163" s="104">
        <f t="shared" si="13"/>
        <v>328.28411906976748</v>
      </c>
      <c r="AF163" s="104">
        <f t="shared" si="14"/>
        <v>12474.796524651165</v>
      </c>
    </row>
    <row r="164" spans="28:32" ht="20.100000000000001" customHeight="1" x14ac:dyDescent="0.5">
      <c r="AB164" s="102">
        <f t="shared" si="10"/>
        <v>38</v>
      </c>
      <c r="AC164" s="103">
        <f t="shared" si="11"/>
        <v>64.620930232558152</v>
      </c>
      <c r="AD164" s="103">
        <f t="shared" si="12"/>
        <v>2455.5953488372097</v>
      </c>
      <c r="AE164" s="104">
        <f t="shared" si="13"/>
        <v>328.28411906976748</v>
      </c>
      <c r="AF164" s="104">
        <f t="shared" si="14"/>
        <v>12474.796524651165</v>
      </c>
    </row>
    <row r="165" spans="28:32" ht="20.100000000000001" customHeight="1" x14ac:dyDescent="0.5">
      <c r="AB165" s="102">
        <f t="shared" si="10"/>
        <v>38</v>
      </c>
      <c r="AC165" s="103">
        <f t="shared" si="11"/>
        <v>64.620930232558152</v>
      </c>
      <c r="AD165" s="103">
        <f t="shared" si="12"/>
        <v>2455.5953488372097</v>
      </c>
      <c r="AE165" s="104">
        <f t="shared" si="13"/>
        <v>328.28411906976748</v>
      </c>
      <c r="AF165" s="104">
        <f t="shared" si="14"/>
        <v>12474.796524651165</v>
      </c>
    </row>
    <row r="166" spans="28:32" ht="20.100000000000001" customHeight="1" x14ac:dyDescent="0.5">
      <c r="AB166" s="102">
        <f t="shared" si="10"/>
        <v>38</v>
      </c>
      <c r="AC166" s="103">
        <f t="shared" si="11"/>
        <v>64.620930232558152</v>
      </c>
      <c r="AD166" s="103">
        <f t="shared" si="12"/>
        <v>2455.5953488372097</v>
      </c>
      <c r="AE166" s="104">
        <f t="shared" si="13"/>
        <v>328.28411906976748</v>
      </c>
      <c r="AF166" s="104">
        <f t="shared" si="14"/>
        <v>12474.796524651165</v>
      </c>
    </row>
    <row r="167" spans="28:32" ht="20.100000000000001" customHeight="1" x14ac:dyDescent="0.5">
      <c r="AB167" s="102">
        <f t="shared" si="10"/>
        <v>38</v>
      </c>
      <c r="AC167" s="103">
        <f t="shared" si="11"/>
        <v>64.620930232558152</v>
      </c>
      <c r="AD167" s="103">
        <f t="shared" si="12"/>
        <v>2455.5953488372097</v>
      </c>
      <c r="AE167" s="104">
        <f t="shared" si="13"/>
        <v>328.28411906976748</v>
      </c>
      <c r="AF167" s="104">
        <f t="shared" si="14"/>
        <v>12474.796524651165</v>
      </c>
    </row>
    <row r="168" spans="28:32" ht="20.100000000000001" customHeight="1" x14ac:dyDescent="0.5">
      <c r="AB168" s="102">
        <f t="shared" si="10"/>
        <v>38</v>
      </c>
      <c r="AC168" s="103">
        <f t="shared" si="11"/>
        <v>64.620930232558152</v>
      </c>
      <c r="AD168" s="103">
        <f t="shared" si="12"/>
        <v>2455.5953488372097</v>
      </c>
      <c r="AE168" s="104">
        <f t="shared" si="13"/>
        <v>328.28411906976748</v>
      </c>
      <c r="AF168" s="104">
        <f t="shared" si="14"/>
        <v>12474.796524651165</v>
      </c>
    </row>
    <row r="169" spans="28:32" ht="20.100000000000001" customHeight="1" x14ac:dyDescent="0.5">
      <c r="AB169" s="102">
        <f t="shared" si="10"/>
        <v>38</v>
      </c>
      <c r="AC169" s="103">
        <f t="shared" si="11"/>
        <v>64.620930232558152</v>
      </c>
      <c r="AD169" s="103">
        <f t="shared" si="12"/>
        <v>2455.5953488372097</v>
      </c>
      <c r="AE169" s="104">
        <f t="shared" si="13"/>
        <v>328.28411906976748</v>
      </c>
      <c r="AF169" s="104">
        <f t="shared" si="14"/>
        <v>12474.796524651165</v>
      </c>
    </row>
    <row r="170" spans="28:32" ht="20.100000000000001" customHeight="1" x14ac:dyDescent="0.5">
      <c r="AB170" s="102">
        <f t="shared" si="10"/>
        <v>38</v>
      </c>
      <c r="AC170" s="103">
        <f t="shared" si="11"/>
        <v>64.620930232558152</v>
      </c>
      <c r="AD170" s="103">
        <f t="shared" si="12"/>
        <v>2455.5953488372097</v>
      </c>
      <c r="AE170" s="104">
        <f t="shared" si="13"/>
        <v>328.28411906976748</v>
      </c>
      <c r="AF170" s="104">
        <f t="shared" si="14"/>
        <v>12474.796524651165</v>
      </c>
    </row>
    <row r="171" spans="28:32" ht="20.100000000000001" customHeight="1" x14ac:dyDescent="0.5">
      <c r="AB171" s="102">
        <f t="shared" si="10"/>
        <v>38</v>
      </c>
      <c r="AC171" s="103">
        <f t="shared" si="11"/>
        <v>64.620930232558152</v>
      </c>
      <c r="AD171" s="103">
        <f t="shared" si="12"/>
        <v>2455.5953488372097</v>
      </c>
      <c r="AE171" s="104">
        <f t="shared" si="13"/>
        <v>328.28411906976748</v>
      </c>
      <c r="AF171" s="104">
        <f t="shared" si="14"/>
        <v>12474.796524651165</v>
      </c>
    </row>
    <row r="172" spans="28:32" ht="20.100000000000001" customHeight="1" x14ac:dyDescent="0.5">
      <c r="AB172" s="102">
        <f t="shared" si="10"/>
        <v>38</v>
      </c>
      <c r="AC172" s="103">
        <f t="shared" si="11"/>
        <v>64.620930232558152</v>
      </c>
      <c r="AD172" s="103">
        <f t="shared" si="12"/>
        <v>2455.5953488372097</v>
      </c>
      <c r="AE172" s="104">
        <f t="shared" si="13"/>
        <v>328.28411906976748</v>
      </c>
      <c r="AF172" s="104">
        <f t="shared" si="14"/>
        <v>12474.796524651165</v>
      </c>
    </row>
    <row r="173" spans="28:32" ht="20.100000000000001" customHeight="1" x14ac:dyDescent="0.5">
      <c r="AB173" s="102">
        <f t="shared" si="10"/>
        <v>38</v>
      </c>
      <c r="AC173" s="103">
        <f t="shared" si="11"/>
        <v>64.620930232558152</v>
      </c>
      <c r="AD173" s="103">
        <f t="shared" si="12"/>
        <v>2455.5953488372097</v>
      </c>
      <c r="AE173" s="104">
        <f t="shared" si="13"/>
        <v>328.28411906976748</v>
      </c>
      <c r="AF173" s="104">
        <f t="shared" si="14"/>
        <v>12474.796524651165</v>
      </c>
    </row>
    <row r="174" spans="28:32" ht="20.100000000000001" customHeight="1" x14ac:dyDescent="0.5">
      <c r="AB174" s="102">
        <f t="shared" si="10"/>
        <v>38</v>
      </c>
      <c r="AC174" s="103">
        <f t="shared" si="11"/>
        <v>64.620930232558152</v>
      </c>
      <c r="AD174" s="103">
        <f t="shared" si="12"/>
        <v>2455.5953488372097</v>
      </c>
      <c r="AE174" s="104">
        <f t="shared" si="13"/>
        <v>328.28411906976748</v>
      </c>
      <c r="AF174" s="104">
        <f t="shared" si="14"/>
        <v>12474.796524651165</v>
      </c>
    </row>
    <row r="175" spans="28:32" ht="20.100000000000001" customHeight="1" x14ac:dyDescent="0.5">
      <c r="AB175" s="102">
        <f t="shared" si="10"/>
        <v>38</v>
      </c>
      <c r="AC175" s="103">
        <f t="shared" si="11"/>
        <v>64.620930232558152</v>
      </c>
      <c r="AD175" s="103">
        <f t="shared" si="12"/>
        <v>2455.5953488372097</v>
      </c>
      <c r="AE175" s="104">
        <f t="shared" si="13"/>
        <v>328.28411906976748</v>
      </c>
      <c r="AF175" s="104">
        <f t="shared" si="14"/>
        <v>12474.796524651165</v>
      </c>
    </row>
    <row r="176" spans="28:32" ht="20.100000000000001" customHeight="1" x14ac:dyDescent="0.5">
      <c r="AB176" s="102">
        <f t="shared" si="10"/>
        <v>38</v>
      </c>
      <c r="AC176" s="103">
        <f t="shared" si="11"/>
        <v>64.620930232558152</v>
      </c>
      <c r="AD176" s="103">
        <f t="shared" si="12"/>
        <v>2455.5953488372097</v>
      </c>
      <c r="AE176" s="104">
        <f t="shared" si="13"/>
        <v>328.28411906976748</v>
      </c>
      <c r="AF176" s="104">
        <f t="shared" si="14"/>
        <v>12474.796524651165</v>
      </c>
    </row>
    <row r="177" spans="28:32" ht="20.100000000000001" customHeight="1" x14ac:dyDescent="0.5">
      <c r="AB177" s="102">
        <f t="shared" si="10"/>
        <v>38</v>
      </c>
      <c r="AC177" s="103">
        <f t="shared" si="11"/>
        <v>64.620930232558152</v>
      </c>
      <c r="AD177" s="103">
        <f t="shared" si="12"/>
        <v>2455.5953488372097</v>
      </c>
      <c r="AE177" s="104">
        <f t="shared" si="13"/>
        <v>328.28411906976748</v>
      </c>
      <c r="AF177" s="104">
        <f t="shared" si="14"/>
        <v>12474.796524651165</v>
      </c>
    </row>
    <row r="178" spans="28:32" ht="20.100000000000001" customHeight="1" x14ac:dyDescent="0.5">
      <c r="AB178" s="102">
        <f t="shared" si="10"/>
        <v>38</v>
      </c>
      <c r="AC178" s="103">
        <f t="shared" si="11"/>
        <v>64.620930232558152</v>
      </c>
      <c r="AD178" s="103">
        <f t="shared" si="12"/>
        <v>2455.5953488372097</v>
      </c>
      <c r="AE178" s="104">
        <f t="shared" si="13"/>
        <v>328.28411906976748</v>
      </c>
      <c r="AF178" s="104">
        <f t="shared" si="14"/>
        <v>12474.796524651165</v>
      </c>
    </row>
    <row r="179" spans="28:32" ht="20.100000000000001" customHeight="1" x14ac:dyDescent="0.5">
      <c r="AB179" s="102">
        <f t="shared" si="10"/>
        <v>38</v>
      </c>
      <c r="AC179" s="103">
        <f t="shared" si="11"/>
        <v>64.620930232558152</v>
      </c>
      <c r="AD179" s="103">
        <f t="shared" si="12"/>
        <v>2455.5953488372097</v>
      </c>
      <c r="AE179" s="104">
        <f t="shared" si="13"/>
        <v>328.28411906976748</v>
      </c>
      <c r="AF179" s="104">
        <f t="shared" si="14"/>
        <v>12474.796524651165</v>
      </c>
    </row>
    <row r="180" spans="28:32" ht="20.100000000000001" customHeight="1" x14ac:dyDescent="0.5">
      <c r="AB180" s="102">
        <f t="shared" si="10"/>
        <v>38</v>
      </c>
      <c r="AC180" s="103">
        <f t="shared" si="11"/>
        <v>64.620930232558152</v>
      </c>
      <c r="AD180" s="103">
        <f t="shared" si="12"/>
        <v>2455.5953488372097</v>
      </c>
      <c r="AE180" s="104">
        <f t="shared" si="13"/>
        <v>328.28411906976748</v>
      </c>
      <c r="AF180" s="104">
        <f t="shared" si="14"/>
        <v>12474.796524651165</v>
      </c>
    </row>
    <row r="181" spans="28:32" ht="20.100000000000001" customHeight="1" x14ac:dyDescent="0.5">
      <c r="AB181" s="102">
        <f t="shared" si="10"/>
        <v>38</v>
      </c>
      <c r="AC181" s="103">
        <f t="shared" si="11"/>
        <v>64.620930232558152</v>
      </c>
      <c r="AD181" s="103">
        <f t="shared" si="12"/>
        <v>2455.5953488372097</v>
      </c>
      <c r="AE181" s="104">
        <f t="shared" si="13"/>
        <v>328.28411906976748</v>
      </c>
      <c r="AF181" s="104">
        <f t="shared" si="14"/>
        <v>12474.796524651165</v>
      </c>
    </row>
    <row r="182" spans="28:32" ht="20.100000000000001" customHeight="1" x14ac:dyDescent="0.5">
      <c r="AB182" s="102">
        <f t="shared" si="10"/>
        <v>38</v>
      </c>
      <c r="AC182" s="103">
        <f t="shared" si="11"/>
        <v>64.620930232558152</v>
      </c>
      <c r="AD182" s="103">
        <f t="shared" si="12"/>
        <v>2455.5953488372097</v>
      </c>
      <c r="AE182" s="104">
        <f t="shared" si="13"/>
        <v>328.28411906976748</v>
      </c>
      <c r="AF182" s="104">
        <f t="shared" si="14"/>
        <v>12474.796524651165</v>
      </c>
    </row>
    <row r="183" spans="28:32" ht="20.100000000000001" customHeight="1" x14ac:dyDescent="0.5">
      <c r="AB183" s="102">
        <f t="shared" si="10"/>
        <v>38</v>
      </c>
      <c r="AC183" s="103">
        <f t="shared" si="11"/>
        <v>64.620930232558152</v>
      </c>
      <c r="AD183" s="103">
        <f t="shared" si="12"/>
        <v>2455.5953488372097</v>
      </c>
      <c r="AE183" s="104">
        <f t="shared" si="13"/>
        <v>328.28411906976748</v>
      </c>
      <c r="AF183" s="104">
        <f t="shared" si="14"/>
        <v>12474.796524651165</v>
      </c>
    </row>
    <row r="184" spans="28:32" ht="20.100000000000001" customHeight="1" x14ac:dyDescent="0.5">
      <c r="AB184" s="102">
        <f t="shared" si="10"/>
        <v>38</v>
      </c>
      <c r="AC184" s="103">
        <f t="shared" si="11"/>
        <v>64.620930232558152</v>
      </c>
      <c r="AD184" s="103">
        <f t="shared" si="12"/>
        <v>2455.5953488372097</v>
      </c>
      <c r="AE184" s="104">
        <f t="shared" si="13"/>
        <v>328.28411906976748</v>
      </c>
      <c r="AF184" s="104">
        <f t="shared" si="14"/>
        <v>12474.796524651165</v>
      </c>
    </row>
    <row r="185" spans="28:32" ht="20.100000000000001" customHeight="1" x14ac:dyDescent="0.5">
      <c r="AB185" s="102">
        <f t="shared" si="10"/>
        <v>38</v>
      </c>
      <c r="AC185" s="103">
        <f t="shared" si="11"/>
        <v>64.620930232558152</v>
      </c>
      <c r="AD185" s="103">
        <f t="shared" si="12"/>
        <v>2455.5953488372097</v>
      </c>
      <c r="AE185" s="104">
        <f t="shared" si="13"/>
        <v>328.28411906976748</v>
      </c>
      <c r="AF185" s="104">
        <f t="shared" si="14"/>
        <v>12474.796524651165</v>
      </c>
    </row>
    <row r="186" spans="28:32" ht="20.100000000000001" customHeight="1" x14ac:dyDescent="0.5">
      <c r="AB186" s="102">
        <f t="shared" si="10"/>
        <v>38</v>
      </c>
      <c r="AC186" s="103">
        <f t="shared" si="11"/>
        <v>64.620930232558152</v>
      </c>
      <c r="AD186" s="103">
        <f t="shared" si="12"/>
        <v>2455.5953488372097</v>
      </c>
      <c r="AE186" s="104">
        <f t="shared" si="13"/>
        <v>328.28411906976748</v>
      </c>
      <c r="AF186" s="104">
        <f t="shared" si="14"/>
        <v>12474.796524651165</v>
      </c>
    </row>
    <row r="187" spans="28:32" ht="20.100000000000001" customHeight="1" x14ac:dyDescent="0.5">
      <c r="AB187" s="102">
        <f t="shared" si="10"/>
        <v>38</v>
      </c>
      <c r="AC187" s="103">
        <f t="shared" si="11"/>
        <v>64.620930232558152</v>
      </c>
      <c r="AD187" s="103">
        <f t="shared" si="12"/>
        <v>2455.5953488372097</v>
      </c>
      <c r="AE187" s="104">
        <f t="shared" si="13"/>
        <v>328.28411906976748</v>
      </c>
      <c r="AF187" s="104">
        <f t="shared" si="14"/>
        <v>12474.796524651165</v>
      </c>
    </row>
    <row r="188" spans="28:32" ht="20.100000000000001" customHeight="1" x14ac:dyDescent="0.5">
      <c r="AB188" s="102">
        <f t="shared" si="10"/>
        <v>38</v>
      </c>
      <c r="AC188" s="103">
        <f t="shared" si="11"/>
        <v>64.620930232558152</v>
      </c>
      <c r="AD188" s="103">
        <f t="shared" si="12"/>
        <v>2455.5953488372097</v>
      </c>
      <c r="AE188" s="104">
        <f t="shared" si="13"/>
        <v>328.28411906976748</v>
      </c>
      <c r="AF188" s="104">
        <f t="shared" si="14"/>
        <v>12474.796524651165</v>
      </c>
    </row>
    <row r="189" spans="28:32" ht="20.100000000000001" customHeight="1" x14ac:dyDescent="0.5">
      <c r="AB189" s="102">
        <f t="shared" si="10"/>
        <v>38</v>
      </c>
      <c r="AC189" s="103">
        <f t="shared" si="11"/>
        <v>64.620930232558152</v>
      </c>
      <c r="AD189" s="103">
        <f t="shared" si="12"/>
        <v>2455.5953488372097</v>
      </c>
      <c r="AE189" s="104">
        <f t="shared" si="13"/>
        <v>328.28411906976748</v>
      </c>
      <c r="AF189" s="104">
        <f t="shared" si="14"/>
        <v>12474.796524651165</v>
      </c>
    </row>
    <row r="190" spans="28:32" ht="20.100000000000001" customHeight="1" x14ac:dyDescent="0.5">
      <c r="AB190" s="102">
        <f t="shared" si="10"/>
        <v>38</v>
      </c>
      <c r="AC190" s="103">
        <f t="shared" si="11"/>
        <v>64.620930232558152</v>
      </c>
      <c r="AD190" s="103">
        <f t="shared" si="12"/>
        <v>2455.5953488372097</v>
      </c>
      <c r="AE190" s="104">
        <f t="shared" si="13"/>
        <v>328.28411906976748</v>
      </c>
      <c r="AF190" s="104">
        <f t="shared" si="14"/>
        <v>12474.796524651165</v>
      </c>
    </row>
    <row r="191" spans="28:32" ht="20.100000000000001" customHeight="1" x14ac:dyDescent="0.5">
      <c r="AB191" s="102">
        <f t="shared" si="10"/>
        <v>38</v>
      </c>
      <c r="AC191" s="103">
        <f t="shared" si="11"/>
        <v>64.620930232558152</v>
      </c>
      <c r="AD191" s="103">
        <f t="shared" si="12"/>
        <v>2455.5953488372097</v>
      </c>
      <c r="AE191" s="104">
        <f t="shared" si="13"/>
        <v>328.28411906976748</v>
      </c>
      <c r="AF191" s="104">
        <f t="shared" si="14"/>
        <v>12474.796524651165</v>
      </c>
    </row>
    <row r="192" spans="28:32" ht="20.100000000000001" customHeight="1" x14ac:dyDescent="0.5">
      <c r="AB192" s="102">
        <f t="shared" si="10"/>
        <v>38</v>
      </c>
      <c r="AC192" s="103">
        <f t="shared" si="11"/>
        <v>64.620930232558152</v>
      </c>
      <c r="AD192" s="103">
        <f t="shared" si="12"/>
        <v>2455.5953488372097</v>
      </c>
      <c r="AE192" s="104">
        <f t="shared" si="13"/>
        <v>328.28411906976748</v>
      </c>
      <c r="AF192" s="104">
        <f t="shared" si="14"/>
        <v>12474.796524651165</v>
      </c>
    </row>
    <row r="193" spans="28:32" ht="20.100000000000001" customHeight="1" x14ac:dyDescent="0.5">
      <c r="AB193" s="102">
        <f t="shared" si="10"/>
        <v>38</v>
      </c>
      <c r="AC193" s="103">
        <f t="shared" si="11"/>
        <v>64.620930232558152</v>
      </c>
      <c r="AD193" s="103">
        <f t="shared" si="12"/>
        <v>2455.5953488372097</v>
      </c>
      <c r="AE193" s="104">
        <f t="shared" si="13"/>
        <v>328.28411906976748</v>
      </c>
      <c r="AF193" s="104">
        <f t="shared" si="14"/>
        <v>12474.796524651165</v>
      </c>
    </row>
    <row r="194" spans="28:32" ht="20.100000000000001" customHeight="1" x14ac:dyDescent="0.5">
      <c r="AB194" s="102">
        <f t="shared" si="10"/>
        <v>38</v>
      </c>
      <c r="AC194" s="103">
        <f t="shared" si="11"/>
        <v>64.620930232558152</v>
      </c>
      <c r="AD194" s="103">
        <f t="shared" si="12"/>
        <v>2455.5953488372097</v>
      </c>
      <c r="AE194" s="104">
        <f t="shared" si="13"/>
        <v>328.28411906976748</v>
      </c>
      <c r="AF194" s="104">
        <f t="shared" si="14"/>
        <v>12474.796524651165</v>
      </c>
    </row>
    <row r="195" spans="28:32" ht="20.100000000000001" customHeight="1" x14ac:dyDescent="0.5">
      <c r="AB195" s="102">
        <f t="shared" si="10"/>
        <v>38</v>
      </c>
      <c r="AC195" s="103">
        <f t="shared" si="11"/>
        <v>64.620930232558152</v>
      </c>
      <c r="AD195" s="103">
        <f t="shared" si="12"/>
        <v>2455.5953488372097</v>
      </c>
      <c r="AE195" s="104">
        <f t="shared" si="13"/>
        <v>328.28411906976748</v>
      </c>
      <c r="AF195" s="104">
        <f t="shared" si="14"/>
        <v>12474.796524651165</v>
      </c>
    </row>
    <row r="196" spans="28:32" ht="20.100000000000001" customHeight="1" x14ac:dyDescent="0.5">
      <c r="AB196" s="102">
        <f t="shared" si="10"/>
        <v>38</v>
      </c>
      <c r="AC196" s="103">
        <f t="shared" si="11"/>
        <v>64.620930232558152</v>
      </c>
      <c r="AD196" s="103">
        <f t="shared" si="12"/>
        <v>2455.5953488372097</v>
      </c>
      <c r="AE196" s="104">
        <f t="shared" si="13"/>
        <v>328.28411906976748</v>
      </c>
      <c r="AF196" s="104">
        <f t="shared" si="14"/>
        <v>12474.796524651165</v>
      </c>
    </row>
    <row r="197" spans="28:32" ht="20.100000000000001" customHeight="1" x14ac:dyDescent="0.5">
      <c r="AB197" s="102">
        <f t="shared" si="10"/>
        <v>38</v>
      </c>
      <c r="AC197" s="103">
        <f t="shared" si="11"/>
        <v>64.620930232558152</v>
      </c>
      <c r="AD197" s="103">
        <f t="shared" si="12"/>
        <v>2455.5953488372097</v>
      </c>
      <c r="AE197" s="104">
        <f t="shared" si="13"/>
        <v>328.28411906976748</v>
      </c>
      <c r="AF197" s="104">
        <f t="shared" si="14"/>
        <v>12474.796524651165</v>
      </c>
    </row>
    <row r="198" spans="28:32" ht="20.100000000000001" customHeight="1" x14ac:dyDescent="0.5">
      <c r="AB198" s="102">
        <f t="shared" si="10"/>
        <v>38</v>
      </c>
      <c r="AC198" s="103">
        <f t="shared" si="11"/>
        <v>64.620930232558152</v>
      </c>
      <c r="AD198" s="103">
        <f t="shared" si="12"/>
        <v>2455.5953488372097</v>
      </c>
      <c r="AE198" s="104">
        <f t="shared" si="13"/>
        <v>328.28411906976748</v>
      </c>
      <c r="AF198" s="104">
        <f t="shared" si="14"/>
        <v>12474.796524651165</v>
      </c>
    </row>
    <row r="199" spans="28:32" ht="20.100000000000001" customHeight="1" x14ac:dyDescent="0.5">
      <c r="AB199" s="102">
        <f t="shared" ref="AB199:AB262" si="15">AB198+U199</f>
        <v>38</v>
      </c>
      <c r="AC199" s="103">
        <f t="shared" ref="AC199:AC262" si="16">IF(U199&gt;0,(W199+AD198)/AB199,AC198)</f>
        <v>64.620930232558152</v>
      </c>
      <c r="AD199" s="103">
        <f t="shared" ref="AD199:AD262" si="17">AB199*AC199</f>
        <v>2455.5953488372097</v>
      </c>
      <c r="AE199" s="104">
        <f t="shared" ref="AE199:AE262" si="18">IF(U199&gt;0,(AF198+Z199)/AB199,AE198)</f>
        <v>328.28411906976748</v>
      </c>
      <c r="AF199" s="104">
        <f t="shared" ref="AF199:AF262" si="19">AB199*AE199</f>
        <v>12474.796524651165</v>
      </c>
    </row>
    <row r="200" spans="28:32" ht="20.100000000000001" customHeight="1" x14ac:dyDescent="0.5">
      <c r="AB200" s="102">
        <f t="shared" si="15"/>
        <v>38</v>
      </c>
      <c r="AC200" s="103">
        <f t="shared" si="16"/>
        <v>64.620930232558152</v>
      </c>
      <c r="AD200" s="103">
        <f t="shared" si="17"/>
        <v>2455.5953488372097</v>
      </c>
      <c r="AE200" s="104">
        <f t="shared" si="18"/>
        <v>328.28411906976748</v>
      </c>
      <c r="AF200" s="104">
        <f t="shared" si="19"/>
        <v>12474.796524651165</v>
      </c>
    </row>
    <row r="201" spans="28:32" ht="20.100000000000001" customHeight="1" x14ac:dyDescent="0.5">
      <c r="AB201" s="102">
        <f t="shared" si="15"/>
        <v>38</v>
      </c>
      <c r="AC201" s="103">
        <f t="shared" si="16"/>
        <v>64.620930232558152</v>
      </c>
      <c r="AD201" s="103">
        <f t="shared" si="17"/>
        <v>2455.5953488372097</v>
      </c>
      <c r="AE201" s="104">
        <f t="shared" si="18"/>
        <v>328.28411906976748</v>
      </c>
      <c r="AF201" s="104">
        <f t="shared" si="19"/>
        <v>12474.796524651165</v>
      </c>
    </row>
    <row r="202" spans="28:32" ht="20.100000000000001" customHeight="1" x14ac:dyDescent="0.5">
      <c r="AB202" s="102">
        <f t="shared" si="15"/>
        <v>38</v>
      </c>
      <c r="AC202" s="103">
        <f t="shared" si="16"/>
        <v>64.620930232558152</v>
      </c>
      <c r="AD202" s="103">
        <f t="shared" si="17"/>
        <v>2455.5953488372097</v>
      </c>
      <c r="AE202" s="104">
        <f t="shared" si="18"/>
        <v>328.28411906976748</v>
      </c>
      <c r="AF202" s="104">
        <f t="shared" si="19"/>
        <v>12474.796524651165</v>
      </c>
    </row>
    <row r="203" spans="28:32" ht="20.100000000000001" customHeight="1" x14ac:dyDescent="0.5">
      <c r="AB203" s="102">
        <f t="shared" si="15"/>
        <v>38</v>
      </c>
      <c r="AC203" s="103">
        <f t="shared" si="16"/>
        <v>64.620930232558152</v>
      </c>
      <c r="AD203" s="103">
        <f t="shared" si="17"/>
        <v>2455.5953488372097</v>
      </c>
      <c r="AE203" s="104">
        <f t="shared" si="18"/>
        <v>328.28411906976748</v>
      </c>
      <c r="AF203" s="104">
        <f t="shared" si="19"/>
        <v>12474.796524651165</v>
      </c>
    </row>
    <row r="204" spans="28:32" ht="20.100000000000001" customHeight="1" x14ac:dyDescent="0.5">
      <c r="AB204" s="102">
        <f t="shared" si="15"/>
        <v>38</v>
      </c>
      <c r="AC204" s="103">
        <f t="shared" si="16"/>
        <v>64.620930232558152</v>
      </c>
      <c r="AD204" s="103">
        <f t="shared" si="17"/>
        <v>2455.5953488372097</v>
      </c>
      <c r="AE204" s="104">
        <f t="shared" si="18"/>
        <v>328.28411906976748</v>
      </c>
      <c r="AF204" s="104">
        <f t="shared" si="19"/>
        <v>12474.796524651165</v>
      </c>
    </row>
    <row r="205" spans="28:32" ht="20.100000000000001" customHeight="1" x14ac:dyDescent="0.5">
      <c r="AB205" s="102">
        <f t="shared" si="15"/>
        <v>38</v>
      </c>
      <c r="AC205" s="103">
        <f t="shared" si="16"/>
        <v>64.620930232558152</v>
      </c>
      <c r="AD205" s="103">
        <f t="shared" si="17"/>
        <v>2455.5953488372097</v>
      </c>
      <c r="AE205" s="104">
        <f t="shared" si="18"/>
        <v>328.28411906976748</v>
      </c>
      <c r="AF205" s="104">
        <f t="shared" si="19"/>
        <v>12474.796524651165</v>
      </c>
    </row>
    <row r="206" spans="28:32" ht="20.100000000000001" customHeight="1" x14ac:dyDescent="0.5">
      <c r="AB206" s="102">
        <f t="shared" si="15"/>
        <v>38</v>
      </c>
      <c r="AC206" s="103">
        <f t="shared" si="16"/>
        <v>64.620930232558152</v>
      </c>
      <c r="AD206" s="103">
        <f t="shared" si="17"/>
        <v>2455.5953488372097</v>
      </c>
      <c r="AE206" s="104">
        <f t="shared" si="18"/>
        <v>328.28411906976748</v>
      </c>
      <c r="AF206" s="104">
        <f t="shared" si="19"/>
        <v>12474.796524651165</v>
      </c>
    </row>
    <row r="207" spans="28:32" ht="20.100000000000001" customHeight="1" x14ac:dyDescent="0.5">
      <c r="AB207" s="102">
        <f t="shared" si="15"/>
        <v>38</v>
      </c>
      <c r="AC207" s="103">
        <f t="shared" si="16"/>
        <v>64.620930232558152</v>
      </c>
      <c r="AD207" s="103">
        <f t="shared" si="17"/>
        <v>2455.5953488372097</v>
      </c>
      <c r="AE207" s="104">
        <f t="shared" si="18"/>
        <v>328.28411906976748</v>
      </c>
      <c r="AF207" s="104">
        <f t="shared" si="19"/>
        <v>12474.796524651165</v>
      </c>
    </row>
    <row r="208" spans="28:32" ht="20.100000000000001" customHeight="1" x14ac:dyDescent="0.5">
      <c r="AB208" s="102">
        <f t="shared" si="15"/>
        <v>38</v>
      </c>
      <c r="AC208" s="103">
        <f t="shared" si="16"/>
        <v>64.620930232558152</v>
      </c>
      <c r="AD208" s="103">
        <f t="shared" si="17"/>
        <v>2455.5953488372097</v>
      </c>
      <c r="AE208" s="104">
        <f t="shared" si="18"/>
        <v>328.28411906976748</v>
      </c>
      <c r="AF208" s="104">
        <f t="shared" si="19"/>
        <v>12474.796524651165</v>
      </c>
    </row>
    <row r="209" spans="28:32" ht="20.100000000000001" customHeight="1" x14ac:dyDescent="0.5">
      <c r="AB209" s="102">
        <f t="shared" si="15"/>
        <v>38</v>
      </c>
      <c r="AC209" s="103">
        <f t="shared" si="16"/>
        <v>64.620930232558152</v>
      </c>
      <c r="AD209" s="103">
        <f t="shared" si="17"/>
        <v>2455.5953488372097</v>
      </c>
      <c r="AE209" s="104">
        <f t="shared" si="18"/>
        <v>328.28411906976748</v>
      </c>
      <c r="AF209" s="104">
        <f t="shared" si="19"/>
        <v>12474.796524651165</v>
      </c>
    </row>
    <row r="210" spans="28:32" ht="20.100000000000001" customHeight="1" x14ac:dyDescent="0.5">
      <c r="AB210" s="102">
        <f t="shared" si="15"/>
        <v>38</v>
      </c>
      <c r="AC210" s="103">
        <f t="shared" si="16"/>
        <v>64.620930232558152</v>
      </c>
      <c r="AD210" s="103">
        <f t="shared" si="17"/>
        <v>2455.5953488372097</v>
      </c>
      <c r="AE210" s="104">
        <f t="shared" si="18"/>
        <v>328.28411906976748</v>
      </c>
      <c r="AF210" s="104">
        <f t="shared" si="19"/>
        <v>12474.796524651165</v>
      </c>
    </row>
    <row r="211" spans="28:32" ht="20.100000000000001" customHeight="1" x14ac:dyDescent="0.5">
      <c r="AB211" s="102">
        <f t="shared" si="15"/>
        <v>38</v>
      </c>
      <c r="AC211" s="103">
        <f t="shared" si="16"/>
        <v>64.620930232558152</v>
      </c>
      <c r="AD211" s="103">
        <f t="shared" si="17"/>
        <v>2455.5953488372097</v>
      </c>
      <c r="AE211" s="104">
        <f t="shared" si="18"/>
        <v>328.28411906976748</v>
      </c>
      <c r="AF211" s="104">
        <f t="shared" si="19"/>
        <v>12474.796524651165</v>
      </c>
    </row>
    <row r="212" spans="28:32" ht="20.100000000000001" customHeight="1" x14ac:dyDescent="0.5">
      <c r="AB212" s="102">
        <f t="shared" si="15"/>
        <v>38</v>
      </c>
      <c r="AC212" s="103">
        <f t="shared" si="16"/>
        <v>64.620930232558152</v>
      </c>
      <c r="AD212" s="103">
        <f t="shared" si="17"/>
        <v>2455.5953488372097</v>
      </c>
      <c r="AE212" s="104">
        <f t="shared" si="18"/>
        <v>328.28411906976748</v>
      </c>
      <c r="AF212" s="104">
        <f t="shared" si="19"/>
        <v>12474.796524651165</v>
      </c>
    </row>
    <row r="213" spans="28:32" ht="20.100000000000001" customHeight="1" x14ac:dyDescent="0.5">
      <c r="AB213" s="102">
        <f t="shared" si="15"/>
        <v>38</v>
      </c>
      <c r="AC213" s="103">
        <f t="shared" si="16"/>
        <v>64.620930232558152</v>
      </c>
      <c r="AD213" s="103">
        <f t="shared" si="17"/>
        <v>2455.5953488372097</v>
      </c>
      <c r="AE213" s="104">
        <f t="shared" si="18"/>
        <v>328.28411906976748</v>
      </c>
      <c r="AF213" s="104">
        <f t="shared" si="19"/>
        <v>12474.796524651165</v>
      </c>
    </row>
    <row r="214" spans="28:32" ht="20.100000000000001" customHeight="1" x14ac:dyDescent="0.5">
      <c r="AB214" s="102">
        <f t="shared" si="15"/>
        <v>38</v>
      </c>
      <c r="AC214" s="103">
        <f t="shared" si="16"/>
        <v>64.620930232558152</v>
      </c>
      <c r="AD214" s="103">
        <f t="shared" si="17"/>
        <v>2455.5953488372097</v>
      </c>
      <c r="AE214" s="104">
        <f t="shared" si="18"/>
        <v>328.28411906976748</v>
      </c>
      <c r="AF214" s="104">
        <f t="shared" si="19"/>
        <v>12474.796524651165</v>
      </c>
    </row>
    <row r="215" spans="28:32" ht="20.100000000000001" customHeight="1" x14ac:dyDescent="0.5">
      <c r="AB215" s="102">
        <f t="shared" si="15"/>
        <v>38</v>
      </c>
      <c r="AC215" s="103">
        <f t="shared" si="16"/>
        <v>64.620930232558152</v>
      </c>
      <c r="AD215" s="103">
        <f t="shared" si="17"/>
        <v>2455.5953488372097</v>
      </c>
      <c r="AE215" s="104">
        <f t="shared" si="18"/>
        <v>328.28411906976748</v>
      </c>
      <c r="AF215" s="104">
        <f t="shared" si="19"/>
        <v>12474.796524651165</v>
      </c>
    </row>
    <row r="216" spans="28:32" ht="20.100000000000001" customHeight="1" x14ac:dyDescent="0.5">
      <c r="AB216" s="102">
        <f t="shared" si="15"/>
        <v>38</v>
      </c>
      <c r="AC216" s="103">
        <f t="shared" si="16"/>
        <v>64.620930232558152</v>
      </c>
      <c r="AD216" s="103">
        <f t="shared" si="17"/>
        <v>2455.5953488372097</v>
      </c>
      <c r="AE216" s="104">
        <f t="shared" si="18"/>
        <v>328.28411906976748</v>
      </c>
      <c r="AF216" s="104">
        <f t="shared" si="19"/>
        <v>12474.796524651165</v>
      </c>
    </row>
    <row r="217" spans="28:32" ht="20.100000000000001" customHeight="1" x14ac:dyDescent="0.5">
      <c r="AB217" s="102">
        <f t="shared" si="15"/>
        <v>38</v>
      </c>
      <c r="AC217" s="103">
        <f t="shared" si="16"/>
        <v>64.620930232558152</v>
      </c>
      <c r="AD217" s="103">
        <f t="shared" si="17"/>
        <v>2455.5953488372097</v>
      </c>
      <c r="AE217" s="104">
        <f t="shared" si="18"/>
        <v>328.28411906976748</v>
      </c>
      <c r="AF217" s="104">
        <f t="shared" si="19"/>
        <v>12474.796524651165</v>
      </c>
    </row>
    <row r="218" spans="28:32" ht="20.100000000000001" customHeight="1" x14ac:dyDescent="0.5">
      <c r="AB218" s="102">
        <f t="shared" si="15"/>
        <v>38</v>
      </c>
      <c r="AC218" s="103">
        <f t="shared" si="16"/>
        <v>64.620930232558152</v>
      </c>
      <c r="AD218" s="103">
        <f t="shared" si="17"/>
        <v>2455.5953488372097</v>
      </c>
      <c r="AE218" s="104">
        <f t="shared" si="18"/>
        <v>328.28411906976748</v>
      </c>
      <c r="AF218" s="104">
        <f t="shared" si="19"/>
        <v>12474.796524651165</v>
      </c>
    </row>
    <row r="219" spans="28:32" ht="20.100000000000001" customHeight="1" x14ac:dyDescent="0.5">
      <c r="AB219" s="102">
        <f t="shared" si="15"/>
        <v>38</v>
      </c>
      <c r="AC219" s="103">
        <f t="shared" si="16"/>
        <v>64.620930232558152</v>
      </c>
      <c r="AD219" s="103">
        <f t="shared" si="17"/>
        <v>2455.5953488372097</v>
      </c>
      <c r="AE219" s="104">
        <f t="shared" si="18"/>
        <v>328.28411906976748</v>
      </c>
      <c r="AF219" s="104">
        <f t="shared" si="19"/>
        <v>12474.796524651165</v>
      </c>
    </row>
    <row r="220" spans="28:32" ht="20.100000000000001" customHeight="1" x14ac:dyDescent="0.5">
      <c r="AB220" s="102">
        <f t="shared" si="15"/>
        <v>38</v>
      </c>
      <c r="AC220" s="103">
        <f t="shared" si="16"/>
        <v>64.620930232558152</v>
      </c>
      <c r="AD220" s="103">
        <f t="shared" si="17"/>
        <v>2455.5953488372097</v>
      </c>
      <c r="AE220" s="104">
        <f t="shared" si="18"/>
        <v>328.28411906976748</v>
      </c>
      <c r="AF220" s="104">
        <f t="shared" si="19"/>
        <v>12474.796524651165</v>
      </c>
    </row>
    <row r="221" spans="28:32" ht="20.100000000000001" customHeight="1" x14ac:dyDescent="0.5">
      <c r="AB221" s="102">
        <f t="shared" si="15"/>
        <v>38</v>
      </c>
      <c r="AC221" s="103">
        <f t="shared" si="16"/>
        <v>64.620930232558152</v>
      </c>
      <c r="AD221" s="103">
        <f t="shared" si="17"/>
        <v>2455.5953488372097</v>
      </c>
      <c r="AE221" s="104">
        <f t="shared" si="18"/>
        <v>328.28411906976748</v>
      </c>
      <c r="AF221" s="104">
        <f t="shared" si="19"/>
        <v>12474.796524651165</v>
      </c>
    </row>
    <row r="222" spans="28:32" ht="20.100000000000001" customHeight="1" x14ac:dyDescent="0.5">
      <c r="AB222" s="102">
        <f t="shared" si="15"/>
        <v>38</v>
      </c>
      <c r="AC222" s="103">
        <f t="shared" si="16"/>
        <v>64.620930232558152</v>
      </c>
      <c r="AD222" s="103">
        <f t="shared" si="17"/>
        <v>2455.5953488372097</v>
      </c>
      <c r="AE222" s="104">
        <f t="shared" si="18"/>
        <v>328.28411906976748</v>
      </c>
      <c r="AF222" s="104">
        <f t="shared" si="19"/>
        <v>12474.796524651165</v>
      </c>
    </row>
    <row r="223" spans="28:32" ht="20.100000000000001" customHeight="1" x14ac:dyDescent="0.5">
      <c r="AB223" s="102">
        <f t="shared" si="15"/>
        <v>38</v>
      </c>
      <c r="AC223" s="103">
        <f t="shared" si="16"/>
        <v>64.620930232558152</v>
      </c>
      <c r="AD223" s="103">
        <f t="shared" si="17"/>
        <v>2455.5953488372097</v>
      </c>
      <c r="AE223" s="104">
        <f t="shared" si="18"/>
        <v>328.28411906976748</v>
      </c>
      <c r="AF223" s="104">
        <f t="shared" si="19"/>
        <v>12474.796524651165</v>
      </c>
    </row>
    <row r="224" spans="28:32" ht="20.100000000000001" customHeight="1" x14ac:dyDescent="0.5">
      <c r="AB224" s="102">
        <f t="shared" si="15"/>
        <v>38</v>
      </c>
      <c r="AC224" s="103">
        <f t="shared" si="16"/>
        <v>64.620930232558152</v>
      </c>
      <c r="AD224" s="103">
        <f t="shared" si="17"/>
        <v>2455.5953488372097</v>
      </c>
      <c r="AE224" s="104">
        <f t="shared" si="18"/>
        <v>328.28411906976748</v>
      </c>
      <c r="AF224" s="104">
        <f t="shared" si="19"/>
        <v>12474.796524651165</v>
      </c>
    </row>
    <row r="225" spans="28:32" ht="20.100000000000001" customHeight="1" x14ac:dyDescent="0.5">
      <c r="AB225" s="102">
        <f t="shared" si="15"/>
        <v>38</v>
      </c>
      <c r="AC225" s="103">
        <f t="shared" si="16"/>
        <v>64.620930232558152</v>
      </c>
      <c r="AD225" s="103">
        <f t="shared" si="17"/>
        <v>2455.5953488372097</v>
      </c>
      <c r="AE225" s="104">
        <f t="shared" si="18"/>
        <v>328.28411906976748</v>
      </c>
      <c r="AF225" s="104">
        <f t="shared" si="19"/>
        <v>12474.796524651165</v>
      </c>
    </row>
    <row r="226" spans="28:32" ht="20.100000000000001" customHeight="1" x14ac:dyDescent="0.5">
      <c r="AB226" s="102">
        <f t="shared" si="15"/>
        <v>38</v>
      </c>
      <c r="AC226" s="103">
        <f t="shared" si="16"/>
        <v>64.620930232558152</v>
      </c>
      <c r="AD226" s="103">
        <f t="shared" si="17"/>
        <v>2455.5953488372097</v>
      </c>
      <c r="AE226" s="104">
        <f t="shared" si="18"/>
        <v>328.28411906976748</v>
      </c>
      <c r="AF226" s="104">
        <f t="shared" si="19"/>
        <v>12474.796524651165</v>
      </c>
    </row>
    <row r="227" spans="28:32" ht="20.100000000000001" customHeight="1" x14ac:dyDescent="0.5">
      <c r="AB227" s="102">
        <f t="shared" si="15"/>
        <v>38</v>
      </c>
      <c r="AC227" s="103">
        <f t="shared" si="16"/>
        <v>64.620930232558152</v>
      </c>
      <c r="AD227" s="103">
        <f t="shared" si="17"/>
        <v>2455.5953488372097</v>
      </c>
      <c r="AE227" s="104">
        <f t="shared" si="18"/>
        <v>328.28411906976748</v>
      </c>
      <c r="AF227" s="104">
        <f t="shared" si="19"/>
        <v>12474.796524651165</v>
      </c>
    </row>
    <row r="228" spans="28:32" ht="20.100000000000001" customHeight="1" x14ac:dyDescent="0.5">
      <c r="AB228" s="102">
        <f t="shared" si="15"/>
        <v>38</v>
      </c>
      <c r="AC228" s="103">
        <f t="shared" si="16"/>
        <v>64.620930232558152</v>
      </c>
      <c r="AD228" s="103">
        <f t="shared" si="17"/>
        <v>2455.5953488372097</v>
      </c>
      <c r="AE228" s="104">
        <f t="shared" si="18"/>
        <v>328.28411906976748</v>
      </c>
      <c r="AF228" s="104">
        <f t="shared" si="19"/>
        <v>12474.796524651165</v>
      </c>
    </row>
    <row r="229" spans="28:32" ht="20.100000000000001" customHeight="1" x14ac:dyDescent="0.5">
      <c r="AB229" s="102">
        <f t="shared" si="15"/>
        <v>38</v>
      </c>
      <c r="AC229" s="103">
        <f t="shared" si="16"/>
        <v>64.620930232558152</v>
      </c>
      <c r="AD229" s="103">
        <f t="shared" si="17"/>
        <v>2455.5953488372097</v>
      </c>
      <c r="AE229" s="104">
        <f t="shared" si="18"/>
        <v>328.28411906976748</v>
      </c>
      <c r="AF229" s="104">
        <f t="shared" si="19"/>
        <v>12474.796524651165</v>
      </c>
    </row>
    <row r="230" spans="28:32" ht="20.100000000000001" customHeight="1" x14ac:dyDescent="0.5">
      <c r="AB230" s="102">
        <f t="shared" si="15"/>
        <v>38</v>
      </c>
      <c r="AC230" s="103">
        <f t="shared" si="16"/>
        <v>64.620930232558152</v>
      </c>
      <c r="AD230" s="103">
        <f t="shared" si="17"/>
        <v>2455.5953488372097</v>
      </c>
      <c r="AE230" s="104">
        <f t="shared" si="18"/>
        <v>328.28411906976748</v>
      </c>
      <c r="AF230" s="104">
        <f t="shared" si="19"/>
        <v>12474.796524651165</v>
      </c>
    </row>
    <row r="231" spans="28:32" ht="20.100000000000001" customHeight="1" x14ac:dyDescent="0.5">
      <c r="AB231" s="102">
        <f t="shared" si="15"/>
        <v>38</v>
      </c>
      <c r="AC231" s="103">
        <f t="shared" si="16"/>
        <v>64.620930232558152</v>
      </c>
      <c r="AD231" s="103">
        <f t="shared" si="17"/>
        <v>2455.5953488372097</v>
      </c>
      <c r="AE231" s="104">
        <f t="shared" si="18"/>
        <v>328.28411906976748</v>
      </c>
      <c r="AF231" s="104">
        <f t="shared" si="19"/>
        <v>12474.796524651165</v>
      </c>
    </row>
    <row r="232" spans="28:32" ht="20.100000000000001" customHeight="1" x14ac:dyDescent="0.5">
      <c r="AB232" s="102">
        <f t="shared" si="15"/>
        <v>38</v>
      </c>
      <c r="AC232" s="103">
        <f t="shared" si="16"/>
        <v>64.620930232558152</v>
      </c>
      <c r="AD232" s="103">
        <f t="shared" si="17"/>
        <v>2455.5953488372097</v>
      </c>
      <c r="AE232" s="104">
        <f t="shared" si="18"/>
        <v>328.28411906976748</v>
      </c>
      <c r="AF232" s="104">
        <f t="shared" si="19"/>
        <v>12474.796524651165</v>
      </c>
    </row>
    <row r="233" spans="28:32" ht="20.100000000000001" customHeight="1" x14ac:dyDescent="0.5">
      <c r="AB233" s="102">
        <f t="shared" si="15"/>
        <v>38</v>
      </c>
      <c r="AC233" s="103">
        <f t="shared" si="16"/>
        <v>64.620930232558152</v>
      </c>
      <c r="AD233" s="103">
        <f t="shared" si="17"/>
        <v>2455.5953488372097</v>
      </c>
      <c r="AE233" s="104">
        <f t="shared" si="18"/>
        <v>328.28411906976748</v>
      </c>
      <c r="AF233" s="104">
        <f t="shared" si="19"/>
        <v>12474.796524651165</v>
      </c>
    </row>
    <row r="234" spans="28:32" ht="20.100000000000001" customHeight="1" x14ac:dyDescent="0.5">
      <c r="AB234" s="102">
        <f t="shared" si="15"/>
        <v>38</v>
      </c>
      <c r="AC234" s="103">
        <f t="shared" si="16"/>
        <v>64.620930232558152</v>
      </c>
      <c r="AD234" s="103">
        <f t="shared" si="17"/>
        <v>2455.5953488372097</v>
      </c>
      <c r="AE234" s="104">
        <f t="shared" si="18"/>
        <v>328.28411906976748</v>
      </c>
      <c r="AF234" s="104">
        <f t="shared" si="19"/>
        <v>12474.796524651165</v>
      </c>
    </row>
    <row r="235" spans="28:32" ht="20.100000000000001" customHeight="1" x14ac:dyDescent="0.5">
      <c r="AB235" s="102">
        <f t="shared" si="15"/>
        <v>38</v>
      </c>
      <c r="AC235" s="103">
        <f t="shared" si="16"/>
        <v>64.620930232558152</v>
      </c>
      <c r="AD235" s="103">
        <f t="shared" si="17"/>
        <v>2455.5953488372097</v>
      </c>
      <c r="AE235" s="104">
        <f t="shared" si="18"/>
        <v>328.28411906976748</v>
      </c>
      <c r="AF235" s="104">
        <f t="shared" si="19"/>
        <v>12474.796524651165</v>
      </c>
    </row>
    <row r="236" spans="28:32" ht="20.100000000000001" customHeight="1" x14ac:dyDescent="0.5">
      <c r="AB236" s="102">
        <f t="shared" si="15"/>
        <v>38</v>
      </c>
      <c r="AC236" s="103">
        <f t="shared" si="16"/>
        <v>64.620930232558152</v>
      </c>
      <c r="AD236" s="103">
        <f t="shared" si="17"/>
        <v>2455.5953488372097</v>
      </c>
      <c r="AE236" s="104">
        <f t="shared" si="18"/>
        <v>328.28411906976748</v>
      </c>
      <c r="AF236" s="104">
        <f t="shared" si="19"/>
        <v>12474.796524651165</v>
      </c>
    </row>
    <row r="237" spans="28:32" ht="20.100000000000001" customHeight="1" x14ac:dyDescent="0.5">
      <c r="AB237" s="102">
        <f t="shared" si="15"/>
        <v>38</v>
      </c>
      <c r="AC237" s="103">
        <f t="shared" si="16"/>
        <v>64.620930232558152</v>
      </c>
      <c r="AD237" s="103">
        <f t="shared" si="17"/>
        <v>2455.5953488372097</v>
      </c>
      <c r="AE237" s="104">
        <f t="shared" si="18"/>
        <v>328.28411906976748</v>
      </c>
      <c r="AF237" s="104">
        <f t="shared" si="19"/>
        <v>12474.796524651165</v>
      </c>
    </row>
    <row r="238" spans="28:32" ht="20.100000000000001" customHeight="1" x14ac:dyDescent="0.5">
      <c r="AB238" s="102">
        <f t="shared" si="15"/>
        <v>38</v>
      </c>
      <c r="AC238" s="103">
        <f t="shared" si="16"/>
        <v>64.620930232558152</v>
      </c>
      <c r="AD238" s="103">
        <f t="shared" si="17"/>
        <v>2455.5953488372097</v>
      </c>
      <c r="AE238" s="104">
        <f t="shared" si="18"/>
        <v>328.28411906976748</v>
      </c>
      <c r="AF238" s="104">
        <f t="shared" si="19"/>
        <v>12474.796524651165</v>
      </c>
    </row>
    <row r="239" spans="28:32" ht="20.100000000000001" customHeight="1" x14ac:dyDescent="0.5">
      <c r="AB239" s="102">
        <f t="shared" si="15"/>
        <v>38</v>
      </c>
      <c r="AC239" s="103">
        <f t="shared" si="16"/>
        <v>64.620930232558152</v>
      </c>
      <c r="AD239" s="103">
        <f t="shared" si="17"/>
        <v>2455.5953488372097</v>
      </c>
      <c r="AE239" s="104">
        <f t="shared" si="18"/>
        <v>328.28411906976748</v>
      </c>
      <c r="AF239" s="104">
        <f t="shared" si="19"/>
        <v>12474.796524651165</v>
      </c>
    </row>
    <row r="240" spans="28:32" ht="20.100000000000001" customHeight="1" x14ac:dyDescent="0.5">
      <c r="AB240" s="102">
        <f t="shared" si="15"/>
        <v>38</v>
      </c>
      <c r="AC240" s="103">
        <f t="shared" si="16"/>
        <v>64.620930232558152</v>
      </c>
      <c r="AD240" s="103">
        <f t="shared" si="17"/>
        <v>2455.5953488372097</v>
      </c>
      <c r="AE240" s="104">
        <f t="shared" si="18"/>
        <v>328.28411906976748</v>
      </c>
      <c r="AF240" s="104">
        <f t="shared" si="19"/>
        <v>12474.796524651165</v>
      </c>
    </row>
    <row r="241" spans="28:32" ht="20.100000000000001" customHeight="1" x14ac:dyDescent="0.5">
      <c r="AB241" s="102">
        <f t="shared" si="15"/>
        <v>38</v>
      </c>
      <c r="AC241" s="103">
        <f t="shared" si="16"/>
        <v>64.620930232558152</v>
      </c>
      <c r="AD241" s="103">
        <f t="shared" si="17"/>
        <v>2455.5953488372097</v>
      </c>
      <c r="AE241" s="104">
        <f t="shared" si="18"/>
        <v>328.28411906976748</v>
      </c>
      <c r="AF241" s="104">
        <f t="shared" si="19"/>
        <v>12474.796524651165</v>
      </c>
    </row>
    <row r="242" spans="28:32" ht="20.100000000000001" customHeight="1" x14ac:dyDescent="0.5">
      <c r="AB242" s="102">
        <f t="shared" si="15"/>
        <v>38</v>
      </c>
      <c r="AC242" s="103">
        <f t="shared" si="16"/>
        <v>64.620930232558152</v>
      </c>
      <c r="AD242" s="103">
        <f t="shared" si="17"/>
        <v>2455.5953488372097</v>
      </c>
      <c r="AE242" s="104">
        <f t="shared" si="18"/>
        <v>328.28411906976748</v>
      </c>
      <c r="AF242" s="104">
        <f t="shared" si="19"/>
        <v>12474.796524651165</v>
      </c>
    </row>
    <row r="243" spans="28:32" ht="20.100000000000001" customHeight="1" x14ac:dyDescent="0.5">
      <c r="AB243" s="102">
        <f t="shared" si="15"/>
        <v>38</v>
      </c>
      <c r="AC243" s="103">
        <f t="shared" si="16"/>
        <v>64.620930232558152</v>
      </c>
      <c r="AD243" s="103">
        <f t="shared" si="17"/>
        <v>2455.5953488372097</v>
      </c>
      <c r="AE243" s="104">
        <f t="shared" si="18"/>
        <v>328.28411906976748</v>
      </c>
      <c r="AF243" s="104">
        <f t="shared" si="19"/>
        <v>12474.796524651165</v>
      </c>
    </row>
    <row r="244" spans="28:32" ht="20.100000000000001" customHeight="1" x14ac:dyDescent="0.5">
      <c r="AB244" s="102">
        <f t="shared" si="15"/>
        <v>38</v>
      </c>
      <c r="AC244" s="103">
        <f t="shared" si="16"/>
        <v>64.620930232558152</v>
      </c>
      <c r="AD244" s="103">
        <f t="shared" si="17"/>
        <v>2455.5953488372097</v>
      </c>
      <c r="AE244" s="104">
        <f t="shared" si="18"/>
        <v>328.28411906976748</v>
      </c>
      <c r="AF244" s="104">
        <f t="shared" si="19"/>
        <v>12474.796524651165</v>
      </c>
    </row>
    <row r="245" spans="28:32" ht="20.100000000000001" customHeight="1" x14ac:dyDescent="0.5">
      <c r="AB245" s="102">
        <f t="shared" si="15"/>
        <v>38</v>
      </c>
      <c r="AC245" s="103">
        <f t="shared" si="16"/>
        <v>64.620930232558152</v>
      </c>
      <c r="AD245" s="103">
        <f t="shared" si="17"/>
        <v>2455.5953488372097</v>
      </c>
      <c r="AE245" s="104">
        <f t="shared" si="18"/>
        <v>328.28411906976748</v>
      </c>
      <c r="AF245" s="104">
        <f t="shared" si="19"/>
        <v>12474.796524651165</v>
      </c>
    </row>
    <row r="246" spans="28:32" ht="20.100000000000001" customHeight="1" x14ac:dyDescent="0.5">
      <c r="AB246" s="102">
        <f t="shared" si="15"/>
        <v>38</v>
      </c>
      <c r="AC246" s="103">
        <f t="shared" si="16"/>
        <v>64.620930232558152</v>
      </c>
      <c r="AD246" s="103">
        <f t="shared" si="17"/>
        <v>2455.5953488372097</v>
      </c>
      <c r="AE246" s="104">
        <f t="shared" si="18"/>
        <v>328.28411906976748</v>
      </c>
      <c r="AF246" s="104">
        <f t="shared" si="19"/>
        <v>12474.796524651165</v>
      </c>
    </row>
    <row r="247" spans="28:32" ht="20.100000000000001" customHeight="1" x14ac:dyDescent="0.5">
      <c r="AB247" s="102">
        <f t="shared" si="15"/>
        <v>38</v>
      </c>
      <c r="AC247" s="103">
        <f t="shared" si="16"/>
        <v>64.620930232558152</v>
      </c>
      <c r="AD247" s="103">
        <f t="shared" si="17"/>
        <v>2455.5953488372097</v>
      </c>
      <c r="AE247" s="104">
        <f t="shared" si="18"/>
        <v>328.28411906976748</v>
      </c>
      <c r="AF247" s="104">
        <f t="shared" si="19"/>
        <v>12474.796524651165</v>
      </c>
    </row>
    <row r="248" spans="28:32" ht="20.100000000000001" customHeight="1" x14ac:dyDescent="0.5">
      <c r="AB248" s="102">
        <f t="shared" si="15"/>
        <v>38</v>
      </c>
      <c r="AC248" s="103">
        <f t="shared" si="16"/>
        <v>64.620930232558152</v>
      </c>
      <c r="AD248" s="103">
        <f t="shared" si="17"/>
        <v>2455.5953488372097</v>
      </c>
      <c r="AE248" s="104">
        <f t="shared" si="18"/>
        <v>328.28411906976748</v>
      </c>
      <c r="AF248" s="104">
        <f t="shared" si="19"/>
        <v>12474.796524651165</v>
      </c>
    </row>
    <row r="249" spans="28:32" ht="20.100000000000001" customHeight="1" x14ac:dyDescent="0.5">
      <c r="AB249" s="102">
        <f t="shared" si="15"/>
        <v>38</v>
      </c>
      <c r="AC249" s="103">
        <f t="shared" si="16"/>
        <v>64.620930232558152</v>
      </c>
      <c r="AD249" s="103">
        <f t="shared" si="17"/>
        <v>2455.5953488372097</v>
      </c>
      <c r="AE249" s="104">
        <f t="shared" si="18"/>
        <v>328.28411906976748</v>
      </c>
      <c r="AF249" s="104">
        <f t="shared" si="19"/>
        <v>12474.796524651165</v>
      </c>
    </row>
    <row r="250" spans="28:32" ht="20.100000000000001" customHeight="1" x14ac:dyDescent="0.5">
      <c r="AB250" s="102">
        <f t="shared" si="15"/>
        <v>38</v>
      </c>
      <c r="AC250" s="103">
        <f t="shared" si="16"/>
        <v>64.620930232558152</v>
      </c>
      <c r="AD250" s="103">
        <f t="shared" si="17"/>
        <v>2455.5953488372097</v>
      </c>
      <c r="AE250" s="104">
        <f t="shared" si="18"/>
        <v>328.28411906976748</v>
      </c>
      <c r="AF250" s="104">
        <f t="shared" si="19"/>
        <v>12474.796524651165</v>
      </c>
    </row>
    <row r="251" spans="28:32" ht="20.100000000000001" customHeight="1" x14ac:dyDescent="0.5">
      <c r="AB251" s="102">
        <f t="shared" si="15"/>
        <v>38</v>
      </c>
      <c r="AC251" s="103">
        <f t="shared" si="16"/>
        <v>64.620930232558152</v>
      </c>
      <c r="AD251" s="103">
        <f t="shared" si="17"/>
        <v>2455.5953488372097</v>
      </c>
      <c r="AE251" s="104">
        <f t="shared" si="18"/>
        <v>328.28411906976748</v>
      </c>
      <c r="AF251" s="104">
        <f t="shared" si="19"/>
        <v>12474.796524651165</v>
      </c>
    </row>
    <row r="252" spans="28:32" ht="20.100000000000001" customHeight="1" x14ac:dyDescent="0.5">
      <c r="AB252" s="102">
        <f t="shared" si="15"/>
        <v>38</v>
      </c>
      <c r="AC252" s="103">
        <f t="shared" si="16"/>
        <v>64.620930232558152</v>
      </c>
      <c r="AD252" s="103">
        <f t="shared" si="17"/>
        <v>2455.5953488372097</v>
      </c>
      <c r="AE252" s="104">
        <f t="shared" si="18"/>
        <v>328.28411906976748</v>
      </c>
      <c r="AF252" s="104">
        <f t="shared" si="19"/>
        <v>12474.796524651165</v>
      </c>
    </row>
    <row r="253" spans="28:32" ht="20.100000000000001" customHeight="1" x14ac:dyDescent="0.5">
      <c r="AB253" s="102">
        <f t="shared" si="15"/>
        <v>38</v>
      </c>
      <c r="AC253" s="103">
        <f t="shared" si="16"/>
        <v>64.620930232558152</v>
      </c>
      <c r="AD253" s="103">
        <f t="shared" si="17"/>
        <v>2455.5953488372097</v>
      </c>
      <c r="AE253" s="104">
        <f t="shared" si="18"/>
        <v>328.28411906976748</v>
      </c>
      <c r="AF253" s="104">
        <f t="shared" si="19"/>
        <v>12474.796524651165</v>
      </c>
    </row>
    <row r="254" spans="28:32" ht="20.100000000000001" customHeight="1" x14ac:dyDescent="0.5">
      <c r="AB254" s="102">
        <f t="shared" si="15"/>
        <v>38</v>
      </c>
      <c r="AC254" s="103">
        <f t="shared" si="16"/>
        <v>64.620930232558152</v>
      </c>
      <c r="AD254" s="103">
        <f t="shared" si="17"/>
        <v>2455.5953488372097</v>
      </c>
      <c r="AE254" s="104">
        <f t="shared" si="18"/>
        <v>328.28411906976748</v>
      </c>
      <c r="AF254" s="104">
        <f t="shared" si="19"/>
        <v>12474.796524651165</v>
      </c>
    </row>
    <row r="255" spans="28:32" ht="20.100000000000001" customHeight="1" x14ac:dyDescent="0.5">
      <c r="AB255" s="102">
        <f t="shared" si="15"/>
        <v>38</v>
      </c>
      <c r="AC255" s="103">
        <f t="shared" si="16"/>
        <v>64.620930232558152</v>
      </c>
      <c r="AD255" s="103">
        <f t="shared" si="17"/>
        <v>2455.5953488372097</v>
      </c>
      <c r="AE255" s="104">
        <f t="shared" si="18"/>
        <v>328.28411906976748</v>
      </c>
      <c r="AF255" s="104">
        <f t="shared" si="19"/>
        <v>12474.796524651165</v>
      </c>
    </row>
    <row r="256" spans="28:32" ht="20.100000000000001" customHeight="1" x14ac:dyDescent="0.5">
      <c r="AB256" s="102">
        <f t="shared" si="15"/>
        <v>38</v>
      </c>
      <c r="AC256" s="103">
        <f t="shared" si="16"/>
        <v>64.620930232558152</v>
      </c>
      <c r="AD256" s="103">
        <f t="shared" si="17"/>
        <v>2455.5953488372097</v>
      </c>
      <c r="AE256" s="104">
        <f t="shared" si="18"/>
        <v>328.28411906976748</v>
      </c>
      <c r="AF256" s="104">
        <f t="shared" si="19"/>
        <v>12474.796524651165</v>
      </c>
    </row>
    <row r="257" spans="28:32" ht="20.100000000000001" customHeight="1" x14ac:dyDescent="0.5">
      <c r="AB257" s="102">
        <f t="shared" si="15"/>
        <v>38</v>
      </c>
      <c r="AC257" s="103">
        <f t="shared" si="16"/>
        <v>64.620930232558152</v>
      </c>
      <c r="AD257" s="103">
        <f t="shared" si="17"/>
        <v>2455.5953488372097</v>
      </c>
      <c r="AE257" s="104">
        <f t="shared" si="18"/>
        <v>328.28411906976748</v>
      </c>
      <c r="AF257" s="104">
        <f t="shared" si="19"/>
        <v>12474.796524651165</v>
      </c>
    </row>
    <row r="258" spans="28:32" ht="20.100000000000001" customHeight="1" x14ac:dyDescent="0.5">
      <c r="AB258" s="102">
        <f t="shared" si="15"/>
        <v>38</v>
      </c>
      <c r="AC258" s="103">
        <f t="shared" si="16"/>
        <v>64.620930232558152</v>
      </c>
      <c r="AD258" s="103">
        <f t="shared" si="17"/>
        <v>2455.5953488372097</v>
      </c>
      <c r="AE258" s="104">
        <f t="shared" si="18"/>
        <v>328.28411906976748</v>
      </c>
      <c r="AF258" s="104">
        <f t="shared" si="19"/>
        <v>12474.796524651165</v>
      </c>
    </row>
    <row r="259" spans="28:32" ht="20.100000000000001" customHeight="1" x14ac:dyDescent="0.5">
      <c r="AB259" s="102">
        <f t="shared" si="15"/>
        <v>38</v>
      </c>
      <c r="AC259" s="103">
        <f t="shared" si="16"/>
        <v>64.620930232558152</v>
      </c>
      <c r="AD259" s="103">
        <f t="shared" si="17"/>
        <v>2455.5953488372097</v>
      </c>
      <c r="AE259" s="104">
        <f t="shared" si="18"/>
        <v>328.28411906976748</v>
      </c>
      <c r="AF259" s="104">
        <f t="shared" si="19"/>
        <v>12474.796524651165</v>
      </c>
    </row>
    <row r="260" spans="28:32" ht="20.100000000000001" customHeight="1" x14ac:dyDescent="0.5">
      <c r="AB260" s="102">
        <f t="shared" si="15"/>
        <v>38</v>
      </c>
      <c r="AC260" s="103">
        <f t="shared" si="16"/>
        <v>64.620930232558152</v>
      </c>
      <c r="AD260" s="103">
        <f t="shared" si="17"/>
        <v>2455.5953488372097</v>
      </c>
      <c r="AE260" s="104">
        <f t="shared" si="18"/>
        <v>328.28411906976748</v>
      </c>
      <c r="AF260" s="104">
        <f t="shared" si="19"/>
        <v>12474.796524651165</v>
      </c>
    </row>
    <row r="261" spans="28:32" ht="20.100000000000001" customHeight="1" x14ac:dyDescent="0.5">
      <c r="AB261" s="102">
        <f t="shared" si="15"/>
        <v>38</v>
      </c>
      <c r="AC261" s="103">
        <f t="shared" si="16"/>
        <v>64.620930232558152</v>
      </c>
      <c r="AD261" s="103">
        <f t="shared" si="17"/>
        <v>2455.5953488372097</v>
      </c>
      <c r="AE261" s="104">
        <f t="shared" si="18"/>
        <v>328.28411906976748</v>
      </c>
      <c r="AF261" s="104">
        <f t="shared" si="19"/>
        <v>12474.796524651165</v>
      </c>
    </row>
    <row r="262" spans="28:32" ht="20.100000000000001" customHeight="1" x14ac:dyDescent="0.5">
      <c r="AB262" s="102">
        <f t="shared" si="15"/>
        <v>38</v>
      </c>
      <c r="AC262" s="103">
        <f t="shared" si="16"/>
        <v>64.620930232558152</v>
      </c>
      <c r="AD262" s="103">
        <f t="shared" si="17"/>
        <v>2455.5953488372097</v>
      </c>
      <c r="AE262" s="104">
        <f t="shared" si="18"/>
        <v>328.28411906976748</v>
      </c>
      <c r="AF262" s="104">
        <f t="shared" si="19"/>
        <v>12474.796524651165</v>
      </c>
    </row>
    <row r="263" spans="28:32" ht="20.100000000000001" customHeight="1" x14ac:dyDescent="0.5">
      <c r="AB263" s="102">
        <f t="shared" ref="AB263:AB326" si="20">AB262+U263</f>
        <v>38</v>
      </c>
      <c r="AC263" s="103">
        <f t="shared" ref="AC263:AC326" si="21">IF(U263&gt;0,(W263+AD262)/AB263,AC262)</f>
        <v>64.620930232558152</v>
      </c>
      <c r="AD263" s="103">
        <f t="shared" ref="AD263:AD326" si="22">AB263*AC263</f>
        <v>2455.5953488372097</v>
      </c>
      <c r="AE263" s="104">
        <f t="shared" ref="AE263:AE326" si="23">IF(U263&gt;0,(AF262+Z263)/AB263,AE262)</f>
        <v>328.28411906976748</v>
      </c>
      <c r="AF263" s="104">
        <f t="shared" ref="AF263:AF326" si="24">AB263*AE263</f>
        <v>12474.796524651165</v>
      </c>
    </row>
    <row r="264" spans="28:32" ht="20.100000000000001" customHeight="1" x14ac:dyDescent="0.5">
      <c r="AB264" s="102">
        <f t="shared" si="20"/>
        <v>38</v>
      </c>
      <c r="AC264" s="103">
        <f t="shared" si="21"/>
        <v>64.620930232558152</v>
      </c>
      <c r="AD264" s="103">
        <f t="shared" si="22"/>
        <v>2455.5953488372097</v>
      </c>
      <c r="AE264" s="104">
        <f t="shared" si="23"/>
        <v>328.28411906976748</v>
      </c>
      <c r="AF264" s="104">
        <f t="shared" si="24"/>
        <v>12474.796524651165</v>
      </c>
    </row>
    <row r="265" spans="28:32" ht="20.100000000000001" customHeight="1" x14ac:dyDescent="0.5">
      <c r="AB265" s="102">
        <f t="shared" si="20"/>
        <v>38</v>
      </c>
      <c r="AC265" s="103">
        <f t="shared" si="21"/>
        <v>64.620930232558152</v>
      </c>
      <c r="AD265" s="103">
        <f t="shared" si="22"/>
        <v>2455.5953488372097</v>
      </c>
      <c r="AE265" s="104">
        <f t="shared" si="23"/>
        <v>328.28411906976748</v>
      </c>
      <c r="AF265" s="104">
        <f t="shared" si="24"/>
        <v>12474.796524651165</v>
      </c>
    </row>
    <row r="266" spans="28:32" ht="20.100000000000001" customHeight="1" x14ac:dyDescent="0.5">
      <c r="AB266" s="102">
        <f t="shared" si="20"/>
        <v>38</v>
      </c>
      <c r="AC266" s="103">
        <f t="shared" si="21"/>
        <v>64.620930232558152</v>
      </c>
      <c r="AD266" s="103">
        <f t="shared" si="22"/>
        <v>2455.5953488372097</v>
      </c>
      <c r="AE266" s="104">
        <f t="shared" si="23"/>
        <v>328.28411906976748</v>
      </c>
      <c r="AF266" s="104">
        <f t="shared" si="24"/>
        <v>12474.796524651165</v>
      </c>
    </row>
    <row r="267" spans="28:32" ht="20.100000000000001" customHeight="1" x14ac:dyDescent="0.5">
      <c r="AB267" s="102">
        <f t="shared" si="20"/>
        <v>38</v>
      </c>
      <c r="AC267" s="103">
        <f t="shared" si="21"/>
        <v>64.620930232558152</v>
      </c>
      <c r="AD267" s="103">
        <f t="shared" si="22"/>
        <v>2455.5953488372097</v>
      </c>
      <c r="AE267" s="104">
        <f t="shared" si="23"/>
        <v>328.28411906976748</v>
      </c>
      <c r="AF267" s="104">
        <f t="shared" si="24"/>
        <v>12474.796524651165</v>
      </c>
    </row>
    <row r="268" spans="28:32" ht="20.100000000000001" customHeight="1" x14ac:dyDescent="0.5">
      <c r="AB268" s="102">
        <f t="shared" si="20"/>
        <v>38</v>
      </c>
      <c r="AC268" s="103">
        <f t="shared" si="21"/>
        <v>64.620930232558152</v>
      </c>
      <c r="AD268" s="103">
        <f t="shared" si="22"/>
        <v>2455.5953488372097</v>
      </c>
      <c r="AE268" s="104">
        <f t="shared" si="23"/>
        <v>328.28411906976748</v>
      </c>
      <c r="AF268" s="104">
        <f t="shared" si="24"/>
        <v>12474.796524651165</v>
      </c>
    </row>
    <row r="269" spans="28:32" ht="20.100000000000001" customHeight="1" x14ac:dyDescent="0.5">
      <c r="AB269" s="102">
        <f t="shared" si="20"/>
        <v>38</v>
      </c>
      <c r="AC269" s="103">
        <f t="shared" si="21"/>
        <v>64.620930232558152</v>
      </c>
      <c r="AD269" s="103">
        <f t="shared" si="22"/>
        <v>2455.5953488372097</v>
      </c>
      <c r="AE269" s="104">
        <f t="shared" si="23"/>
        <v>328.28411906976748</v>
      </c>
      <c r="AF269" s="104">
        <f t="shared" si="24"/>
        <v>12474.796524651165</v>
      </c>
    </row>
    <row r="270" spans="28:32" ht="20.100000000000001" customHeight="1" x14ac:dyDescent="0.5">
      <c r="AB270" s="102">
        <f t="shared" si="20"/>
        <v>38</v>
      </c>
      <c r="AC270" s="103">
        <f t="shared" si="21"/>
        <v>64.620930232558152</v>
      </c>
      <c r="AD270" s="103">
        <f t="shared" si="22"/>
        <v>2455.5953488372097</v>
      </c>
      <c r="AE270" s="104">
        <f t="shared" si="23"/>
        <v>328.28411906976748</v>
      </c>
      <c r="AF270" s="104">
        <f t="shared" si="24"/>
        <v>12474.796524651165</v>
      </c>
    </row>
    <row r="271" spans="28:32" ht="20.100000000000001" customHeight="1" x14ac:dyDescent="0.5">
      <c r="AB271" s="102">
        <f t="shared" si="20"/>
        <v>38</v>
      </c>
      <c r="AC271" s="103">
        <f t="shared" si="21"/>
        <v>64.620930232558152</v>
      </c>
      <c r="AD271" s="103">
        <f t="shared" si="22"/>
        <v>2455.5953488372097</v>
      </c>
      <c r="AE271" s="104">
        <f t="shared" si="23"/>
        <v>328.28411906976748</v>
      </c>
      <c r="AF271" s="104">
        <f t="shared" si="24"/>
        <v>12474.796524651165</v>
      </c>
    </row>
    <row r="272" spans="28:32" ht="20.100000000000001" customHeight="1" x14ac:dyDescent="0.5">
      <c r="AB272" s="102">
        <f t="shared" si="20"/>
        <v>38</v>
      </c>
      <c r="AC272" s="103">
        <f t="shared" si="21"/>
        <v>64.620930232558152</v>
      </c>
      <c r="AD272" s="103">
        <f t="shared" si="22"/>
        <v>2455.5953488372097</v>
      </c>
      <c r="AE272" s="104">
        <f t="shared" si="23"/>
        <v>328.28411906976748</v>
      </c>
      <c r="AF272" s="104">
        <f t="shared" si="24"/>
        <v>12474.796524651165</v>
      </c>
    </row>
    <row r="273" spans="28:32" ht="20.100000000000001" customHeight="1" x14ac:dyDescent="0.5">
      <c r="AB273" s="102">
        <f t="shared" si="20"/>
        <v>38</v>
      </c>
      <c r="AC273" s="103">
        <f t="shared" si="21"/>
        <v>64.620930232558152</v>
      </c>
      <c r="AD273" s="103">
        <f t="shared" si="22"/>
        <v>2455.5953488372097</v>
      </c>
      <c r="AE273" s="104">
        <f t="shared" si="23"/>
        <v>328.28411906976748</v>
      </c>
      <c r="AF273" s="104">
        <f t="shared" si="24"/>
        <v>12474.796524651165</v>
      </c>
    </row>
    <row r="274" spans="28:32" ht="20.100000000000001" customHeight="1" x14ac:dyDescent="0.5">
      <c r="AB274" s="102">
        <f t="shared" si="20"/>
        <v>38</v>
      </c>
      <c r="AC274" s="103">
        <f t="shared" si="21"/>
        <v>64.620930232558152</v>
      </c>
      <c r="AD274" s="103">
        <f t="shared" si="22"/>
        <v>2455.5953488372097</v>
      </c>
      <c r="AE274" s="104">
        <f t="shared" si="23"/>
        <v>328.28411906976748</v>
      </c>
      <c r="AF274" s="104">
        <f t="shared" si="24"/>
        <v>12474.796524651165</v>
      </c>
    </row>
    <row r="275" spans="28:32" ht="20.100000000000001" customHeight="1" x14ac:dyDescent="0.5">
      <c r="AB275" s="102">
        <f t="shared" si="20"/>
        <v>38</v>
      </c>
      <c r="AC275" s="103">
        <f t="shared" si="21"/>
        <v>64.620930232558152</v>
      </c>
      <c r="AD275" s="103">
        <f t="shared" si="22"/>
        <v>2455.5953488372097</v>
      </c>
      <c r="AE275" s="104">
        <f t="shared" si="23"/>
        <v>328.28411906976748</v>
      </c>
      <c r="AF275" s="104">
        <f t="shared" si="24"/>
        <v>12474.796524651165</v>
      </c>
    </row>
    <row r="276" spans="28:32" ht="20.100000000000001" customHeight="1" x14ac:dyDescent="0.5">
      <c r="AB276" s="102">
        <f t="shared" si="20"/>
        <v>38</v>
      </c>
      <c r="AC276" s="103">
        <f t="shared" si="21"/>
        <v>64.620930232558152</v>
      </c>
      <c r="AD276" s="103">
        <f t="shared" si="22"/>
        <v>2455.5953488372097</v>
      </c>
      <c r="AE276" s="104">
        <f t="shared" si="23"/>
        <v>328.28411906976748</v>
      </c>
      <c r="AF276" s="104">
        <f t="shared" si="24"/>
        <v>12474.796524651165</v>
      </c>
    </row>
    <row r="277" spans="28:32" ht="20.100000000000001" customHeight="1" x14ac:dyDescent="0.5">
      <c r="AB277" s="102">
        <f t="shared" si="20"/>
        <v>38</v>
      </c>
      <c r="AC277" s="103">
        <f t="shared" si="21"/>
        <v>64.620930232558152</v>
      </c>
      <c r="AD277" s="103">
        <f t="shared" si="22"/>
        <v>2455.5953488372097</v>
      </c>
      <c r="AE277" s="104">
        <f t="shared" si="23"/>
        <v>328.28411906976748</v>
      </c>
      <c r="AF277" s="104">
        <f t="shared" si="24"/>
        <v>12474.796524651165</v>
      </c>
    </row>
    <row r="278" spans="28:32" ht="20.100000000000001" customHeight="1" x14ac:dyDescent="0.5">
      <c r="AB278" s="102">
        <f t="shared" si="20"/>
        <v>38</v>
      </c>
      <c r="AC278" s="103">
        <f t="shared" si="21"/>
        <v>64.620930232558152</v>
      </c>
      <c r="AD278" s="103">
        <f t="shared" si="22"/>
        <v>2455.5953488372097</v>
      </c>
      <c r="AE278" s="104">
        <f t="shared" si="23"/>
        <v>328.28411906976748</v>
      </c>
      <c r="AF278" s="104">
        <f t="shared" si="24"/>
        <v>12474.796524651165</v>
      </c>
    </row>
    <row r="279" spans="28:32" ht="20.100000000000001" customHeight="1" x14ac:dyDescent="0.5">
      <c r="AB279" s="102">
        <f t="shared" si="20"/>
        <v>38</v>
      </c>
      <c r="AC279" s="103">
        <f t="shared" si="21"/>
        <v>64.620930232558152</v>
      </c>
      <c r="AD279" s="103">
        <f t="shared" si="22"/>
        <v>2455.5953488372097</v>
      </c>
      <c r="AE279" s="104">
        <f t="shared" si="23"/>
        <v>328.28411906976748</v>
      </c>
      <c r="AF279" s="104">
        <f t="shared" si="24"/>
        <v>12474.796524651165</v>
      </c>
    </row>
    <row r="280" spans="28:32" ht="20.100000000000001" customHeight="1" x14ac:dyDescent="0.5">
      <c r="AB280" s="102">
        <f t="shared" si="20"/>
        <v>38</v>
      </c>
      <c r="AC280" s="103">
        <f t="shared" si="21"/>
        <v>64.620930232558152</v>
      </c>
      <c r="AD280" s="103">
        <f t="shared" si="22"/>
        <v>2455.5953488372097</v>
      </c>
      <c r="AE280" s="104">
        <f t="shared" si="23"/>
        <v>328.28411906976748</v>
      </c>
      <c r="AF280" s="104">
        <f t="shared" si="24"/>
        <v>12474.796524651165</v>
      </c>
    </row>
    <row r="281" spans="28:32" ht="20.100000000000001" customHeight="1" x14ac:dyDescent="0.5">
      <c r="AB281" s="102">
        <f t="shared" si="20"/>
        <v>38</v>
      </c>
      <c r="AC281" s="103">
        <f t="shared" si="21"/>
        <v>64.620930232558152</v>
      </c>
      <c r="AD281" s="103">
        <f t="shared" si="22"/>
        <v>2455.5953488372097</v>
      </c>
      <c r="AE281" s="104">
        <f t="shared" si="23"/>
        <v>328.28411906976748</v>
      </c>
      <c r="AF281" s="104">
        <f t="shared" si="24"/>
        <v>12474.796524651165</v>
      </c>
    </row>
    <row r="282" spans="28:32" ht="20.100000000000001" customHeight="1" x14ac:dyDescent="0.5">
      <c r="AB282" s="102">
        <f t="shared" si="20"/>
        <v>38</v>
      </c>
      <c r="AC282" s="103">
        <f t="shared" si="21"/>
        <v>64.620930232558152</v>
      </c>
      <c r="AD282" s="103">
        <f t="shared" si="22"/>
        <v>2455.5953488372097</v>
      </c>
      <c r="AE282" s="104">
        <f t="shared" si="23"/>
        <v>328.28411906976748</v>
      </c>
      <c r="AF282" s="104">
        <f t="shared" si="24"/>
        <v>12474.796524651165</v>
      </c>
    </row>
    <row r="283" spans="28:32" ht="20.100000000000001" customHeight="1" x14ac:dyDescent="0.5">
      <c r="AB283" s="102">
        <f t="shared" si="20"/>
        <v>38</v>
      </c>
      <c r="AC283" s="103">
        <f t="shared" si="21"/>
        <v>64.620930232558152</v>
      </c>
      <c r="AD283" s="103">
        <f t="shared" si="22"/>
        <v>2455.5953488372097</v>
      </c>
      <c r="AE283" s="104">
        <f t="shared" si="23"/>
        <v>328.28411906976748</v>
      </c>
      <c r="AF283" s="104">
        <f t="shared" si="24"/>
        <v>12474.796524651165</v>
      </c>
    </row>
    <row r="284" spans="28:32" ht="20.100000000000001" customHeight="1" x14ac:dyDescent="0.5">
      <c r="AB284" s="102">
        <f t="shared" si="20"/>
        <v>38</v>
      </c>
      <c r="AC284" s="103">
        <f t="shared" si="21"/>
        <v>64.620930232558152</v>
      </c>
      <c r="AD284" s="103">
        <f t="shared" si="22"/>
        <v>2455.5953488372097</v>
      </c>
      <c r="AE284" s="104">
        <f t="shared" si="23"/>
        <v>328.28411906976748</v>
      </c>
      <c r="AF284" s="104">
        <f t="shared" si="24"/>
        <v>12474.796524651165</v>
      </c>
    </row>
    <row r="285" spans="28:32" ht="20.100000000000001" customHeight="1" x14ac:dyDescent="0.5">
      <c r="AB285" s="102">
        <f t="shared" si="20"/>
        <v>38</v>
      </c>
      <c r="AC285" s="103">
        <f t="shared" si="21"/>
        <v>64.620930232558152</v>
      </c>
      <c r="AD285" s="103">
        <f t="shared" si="22"/>
        <v>2455.5953488372097</v>
      </c>
      <c r="AE285" s="104">
        <f t="shared" si="23"/>
        <v>328.28411906976748</v>
      </c>
      <c r="AF285" s="104">
        <f t="shared" si="24"/>
        <v>12474.796524651165</v>
      </c>
    </row>
    <row r="286" spans="28:32" ht="20.100000000000001" customHeight="1" x14ac:dyDescent="0.5">
      <c r="AB286" s="102">
        <f t="shared" si="20"/>
        <v>38</v>
      </c>
      <c r="AC286" s="103">
        <f t="shared" si="21"/>
        <v>64.620930232558152</v>
      </c>
      <c r="AD286" s="103">
        <f t="shared" si="22"/>
        <v>2455.5953488372097</v>
      </c>
      <c r="AE286" s="104">
        <f t="shared" si="23"/>
        <v>328.28411906976748</v>
      </c>
      <c r="AF286" s="104">
        <f t="shared" si="24"/>
        <v>12474.796524651165</v>
      </c>
    </row>
    <row r="287" spans="28:32" ht="20.100000000000001" customHeight="1" x14ac:dyDescent="0.5">
      <c r="AB287" s="102">
        <f t="shared" si="20"/>
        <v>38</v>
      </c>
      <c r="AC287" s="103">
        <f t="shared" si="21"/>
        <v>64.620930232558152</v>
      </c>
      <c r="AD287" s="103">
        <f t="shared" si="22"/>
        <v>2455.5953488372097</v>
      </c>
      <c r="AE287" s="104">
        <f t="shared" si="23"/>
        <v>328.28411906976748</v>
      </c>
      <c r="AF287" s="104">
        <f t="shared" si="24"/>
        <v>12474.796524651165</v>
      </c>
    </row>
    <row r="288" spans="28:32" ht="20.100000000000001" customHeight="1" x14ac:dyDescent="0.5">
      <c r="AB288" s="102">
        <f t="shared" si="20"/>
        <v>38</v>
      </c>
      <c r="AC288" s="103">
        <f t="shared" si="21"/>
        <v>64.620930232558152</v>
      </c>
      <c r="AD288" s="103">
        <f t="shared" si="22"/>
        <v>2455.5953488372097</v>
      </c>
      <c r="AE288" s="104">
        <f t="shared" si="23"/>
        <v>328.28411906976748</v>
      </c>
      <c r="AF288" s="104">
        <f t="shared" si="24"/>
        <v>12474.796524651165</v>
      </c>
    </row>
    <row r="289" spans="28:32" ht="20.100000000000001" customHeight="1" x14ac:dyDescent="0.5">
      <c r="AB289" s="102">
        <f t="shared" si="20"/>
        <v>38</v>
      </c>
      <c r="AC289" s="103">
        <f t="shared" si="21"/>
        <v>64.620930232558152</v>
      </c>
      <c r="AD289" s="103">
        <f t="shared" si="22"/>
        <v>2455.5953488372097</v>
      </c>
      <c r="AE289" s="104">
        <f t="shared" si="23"/>
        <v>328.28411906976748</v>
      </c>
      <c r="AF289" s="104">
        <f t="shared" si="24"/>
        <v>12474.796524651165</v>
      </c>
    </row>
    <row r="290" spans="28:32" ht="20.100000000000001" customHeight="1" x14ac:dyDescent="0.5">
      <c r="AB290" s="102">
        <f t="shared" si="20"/>
        <v>38</v>
      </c>
      <c r="AC290" s="103">
        <f t="shared" si="21"/>
        <v>64.620930232558152</v>
      </c>
      <c r="AD290" s="103">
        <f t="shared" si="22"/>
        <v>2455.5953488372097</v>
      </c>
      <c r="AE290" s="104">
        <f t="shared" si="23"/>
        <v>328.28411906976748</v>
      </c>
      <c r="AF290" s="104">
        <f t="shared" si="24"/>
        <v>12474.796524651165</v>
      </c>
    </row>
    <row r="291" spans="28:32" ht="20.100000000000001" customHeight="1" x14ac:dyDescent="0.5">
      <c r="AB291" s="102">
        <f t="shared" si="20"/>
        <v>38</v>
      </c>
      <c r="AC291" s="103">
        <f t="shared" si="21"/>
        <v>64.620930232558152</v>
      </c>
      <c r="AD291" s="103">
        <f t="shared" si="22"/>
        <v>2455.5953488372097</v>
      </c>
      <c r="AE291" s="104">
        <f t="shared" si="23"/>
        <v>328.28411906976748</v>
      </c>
      <c r="AF291" s="104">
        <f t="shared" si="24"/>
        <v>12474.796524651165</v>
      </c>
    </row>
    <row r="292" spans="28:32" ht="20.100000000000001" customHeight="1" x14ac:dyDescent="0.5">
      <c r="AB292" s="102">
        <f t="shared" si="20"/>
        <v>38</v>
      </c>
      <c r="AC292" s="103">
        <f t="shared" si="21"/>
        <v>64.620930232558152</v>
      </c>
      <c r="AD292" s="103">
        <f t="shared" si="22"/>
        <v>2455.5953488372097</v>
      </c>
      <c r="AE292" s="104">
        <f t="shared" si="23"/>
        <v>328.28411906976748</v>
      </c>
      <c r="AF292" s="104">
        <f t="shared" si="24"/>
        <v>12474.796524651165</v>
      </c>
    </row>
    <row r="293" spans="28:32" ht="20.100000000000001" customHeight="1" x14ac:dyDescent="0.5">
      <c r="AB293" s="102">
        <f t="shared" si="20"/>
        <v>38</v>
      </c>
      <c r="AC293" s="103">
        <f t="shared" si="21"/>
        <v>64.620930232558152</v>
      </c>
      <c r="AD293" s="103">
        <f t="shared" si="22"/>
        <v>2455.5953488372097</v>
      </c>
      <c r="AE293" s="104">
        <f t="shared" si="23"/>
        <v>328.28411906976748</v>
      </c>
      <c r="AF293" s="104">
        <f t="shared" si="24"/>
        <v>12474.796524651165</v>
      </c>
    </row>
    <row r="294" spans="28:32" ht="20.100000000000001" customHeight="1" x14ac:dyDescent="0.5">
      <c r="AB294" s="102">
        <f t="shared" si="20"/>
        <v>38</v>
      </c>
      <c r="AC294" s="103">
        <f t="shared" si="21"/>
        <v>64.620930232558152</v>
      </c>
      <c r="AD294" s="103">
        <f t="shared" si="22"/>
        <v>2455.5953488372097</v>
      </c>
      <c r="AE294" s="104">
        <f t="shared" si="23"/>
        <v>328.28411906976748</v>
      </c>
      <c r="AF294" s="104">
        <f t="shared" si="24"/>
        <v>12474.796524651165</v>
      </c>
    </row>
    <row r="295" spans="28:32" ht="20.100000000000001" customHeight="1" x14ac:dyDescent="0.5">
      <c r="AB295" s="102">
        <f t="shared" si="20"/>
        <v>38</v>
      </c>
      <c r="AC295" s="103">
        <f t="shared" si="21"/>
        <v>64.620930232558152</v>
      </c>
      <c r="AD295" s="103">
        <f t="shared" si="22"/>
        <v>2455.5953488372097</v>
      </c>
      <c r="AE295" s="104">
        <f t="shared" si="23"/>
        <v>328.28411906976748</v>
      </c>
      <c r="AF295" s="104">
        <f t="shared" si="24"/>
        <v>12474.796524651165</v>
      </c>
    </row>
    <row r="296" spans="28:32" ht="20.100000000000001" customHeight="1" x14ac:dyDescent="0.5">
      <c r="AB296" s="102">
        <f t="shared" si="20"/>
        <v>38</v>
      </c>
      <c r="AC296" s="103">
        <f t="shared" si="21"/>
        <v>64.620930232558152</v>
      </c>
      <c r="AD296" s="103">
        <f t="shared" si="22"/>
        <v>2455.5953488372097</v>
      </c>
      <c r="AE296" s="104">
        <f t="shared" si="23"/>
        <v>328.28411906976748</v>
      </c>
      <c r="AF296" s="104">
        <f t="shared" si="24"/>
        <v>12474.796524651165</v>
      </c>
    </row>
    <row r="297" spans="28:32" ht="20.100000000000001" customHeight="1" x14ac:dyDescent="0.5">
      <c r="AB297" s="102">
        <f t="shared" si="20"/>
        <v>38</v>
      </c>
      <c r="AC297" s="103">
        <f t="shared" si="21"/>
        <v>64.620930232558152</v>
      </c>
      <c r="AD297" s="103">
        <f t="shared" si="22"/>
        <v>2455.5953488372097</v>
      </c>
      <c r="AE297" s="104">
        <f t="shared" si="23"/>
        <v>328.28411906976748</v>
      </c>
      <c r="AF297" s="104">
        <f t="shared" si="24"/>
        <v>12474.796524651165</v>
      </c>
    </row>
    <row r="298" spans="28:32" ht="20.100000000000001" customHeight="1" x14ac:dyDescent="0.5">
      <c r="AB298" s="102">
        <f t="shared" si="20"/>
        <v>38</v>
      </c>
      <c r="AC298" s="103">
        <f t="shared" si="21"/>
        <v>64.620930232558152</v>
      </c>
      <c r="AD298" s="103">
        <f t="shared" si="22"/>
        <v>2455.5953488372097</v>
      </c>
      <c r="AE298" s="104">
        <f t="shared" si="23"/>
        <v>328.28411906976748</v>
      </c>
      <c r="AF298" s="104">
        <f t="shared" si="24"/>
        <v>12474.796524651165</v>
      </c>
    </row>
    <row r="299" spans="28:32" ht="20.100000000000001" customHeight="1" x14ac:dyDescent="0.5">
      <c r="AB299" s="102">
        <f t="shared" si="20"/>
        <v>38</v>
      </c>
      <c r="AC299" s="103">
        <f t="shared" si="21"/>
        <v>64.620930232558152</v>
      </c>
      <c r="AD299" s="103">
        <f t="shared" si="22"/>
        <v>2455.5953488372097</v>
      </c>
      <c r="AE299" s="104">
        <f t="shared" si="23"/>
        <v>328.28411906976748</v>
      </c>
      <c r="AF299" s="104">
        <f t="shared" si="24"/>
        <v>12474.796524651165</v>
      </c>
    </row>
    <row r="300" spans="28:32" ht="20.100000000000001" customHeight="1" x14ac:dyDescent="0.5">
      <c r="AB300" s="102">
        <f t="shared" si="20"/>
        <v>38</v>
      </c>
      <c r="AC300" s="103">
        <f t="shared" si="21"/>
        <v>64.620930232558152</v>
      </c>
      <c r="AD300" s="103">
        <f t="shared" si="22"/>
        <v>2455.5953488372097</v>
      </c>
      <c r="AE300" s="104">
        <f t="shared" si="23"/>
        <v>328.28411906976748</v>
      </c>
      <c r="AF300" s="104">
        <f t="shared" si="24"/>
        <v>12474.796524651165</v>
      </c>
    </row>
    <row r="301" spans="28:32" ht="20.100000000000001" customHeight="1" x14ac:dyDescent="0.5">
      <c r="AB301" s="102">
        <f t="shared" si="20"/>
        <v>38</v>
      </c>
      <c r="AC301" s="103">
        <f t="shared" si="21"/>
        <v>64.620930232558152</v>
      </c>
      <c r="AD301" s="103">
        <f t="shared" si="22"/>
        <v>2455.5953488372097</v>
      </c>
      <c r="AE301" s="104">
        <f t="shared" si="23"/>
        <v>328.28411906976748</v>
      </c>
      <c r="AF301" s="104">
        <f t="shared" si="24"/>
        <v>12474.796524651165</v>
      </c>
    </row>
    <row r="302" spans="28:32" ht="20.100000000000001" customHeight="1" x14ac:dyDescent="0.5">
      <c r="AB302" s="102">
        <f t="shared" si="20"/>
        <v>38</v>
      </c>
      <c r="AC302" s="103">
        <f t="shared" si="21"/>
        <v>64.620930232558152</v>
      </c>
      <c r="AD302" s="103">
        <f t="shared" si="22"/>
        <v>2455.5953488372097</v>
      </c>
      <c r="AE302" s="104">
        <f t="shared" si="23"/>
        <v>328.28411906976748</v>
      </c>
      <c r="AF302" s="104">
        <f t="shared" si="24"/>
        <v>12474.796524651165</v>
      </c>
    </row>
    <row r="303" spans="28:32" ht="20.100000000000001" customHeight="1" x14ac:dyDescent="0.5">
      <c r="AB303" s="102">
        <f t="shared" si="20"/>
        <v>38</v>
      </c>
      <c r="AC303" s="103">
        <f t="shared" si="21"/>
        <v>64.620930232558152</v>
      </c>
      <c r="AD303" s="103">
        <f t="shared" si="22"/>
        <v>2455.5953488372097</v>
      </c>
      <c r="AE303" s="104">
        <f t="shared" si="23"/>
        <v>328.28411906976748</v>
      </c>
      <c r="AF303" s="104">
        <f t="shared" si="24"/>
        <v>12474.796524651165</v>
      </c>
    </row>
    <row r="304" spans="28:32" ht="20.100000000000001" customHeight="1" x14ac:dyDescent="0.5">
      <c r="AB304" s="102">
        <f t="shared" si="20"/>
        <v>38</v>
      </c>
      <c r="AC304" s="103">
        <f t="shared" si="21"/>
        <v>64.620930232558152</v>
      </c>
      <c r="AD304" s="103">
        <f t="shared" si="22"/>
        <v>2455.5953488372097</v>
      </c>
      <c r="AE304" s="104">
        <f t="shared" si="23"/>
        <v>328.28411906976748</v>
      </c>
      <c r="AF304" s="104">
        <f t="shared" si="24"/>
        <v>12474.796524651165</v>
      </c>
    </row>
    <row r="305" spans="28:32" ht="20.100000000000001" customHeight="1" x14ac:dyDescent="0.5">
      <c r="AB305" s="102">
        <f t="shared" si="20"/>
        <v>38</v>
      </c>
      <c r="AC305" s="103">
        <f t="shared" si="21"/>
        <v>64.620930232558152</v>
      </c>
      <c r="AD305" s="103">
        <f t="shared" si="22"/>
        <v>2455.5953488372097</v>
      </c>
      <c r="AE305" s="104">
        <f t="shared" si="23"/>
        <v>328.28411906976748</v>
      </c>
      <c r="AF305" s="104">
        <f t="shared" si="24"/>
        <v>12474.796524651165</v>
      </c>
    </row>
    <row r="306" spans="28:32" ht="20.100000000000001" customHeight="1" x14ac:dyDescent="0.5">
      <c r="AB306" s="102">
        <f t="shared" si="20"/>
        <v>38</v>
      </c>
      <c r="AC306" s="103">
        <f t="shared" si="21"/>
        <v>64.620930232558152</v>
      </c>
      <c r="AD306" s="103">
        <f t="shared" si="22"/>
        <v>2455.5953488372097</v>
      </c>
      <c r="AE306" s="104">
        <f t="shared" si="23"/>
        <v>328.28411906976748</v>
      </c>
      <c r="AF306" s="104">
        <f t="shared" si="24"/>
        <v>12474.796524651165</v>
      </c>
    </row>
    <row r="307" spans="28:32" ht="20.100000000000001" customHeight="1" x14ac:dyDescent="0.5">
      <c r="AB307" s="102">
        <f t="shared" si="20"/>
        <v>38</v>
      </c>
      <c r="AC307" s="103">
        <f t="shared" si="21"/>
        <v>64.620930232558152</v>
      </c>
      <c r="AD307" s="103">
        <f t="shared" si="22"/>
        <v>2455.5953488372097</v>
      </c>
      <c r="AE307" s="104">
        <f t="shared" si="23"/>
        <v>328.28411906976748</v>
      </c>
      <c r="AF307" s="104">
        <f t="shared" si="24"/>
        <v>12474.796524651165</v>
      </c>
    </row>
    <row r="308" spans="28:32" ht="20.100000000000001" customHeight="1" x14ac:dyDescent="0.5">
      <c r="AB308" s="102">
        <f t="shared" si="20"/>
        <v>38</v>
      </c>
      <c r="AC308" s="103">
        <f t="shared" si="21"/>
        <v>64.620930232558152</v>
      </c>
      <c r="AD308" s="103">
        <f t="shared" si="22"/>
        <v>2455.5953488372097</v>
      </c>
      <c r="AE308" s="104">
        <f t="shared" si="23"/>
        <v>328.28411906976748</v>
      </c>
      <c r="AF308" s="104">
        <f t="shared" si="24"/>
        <v>12474.796524651165</v>
      </c>
    </row>
    <row r="309" spans="28:32" ht="20.100000000000001" customHeight="1" x14ac:dyDescent="0.5">
      <c r="AB309" s="102">
        <f t="shared" si="20"/>
        <v>38</v>
      </c>
      <c r="AC309" s="103">
        <f t="shared" si="21"/>
        <v>64.620930232558152</v>
      </c>
      <c r="AD309" s="103">
        <f t="shared" si="22"/>
        <v>2455.5953488372097</v>
      </c>
      <c r="AE309" s="104">
        <f t="shared" si="23"/>
        <v>328.28411906976748</v>
      </c>
      <c r="AF309" s="104">
        <f t="shared" si="24"/>
        <v>12474.796524651165</v>
      </c>
    </row>
    <row r="310" spans="28:32" ht="20.100000000000001" customHeight="1" x14ac:dyDescent="0.5">
      <c r="AB310" s="102">
        <f t="shared" si="20"/>
        <v>38</v>
      </c>
      <c r="AC310" s="103">
        <f t="shared" si="21"/>
        <v>64.620930232558152</v>
      </c>
      <c r="AD310" s="103">
        <f t="shared" si="22"/>
        <v>2455.5953488372097</v>
      </c>
      <c r="AE310" s="104">
        <f t="shared" si="23"/>
        <v>328.28411906976748</v>
      </c>
      <c r="AF310" s="104">
        <f t="shared" si="24"/>
        <v>12474.796524651165</v>
      </c>
    </row>
    <row r="311" spans="28:32" ht="20.100000000000001" customHeight="1" x14ac:dyDescent="0.5">
      <c r="AB311" s="102">
        <f t="shared" si="20"/>
        <v>38</v>
      </c>
      <c r="AC311" s="103">
        <f t="shared" si="21"/>
        <v>64.620930232558152</v>
      </c>
      <c r="AD311" s="103">
        <f t="shared" si="22"/>
        <v>2455.5953488372097</v>
      </c>
      <c r="AE311" s="104">
        <f t="shared" si="23"/>
        <v>328.28411906976748</v>
      </c>
      <c r="AF311" s="104">
        <f t="shared" si="24"/>
        <v>12474.796524651165</v>
      </c>
    </row>
    <row r="312" spans="28:32" ht="20.100000000000001" customHeight="1" x14ac:dyDescent="0.5">
      <c r="AB312" s="102">
        <f t="shared" si="20"/>
        <v>38</v>
      </c>
      <c r="AC312" s="103">
        <f t="shared" si="21"/>
        <v>64.620930232558152</v>
      </c>
      <c r="AD312" s="103">
        <f t="shared" si="22"/>
        <v>2455.5953488372097</v>
      </c>
      <c r="AE312" s="104">
        <f t="shared" si="23"/>
        <v>328.28411906976748</v>
      </c>
      <c r="AF312" s="104">
        <f t="shared" si="24"/>
        <v>12474.796524651165</v>
      </c>
    </row>
    <row r="313" spans="28:32" ht="20.100000000000001" customHeight="1" x14ac:dyDescent="0.5">
      <c r="AB313" s="102">
        <f t="shared" si="20"/>
        <v>38</v>
      </c>
      <c r="AC313" s="103">
        <f t="shared" si="21"/>
        <v>64.620930232558152</v>
      </c>
      <c r="AD313" s="103">
        <f t="shared" si="22"/>
        <v>2455.5953488372097</v>
      </c>
      <c r="AE313" s="104">
        <f t="shared" si="23"/>
        <v>328.28411906976748</v>
      </c>
      <c r="AF313" s="104">
        <f t="shared" si="24"/>
        <v>12474.796524651165</v>
      </c>
    </row>
    <row r="314" spans="28:32" ht="20.100000000000001" customHeight="1" x14ac:dyDescent="0.5">
      <c r="AB314" s="102">
        <f t="shared" si="20"/>
        <v>38</v>
      </c>
      <c r="AC314" s="103">
        <f t="shared" si="21"/>
        <v>64.620930232558152</v>
      </c>
      <c r="AD314" s="103">
        <f t="shared" si="22"/>
        <v>2455.5953488372097</v>
      </c>
      <c r="AE314" s="104">
        <f t="shared" si="23"/>
        <v>328.28411906976748</v>
      </c>
      <c r="AF314" s="104">
        <f t="shared" si="24"/>
        <v>12474.796524651165</v>
      </c>
    </row>
    <row r="315" spans="28:32" ht="20.100000000000001" customHeight="1" x14ac:dyDescent="0.5">
      <c r="AB315" s="102">
        <f t="shared" si="20"/>
        <v>38</v>
      </c>
      <c r="AC315" s="103">
        <f t="shared" si="21"/>
        <v>64.620930232558152</v>
      </c>
      <c r="AD315" s="103">
        <f t="shared" si="22"/>
        <v>2455.5953488372097</v>
      </c>
      <c r="AE315" s="104">
        <f t="shared" si="23"/>
        <v>328.28411906976748</v>
      </c>
      <c r="AF315" s="104">
        <f t="shared" si="24"/>
        <v>12474.796524651165</v>
      </c>
    </row>
    <row r="316" spans="28:32" ht="20.100000000000001" customHeight="1" x14ac:dyDescent="0.5">
      <c r="AB316" s="102">
        <f t="shared" si="20"/>
        <v>38</v>
      </c>
      <c r="AC316" s="103">
        <f t="shared" si="21"/>
        <v>64.620930232558152</v>
      </c>
      <c r="AD316" s="103">
        <f t="shared" si="22"/>
        <v>2455.5953488372097</v>
      </c>
      <c r="AE316" s="104">
        <f t="shared" si="23"/>
        <v>328.28411906976748</v>
      </c>
      <c r="AF316" s="104">
        <f t="shared" si="24"/>
        <v>12474.796524651165</v>
      </c>
    </row>
    <row r="317" spans="28:32" ht="20.100000000000001" customHeight="1" x14ac:dyDescent="0.5">
      <c r="AB317" s="102">
        <f t="shared" si="20"/>
        <v>38</v>
      </c>
      <c r="AC317" s="103">
        <f t="shared" si="21"/>
        <v>64.620930232558152</v>
      </c>
      <c r="AD317" s="103">
        <f t="shared" si="22"/>
        <v>2455.5953488372097</v>
      </c>
      <c r="AE317" s="104">
        <f t="shared" si="23"/>
        <v>328.28411906976748</v>
      </c>
      <c r="AF317" s="104">
        <f t="shared" si="24"/>
        <v>12474.796524651165</v>
      </c>
    </row>
    <row r="318" spans="28:32" ht="20.100000000000001" customHeight="1" x14ac:dyDescent="0.5">
      <c r="AB318" s="102">
        <f t="shared" si="20"/>
        <v>38</v>
      </c>
      <c r="AC318" s="103">
        <f t="shared" si="21"/>
        <v>64.620930232558152</v>
      </c>
      <c r="AD318" s="103">
        <f t="shared" si="22"/>
        <v>2455.5953488372097</v>
      </c>
      <c r="AE318" s="104">
        <f t="shared" si="23"/>
        <v>328.28411906976748</v>
      </c>
      <c r="AF318" s="104">
        <f t="shared" si="24"/>
        <v>12474.796524651165</v>
      </c>
    </row>
    <row r="319" spans="28:32" ht="20.100000000000001" customHeight="1" x14ac:dyDescent="0.5">
      <c r="AB319" s="102">
        <f t="shared" si="20"/>
        <v>38</v>
      </c>
      <c r="AC319" s="103">
        <f t="shared" si="21"/>
        <v>64.620930232558152</v>
      </c>
      <c r="AD319" s="103">
        <f t="shared" si="22"/>
        <v>2455.5953488372097</v>
      </c>
      <c r="AE319" s="104">
        <f t="shared" si="23"/>
        <v>328.28411906976748</v>
      </c>
      <c r="AF319" s="104">
        <f t="shared" si="24"/>
        <v>12474.796524651165</v>
      </c>
    </row>
    <row r="320" spans="28:32" ht="20.100000000000001" customHeight="1" x14ac:dyDescent="0.5">
      <c r="AB320" s="102">
        <f t="shared" si="20"/>
        <v>38</v>
      </c>
      <c r="AC320" s="103">
        <f t="shared" si="21"/>
        <v>64.620930232558152</v>
      </c>
      <c r="AD320" s="103">
        <f t="shared" si="22"/>
        <v>2455.5953488372097</v>
      </c>
      <c r="AE320" s="104">
        <f t="shared" si="23"/>
        <v>328.28411906976748</v>
      </c>
      <c r="AF320" s="104">
        <f t="shared" si="24"/>
        <v>12474.796524651165</v>
      </c>
    </row>
    <row r="321" spans="28:32" ht="20.100000000000001" customHeight="1" x14ac:dyDescent="0.5">
      <c r="AB321" s="102">
        <f t="shared" si="20"/>
        <v>38</v>
      </c>
      <c r="AC321" s="103">
        <f t="shared" si="21"/>
        <v>64.620930232558152</v>
      </c>
      <c r="AD321" s="103">
        <f t="shared" si="22"/>
        <v>2455.5953488372097</v>
      </c>
      <c r="AE321" s="104">
        <f t="shared" si="23"/>
        <v>328.28411906976748</v>
      </c>
      <c r="AF321" s="104">
        <f t="shared" si="24"/>
        <v>12474.796524651165</v>
      </c>
    </row>
    <row r="322" spans="28:32" ht="20.100000000000001" customHeight="1" x14ac:dyDescent="0.5">
      <c r="AB322" s="102">
        <f t="shared" si="20"/>
        <v>38</v>
      </c>
      <c r="AC322" s="103">
        <f t="shared" si="21"/>
        <v>64.620930232558152</v>
      </c>
      <c r="AD322" s="103">
        <f t="shared" si="22"/>
        <v>2455.5953488372097</v>
      </c>
      <c r="AE322" s="104">
        <f t="shared" si="23"/>
        <v>328.28411906976748</v>
      </c>
      <c r="AF322" s="104">
        <f t="shared" si="24"/>
        <v>12474.796524651165</v>
      </c>
    </row>
    <row r="323" spans="28:32" ht="20.100000000000001" customHeight="1" x14ac:dyDescent="0.5">
      <c r="AB323" s="102">
        <f t="shared" si="20"/>
        <v>38</v>
      </c>
      <c r="AC323" s="103">
        <f t="shared" si="21"/>
        <v>64.620930232558152</v>
      </c>
      <c r="AD323" s="103">
        <f t="shared" si="22"/>
        <v>2455.5953488372097</v>
      </c>
      <c r="AE323" s="104">
        <f t="shared" si="23"/>
        <v>328.28411906976748</v>
      </c>
      <c r="AF323" s="104">
        <f t="shared" si="24"/>
        <v>12474.796524651165</v>
      </c>
    </row>
    <row r="324" spans="28:32" ht="20.100000000000001" customHeight="1" x14ac:dyDescent="0.5">
      <c r="AB324" s="102">
        <f t="shared" si="20"/>
        <v>38</v>
      </c>
      <c r="AC324" s="103">
        <f t="shared" si="21"/>
        <v>64.620930232558152</v>
      </c>
      <c r="AD324" s="103">
        <f t="shared" si="22"/>
        <v>2455.5953488372097</v>
      </c>
      <c r="AE324" s="104">
        <f t="shared" si="23"/>
        <v>328.28411906976748</v>
      </c>
      <c r="AF324" s="104">
        <f t="shared" si="24"/>
        <v>12474.796524651165</v>
      </c>
    </row>
    <row r="325" spans="28:32" ht="20.100000000000001" customHeight="1" x14ac:dyDescent="0.5">
      <c r="AB325" s="102">
        <f t="shared" si="20"/>
        <v>38</v>
      </c>
      <c r="AC325" s="103">
        <f t="shared" si="21"/>
        <v>64.620930232558152</v>
      </c>
      <c r="AD325" s="103">
        <f t="shared" si="22"/>
        <v>2455.5953488372097</v>
      </c>
      <c r="AE325" s="104">
        <f t="shared" si="23"/>
        <v>328.28411906976748</v>
      </c>
      <c r="AF325" s="104">
        <f t="shared" si="24"/>
        <v>12474.796524651165</v>
      </c>
    </row>
    <row r="326" spans="28:32" ht="20.100000000000001" customHeight="1" x14ac:dyDescent="0.5">
      <c r="AB326" s="102">
        <f t="shared" si="20"/>
        <v>38</v>
      </c>
      <c r="AC326" s="103">
        <f t="shared" si="21"/>
        <v>64.620930232558152</v>
      </c>
      <c r="AD326" s="103">
        <f t="shared" si="22"/>
        <v>2455.5953488372097</v>
      </c>
      <c r="AE326" s="104">
        <f t="shared" si="23"/>
        <v>328.28411906976748</v>
      </c>
      <c r="AF326" s="104">
        <f t="shared" si="24"/>
        <v>12474.796524651165</v>
      </c>
    </row>
    <row r="327" spans="28:32" ht="20.100000000000001" customHeight="1" x14ac:dyDescent="0.5">
      <c r="AB327" s="102">
        <f t="shared" ref="AB327:AB390" si="25">AB326+U327</f>
        <v>38</v>
      </c>
      <c r="AC327" s="103">
        <f t="shared" ref="AC327:AC390" si="26">IF(U327&gt;0,(W327+AD326)/AB327,AC326)</f>
        <v>64.620930232558152</v>
      </c>
      <c r="AD327" s="103">
        <f t="shared" ref="AD327:AD390" si="27">AB327*AC327</f>
        <v>2455.5953488372097</v>
      </c>
      <c r="AE327" s="104">
        <f t="shared" ref="AE327:AE390" si="28">IF(U327&gt;0,(AF326+Z327)/AB327,AE326)</f>
        <v>328.28411906976748</v>
      </c>
      <c r="AF327" s="104">
        <f t="shared" ref="AF327:AF390" si="29">AB327*AE327</f>
        <v>12474.796524651165</v>
      </c>
    </row>
    <row r="328" spans="28:32" ht="20.100000000000001" customHeight="1" x14ac:dyDescent="0.5">
      <c r="AB328" s="102">
        <f t="shared" si="25"/>
        <v>38</v>
      </c>
      <c r="AC328" s="103">
        <f t="shared" si="26"/>
        <v>64.620930232558152</v>
      </c>
      <c r="AD328" s="103">
        <f t="shared" si="27"/>
        <v>2455.5953488372097</v>
      </c>
      <c r="AE328" s="104">
        <f t="shared" si="28"/>
        <v>328.28411906976748</v>
      </c>
      <c r="AF328" s="104">
        <f t="shared" si="29"/>
        <v>12474.796524651165</v>
      </c>
    </row>
    <row r="329" spans="28:32" ht="20.100000000000001" customHeight="1" x14ac:dyDescent="0.5">
      <c r="AB329" s="102">
        <f t="shared" si="25"/>
        <v>38</v>
      </c>
      <c r="AC329" s="103">
        <f t="shared" si="26"/>
        <v>64.620930232558152</v>
      </c>
      <c r="AD329" s="103">
        <f t="shared" si="27"/>
        <v>2455.5953488372097</v>
      </c>
      <c r="AE329" s="104">
        <f t="shared" si="28"/>
        <v>328.28411906976748</v>
      </c>
      <c r="AF329" s="104">
        <f t="shared" si="29"/>
        <v>12474.796524651165</v>
      </c>
    </row>
    <row r="330" spans="28:32" ht="20.100000000000001" customHeight="1" x14ac:dyDescent="0.5">
      <c r="AB330" s="102">
        <f t="shared" si="25"/>
        <v>38</v>
      </c>
      <c r="AC330" s="103">
        <f t="shared" si="26"/>
        <v>64.620930232558152</v>
      </c>
      <c r="AD330" s="103">
        <f t="shared" si="27"/>
        <v>2455.5953488372097</v>
      </c>
      <c r="AE330" s="104">
        <f t="shared" si="28"/>
        <v>328.28411906976748</v>
      </c>
      <c r="AF330" s="104">
        <f t="shared" si="29"/>
        <v>12474.796524651165</v>
      </c>
    </row>
    <row r="331" spans="28:32" ht="20.100000000000001" customHeight="1" x14ac:dyDescent="0.5">
      <c r="AB331" s="102">
        <f t="shared" si="25"/>
        <v>38</v>
      </c>
      <c r="AC331" s="103">
        <f t="shared" si="26"/>
        <v>64.620930232558152</v>
      </c>
      <c r="AD331" s="103">
        <f t="shared" si="27"/>
        <v>2455.5953488372097</v>
      </c>
      <c r="AE331" s="104">
        <f t="shared" si="28"/>
        <v>328.28411906976748</v>
      </c>
      <c r="AF331" s="104">
        <f t="shared" si="29"/>
        <v>12474.796524651165</v>
      </c>
    </row>
    <row r="332" spans="28:32" ht="20.100000000000001" customHeight="1" x14ac:dyDescent="0.5">
      <c r="AB332" s="102">
        <f t="shared" si="25"/>
        <v>38</v>
      </c>
      <c r="AC332" s="103">
        <f t="shared" si="26"/>
        <v>64.620930232558152</v>
      </c>
      <c r="AD332" s="103">
        <f t="shared" si="27"/>
        <v>2455.5953488372097</v>
      </c>
      <c r="AE332" s="104">
        <f t="shared" si="28"/>
        <v>328.28411906976748</v>
      </c>
      <c r="AF332" s="104">
        <f t="shared" si="29"/>
        <v>12474.796524651165</v>
      </c>
    </row>
    <row r="333" spans="28:32" ht="20.100000000000001" customHeight="1" x14ac:dyDescent="0.5">
      <c r="AB333" s="102">
        <f t="shared" si="25"/>
        <v>38</v>
      </c>
      <c r="AC333" s="103">
        <f t="shared" si="26"/>
        <v>64.620930232558152</v>
      </c>
      <c r="AD333" s="103">
        <f t="shared" si="27"/>
        <v>2455.5953488372097</v>
      </c>
      <c r="AE333" s="104">
        <f t="shared" si="28"/>
        <v>328.28411906976748</v>
      </c>
      <c r="AF333" s="104">
        <f t="shared" si="29"/>
        <v>12474.796524651165</v>
      </c>
    </row>
    <row r="334" spans="28:32" ht="20.100000000000001" customHeight="1" x14ac:dyDescent="0.5">
      <c r="AB334" s="102">
        <f t="shared" si="25"/>
        <v>38</v>
      </c>
      <c r="AC334" s="103">
        <f t="shared" si="26"/>
        <v>64.620930232558152</v>
      </c>
      <c r="AD334" s="103">
        <f t="shared" si="27"/>
        <v>2455.5953488372097</v>
      </c>
      <c r="AE334" s="104">
        <f t="shared" si="28"/>
        <v>328.28411906976748</v>
      </c>
      <c r="AF334" s="104">
        <f t="shared" si="29"/>
        <v>12474.796524651165</v>
      </c>
    </row>
    <row r="335" spans="28:32" ht="20.100000000000001" customHeight="1" x14ac:dyDescent="0.5">
      <c r="AB335" s="102">
        <f t="shared" si="25"/>
        <v>38</v>
      </c>
      <c r="AC335" s="103">
        <f t="shared" si="26"/>
        <v>64.620930232558152</v>
      </c>
      <c r="AD335" s="103">
        <f t="shared" si="27"/>
        <v>2455.5953488372097</v>
      </c>
      <c r="AE335" s="104">
        <f t="shared" si="28"/>
        <v>328.28411906976748</v>
      </c>
      <c r="AF335" s="104">
        <f t="shared" si="29"/>
        <v>12474.796524651165</v>
      </c>
    </row>
    <row r="336" spans="28:32" ht="20.100000000000001" customHeight="1" x14ac:dyDescent="0.5">
      <c r="AB336" s="102">
        <f t="shared" si="25"/>
        <v>38</v>
      </c>
      <c r="AC336" s="103">
        <f t="shared" si="26"/>
        <v>64.620930232558152</v>
      </c>
      <c r="AD336" s="103">
        <f t="shared" si="27"/>
        <v>2455.5953488372097</v>
      </c>
      <c r="AE336" s="104">
        <f t="shared" si="28"/>
        <v>328.28411906976748</v>
      </c>
      <c r="AF336" s="104">
        <f t="shared" si="29"/>
        <v>12474.796524651165</v>
      </c>
    </row>
    <row r="337" spans="28:32" ht="20.100000000000001" customHeight="1" x14ac:dyDescent="0.5">
      <c r="AB337" s="102">
        <f t="shared" si="25"/>
        <v>38</v>
      </c>
      <c r="AC337" s="103">
        <f t="shared" si="26"/>
        <v>64.620930232558152</v>
      </c>
      <c r="AD337" s="103">
        <f t="shared" si="27"/>
        <v>2455.5953488372097</v>
      </c>
      <c r="AE337" s="104">
        <f t="shared" si="28"/>
        <v>328.28411906976748</v>
      </c>
      <c r="AF337" s="104">
        <f t="shared" si="29"/>
        <v>12474.796524651165</v>
      </c>
    </row>
    <row r="338" spans="28:32" ht="20.100000000000001" customHeight="1" x14ac:dyDescent="0.5">
      <c r="AB338" s="102">
        <f t="shared" si="25"/>
        <v>38</v>
      </c>
      <c r="AC338" s="103">
        <f t="shared" si="26"/>
        <v>64.620930232558152</v>
      </c>
      <c r="AD338" s="103">
        <f t="shared" si="27"/>
        <v>2455.5953488372097</v>
      </c>
      <c r="AE338" s="104">
        <f t="shared" si="28"/>
        <v>328.28411906976748</v>
      </c>
      <c r="AF338" s="104">
        <f t="shared" si="29"/>
        <v>12474.796524651165</v>
      </c>
    </row>
    <row r="339" spans="28:32" ht="20.100000000000001" customHeight="1" x14ac:dyDescent="0.5">
      <c r="AB339" s="102">
        <f t="shared" si="25"/>
        <v>38</v>
      </c>
      <c r="AC339" s="103">
        <f t="shared" si="26"/>
        <v>64.620930232558152</v>
      </c>
      <c r="AD339" s="103">
        <f t="shared" si="27"/>
        <v>2455.5953488372097</v>
      </c>
      <c r="AE339" s="104">
        <f t="shared" si="28"/>
        <v>328.28411906976748</v>
      </c>
      <c r="AF339" s="104">
        <f t="shared" si="29"/>
        <v>12474.796524651165</v>
      </c>
    </row>
    <row r="340" spans="28:32" ht="20.100000000000001" customHeight="1" x14ac:dyDescent="0.5">
      <c r="AB340" s="102">
        <f t="shared" si="25"/>
        <v>38</v>
      </c>
      <c r="AC340" s="103">
        <f t="shared" si="26"/>
        <v>64.620930232558152</v>
      </c>
      <c r="AD340" s="103">
        <f t="shared" si="27"/>
        <v>2455.5953488372097</v>
      </c>
      <c r="AE340" s="104">
        <f t="shared" si="28"/>
        <v>328.28411906976748</v>
      </c>
      <c r="AF340" s="104">
        <f t="shared" si="29"/>
        <v>12474.796524651165</v>
      </c>
    </row>
    <row r="341" spans="28:32" ht="20.100000000000001" customHeight="1" x14ac:dyDescent="0.5">
      <c r="AB341" s="102">
        <f t="shared" si="25"/>
        <v>38</v>
      </c>
      <c r="AC341" s="103">
        <f t="shared" si="26"/>
        <v>64.620930232558152</v>
      </c>
      <c r="AD341" s="103">
        <f t="shared" si="27"/>
        <v>2455.5953488372097</v>
      </c>
      <c r="AE341" s="104">
        <f t="shared" si="28"/>
        <v>328.28411906976748</v>
      </c>
      <c r="AF341" s="104">
        <f t="shared" si="29"/>
        <v>12474.796524651165</v>
      </c>
    </row>
    <row r="342" spans="28:32" ht="20.100000000000001" customHeight="1" x14ac:dyDescent="0.5">
      <c r="AB342" s="102">
        <f t="shared" si="25"/>
        <v>38</v>
      </c>
      <c r="AC342" s="103">
        <f t="shared" si="26"/>
        <v>64.620930232558152</v>
      </c>
      <c r="AD342" s="103">
        <f t="shared" si="27"/>
        <v>2455.5953488372097</v>
      </c>
      <c r="AE342" s="104">
        <f t="shared" si="28"/>
        <v>328.28411906976748</v>
      </c>
      <c r="AF342" s="104">
        <f t="shared" si="29"/>
        <v>12474.796524651165</v>
      </c>
    </row>
    <row r="343" spans="28:32" ht="20.100000000000001" customHeight="1" x14ac:dyDescent="0.5">
      <c r="AB343" s="102">
        <f t="shared" si="25"/>
        <v>38</v>
      </c>
      <c r="AC343" s="103">
        <f t="shared" si="26"/>
        <v>64.620930232558152</v>
      </c>
      <c r="AD343" s="103">
        <f t="shared" si="27"/>
        <v>2455.5953488372097</v>
      </c>
      <c r="AE343" s="104">
        <f t="shared" si="28"/>
        <v>328.28411906976748</v>
      </c>
      <c r="AF343" s="104">
        <f t="shared" si="29"/>
        <v>12474.796524651165</v>
      </c>
    </row>
    <row r="344" spans="28:32" ht="20.100000000000001" customHeight="1" x14ac:dyDescent="0.5">
      <c r="AB344" s="102">
        <f t="shared" si="25"/>
        <v>38</v>
      </c>
      <c r="AC344" s="103">
        <f t="shared" si="26"/>
        <v>64.620930232558152</v>
      </c>
      <c r="AD344" s="103">
        <f t="shared" si="27"/>
        <v>2455.5953488372097</v>
      </c>
      <c r="AE344" s="104">
        <f t="shared" si="28"/>
        <v>328.28411906976748</v>
      </c>
      <c r="AF344" s="104">
        <f t="shared" si="29"/>
        <v>12474.796524651165</v>
      </c>
    </row>
    <row r="345" spans="28:32" ht="20.100000000000001" customHeight="1" x14ac:dyDescent="0.5">
      <c r="AB345" s="102">
        <f t="shared" si="25"/>
        <v>38</v>
      </c>
      <c r="AC345" s="103">
        <f t="shared" si="26"/>
        <v>64.620930232558152</v>
      </c>
      <c r="AD345" s="103">
        <f t="shared" si="27"/>
        <v>2455.5953488372097</v>
      </c>
      <c r="AE345" s="104">
        <f t="shared" si="28"/>
        <v>328.28411906976748</v>
      </c>
      <c r="AF345" s="104">
        <f t="shared" si="29"/>
        <v>12474.796524651165</v>
      </c>
    </row>
    <row r="346" spans="28:32" ht="20.100000000000001" customHeight="1" x14ac:dyDescent="0.5">
      <c r="AB346" s="102">
        <f t="shared" si="25"/>
        <v>38</v>
      </c>
      <c r="AC346" s="103">
        <f t="shared" si="26"/>
        <v>64.620930232558152</v>
      </c>
      <c r="AD346" s="103">
        <f t="shared" si="27"/>
        <v>2455.5953488372097</v>
      </c>
      <c r="AE346" s="104">
        <f t="shared" si="28"/>
        <v>328.28411906976748</v>
      </c>
      <c r="AF346" s="104">
        <f t="shared" si="29"/>
        <v>12474.796524651165</v>
      </c>
    </row>
    <row r="347" spans="28:32" ht="20.100000000000001" customHeight="1" x14ac:dyDescent="0.5">
      <c r="AB347" s="102">
        <f t="shared" si="25"/>
        <v>38</v>
      </c>
      <c r="AC347" s="103">
        <f t="shared" si="26"/>
        <v>64.620930232558152</v>
      </c>
      <c r="AD347" s="103">
        <f t="shared" si="27"/>
        <v>2455.5953488372097</v>
      </c>
      <c r="AE347" s="104">
        <f t="shared" si="28"/>
        <v>328.28411906976748</v>
      </c>
      <c r="AF347" s="104">
        <f t="shared" si="29"/>
        <v>12474.796524651165</v>
      </c>
    </row>
    <row r="348" spans="28:32" ht="20.100000000000001" customHeight="1" x14ac:dyDescent="0.5">
      <c r="AB348" s="102">
        <f t="shared" si="25"/>
        <v>38</v>
      </c>
      <c r="AC348" s="103">
        <f t="shared" si="26"/>
        <v>64.620930232558152</v>
      </c>
      <c r="AD348" s="103">
        <f t="shared" si="27"/>
        <v>2455.5953488372097</v>
      </c>
      <c r="AE348" s="104">
        <f t="shared" si="28"/>
        <v>328.28411906976748</v>
      </c>
      <c r="AF348" s="104">
        <f t="shared" si="29"/>
        <v>12474.796524651165</v>
      </c>
    </row>
    <row r="349" spans="28:32" ht="20.100000000000001" customHeight="1" x14ac:dyDescent="0.5">
      <c r="AB349" s="102">
        <f t="shared" si="25"/>
        <v>38</v>
      </c>
      <c r="AC349" s="103">
        <f t="shared" si="26"/>
        <v>64.620930232558152</v>
      </c>
      <c r="AD349" s="103">
        <f t="shared" si="27"/>
        <v>2455.5953488372097</v>
      </c>
      <c r="AE349" s="104">
        <f t="shared" si="28"/>
        <v>328.28411906976748</v>
      </c>
      <c r="AF349" s="104">
        <f t="shared" si="29"/>
        <v>12474.796524651165</v>
      </c>
    </row>
    <row r="350" spans="28:32" ht="20.100000000000001" customHeight="1" x14ac:dyDescent="0.5">
      <c r="AB350" s="102">
        <f t="shared" si="25"/>
        <v>38</v>
      </c>
      <c r="AC350" s="103">
        <f t="shared" si="26"/>
        <v>64.620930232558152</v>
      </c>
      <c r="AD350" s="103">
        <f t="shared" si="27"/>
        <v>2455.5953488372097</v>
      </c>
      <c r="AE350" s="104">
        <f t="shared" si="28"/>
        <v>328.28411906976748</v>
      </c>
      <c r="AF350" s="104">
        <f t="shared" si="29"/>
        <v>12474.796524651165</v>
      </c>
    </row>
    <row r="351" spans="28:32" ht="20.100000000000001" customHeight="1" x14ac:dyDescent="0.5">
      <c r="AB351" s="102">
        <f t="shared" si="25"/>
        <v>38</v>
      </c>
      <c r="AC351" s="103">
        <f t="shared" si="26"/>
        <v>64.620930232558152</v>
      </c>
      <c r="AD351" s="103">
        <f t="shared" si="27"/>
        <v>2455.5953488372097</v>
      </c>
      <c r="AE351" s="104">
        <f t="shared" si="28"/>
        <v>328.28411906976748</v>
      </c>
      <c r="AF351" s="104">
        <f t="shared" si="29"/>
        <v>12474.796524651165</v>
      </c>
    </row>
    <row r="352" spans="28:32" ht="20.100000000000001" customHeight="1" x14ac:dyDescent="0.5">
      <c r="AB352" s="102">
        <f t="shared" si="25"/>
        <v>38</v>
      </c>
      <c r="AC352" s="103">
        <f t="shared" si="26"/>
        <v>64.620930232558152</v>
      </c>
      <c r="AD352" s="103">
        <f t="shared" si="27"/>
        <v>2455.5953488372097</v>
      </c>
      <c r="AE352" s="104">
        <f t="shared" si="28"/>
        <v>328.28411906976748</v>
      </c>
      <c r="AF352" s="104">
        <f t="shared" si="29"/>
        <v>12474.796524651165</v>
      </c>
    </row>
    <row r="353" spans="28:32" ht="20.100000000000001" customHeight="1" x14ac:dyDescent="0.5">
      <c r="AB353" s="102">
        <f t="shared" si="25"/>
        <v>38</v>
      </c>
      <c r="AC353" s="103">
        <f t="shared" si="26"/>
        <v>64.620930232558152</v>
      </c>
      <c r="AD353" s="103">
        <f t="shared" si="27"/>
        <v>2455.5953488372097</v>
      </c>
      <c r="AE353" s="104">
        <f t="shared" si="28"/>
        <v>328.28411906976748</v>
      </c>
      <c r="AF353" s="104">
        <f t="shared" si="29"/>
        <v>12474.796524651165</v>
      </c>
    </row>
    <row r="354" spans="28:32" ht="20.100000000000001" customHeight="1" x14ac:dyDescent="0.5">
      <c r="AB354" s="102">
        <f t="shared" si="25"/>
        <v>38</v>
      </c>
      <c r="AC354" s="103">
        <f t="shared" si="26"/>
        <v>64.620930232558152</v>
      </c>
      <c r="AD354" s="103">
        <f t="shared" si="27"/>
        <v>2455.5953488372097</v>
      </c>
      <c r="AE354" s="104">
        <f t="shared" si="28"/>
        <v>328.28411906976748</v>
      </c>
      <c r="AF354" s="104">
        <f t="shared" si="29"/>
        <v>12474.796524651165</v>
      </c>
    </row>
    <row r="355" spans="28:32" ht="20.100000000000001" customHeight="1" x14ac:dyDescent="0.5">
      <c r="AB355" s="102">
        <f t="shared" si="25"/>
        <v>38</v>
      </c>
      <c r="AC355" s="103">
        <f t="shared" si="26"/>
        <v>64.620930232558152</v>
      </c>
      <c r="AD355" s="103">
        <f t="shared" si="27"/>
        <v>2455.5953488372097</v>
      </c>
      <c r="AE355" s="104">
        <f t="shared" si="28"/>
        <v>328.28411906976748</v>
      </c>
      <c r="AF355" s="104">
        <f t="shared" si="29"/>
        <v>12474.796524651165</v>
      </c>
    </row>
    <row r="356" spans="28:32" ht="20.100000000000001" customHeight="1" x14ac:dyDescent="0.5">
      <c r="AB356" s="102">
        <f t="shared" si="25"/>
        <v>38</v>
      </c>
      <c r="AC356" s="103">
        <f t="shared" si="26"/>
        <v>64.620930232558152</v>
      </c>
      <c r="AD356" s="103">
        <f t="shared" si="27"/>
        <v>2455.5953488372097</v>
      </c>
      <c r="AE356" s="104">
        <f t="shared" si="28"/>
        <v>328.28411906976748</v>
      </c>
      <c r="AF356" s="104">
        <f t="shared" si="29"/>
        <v>12474.796524651165</v>
      </c>
    </row>
    <row r="357" spans="28:32" ht="20.100000000000001" customHeight="1" x14ac:dyDescent="0.5">
      <c r="AB357" s="102">
        <f t="shared" si="25"/>
        <v>38</v>
      </c>
      <c r="AC357" s="103">
        <f t="shared" si="26"/>
        <v>64.620930232558152</v>
      </c>
      <c r="AD357" s="103">
        <f t="shared" si="27"/>
        <v>2455.5953488372097</v>
      </c>
      <c r="AE357" s="104">
        <f t="shared" si="28"/>
        <v>328.28411906976748</v>
      </c>
      <c r="AF357" s="104">
        <f t="shared" si="29"/>
        <v>12474.796524651165</v>
      </c>
    </row>
    <row r="358" spans="28:32" ht="20.100000000000001" customHeight="1" x14ac:dyDescent="0.5">
      <c r="AB358" s="102">
        <f t="shared" si="25"/>
        <v>38</v>
      </c>
      <c r="AC358" s="103">
        <f t="shared" si="26"/>
        <v>64.620930232558152</v>
      </c>
      <c r="AD358" s="103">
        <f t="shared" si="27"/>
        <v>2455.5953488372097</v>
      </c>
      <c r="AE358" s="104">
        <f t="shared" si="28"/>
        <v>328.28411906976748</v>
      </c>
      <c r="AF358" s="104">
        <f t="shared" si="29"/>
        <v>12474.796524651165</v>
      </c>
    </row>
    <row r="359" spans="28:32" ht="20.100000000000001" customHeight="1" x14ac:dyDescent="0.5">
      <c r="AB359" s="102">
        <f t="shared" si="25"/>
        <v>38</v>
      </c>
      <c r="AC359" s="103">
        <f t="shared" si="26"/>
        <v>64.620930232558152</v>
      </c>
      <c r="AD359" s="103">
        <f t="shared" si="27"/>
        <v>2455.5953488372097</v>
      </c>
      <c r="AE359" s="104">
        <f t="shared" si="28"/>
        <v>328.28411906976748</v>
      </c>
      <c r="AF359" s="104">
        <f t="shared" si="29"/>
        <v>12474.796524651165</v>
      </c>
    </row>
    <row r="360" spans="28:32" ht="20.100000000000001" customHeight="1" x14ac:dyDescent="0.5">
      <c r="AB360" s="102">
        <f t="shared" si="25"/>
        <v>38</v>
      </c>
      <c r="AC360" s="103">
        <f t="shared" si="26"/>
        <v>64.620930232558152</v>
      </c>
      <c r="AD360" s="103">
        <f t="shared" si="27"/>
        <v>2455.5953488372097</v>
      </c>
      <c r="AE360" s="104">
        <f t="shared" si="28"/>
        <v>328.28411906976748</v>
      </c>
      <c r="AF360" s="104">
        <f t="shared" si="29"/>
        <v>12474.796524651165</v>
      </c>
    </row>
    <row r="361" spans="28:32" ht="20.100000000000001" customHeight="1" x14ac:dyDescent="0.5">
      <c r="AB361" s="102">
        <f t="shared" si="25"/>
        <v>38</v>
      </c>
      <c r="AC361" s="103">
        <f t="shared" si="26"/>
        <v>64.620930232558152</v>
      </c>
      <c r="AD361" s="103">
        <f t="shared" si="27"/>
        <v>2455.5953488372097</v>
      </c>
      <c r="AE361" s="104">
        <f t="shared" si="28"/>
        <v>328.28411906976748</v>
      </c>
      <c r="AF361" s="104">
        <f t="shared" si="29"/>
        <v>12474.796524651165</v>
      </c>
    </row>
    <row r="362" spans="28:32" ht="20.100000000000001" customHeight="1" x14ac:dyDescent="0.5">
      <c r="AB362" s="102">
        <f t="shared" si="25"/>
        <v>38</v>
      </c>
      <c r="AC362" s="103">
        <f t="shared" si="26"/>
        <v>64.620930232558152</v>
      </c>
      <c r="AD362" s="103">
        <f t="shared" si="27"/>
        <v>2455.5953488372097</v>
      </c>
      <c r="AE362" s="104">
        <f t="shared" si="28"/>
        <v>328.28411906976748</v>
      </c>
      <c r="AF362" s="104">
        <f t="shared" si="29"/>
        <v>12474.796524651165</v>
      </c>
    </row>
    <row r="363" spans="28:32" ht="20.100000000000001" customHeight="1" x14ac:dyDescent="0.5">
      <c r="AB363" s="102">
        <f t="shared" si="25"/>
        <v>38</v>
      </c>
      <c r="AC363" s="103">
        <f t="shared" si="26"/>
        <v>64.620930232558152</v>
      </c>
      <c r="AD363" s="103">
        <f t="shared" si="27"/>
        <v>2455.5953488372097</v>
      </c>
      <c r="AE363" s="104">
        <f t="shared" si="28"/>
        <v>328.28411906976748</v>
      </c>
      <c r="AF363" s="104">
        <f t="shared" si="29"/>
        <v>12474.796524651165</v>
      </c>
    </row>
    <row r="364" spans="28:32" ht="20.100000000000001" customHeight="1" x14ac:dyDescent="0.5">
      <c r="AB364" s="102">
        <f t="shared" si="25"/>
        <v>38</v>
      </c>
      <c r="AC364" s="103">
        <f t="shared" si="26"/>
        <v>64.620930232558152</v>
      </c>
      <c r="AD364" s="103">
        <f t="shared" si="27"/>
        <v>2455.5953488372097</v>
      </c>
      <c r="AE364" s="104">
        <f t="shared" si="28"/>
        <v>328.28411906976748</v>
      </c>
      <c r="AF364" s="104">
        <f t="shared" si="29"/>
        <v>12474.796524651165</v>
      </c>
    </row>
    <row r="365" spans="28:32" ht="20.100000000000001" customHeight="1" x14ac:dyDescent="0.5">
      <c r="AB365" s="102">
        <f t="shared" si="25"/>
        <v>38</v>
      </c>
      <c r="AC365" s="103">
        <f t="shared" si="26"/>
        <v>64.620930232558152</v>
      </c>
      <c r="AD365" s="103">
        <f t="shared" si="27"/>
        <v>2455.5953488372097</v>
      </c>
      <c r="AE365" s="104">
        <f t="shared" si="28"/>
        <v>328.28411906976748</v>
      </c>
      <c r="AF365" s="104">
        <f t="shared" si="29"/>
        <v>12474.796524651165</v>
      </c>
    </row>
    <row r="366" spans="28:32" ht="20.100000000000001" customHeight="1" x14ac:dyDescent="0.5">
      <c r="AB366" s="102">
        <f t="shared" si="25"/>
        <v>38</v>
      </c>
      <c r="AC366" s="103">
        <f t="shared" si="26"/>
        <v>64.620930232558152</v>
      </c>
      <c r="AD366" s="103">
        <f t="shared" si="27"/>
        <v>2455.5953488372097</v>
      </c>
      <c r="AE366" s="104">
        <f t="shared" si="28"/>
        <v>328.28411906976748</v>
      </c>
      <c r="AF366" s="104">
        <f t="shared" si="29"/>
        <v>12474.796524651165</v>
      </c>
    </row>
    <row r="367" spans="28:32" ht="20.100000000000001" customHeight="1" x14ac:dyDescent="0.5">
      <c r="AB367" s="102">
        <f t="shared" si="25"/>
        <v>38</v>
      </c>
      <c r="AC367" s="103">
        <f t="shared" si="26"/>
        <v>64.620930232558152</v>
      </c>
      <c r="AD367" s="103">
        <f t="shared" si="27"/>
        <v>2455.5953488372097</v>
      </c>
      <c r="AE367" s="104">
        <f t="shared" si="28"/>
        <v>328.28411906976748</v>
      </c>
      <c r="AF367" s="104">
        <f t="shared" si="29"/>
        <v>12474.796524651165</v>
      </c>
    </row>
    <row r="368" spans="28:32" ht="20.100000000000001" customHeight="1" x14ac:dyDescent="0.5">
      <c r="AB368" s="102">
        <f t="shared" si="25"/>
        <v>38</v>
      </c>
      <c r="AC368" s="103">
        <f t="shared" si="26"/>
        <v>64.620930232558152</v>
      </c>
      <c r="AD368" s="103">
        <f t="shared" si="27"/>
        <v>2455.5953488372097</v>
      </c>
      <c r="AE368" s="104">
        <f t="shared" si="28"/>
        <v>328.28411906976748</v>
      </c>
      <c r="AF368" s="104">
        <f t="shared" si="29"/>
        <v>12474.796524651165</v>
      </c>
    </row>
    <row r="369" spans="28:32" ht="20.100000000000001" customHeight="1" x14ac:dyDescent="0.5">
      <c r="AB369" s="102">
        <f t="shared" si="25"/>
        <v>38</v>
      </c>
      <c r="AC369" s="103">
        <f t="shared" si="26"/>
        <v>64.620930232558152</v>
      </c>
      <c r="AD369" s="103">
        <f t="shared" si="27"/>
        <v>2455.5953488372097</v>
      </c>
      <c r="AE369" s="104">
        <f t="shared" si="28"/>
        <v>328.28411906976748</v>
      </c>
      <c r="AF369" s="104">
        <f t="shared" si="29"/>
        <v>12474.796524651165</v>
      </c>
    </row>
    <row r="370" spans="28:32" ht="20.100000000000001" customHeight="1" x14ac:dyDescent="0.5">
      <c r="AB370" s="102">
        <f t="shared" si="25"/>
        <v>38</v>
      </c>
      <c r="AC370" s="103">
        <f t="shared" si="26"/>
        <v>64.620930232558152</v>
      </c>
      <c r="AD370" s="103">
        <f t="shared" si="27"/>
        <v>2455.5953488372097</v>
      </c>
      <c r="AE370" s="104">
        <f t="shared" si="28"/>
        <v>328.28411906976748</v>
      </c>
      <c r="AF370" s="104">
        <f t="shared" si="29"/>
        <v>12474.796524651165</v>
      </c>
    </row>
    <row r="371" spans="28:32" ht="20.100000000000001" customHeight="1" x14ac:dyDescent="0.5">
      <c r="AB371" s="102">
        <f t="shared" si="25"/>
        <v>38</v>
      </c>
      <c r="AC371" s="103">
        <f t="shared" si="26"/>
        <v>64.620930232558152</v>
      </c>
      <c r="AD371" s="103">
        <f t="shared" si="27"/>
        <v>2455.5953488372097</v>
      </c>
      <c r="AE371" s="104">
        <f t="shared" si="28"/>
        <v>328.28411906976748</v>
      </c>
      <c r="AF371" s="104">
        <f t="shared" si="29"/>
        <v>12474.796524651165</v>
      </c>
    </row>
    <row r="372" spans="28:32" ht="20.100000000000001" customHeight="1" x14ac:dyDescent="0.5">
      <c r="AB372" s="102">
        <f t="shared" si="25"/>
        <v>38</v>
      </c>
      <c r="AC372" s="103">
        <f t="shared" si="26"/>
        <v>64.620930232558152</v>
      </c>
      <c r="AD372" s="103">
        <f t="shared" si="27"/>
        <v>2455.5953488372097</v>
      </c>
      <c r="AE372" s="104">
        <f t="shared" si="28"/>
        <v>328.28411906976748</v>
      </c>
      <c r="AF372" s="104">
        <f t="shared" si="29"/>
        <v>12474.796524651165</v>
      </c>
    </row>
    <row r="373" spans="28:32" ht="20.100000000000001" customHeight="1" x14ac:dyDescent="0.5">
      <c r="AB373" s="102">
        <f t="shared" si="25"/>
        <v>38</v>
      </c>
      <c r="AC373" s="103">
        <f t="shared" si="26"/>
        <v>64.620930232558152</v>
      </c>
      <c r="AD373" s="103">
        <f t="shared" si="27"/>
        <v>2455.5953488372097</v>
      </c>
      <c r="AE373" s="104">
        <f t="shared" si="28"/>
        <v>328.28411906976748</v>
      </c>
      <c r="AF373" s="104">
        <f t="shared" si="29"/>
        <v>12474.796524651165</v>
      </c>
    </row>
    <row r="374" spans="28:32" ht="20.100000000000001" customHeight="1" x14ac:dyDescent="0.5">
      <c r="AB374" s="102">
        <f t="shared" si="25"/>
        <v>38</v>
      </c>
      <c r="AC374" s="103">
        <f t="shared" si="26"/>
        <v>64.620930232558152</v>
      </c>
      <c r="AD374" s="103">
        <f t="shared" si="27"/>
        <v>2455.5953488372097</v>
      </c>
      <c r="AE374" s="104">
        <f t="shared" si="28"/>
        <v>328.28411906976748</v>
      </c>
      <c r="AF374" s="104">
        <f t="shared" si="29"/>
        <v>12474.796524651165</v>
      </c>
    </row>
    <row r="375" spans="28:32" ht="20.100000000000001" customHeight="1" x14ac:dyDescent="0.5">
      <c r="AB375" s="102">
        <f t="shared" si="25"/>
        <v>38</v>
      </c>
      <c r="AC375" s="103">
        <f t="shared" si="26"/>
        <v>64.620930232558152</v>
      </c>
      <c r="AD375" s="103">
        <f t="shared" si="27"/>
        <v>2455.5953488372097</v>
      </c>
      <c r="AE375" s="104">
        <f t="shared" si="28"/>
        <v>328.28411906976748</v>
      </c>
      <c r="AF375" s="104">
        <f t="shared" si="29"/>
        <v>12474.796524651165</v>
      </c>
    </row>
    <row r="376" spans="28:32" ht="20.100000000000001" customHeight="1" x14ac:dyDescent="0.5">
      <c r="AB376" s="102">
        <f t="shared" si="25"/>
        <v>38</v>
      </c>
      <c r="AC376" s="103">
        <f t="shared" si="26"/>
        <v>64.620930232558152</v>
      </c>
      <c r="AD376" s="103">
        <f t="shared" si="27"/>
        <v>2455.5953488372097</v>
      </c>
      <c r="AE376" s="104">
        <f t="shared" si="28"/>
        <v>328.28411906976748</v>
      </c>
      <c r="AF376" s="104">
        <f t="shared" si="29"/>
        <v>12474.796524651165</v>
      </c>
    </row>
    <row r="377" spans="28:32" ht="20.100000000000001" customHeight="1" x14ac:dyDescent="0.5">
      <c r="AB377" s="102">
        <f t="shared" si="25"/>
        <v>38</v>
      </c>
      <c r="AC377" s="103">
        <f t="shared" si="26"/>
        <v>64.620930232558152</v>
      </c>
      <c r="AD377" s="103">
        <f t="shared" si="27"/>
        <v>2455.5953488372097</v>
      </c>
      <c r="AE377" s="104">
        <f t="shared" si="28"/>
        <v>328.28411906976748</v>
      </c>
      <c r="AF377" s="104">
        <f t="shared" si="29"/>
        <v>12474.796524651165</v>
      </c>
    </row>
    <row r="378" spans="28:32" ht="20.100000000000001" customHeight="1" x14ac:dyDescent="0.5">
      <c r="AB378" s="102">
        <f t="shared" si="25"/>
        <v>38</v>
      </c>
      <c r="AC378" s="103">
        <f t="shared" si="26"/>
        <v>64.620930232558152</v>
      </c>
      <c r="AD378" s="103">
        <f t="shared" si="27"/>
        <v>2455.5953488372097</v>
      </c>
      <c r="AE378" s="104">
        <f t="shared" si="28"/>
        <v>328.28411906976748</v>
      </c>
      <c r="AF378" s="104">
        <f t="shared" si="29"/>
        <v>12474.796524651165</v>
      </c>
    </row>
    <row r="379" spans="28:32" ht="20.100000000000001" customHeight="1" x14ac:dyDescent="0.5">
      <c r="AB379" s="102">
        <f t="shared" si="25"/>
        <v>38</v>
      </c>
      <c r="AC379" s="103">
        <f t="shared" si="26"/>
        <v>64.620930232558152</v>
      </c>
      <c r="AD379" s="103">
        <f t="shared" si="27"/>
        <v>2455.5953488372097</v>
      </c>
      <c r="AE379" s="104">
        <f t="shared" si="28"/>
        <v>328.28411906976748</v>
      </c>
      <c r="AF379" s="104">
        <f t="shared" si="29"/>
        <v>12474.796524651165</v>
      </c>
    </row>
    <row r="380" spans="28:32" ht="20.100000000000001" customHeight="1" x14ac:dyDescent="0.5">
      <c r="AB380" s="102">
        <f t="shared" si="25"/>
        <v>38</v>
      </c>
      <c r="AC380" s="103">
        <f t="shared" si="26"/>
        <v>64.620930232558152</v>
      </c>
      <c r="AD380" s="103">
        <f t="shared" si="27"/>
        <v>2455.5953488372097</v>
      </c>
      <c r="AE380" s="104">
        <f t="shared" si="28"/>
        <v>328.28411906976748</v>
      </c>
      <c r="AF380" s="104">
        <f t="shared" si="29"/>
        <v>12474.796524651165</v>
      </c>
    </row>
    <row r="381" spans="28:32" ht="20.100000000000001" customHeight="1" x14ac:dyDescent="0.5">
      <c r="AB381" s="102">
        <f t="shared" si="25"/>
        <v>38</v>
      </c>
      <c r="AC381" s="103">
        <f t="shared" si="26"/>
        <v>64.620930232558152</v>
      </c>
      <c r="AD381" s="103">
        <f t="shared" si="27"/>
        <v>2455.5953488372097</v>
      </c>
      <c r="AE381" s="104">
        <f t="shared" si="28"/>
        <v>328.28411906976748</v>
      </c>
      <c r="AF381" s="104">
        <f t="shared" si="29"/>
        <v>12474.796524651165</v>
      </c>
    </row>
    <row r="382" spans="28:32" ht="20.100000000000001" customHeight="1" x14ac:dyDescent="0.5">
      <c r="AB382" s="102">
        <f t="shared" si="25"/>
        <v>38</v>
      </c>
      <c r="AC382" s="103">
        <f t="shared" si="26"/>
        <v>64.620930232558152</v>
      </c>
      <c r="AD382" s="103">
        <f t="shared" si="27"/>
        <v>2455.5953488372097</v>
      </c>
      <c r="AE382" s="104">
        <f t="shared" si="28"/>
        <v>328.28411906976748</v>
      </c>
      <c r="AF382" s="104">
        <f t="shared" si="29"/>
        <v>12474.796524651165</v>
      </c>
    </row>
    <row r="383" spans="28:32" ht="20.100000000000001" customHeight="1" x14ac:dyDescent="0.5">
      <c r="AB383" s="102">
        <f t="shared" si="25"/>
        <v>38</v>
      </c>
      <c r="AC383" s="103">
        <f t="shared" si="26"/>
        <v>64.620930232558152</v>
      </c>
      <c r="AD383" s="103">
        <f t="shared" si="27"/>
        <v>2455.5953488372097</v>
      </c>
      <c r="AE383" s="104">
        <f t="shared" si="28"/>
        <v>328.28411906976748</v>
      </c>
      <c r="AF383" s="104">
        <f t="shared" si="29"/>
        <v>12474.796524651165</v>
      </c>
    </row>
    <row r="384" spans="28:32" ht="20.100000000000001" customHeight="1" x14ac:dyDescent="0.5">
      <c r="AB384" s="102">
        <f t="shared" si="25"/>
        <v>38</v>
      </c>
      <c r="AC384" s="103">
        <f t="shared" si="26"/>
        <v>64.620930232558152</v>
      </c>
      <c r="AD384" s="103">
        <f t="shared" si="27"/>
        <v>2455.5953488372097</v>
      </c>
      <c r="AE384" s="104">
        <f t="shared" si="28"/>
        <v>328.28411906976748</v>
      </c>
      <c r="AF384" s="104">
        <f t="shared" si="29"/>
        <v>12474.796524651165</v>
      </c>
    </row>
    <row r="385" spans="28:32" ht="20.100000000000001" customHeight="1" x14ac:dyDescent="0.5">
      <c r="AB385" s="102">
        <f t="shared" si="25"/>
        <v>38</v>
      </c>
      <c r="AC385" s="103">
        <f t="shared" si="26"/>
        <v>64.620930232558152</v>
      </c>
      <c r="AD385" s="103">
        <f t="shared" si="27"/>
        <v>2455.5953488372097</v>
      </c>
      <c r="AE385" s="104">
        <f t="shared" si="28"/>
        <v>328.28411906976748</v>
      </c>
      <c r="AF385" s="104">
        <f t="shared" si="29"/>
        <v>12474.796524651165</v>
      </c>
    </row>
    <row r="386" spans="28:32" ht="20.100000000000001" customHeight="1" x14ac:dyDescent="0.5">
      <c r="AB386" s="102">
        <f t="shared" si="25"/>
        <v>38</v>
      </c>
      <c r="AC386" s="103">
        <f t="shared" si="26"/>
        <v>64.620930232558152</v>
      </c>
      <c r="AD386" s="103">
        <f t="shared" si="27"/>
        <v>2455.5953488372097</v>
      </c>
      <c r="AE386" s="104">
        <f t="shared" si="28"/>
        <v>328.28411906976748</v>
      </c>
      <c r="AF386" s="104">
        <f t="shared" si="29"/>
        <v>12474.796524651165</v>
      </c>
    </row>
    <row r="387" spans="28:32" ht="20.100000000000001" customHeight="1" x14ac:dyDescent="0.5">
      <c r="AB387" s="102">
        <f t="shared" si="25"/>
        <v>38</v>
      </c>
      <c r="AC387" s="103">
        <f t="shared" si="26"/>
        <v>64.620930232558152</v>
      </c>
      <c r="AD387" s="103">
        <f t="shared" si="27"/>
        <v>2455.5953488372097</v>
      </c>
      <c r="AE387" s="104">
        <f t="shared" si="28"/>
        <v>328.28411906976748</v>
      </c>
      <c r="AF387" s="104">
        <f t="shared" si="29"/>
        <v>12474.796524651165</v>
      </c>
    </row>
    <row r="388" spans="28:32" ht="20.100000000000001" customHeight="1" x14ac:dyDescent="0.5">
      <c r="AB388" s="102">
        <f t="shared" si="25"/>
        <v>38</v>
      </c>
      <c r="AC388" s="103">
        <f t="shared" si="26"/>
        <v>64.620930232558152</v>
      </c>
      <c r="AD388" s="103">
        <f t="shared" si="27"/>
        <v>2455.5953488372097</v>
      </c>
      <c r="AE388" s="104">
        <f t="shared" si="28"/>
        <v>328.28411906976748</v>
      </c>
      <c r="AF388" s="104">
        <f t="shared" si="29"/>
        <v>12474.796524651165</v>
      </c>
    </row>
    <row r="389" spans="28:32" ht="20.100000000000001" customHeight="1" x14ac:dyDescent="0.5">
      <c r="AB389" s="102">
        <f t="shared" si="25"/>
        <v>38</v>
      </c>
      <c r="AC389" s="103">
        <f t="shared" si="26"/>
        <v>64.620930232558152</v>
      </c>
      <c r="AD389" s="103">
        <f t="shared" si="27"/>
        <v>2455.5953488372097</v>
      </c>
      <c r="AE389" s="104">
        <f t="shared" si="28"/>
        <v>328.28411906976748</v>
      </c>
      <c r="AF389" s="104">
        <f t="shared" si="29"/>
        <v>12474.796524651165</v>
      </c>
    </row>
    <row r="390" spans="28:32" ht="20.100000000000001" customHeight="1" x14ac:dyDescent="0.5">
      <c r="AB390" s="102">
        <f t="shared" si="25"/>
        <v>38</v>
      </c>
      <c r="AC390" s="103">
        <f t="shared" si="26"/>
        <v>64.620930232558152</v>
      </c>
      <c r="AD390" s="103">
        <f t="shared" si="27"/>
        <v>2455.5953488372097</v>
      </c>
      <c r="AE390" s="104">
        <f t="shared" si="28"/>
        <v>328.28411906976748</v>
      </c>
      <c r="AF390" s="104">
        <f t="shared" si="29"/>
        <v>12474.796524651165</v>
      </c>
    </row>
    <row r="391" spans="28:32" ht="20.100000000000001" customHeight="1" x14ac:dyDescent="0.5">
      <c r="AB391" s="102">
        <f t="shared" ref="AB391:AB454" si="30">AB390+U391</f>
        <v>38</v>
      </c>
      <c r="AC391" s="103">
        <f t="shared" ref="AC391:AC454" si="31">IF(U391&gt;0,(W391+AD390)/AB391,AC390)</f>
        <v>64.620930232558152</v>
      </c>
      <c r="AD391" s="103">
        <f t="shared" ref="AD391:AD454" si="32">AB391*AC391</f>
        <v>2455.5953488372097</v>
      </c>
      <c r="AE391" s="104">
        <f t="shared" ref="AE391:AE454" si="33">IF(U391&gt;0,(AF390+Z391)/AB391,AE390)</f>
        <v>328.28411906976748</v>
      </c>
      <c r="AF391" s="104">
        <f t="shared" ref="AF391:AF454" si="34">AB391*AE391</f>
        <v>12474.796524651165</v>
      </c>
    </row>
    <row r="392" spans="28:32" ht="20.100000000000001" customHeight="1" x14ac:dyDescent="0.5">
      <c r="AB392" s="102">
        <f t="shared" si="30"/>
        <v>38</v>
      </c>
      <c r="AC392" s="103">
        <f t="shared" si="31"/>
        <v>64.620930232558152</v>
      </c>
      <c r="AD392" s="103">
        <f t="shared" si="32"/>
        <v>2455.5953488372097</v>
      </c>
      <c r="AE392" s="104">
        <f t="shared" si="33"/>
        <v>328.28411906976748</v>
      </c>
      <c r="AF392" s="104">
        <f t="shared" si="34"/>
        <v>12474.796524651165</v>
      </c>
    </row>
    <row r="393" spans="28:32" ht="20.100000000000001" customHeight="1" x14ac:dyDescent="0.5">
      <c r="AB393" s="102">
        <f t="shared" si="30"/>
        <v>38</v>
      </c>
      <c r="AC393" s="103">
        <f t="shared" si="31"/>
        <v>64.620930232558152</v>
      </c>
      <c r="AD393" s="103">
        <f t="shared" si="32"/>
        <v>2455.5953488372097</v>
      </c>
      <c r="AE393" s="104">
        <f t="shared" si="33"/>
        <v>328.28411906976748</v>
      </c>
      <c r="AF393" s="104">
        <f t="shared" si="34"/>
        <v>12474.796524651165</v>
      </c>
    </row>
    <row r="394" spans="28:32" ht="20.100000000000001" customHeight="1" x14ac:dyDescent="0.5">
      <c r="AB394" s="102">
        <f t="shared" si="30"/>
        <v>38</v>
      </c>
      <c r="AC394" s="103">
        <f t="shared" si="31"/>
        <v>64.620930232558152</v>
      </c>
      <c r="AD394" s="103">
        <f t="shared" si="32"/>
        <v>2455.5953488372097</v>
      </c>
      <c r="AE394" s="104">
        <f t="shared" si="33"/>
        <v>328.28411906976748</v>
      </c>
      <c r="AF394" s="104">
        <f t="shared" si="34"/>
        <v>12474.796524651165</v>
      </c>
    </row>
    <row r="395" spans="28:32" ht="20.100000000000001" customHeight="1" x14ac:dyDescent="0.5">
      <c r="AB395" s="102">
        <f t="shared" si="30"/>
        <v>38</v>
      </c>
      <c r="AC395" s="103">
        <f t="shared" si="31"/>
        <v>64.620930232558152</v>
      </c>
      <c r="AD395" s="103">
        <f t="shared" si="32"/>
        <v>2455.5953488372097</v>
      </c>
      <c r="AE395" s="104">
        <f t="shared" si="33"/>
        <v>328.28411906976748</v>
      </c>
      <c r="AF395" s="104">
        <f t="shared" si="34"/>
        <v>12474.796524651165</v>
      </c>
    </row>
    <row r="396" spans="28:32" ht="20.100000000000001" customHeight="1" x14ac:dyDescent="0.5">
      <c r="AB396" s="102">
        <f t="shared" si="30"/>
        <v>38</v>
      </c>
      <c r="AC396" s="103">
        <f t="shared" si="31"/>
        <v>64.620930232558152</v>
      </c>
      <c r="AD396" s="103">
        <f t="shared" si="32"/>
        <v>2455.5953488372097</v>
      </c>
      <c r="AE396" s="104">
        <f t="shared" si="33"/>
        <v>328.28411906976748</v>
      </c>
      <c r="AF396" s="104">
        <f t="shared" si="34"/>
        <v>12474.796524651165</v>
      </c>
    </row>
    <row r="397" spans="28:32" ht="20.100000000000001" customHeight="1" x14ac:dyDescent="0.5">
      <c r="AB397" s="102">
        <f t="shared" si="30"/>
        <v>38</v>
      </c>
      <c r="AC397" s="103">
        <f t="shared" si="31"/>
        <v>64.620930232558152</v>
      </c>
      <c r="AD397" s="103">
        <f t="shared" si="32"/>
        <v>2455.5953488372097</v>
      </c>
      <c r="AE397" s="104">
        <f t="shared" si="33"/>
        <v>328.28411906976748</v>
      </c>
      <c r="AF397" s="104">
        <f t="shared" si="34"/>
        <v>12474.796524651165</v>
      </c>
    </row>
    <row r="398" spans="28:32" ht="20.100000000000001" customHeight="1" x14ac:dyDescent="0.5">
      <c r="AB398" s="102">
        <f t="shared" si="30"/>
        <v>38</v>
      </c>
      <c r="AC398" s="103">
        <f t="shared" si="31"/>
        <v>64.620930232558152</v>
      </c>
      <c r="AD398" s="103">
        <f t="shared" si="32"/>
        <v>2455.5953488372097</v>
      </c>
      <c r="AE398" s="104">
        <f t="shared" si="33"/>
        <v>328.28411906976748</v>
      </c>
      <c r="AF398" s="104">
        <f t="shared" si="34"/>
        <v>12474.796524651165</v>
      </c>
    </row>
    <row r="399" spans="28:32" ht="20.100000000000001" customHeight="1" x14ac:dyDescent="0.5">
      <c r="AB399" s="102">
        <f t="shared" si="30"/>
        <v>38</v>
      </c>
      <c r="AC399" s="103">
        <f t="shared" si="31"/>
        <v>64.620930232558152</v>
      </c>
      <c r="AD399" s="103">
        <f t="shared" si="32"/>
        <v>2455.5953488372097</v>
      </c>
      <c r="AE399" s="104">
        <f t="shared" si="33"/>
        <v>328.28411906976748</v>
      </c>
      <c r="AF399" s="104">
        <f t="shared" si="34"/>
        <v>12474.796524651165</v>
      </c>
    </row>
    <row r="400" spans="28:32" ht="20.100000000000001" customHeight="1" x14ac:dyDescent="0.5">
      <c r="AB400" s="102">
        <f t="shared" si="30"/>
        <v>38</v>
      </c>
      <c r="AC400" s="103">
        <f t="shared" si="31"/>
        <v>64.620930232558152</v>
      </c>
      <c r="AD400" s="103">
        <f t="shared" si="32"/>
        <v>2455.5953488372097</v>
      </c>
      <c r="AE400" s="104">
        <f t="shared" si="33"/>
        <v>328.28411906976748</v>
      </c>
      <c r="AF400" s="104">
        <f t="shared" si="34"/>
        <v>12474.796524651165</v>
      </c>
    </row>
    <row r="401" spans="28:32" ht="20.100000000000001" customHeight="1" x14ac:dyDescent="0.5">
      <c r="AB401" s="102">
        <f t="shared" si="30"/>
        <v>38</v>
      </c>
      <c r="AC401" s="103">
        <f t="shared" si="31"/>
        <v>64.620930232558152</v>
      </c>
      <c r="AD401" s="103">
        <f t="shared" si="32"/>
        <v>2455.5953488372097</v>
      </c>
      <c r="AE401" s="104">
        <f t="shared" si="33"/>
        <v>328.28411906976748</v>
      </c>
      <c r="AF401" s="104">
        <f t="shared" si="34"/>
        <v>12474.796524651165</v>
      </c>
    </row>
    <row r="402" spans="28:32" ht="20.100000000000001" customHeight="1" x14ac:dyDescent="0.5">
      <c r="AB402" s="102">
        <f t="shared" si="30"/>
        <v>38</v>
      </c>
      <c r="AC402" s="103">
        <f t="shared" si="31"/>
        <v>64.620930232558152</v>
      </c>
      <c r="AD402" s="103">
        <f t="shared" si="32"/>
        <v>2455.5953488372097</v>
      </c>
      <c r="AE402" s="104">
        <f t="shared" si="33"/>
        <v>328.28411906976748</v>
      </c>
      <c r="AF402" s="104">
        <f t="shared" si="34"/>
        <v>12474.796524651165</v>
      </c>
    </row>
    <row r="403" spans="28:32" ht="20.100000000000001" customHeight="1" x14ac:dyDescent="0.5">
      <c r="AB403" s="102">
        <f t="shared" si="30"/>
        <v>38</v>
      </c>
      <c r="AC403" s="103">
        <f t="shared" si="31"/>
        <v>64.620930232558152</v>
      </c>
      <c r="AD403" s="103">
        <f t="shared" si="32"/>
        <v>2455.5953488372097</v>
      </c>
      <c r="AE403" s="104">
        <f t="shared" si="33"/>
        <v>328.28411906976748</v>
      </c>
      <c r="AF403" s="104">
        <f t="shared" si="34"/>
        <v>12474.796524651165</v>
      </c>
    </row>
    <row r="404" spans="28:32" ht="20.100000000000001" customHeight="1" x14ac:dyDescent="0.5">
      <c r="AB404" s="102">
        <f t="shared" si="30"/>
        <v>38</v>
      </c>
      <c r="AC404" s="103">
        <f t="shared" si="31"/>
        <v>64.620930232558152</v>
      </c>
      <c r="AD404" s="103">
        <f t="shared" si="32"/>
        <v>2455.5953488372097</v>
      </c>
      <c r="AE404" s="104">
        <f t="shared" si="33"/>
        <v>328.28411906976748</v>
      </c>
      <c r="AF404" s="104">
        <f t="shared" si="34"/>
        <v>12474.796524651165</v>
      </c>
    </row>
    <row r="405" spans="28:32" ht="20.100000000000001" customHeight="1" x14ac:dyDescent="0.5">
      <c r="AB405" s="102">
        <f t="shared" si="30"/>
        <v>38</v>
      </c>
      <c r="AC405" s="103">
        <f t="shared" si="31"/>
        <v>64.620930232558152</v>
      </c>
      <c r="AD405" s="103">
        <f t="shared" si="32"/>
        <v>2455.5953488372097</v>
      </c>
      <c r="AE405" s="104">
        <f t="shared" si="33"/>
        <v>328.28411906976748</v>
      </c>
      <c r="AF405" s="104">
        <f t="shared" si="34"/>
        <v>12474.796524651165</v>
      </c>
    </row>
    <row r="406" spans="28:32" ht="20.100000000000001" customHeight="1" x14ac:dyDescent="0.5">
      <c r="AB406" s="102">
        <f t="shared" si="30"/>
        <v>38</v>
      </c>
      <c r="AC406" s="103">
        <f t="shared" si="31"/>
        <v>64.620930232558152</v>
      </c>
      <c r="AD406" s="103">
        <f t="shared" si="32"/>
        <v>2455.5953488372097</v>
      </c>
      <c r="AE406" s="104">
        <f t="shared" si="33"/>
        <v>328.28411906976748</v>
      </c>
      <c r="AF406" s="104">
        <f t="shared" si="34"/>
        <v>12474.796524651165</v>
      </c>
    </row>
    <row r="407" spans="28:32" ht="20.100000000000001" customHeight="1" x14ac:dyDescent="0.5">
      <c r="AB407" s="102">
        <f t="shared" si="30"/>
        <v>38</v>
      </c>
      <c r="AC407" s="103">
        <f t="shared" si="31"/>
        <v>64.620930232558152</v>
      </c>
      <c r="AD407" s="103">
        <f t="shared" si="32"/>
        <v>2455.5953488372097</v>
      </c>
      <c r="AE407" s="104">
        <f t="shared" si="33"/>
        <v>328.28411906976748</v>
      </c>
      <c r="AF407" s="104">
        <f t="shared" si="34"/>
        <v>12474.796524651165</v>
      </c>
    </row>
    <row r="408" spans="28:32" ht="20.100000000000001" customHeight="1" x14ac:dyDescent="0.5">
      <c r="AB408" s="102">
        <f t="shared" si="30"/>
        <v>38</v>
      </c>
      <c r="AC408" s="103">
        <f t="shared" si="31"/>
        <v>64.620930232558152</v>
      </c>
      <c r="AD408" s="103">
        <f t="shared" si="32"/>
        <v>2455.5953488372097</v>
      </c>
      <c r="AE408" s="104">
        <f t="shared" si="33"/>
        <v>328.28411906976748</v>
      </c>
      <c r="AF408" s="104">
        <f t="shared" si="34"/>
        <v>12474.796524651165</v>
      </c>
    </row>
    <row r="409" spans="28:32" ht="20.100000000000001" customHeight="1" x14ac:dyDescent="0.5">
      <c r="AB409" s="102">
        <f t="shared" si="30"/>
        <v>38</v>
      </c>
      <c r="AC409" s="103">
        <f t="shared" si="31"/>
        <v>64.620930232558152</v>
      </c>
      <c r="AD409" s="103">
        <f t="shared" si="32"/>
        <v>2455.5953488372097</v>
      </c>
      <c r="AE409" s="104">
        <f t="shared" si="33"/>
        <v>328.28411906976748</v>
      </c>
      <c r="AF409" s="104">
        <f t="shared" si="34"/>
        <v>12474.796524651165</v>
      </c>
    </row>
    <row r="410" spans="28:32" ht="20.100000000000001" customHeight="1" x14ac:dyDescent="0.5">
      <c r="AB410" s="102">
        <f t="shared" si="30"/>
        <v>38</v>
      </c>
      <c r="AC410" s="103">
        <f t="shared" si="31"/>
        <v>64.620930232558152</v>
      </c>
      <c r="AD410" s="103">
        <f t="shared" si="32"/>
        <v>2455.5953488372097</v>
      </c>
      <c r="AE410" s="104">
        <f t="shared" si="33"/>
        <v>328.28411906976748</v>
      </c>
      <c r="AF410" s="104">
        <f t="shared" si="34"/>
        <v>12474.796524651165</v>
      </c>
    </row>
    <row r="411" spans="28:32" ht="20.100000000000001" customHeight="1" x14ac:dyDescent="0.5">
      <c r="AB411" s="102">
        <f t="shared" si="30"/>
        <v>38</v>
      </c>
      <c r="AC411" s="103">
        <f t="shared" si="31"/>
        <v>64.620930232558152</v>
      </c>
      <c r="AD411" s="103">
        <f t="shared" si="32"/>
        <v>2455.5953488372097</v>
      </c>
      <c r="AE411" s="104">
        <f t="shared" si="33"/>
        <v>328.28411906976748</v>
      </c>
      <c r="AF411" s="104">
        <f t="shared" si="34"/>
        <v>12474.796524651165</v>
      </c>
    </row>
    <row r="412" spans="28:32" ht="20.100000000000001" customHeight="1" x14ac:dyDescent="0.5">
      <c r="AB412" s="102">
        <f t="shared" si="30"/>
        <v>38</v>
      </c>
      <c r="AC412" s="103">
        <f t="shared" si="31"/>
        <v>64.620930232558152</v>
      </c>
      <c r="AD412" s="103">
        <f t="shared" si="32"/>
        <v>2455.5953488372097</v>
      </c>
      <c r="AE412" s="104">
        <f t="shared" si="33"/>
        <v>328.28411906976748</v>
      </c>
      <c r="AF412" s="104">
        <f t="shared" si="34"/>
        <v>12474.796524651165</v>
      </c>
    </row>
    <row r="413" spans="28:32" ht="20.100000000000001" customHeight="1" x14ac:dyDescent="0.5">
      <c r="AB413" s="102">
        <f t="shared" si="30"/>
        <v>38</v>
      </c>
      <c r="AC413" s="103">
        <f t="shared" si="31"/>
        <v>64.620930232558152</v>
      </c>
      <c r="AD413" s="103">
        <f t="shared" si="32"/>
        <v>2455.5953488372097</v>
      </c>
      <c r="AE413" s="104">
        <f t="shared" si="33"/>
        <v>328.28411906976748</v>
      </c>
      <c r="AF413" s="104">
        <f t="shared" si="34"/>
        <v>12474.796524651165</v>
      </c>
    </row>
    <row r="414" spans="28:32" ht="20.100000000000001" customHeight="1" x14ac:dyDescent="0.5">
      <c r="AB414" s="102">
        <f t="shared" si="30"/>
        <v>38</v>
      </c>
      <c r="AC414" s="103">
        <f t="shared" si="31"/>
        <v>64.620930232558152</v>
      </c>
      <c r="AD414" s="103">
        <f t="shared" si="32"/>
        <v>2455.5953488372097</v>
      </c>
      <c r="AE414" s="104">
        <f t="shared" si="33"/>
        <v>328.28411906976748</v>
      </c>
      <c r="AF414" s="104">
        <f t="shared" si="34"/>
        <v>12474.796524651165</v>
      </c>
    </row>
    <row r="415" spans="28:32" ht="20.100000000000001" customHeight="1" x14ac:dyDescent="0.5">
      <c r="AB415" s="102">
        <f t="shared" si="30"/>
        <v>38</v>
      </c>
      <c r="AC415" s="103">
        <f t="shared" si="31"/>
        <v>64.620930232558152</v>
      </c>
      <c r="AD415" s="103">
        <f t="shared" si="32"/>
        <v>2455.5953488372097</v>
      </c>
      <c r="AE415" s="104">
        <f t="shared" si="33"/>
        <v>328.28411906976748</v>
      </c>
      <c r="AF415" s="104">
        <f t="shared" si="34"/>
        <v>12474.796524651165</v>
      </c>
    </row>
    <row r="416" spans="28:32" ht="20.100000000000001" customHeight="1" x14ac:dyDescent="0.5">
      <c r="AB416" s="102">
        <f t="shared" si="30"/>
        <v>38</v>
      </c>
      <c r="AC416" s="103">
        <f t="shared" si="31"/>
        <v>64.620930232558152</v>
      </c>
      <c r="AD416" s="103">
        <f t="shared" si="32"/>
        <v>2455.5953488372097</v>
      </c>
      <c r="AE416" s="104">
        <f t="shared" si="33"/>
        <v>328.28411906976748</v>
      </c>
      <c r="AF416" s="104">
        <f t="shared" si="34"/>
        <v>12474.796524651165</v>
      </c>
    </row>
    <row r="417" spans="28:32" ht="20.100000000000001" customHeight="1" x14ac:dyDescent="0.5">
      <c r="AB417" s="102">
        <f t="shared" si="30"/>
        <v>38</v>
      </c>
      <c r="AC417" s="103">
        <f t="shared" si="31"/>
        <v>64.620930232558152</v>
      </c>
      <c r="AD417" s="103">
        <f t="shared" si="32"/>
        <v>2455.5953488372097</v>
      </c>
      <c r="AE417" s="104">
        <f t="shared" si="33"/>
        <v>328.28411906976748</v>
      </c>
      <c r="AF417" s="104">
        <f t="shared" si="34"/>
        <v>12474.796524651165</v>
      </c>
    </row>
    <row r="418" spans="28:32" ht="20.100000000000001" customHeight="1" x14ac:dyDescent="0.5">
      <c r="AB418" s="102">
        <f t="shared" si="30"/>
        <v>38</v>
      </c>
      <c r="AC418" s="103">
        <f t="shared" si="31"/>
        <v>64.620930232558152</v>
      </c>
      <c r="AD418" s="103">
        <f t="shared" si="32"/>
        <v>2455.5953488372097</v>
      </c>
      <c r="AE418" s="104">
        <f t="shared" si="33"/>
        <v>328.28411906976748</v>
      </c>
      <c r="AF418" s="104">
        <f t="shared" si="34"/>
        <v>12474.796524651165</v>
      </c>
    </row>
    <row r="419" spans="28:32" ht="20.100000000000001" customHeight="1" x14ac:dyDescent="0.5">
      <c r="AB419" s="102">
        <f t="shared" si="30"/>
        <v>38</v>
      </c>
      <c r="AC419" s="103">
        <f t="shared" si="31"/>
        <v>64.620930232558152</v>
      </c>
      <c r="AD419" s="103">
        <f t="shared" si="32"/>
        <v>2455.5953488372097</v>
      </c>
      <c r="AE419" s="104">
        <f t="shared" si="33"/>
        <v>328.28411906976748</v>
      </c>
      <c r="AF419" s="104">
        <f t="shared" si="34"/>
        <v>12474.796524651165</v>
      </c>
    </row>
    <row r="420" spans="28:32" ht="20.100000000000001" customHeight="1" x14ac:dyDescent="0.5">
      <c r="AB420" s="102">
        <f t="shared" si="30"/>
        <v>38</v>
      </c>
      <c r="AC420" s="103">
        <f t="shared" si="31"/>
        <v>64.620930232558152</v>
      </c>
      <c r="AD420" s="103">
        <f t="shared" si="32"/>
        <v>2455.5953488372097</v>
      </c>
      <c r="AE420" s="104">
        <f t="shared" si="33"/>
        <v>328.28411906976748</v>
      </c>
      <c r="AF420" s="104">
        <f t="shared" si="34"/>
        <v>12474.796524651165</v>
      </c>
    </row>
    <row r="421" spans="28:32" ht="20.100000000000001" customHeight="1" x14ac:dyDescent="0.5">
      <c r="AB421" s="102">
        <f t="shared" si="30"/>
        <v>38</v>
      </c>
      <c r="AC421" s="103">
        <f t="shared" si="31"/>
        <v>64.620930232558152</v>
      </c>
      <c r="AD421" s="103">
        <f t="shared" si="32"/>
        <v>2455.5953488372097</v>
      </c>
      <c r="AE421" s="104">
        <f t="shared" si="33"/>
        <v>328.28411906976748</v>
      </c>
      <c r="AF421" s="104">
        <f t="shared" si="34"/>
        <v>12474.796524651165</v>
      </c>
    </row>
    <row r="422" spans="28:32" ht="20.100000000000001" customHeight="1" x14ac:dyDescent="0.5">
      <c r="AB422" s="102">
        <f t="shared" si="30"/>
        <v>38</v>
      </c>
      <c r="AC422" s="103">
        <f t="shared" si="31"/>
        <v>64.620930232558152</v>
      </c>
      <c r="AD422" s="103">
        <f t="shared" si="32"/>
        <v>2455.5953488372097</v>
      </c>
      <c r="AE422" s="104">
        <f t="shared" si="33"/>
        <v>328.28411906976748</v>
      </c>
      <c r="AF422" s="104">
        <f t="shared" si="34"/>
        <v>12474.796524651165</v>
      </c>
    </row>
    <row r="423" spans="28:32" ht="20.100000000000001" customHeight="1" x14ac:dyDescent="0.5">
      <c r="AB423" s="102">
        <f t="shared" si="30"/>
        <v>38</v>
      </c>
      <c r="AC423" s="103">
        <f t="shared" si="31"/>
        <v>64.620930232558152</v>
      </c>
      <c r="AD423" s="103">
        <f t="shared" si="32"/>
        <v>2455.5953488372097</v>
      </c>
      <c r="AE423" s="104">
        <f t="shared" si="33"/>
        <v>328.28411906976748</v>
      </c>
      <c r="AF423" s="104">
        <f t="shared" si="34"/>
        <v>12474.796524651165</v>
      </c>
    </row>
    <row r="424" spans="28:32" ht="20.100000000000001" customHeight="1" x14ac:dyDescent="0.5">
      <c r="AB424" s="102">
        <f t="shared" si="30"/>
        <v>38</v>
      </c>
      <c r="AC424" s="103">
        <f t="shared" si="31"/>
        <v>64.620930232558152</v>
      </c>
      <c r="AD424" s="103">
        <f t="shared" si="32"/>
        <v>2455.5953488372097</v>
      </c>
      <c r="AE424" s="104">
        <f t="shared" si="33"/>
        <v>328.28411906976748</v>
      </c>
      <c r="AF424" s="104">
        <f t="shared" si="34"/>
        <v>12474.796524651165</v>
      </c>
    </row>
    <row r="425" spans="28:32" ht="20.100000000000001" customHeight="1" x14ac:dyDescent="0.5">
      <c r="AB425" s="102">
        <f t="shared" si="30"/>
        <v>38</v>
      </c>
      <c r="AC425" s="103">
        <f t="shared" si="31"/>
        <v>64.620930232558152</v>
      </c>
      <c r="AD425" s="103">
        <f t="shared" si="32"/>
        <v>2455.5953488372097</v>
      </c>
      <c r="AE425" s="104">
        <f t="shared" si="33"/>
        <v>328.28411906976748</v>
      </c>
      <c r="AF425" s="104">
        <f t="shared" si="34"/>
        <v>12474.796524651165</v>
      </c>
    </row>
    <row r="426" spans="28:32" ht="20.100000000000001" customHeight="1" x14ac:dyDescent="0.5">
      <c r="AB426" s="102">
        <f t="shared" si="30"/>
        <v>38</v>
      </c>
      <c r="AC426" s="103">
        <f t="shared" si="31"/>
        <v>64.620930232558152</v>
      </c>
      <c r="AD426" s="103">
        <f t="shared" si="32"/>
        <v>2455.5953488372097</v>
      </c>
      <c r="AE426" s="104">
        <f t="shared" si="33"/>
        <v>328.28411906976748</v>
      </c>
      <c r="AF426" s="104">
        <f t="shared" si="34"/>
        <v>12474.796524651165</v>
      </c>
    </row>
    <row r="427" spans="28:32" ht="20.100000000000001" customHeight="1" x14ac:dyDescent="0.5">
      <c r="AB427" s="102">
        <f t="shared" si="30"/>
        <v>38</v>
      </c>
      <c r="AC427" s="103">
        <f t="shared" si="31"/>
        <v>64.620930232558152</v>
      </c>
      <c r="AD427" s="103">
        <f t="shared" si="32"/>
        <v>2455.5953488372097</v>
      </c>
      <c r="AE427" s="104">
        <f t="shared" si="33"/>
        <v>328.28411906976748</v>
      </c>
      <c r="AF427" s="104">
        <f t="shared" si="34"/>
        <v>12474.796524651165</v>
      </c>
    </row>
    <row r="428" spans="28:32" ht="20.100000000000001" customHeight="1" x14ac:dyDescent="0.5">
      <c r="AB428" s="102">
        <f t="shared" si="30"/>
        <v>38</v>
      </c>
      <c r="AC428" s="103">
        <f t="shared" si="31"/>
        <v>64.620930232558152</v>
      </c>
      <c r="AD428" s="103">
        <f t="shared" si="32"/>
        <v>2455.5953488372097</v>
      </c>
      <c r="AE428" s="104">
        <f t="shared" si="33"/>
        <v>328.28411906976748</v>
      </c>
      <c r="AF428" s="104">
        <f t="shared" si="34"/>
        <v>12474.796524651165</v>
      </c>
    </row>
    <row r="429" spans="28:32" ht="20.100000000000001" customHeight="1" x14ac:dyDescent="0.5">
      <c r="AB429" s="102">
        <f t="shared" si="30"/>
        <v>38</v>
      </c>
      <c r="AC429" s="103">
        <f t="shared" si="31"/>
        <v>64.620930232558152</v>
      </c>
      <c r="AD429" s="103">
        <f t="shared" si="32"/>
        <v>2455.5953488372097</v>
      </c>
      <c r="AE429" s="104">
        <f t="shared" si="33"/>
        <v>328.28411906976748</v>
      </c>
      <c r="AF429" s="104">
        <f t="shared" si="34"/>
        <v>12474.796524651165</v>
      </c>
    </row>
    <row r="430" spans="28:32" ht="20.100000000000001" customHeight="1" x14ac:dyDescent="0.5">
      <c r="AB430" s="102">
        <f t="shared" si="30"/>
        <v>38</v>
      </c>
      <c r="AC430" s="103">
        <f t="shared" si="31"/>
        <v>64.620930232558152</v>
      </c>
      <c r="AD430" s="103">
        <f t="shared" si="32"/>
        <v>2455.5953488372097</v>
      </c>
      <c r="AE430" s="104">
        <f t="shared" si="33"/>
        <v>328.28411906976748</v>
      </c>
      <c r="AF430" s="104">
        <f t="shared" si="34"/>
        <v>12474.796524651165</v>
      </c>
    </row>
    <row r="431" spans="28:32" ht="20.100000000000001" customHeight="1" x14ac:dyDescent="0.5">
      <c r="AB431" s="102">
        <f t="shared" si="30"/>
        <v>38</v>
      </c>
      <c r="AC431" s="103">
        <f t="shared" si="31"/>
        <v>64.620930232558152</v>
      </c>
      <c r="AD431" s="103">
        <f t="shared" si="32"/>
        <v>2455.5953488372097</v>
      </c>
      <c r="AE431" s="104">
        <f t="shared" si="33"/>
        <v>328.28411906976748</v>
      </c>
      <c r="AF431" s="104">
        <f t="shared" si="34"/>
        <v>12474.796524651165</v>
      </c>
    </row>
    <row r="432" spans="28:32" ht="20.100000000000001" customHeight="1" x14ac:dyDescent="0.5">
      <c r="AB432" s="102">
        <f t="shared" si="30"/>
        <v>38</v>
      </c>
      <c r="AC432" s="103">
        <f t="shared" si="31"/>
        <v>64.620930232558152</v>
      </c>
      <c r="AD432" s="103">
        <f t="shared" si="32"/>
        <v>2455.5953488372097</v>
      </c>
      <c r="AE432" s="104">
        <f t="shared" si="33"/>
        <v>328.28411906976748</v>
      </c>
      <c r="AF432" s="104">
        <f t="shared" si="34"/>
        <v>12474.796524651165</v>
      </c>
    </row>
    <row r="433" spans="28:32" ht="20.100000000000001" customHeight="1" x14ac:dyDescent="0.5">
      <c r="AB433" s="102">
        <f t="shared" si="30"/>
        <v>38</v>
      </c>
      <c r="AC433" s="103">
        <f t="shared" si="31"/>
        <v>64.620930232558152</v>
      </c>
      <c r="AD433" s="103">
        <f t="shared" si="32"/>
        <v>2455.5953488372097</v>
      </c>
      <c r="AE433" s="104">
        <f t="shared" si="33"/>
        <v>328.28411906976748</v>
      </c>
      <c r="AF433" s="104">
        <f t="shared" si="34"/>
        <v>12474.796524651165</v>
      </c>
    </row>
    <row r="434" spans="28:32" ht="20.100000000000001" customHeight="1" x14ac:dyDescent="0.5">
      <c r="AB434" s="102">
        <f t="shared" si="30"/>
        <v>38</v>
      </c>
      <c r="AC434" s="103">
        <f t="shared" si="31"/>
        <v>64.620930232558152</v>
      </c>
      <c r="AD434" s="103">
        <f t="shared" si="32"/>
        <v>2455.5953488372097</v>
      </c>
      <c r="AE434" s="104">
        <f t="shared" si="33"/>
        <v>328.28411906976748</v>
      </c>
      <c r="AF434" s="104">
        <f t="shared" si="34"/>
        <v>12474.796524651165</v>
      </c>
    </row>
    <row r="435" spans="28:32" ht="20.100000000000001" customHeight="1" x14ac:dyDescent="0.5">
      <c r="AB435" s="102">
        <f t="shared" si="30"/>
        <v>38</v>
      </c>
      <c r="AC435" s="103">
        <f t="shared" si="31"/>
        <v>64.620930232558152</v>
      </c>
      <c r="AD435" s="103">
        <f t="shared" si="32"/>
        <v>2455.5953488372097</v>
      </c>
      <c r="AE435" s="104">
        <f t="shared" si="33"/>
        <v>328.28411906976748</v>
      </c>
      <c r="AF435" s="104">
        <f t="shared" si="34"/>
        <v>12474.796524651165</v>
      </c>
    </row>
    <row r="436" spans="28:32" ht="20.100000000000001" customHeight="1" x14ac:dyDescent="0.5">
      <c r="AB436" s="102">
        <f t="shared" si="30"/>
        <v>38</v>
      </c>
      <c r="AC436" s="103">
        <f t="shared" si="31"/>
        <v>64.620930232558152</v>
      </c>
      <c r="AD436" s="103">
        <f t="shared" si="32"/>
        <v>2455.5953488372097</v>
      </c>
      <c r="AE436" s="104">
        <f t="shared" si="33"/>
        <v>328.28411906976748</v>
      </c>
      <c r="AF436" s="104">
        <f t="shared" si="34"/>
        <v>12474.796524651165</v>
      </c>
    </row>
    <row r="437" spans="28:32" ht="20.100000000000001" customHeight="1" x14ac:dyDescent="0.5">
      <c r="AB437" s="102">
        <f t="shared" si="30"/>
        <v>38</v>
      </c>
      <c r="AC437" s="103">
        <f t="shared" si="31"/>
        <v>64.620930232558152</v>
      </c>
      <c r="AD437" s="103">
        <f t="shared" si="32"/>
        <v>2455.5953488372097</v>
      </c>
      <c r="AE437" s="104">
        <f t="shared" si="33"/>
        <v>328.28411906976748</v>
      </c>
      <c r="AF437" s="104">
        <f t="shared" si="34"/>
        <v>12474.796524651165</v>
      </c>
    </row>
    <row r="438" spans="28:32" ht="20.100000000000001" customHeight="1" x14ac:dyDescent="0.5">
      <c r="AB438" s="102">
        <f t="shared" si="30"/>
        <v>38</v>
      </c>
      <c r="AC438" s="103">
        <f t="shared" si="31"/>
        <v>64.620930232558152</v>
      </c>
      <c r="AD438" s="103">
        <f t="shared" si="32"/>
        <v>2455.5953488372097</v>
      </c>
      <c r="AE438" s="104">
        <f t="shared" si="33"/>
        <v>328.28411906976748</v>
      </c>
      <c r="AF438" s="104">
        <f t="shared" si="34"/>
        <v>12474.796524651165</v>
      </c>
    </row>
    <row r="439" spans="28:32" ht="20.100000000000001" customHeight="1" x14ac:dyDescent="0.5">
      <c r="AB439" s="102">
        <f t="shared" si="30"/>
        <v>38</v>
      </c>
      <c r="AC439" s="103">
        <f t="shared" si="31"/>
        <v>64.620930232558152</v>
      </c>
      <c r="AD439" s="103">
        <f t="shared" si="32"/>
        <v>2455.5953488372097</v>
      </c>
      <c r="AE439" s="104">
        <f t="shared" si="33"/>
        <v>328.28411906976748</v>
      </c>
      <c r="AF439" s="104">
        <f t="shared" si="34"/>
        <v>12474.796524651165</v>
      </c>
    </row>
    <row r="440" spans="28:32" ht="20.100000000000001" customHeight="1" x14ac:dyDescent="0.5">
      <c r="AB440" s="102">
        <f t="shared" si="30"/>
        <v>38</v>
      </c>
      <c r="AC440" s="103">
        <f t="shared" si="31"/>
        <v>64.620930232558152</v>
      </c>
      <c r="AD440" s="103">
        <f t="shared" si="32"/>
        <v>2455.5953488372097</v>
      </c>
      <c r="AE440" s="104">
        <f t="shared" si="33"/>
        <v>328.28411906976748</v>
      </c>
      <c r="AF440" s="104">
        <f t="shared" si="34"/>
        <v>12474.796524651165</v>
      </c>
    </row>
    <row r="441" spans="28:32" ht="20.100000000000001" customHeight="1" x14ac:dyDescent="0.5">
      <c r="AB441" s="102">
        <f t="shared" si="30"/>
        <v>38</v>
      </c>
      <c r="AC441" s="103">
        <f t="shared" si="31"/>
        <v>64.620930232558152</v>
      </c>
      <c r="AD441" s="103">
        <f t="shared" si="32"/>
        <v>2455.5953488372097</v>
      </c>
      <c r="AE441" s="104">
        <f t="shared" si="33"/>
        <v>328.28411906976748</v>
      </c>
      <c r="AF441" s="104">
        <f t="shared" si="34"/>
        <v>12474.796524651165</v>
      </c>
    </row>
    <row r="442" spans="28:32" ht="20.100000000000001" customHeight="1" x14ac:dyDescent="0.5">
      <c r="AB442" s="102">
        <f t="shared" si="30"/>
        <v>38</v>
      </c>
      <c r="AC442" s="103">
        <f t="shared" si="31"/>
        <v>64.620930232558152</v>
      </c>
      <c r="AD442" s="103">
        <f t="shared" si="32"/>
        <v>2455.5953488372097</v>
      </c>
      <c r="AE442" s="104">
        <f t="shared" si="33"/>
        <v>328.28411906976748</v>
      </c>
      <c r="AF442" s="104">
        <f t="shared" si="34"/>
        <v>12474.796524651165</v>
      </c>
    </row>
    <row r="443" spans="28:32" ht="20.100000000000001" customHeight="1" x14ac:dyDescent="0.5">
      <c r="AB443" s="102">
        <f t="shared" si="30"/>
        <v>38</v>
      </c>
      <c r="AC443" s="103">
        <f t="shared" si="31"/>
        <v>64.620930232558152</v>
      </c>
      <c r="AD443" s="103">
        <f t="shared" si="32"/>
        <v>2455.5953488372097</v>
      </c>
      <c r="AE443" s="104">
        <f t="shared" si="33"/>
        <v>328.28411906976748</v>
      </c>
      <c r="AF443" s="104">
        <f t="shared" si="34"/>
        <v>12474.796524651165</v>
      </c>
    </row>
    <row r="444" spans="28:32" ht="20.100000000000001" customHeight="1" x14ac:dyDescent="0.5">
      <c r="AB444" s="102">
        <f t="shared" si="30"/>
        <v>38</v>
      </c>
      <c r="AC444" s="103">
        <f t="shared" si="31"/>
        <v>64.620930232558152</v>
      </c>
      <c r="AD444" s="103">
        <f t="shared" si="32"/>
        <v>2455.5953488372097</v>
      </c>
      <c r="AE444" s="104">
        <f t="shared" si="33"/>
        <v>328.28411906976748</v>
      </c>
      <c r="AF444" s="104">
        <f t="shared" si="34"/>
        <v>12474.796524651165</v>
      </c>
    </row>
    <row r="445" spans="28:32" ht="20.100000000000001" customHeight="1" x14ac:dyDescent="0.5">
      <c r="AB445" s="102">
        <f t="shared" si="30"/>
        <v>38</v>
      </c>
      <c r="AC445" s="103">
        <f t="shared" si="31"/>
        <v>64.620930232558152</v>
      </c>
      <c r="AD445" s="103">
        <f t="shared" si="32"/>
        <v>2455.5953488372097</v>
      </c>
      <c r="AE445" s="104">
        <f t="shared" si="33"/>
        <v>328.28411906976748</v>
      </c>
      <c r="AF445" s="104">
        <f t="shared" si="34"/>
        <v>12474.796524651165</v>
      </c>
    </row>
    <row r="446" spans="28:32" ht="20.100000000000001" customHeight="1" x14ac:dyDescent="0.5">
      <c r="AB446" s="102">
        <f t="shared" si="30"/>
        <v>38</v>
      </c>
      <c r="AC446" s="103">
        <f t="shared" si="31"/>
        <v>64.620930232558152</v>
      </c>
      <c r="AD446" s="103">
        <f t="shared" si="32"/>
        <v>2455.5953488372097</v>
      </c>
      <c r="AE446" s="104">
        <f t="shared" si="33"/>
        <v>328.28411906976748</v>
      </c>
      <c r="AF446" s="104">
        <f t="shared" si="34"/>
        <v>12474.796524651165</v>
      </c>
    </row>
    <row r="447" spans="28:32" ht="20.100000000000001" customHeight="1" x14ac:dyDescent="0.5">
      <c r="AB447" s="102">
        <f t="shared" si="30"/>
        <v>38</v>
      </c>
      <c r="AC447" s="103">
        <f t="shared" si="31"/>
        <v>64.620930232558152</v>
      </c>
      <c r="AD447" s="103">
        <f t="shared" si="32"/>
        <v>2455.5953488372097</v>
      </c>
      <c r="AE447" s="104">
        <f t="shared" si="33"/>
        <v>328.28411906976748</v>
      </c>
      <c r="AF447" s="104">
        <f t="shared" si="34"/>
        <v>12474.796524651165</v>
      </c>
    </row>
    <row r="448" spans="28:32" ht="20.100000000000001" customHeight="1" x14ac:dyDescent="0.5">
      <c r="AB448" s="102">
        <f t="shared" si="30"/>
        <v>38</v>
      </c>
      <c r="AC448" s="103">
        <f t="shared" si="31"/>
        <v>64.620930232558152</v>
      </c>
      <c r="AD448" s="103">
        <f t="shared" si="32"/>
        <v>2455.5953488372097</v>
      </c>
      <c r="AE448" s="104">
        <f t="shared" si="33"/>
        <v>328.28411906976748</v>
      </c>
      <c r="AF448" s="104">
        <f t="shared" si="34"/>
        <v>12474.796524651165</v>
      </c>
    </row>
    <row r="449" spans="28:32" ht="20.100000000000001" customHeight="1" x14ac:dyDescent="0.5">
      <c r="AB449" s="102">
        <f t="shared" si="30"/>
        <v>38</v>
      </c>
      <c r="AC449" s="103">
        <f t="shared" si="31"/>
        <v>64.620930232558152</v>
      </c>
      <c r="AD449" s="103">
        <f t="shared" si="32"/>
        <v>2455.5953488372097</v>
      </c>
      <c r="AE449" s="104">
        <f t="shared" si="33"/>
        <v>328.28411906976748</v>
      </c>
      <c r="AF449" s="104">
        <f t="shared" si="34"/>
        <v>12474.796524651165</v>
      </c>
    </row>
    <row r="450" spans="28:32" ht="20.100000000000001" customHeight="1" x14ac:dyDescent="0.5">
      <c r="AB450" s="102">
        <f t="shared" si="30"/>
        <v>38</v>
      </c>
      <c r="AC450" s="103">
        <f t="shared" si="31"/>
        <v>64.620930232558152</v>
      </c>
      <c r="AD450" s="103">
        <f t="shared" si="32"/>
        <v>2455.5953488372097</v>
      </c>
      <c r="AE450" s="104">
        <f t="shared" si="33"/>
        <v>328.28411906976748</v>
      </c>
      <c r="AF450" s="104">
        <f t="shared" si="34"/>
        <v>12474.796524651165</v>
      </c>
    </row>
    <row r="451" spans="28:32" ht="20.100000000000001" customHeight="1" x14ac:dyDescent="0.5">
      <c r="AB451" s="102">
        <f t="shared" si="30"/>
        <v>38</v>
      </c>
      <c r="AC451" s="103">
        <f t="shared" si="31"/>
        <v>64.620930232558152</v>
      </c>
      <c r="AD451" s="103">
        <f t="shared" si="32"/>
        <v>2455.5953488372097</v>
      </c>
      <c r="AE451" s="104">
        <f t="shared" si="33"/>
        <v>328.28411906976748</v>
      </c>
      <c r="AF451" s="104">
        <f t="shared" si="34"/>
        <v>12474.796524651165</v>
      </c>
    </row>
    <row r="452" spans="28:32" ht="20.100000000000001" customHeight="1" x14ac:dyDescent="0.5">
      <c r="AB452" s="102">
        <f t="shared" si="30"/>
        <v>38</v>
      </c>
      <c r="AC452" s="103">
        <f t="shared" si="31"/>
        <v>64.620930232558152</v>
      </c>
      <c r="AD452" s="103">
        <f t="shared" si="32"/>
        <v>2455.5953488372097</v>
      </c>
      <c r="AE452" s="104">
        <f t="shared" si="33"/>
        <v>328.28411906976748</v>
      </c>
      <c r="AF452" s="104">
        <f t="shared" si="34"/>
        <v>12474.796524651165</v>
      </c>
    </row>
    <row r="453" spans="28:32" ht="20.100000000000001" customHeight="1" x14ac:dyDescent="0.5">
      <c r="AB453" s="102">
        <f t="shared" si="30"/>
        <v>38</v>
      </c>
      <c r="AC453" s="103">
        <f t="shared" si="31"/>
        <v>64.620930232558152</v>
      </c>
      <c r="AD453" s="103">
        <f t="shared" si="32"/>
        <v>2455.5953488372097</v>
      </c>
      <c r="AE453" s="104">
        <f t="shared" si="33"/>
        <v>328.28411906976748</v>
      </c>
      <c r="AF453" s="104">
        <f t="shared" si="34"/>
        <v>12474.796524651165</v>
      </c>
    </row>
    <row r="454" spans="28:32" ht="20.100000000000001" customHeight="1" x14ac:dyDescent="0.5">
      <c r="AB454" s="102">
        <f t="shared" si="30"/>
        <v>38</v>
      </c>
      <c r="AC454" s="103">
        <f t="shared" si="31"/>
        <v>64.620930232558152</v>
      </c>
      <c r="AD454" s="103">
        <f t="shared" si="32"/>
        <v>2455.5953488372097</v>
      </c>
      <c r="AE454" s="104">
        <f t="shared" si="33"/>
        <v>328.28411906976748</v>
      </c>
      <c r="AF454" s="104">
        <f t="shared" si="34"/>
        <v>12474.796524651165</v>
      </c>
    </row>
    <row r="455" spans="28:32" ht="20.100000000000001" customHeight="1" x14ac:dyDescent="0.5">
      <c r="AB455" s="102">
        <f t="shared" ref="AB455:AB518" si="35">AB454+U455</f>
        <v>38</v>
      </c>
      <c r="AC455" s="103">
        <f t="shared" ref="AC455:AC518" si="36">IF(U455&gt;0,(W455+AD454)/AB455,AC454)</f>
        <v>64.620930232558152</v>
      </c>
      <c r="AD455" s="103">
        <f t="shared" ref="AD455:AD518" si="37">AB455*AC455</f>
        <v>2455.5953488372097</v>
      </c>
      <c r="AE455" s="104">
        <f t="shared" ref="AE455:AE518" si="38">IF(U455&gt;0,(AF454+Z455)/AB455,AE454)</f>
        <v>328.28411906976748</v>
      </c>
      <c r="AF455" s="104">
        <f t="shared" ref="AF455:AF518" si="39">AB455*AE455</f>
        <v>12474.796524651165</v>
      </c>
    </row>
    <row r="456" spans="28:32" ht="20.100000000000001" customHeight="1" x14ac:dyDescent="0.5">
      <c r="AB456" s="102">
        <f t="shared" si="35"/>
        <v>38</v>
      </c>
      <c r="AC456" s="103">
        <f t="shared" si="36"/>
        <v>64.620930232558152</v>
      </c>
      <c r="AD456" s="103">
        <f t="shared" si="37"/>
        <v>2455.5953488372097</v>
      </c>
      <c r="AE456" s="104">
        <f t="shared" si="38"/>
        <v>328.28411906976748</v>
      </c>
      <c r="AF456" s="104">
        <f t="shared" si="39"/>
        <v>12474.796524651165</v>
      </c>
    </row>
    <row r="457" spans="28:32" ht="20.100000000000001" customHeight="1" x14ac:dyDescent="0.5">
      <c r="AB457" s="102">
        <f t="shared" si="35"/>
        <v>38</v>
      </c>
      <c r="AC457" s="103">
        <f t="shared" si="36"/>
        <v>64.620930232558152</v>
      </c>
      <c r="AD457" s="103">
        <f t="shared" si="37"/>
        <v>2455.5953488372097</v>
      </c>
      <c r="AE457" s="104">
        <f t="shared" si="38"/>
        <v>328.28411906976748</v>
      </c>
      <c r="AF457" s="104">
        <f t="shared" si="39"/>
        <v>12474.796524651165</v>
      </c>
    </row>
    <row r="458" spans="28:32" ht="20.100000000000001" customHeight="1" x14ac:dyDescent="0.5">
      <c r="AB458" s="102">
        <f t="shared" si="35"/>
        <v>38</v>
      </c>
      <c r="AC458" s="103">
        <f t="shared" si="36"/>
        <v>64.620930232558152</v>
      </c>
      <c r="AD458" s="103">
        <f t="shared" si="37"/>
        <v>2455.5953488372097</v>
      </c>
      <c r="AE458" s="104">
        <f t="shared" si="38"/>
        <v>328.28411906976748</v>
      </c>
      <c r="AF458" s="104">
        <f t="shared" si="39"/>
        <v>12474.796524651165</v>
      </c>
    </row>
    <row r="459" spans="28:32" ht="20.100000000000001" customHeight="1" x14ac:dyDescent="0.5">
      <c r="AB459" s="102">
        <f t="shared" si="35"/>
        <v>38</v>
      </c>
      <c r="AC459" s="103">
        <f t="shared" si="36"/>
        <v>64.620930232558152</v>
      </c>
      <c r="AD459" s="103">
        <f t="shared" si="37"/>
        <v>2455.5953488372097</v>
      </c>
      <c r="AE459" s="104">
        <f t="shared" si="38"/>
        <v>328.28411906976748</v>
      </c>
      <c r="AF459" s="104">
        <f t="shared" si="39"/>
        <v>12474.796524651165</v>
      </c>
    </row>
    <row r="460" spans="28:32" ht="20.100000000000001" customHeight="1" x14ac:dyDescent="0.5">
      <c r="AB460" s="102">
        <f t="shared" si="35"/>
        <v>38</v>
      </c>
      <c r="AC460" s="103">
        <f t="shared" si="36"/>
        <v>64.620930232558152</v>
      </c>
      <c r="AD460" s="103">
        <f t="shared" si="37"/>
        <v>2455.5953488372097</v>
      </c>
      <c r="AE460" s="104">
        <f t="shared" si="38"/>
        <v>328.28411906976748</v>
      </c>
      <c r="AF460" s="104">
        <f t="shared" si="39"/>
        <v>12474.796524651165</v>
      </c>
    </row>
    <row r="461" spans="28:32" ht="20.100000000000001" customHeight="1" x14ac:dyDescent="0.5">
      <c r="AB461" s="102">
        <f t="shared" si="35"/>
        <v>38</v>
      </c>
      <c r="AC461" s="103">
        <f t="shared" si="36"/>
        <v>64.620930232558152</v>
      </c>
      <c r="AD461" s="103">
        <f t="shared" si="37"/>
        <v>2455.5953488372097</v>
      </c>
      <c r="AE461" s="104">
        <f t="shared" si="38"/>
        <v>328.28411906976748</v>
      </c>
      <c r="AF461" s="104">
        <f t="shared" si="39"/>
        <v>12474.796524651165</v>
      </c>
    </row>
    <row r="462" spans="28:32" ht="20.100000000000001" customHeight="1" x14ac:dyDescent="0.5">
      <c r="AB462" s="102">
        <f t="shared" si="35"/>
        <v>38</v>
      </c>
      <c r="AC462" s="103">
        <f t="shared" si="36"/>
        <v>64.620930232558152</v>
      </c>
      <c r="AD462" s="103">
        <f t="shared" si="37"/>
        <v>2455.5953488372097</v>
      </c>
      <c r="AE462" s="104">
        <f t="shared" si="38"/>
        <v>328.28411906976748</v>
      </c>
      <c r="AF462" s="104">
        <f t="shared" si="39"/>
        <v>12474.796524651165</v>
      </c>
    </row>
    <row r="463" spans="28:32" ht="20.100000000000001" customHeight="1" x14ac:dyDescent="0.5">
      <c r="AB463" s="102">
        <f t="shared" si="35"/>
        <v>38</v>
      </c>
      <c r="AC463" s="103">
        <f t="shared" si="36"/>
        <v>64.620930232558152</v>
      </c>
      <c r="AD463" s="103">
        <f t="shared" si="37"/>
        <v>2455.5953488372097</v>
      </c>
      <c r="AE463" s="104">
        <f t="shared" si="38"/>
        <v>328.28411906976748</v>
      </c>
      <c r="AF463" s="104">
        <f t="shared" si="39"/>
        <v>12474.796524651165</v>
      </c>
    </row>
    <row r="464" spans="28:32" ht="20.100000000000001" customHeight="1" x14ac:dyDescent="0.5">
      <c r="AB464" s="102">
        <f t="shared" si="35"/>
        <v>38</v>
      </c>
      <c r="AC464" s="103">
        <f t="shared" si="36"/>
        <v>64.620930232558152</v>
      </c>
      <c r="AD464" s="103">
        <f t="shared" si="37"/>
        <v>2455.5953488372097</v>
      </c>
      <c r="AE464" s="104">
        <f t="shared" si="38"/>
        <v>328.28411906976748</v>
      </c>
      <c r="AF464" s="104">
        <f t="shared" si="39"/>
        <v>12474.796524651165</v>
      </c>
    </row>
    <row r="465" spans="28:32" ht="20.100000000000001" customHeight="1" x14ac:dyDescent="0.5">
      <c r="AB465" s="102">
        <f t="shared" si="35"/>
        <v>38</v>
      </c>
      <c r="AC465" s="103">
        <f t="shared" si="36"/>
        <v>64.620930232558152</v>
      </c>
      <c r="AD465" s="103">
        <f t="shared" si="37"/>
        <v>2455.5953488372097</v>
      </c>
      <c r="AE465" s="104">
        <f t="shared" si="38"/>
        <v>328.28411906976748</v>
      </c>
      <c r="AF465" s="104">
        <f t="shared" si="39"/>
        <v>12474.796524651165</v>
      </c>
    </row>
    <row r="466" spans="28:32" ht="20.100000000000001" customHeight="1" x14ac:dyDescent="0.5">
      <c r="AB466" s="102">
        <f t="shared" si="35"/>
        <v>38</v>
      </c>
      <c r="AC466" s="103">
        <f t="shared" si="36"/>
        <v>64.620930232558152</v>
      </c>
      <c r="AD466" s="103">
        <f t="shared" si="37"/>
        <v>2455.5953488372097</v>
      </c>
      <c r="AE466" s="104">
        <f t="shared" si="38"/>
        <v>328.28411906976748</v>
      </c>
      <c r="AF466" s="104">
        <f t="shared" si="39"/>
        <v>12474.796524651165</v>
      </c>
    </row>
    <row r="467" spans="28:32" ht="20.100000000000001" customHeight="1" x14ac:dyDescent="0.5">
      <c r="AB467" s="102">
        <f t="shared" si="35"/>
        <v>38</v>
      </c>
      <c r="AC467" s="103">
        <f t="shared" si="36"/>
        <v>64.620930232558152</v>
      </c>
      <c r="AD467" s="103">
        <f t="shared" si="37"/>
        <v>2455.5953488372097</v>
      </c>
      <c r="AE467" s="104">
        <f t="shared" si="38"/>
        <v>328.28411906976748</v>
      </c>
      <c r="AF467" s="104">
        <f t="shared" si="39"/>
        <v>12474.796524651165</v>
      </c>
    </row>
    <row r="468" spans="28:32" ht="20.100000000000001" customHeight="1" x14ac:dyDescent="0.5">
      <c r="AB468" s="102">
        <f t="shared" si="35"/>
        <v>38</v>
      </c>
      <c r="AC468" s="103">
        <f t="shared" si="36"/>
        <v>64.620930232558152</v>
      </c>
      <c r="AD468" s="103">
        <f t="shared" si="37"/>
        <v>2455.5953488372097</v>
      </c>
      <c r="AE468" s="104">
        <f t="shared" si="38"/>
        <v>328.28411906976748</v>
      </c>
      <c r="AF468" s="104">
        <f t="shared" si="39"/>
        <v>12474.796524651165</v>
      </c>
    </row>
    <row r="469" spans="28:32" ht="20.100000000000001" customHeight="1" x14ac:dyDescent="0.5">
      <c r="AB469" s="102">
        <f t="shared" si="35"/>
        <v>38</v>
      </c>
      <c r="AC469" s="103">
        <f t="shared" si="36"/>
        <v>64.620930232558152</v>
      </c>
      <c r="AD469" s="103">
        <f t="shared" si="37"/>
        <v>2455.5953488372097</v>
      </c>
      <c r="AE469" s="104">
        <f t="shared" si="38"/>
        <v>328.28411906976748</v>
      </c>
      <c r="AF469" s="104">
        <f t="shared" si="39"/>
        <v>12474.796524651165</v>
      </c>
    </row>
    <row r="470" spans="28:32" ht="20.100000000000001" customHeight="1" x14ac:dyDescent="0.5">
      <c r="AB470" s="102">
        <f t="shared" si="35"/>
        <v>38</v>
      </c>
      <c r="AC470" s="103">
        <f t="shared" si="36"/>
        <v>64.620930232558152</v>
      </c>
      <c r="AD470" s="103">
        <f t="shared" si="37"/>
        <v>2455.5953488372097</v>
      </c>
      <c r="AE470" s="104">
        <f t="shared" si="38"/>
        <v>328.28411906976748</v>
      </c>
      <c r="AF470" s="104">
        <f t="shared" si="39"/>
        <v>12474.796524651165</v>
      </c>
    </row>
    <row r="471" spans="28:32" ht="20.100000000000001" customHeight="1" x14ac:dyDescent="0.5">
      <c r="AB471" s="102">
        <f t="shared" si="35"/>
        <v>38</v>
      </c>
      <c r="AC471" s="103">
        <f t="shared" si="36"/>
        <v>64.620930232558152</v>
      </c>
      <c r="AD471" s="103">
        <f t="shared" si="37"/>
        <v>2455.5953488372097</v>
      </c>
      <c r="AE471" s="104">
        <f t="shared" si="38"/>
        <v>328.28411906976748</v>
      </c>
      <c r="AF471" s="104">
        <f t="shared" si="39"/>
        <v>12474.796524651165</v>
      </c>
    </row>
    <row r="472" spans="28:32" ht="20.100000000000001" customHeight="1" x14ac:dyDescent="0.5">
      <c r="AB472" s="102">
        <f t="shared" si="35"/>
        <v>38</v>
      </c>
      <c r="AC472" s="103">
        <f t="shared" si="36"/>
        <v>64.620930232558152</v>
      </c>
      <c r="AD472" s="103">
        <f t="shared" si="37"/>
        <v>2455.5953488372097</v>
      </c>
      <c r="AE472" s="104">
        <f t="shared" si="38"/>
        <v>328.28411906976748</v>
      </c>
      <c r="AF472" s="104">
        <f t="shared" si="39"/>
        <v>12474.796524651165</v>
      </c>
    </row>
    <row r="473" spans="28:32" ht="20.100000000000001" customHeight="1" x14ac:dyDescent="0.5">
      <c r="AB473" s="102">
        <f t="shared" si="35"/>
        <v>38</v>
      </c>
      <c r="AC473" s="103">
        <f t="shared" si="36"/>
        <v>64.620930232558152</v>
      </c>
      <c r="AD473" s="103">
        <f t="shared" si="37"/>
        <v>2455.5953488372097</v>
      </c>
      <c r="AE473" s="104">
        <f t="shared" si="38"/>
        <v>328.28411906976748</v>
      </c>
      <c r="AF473" s="104">
        <f t="shared" si="39"/>
        <v>12474.796524651165</v>
      </c>
    </row>
    <row r="474" spans="28:32" ht="20.100000000000001" customHeight="1" x14ac:dyDescent="0.5">
      <c r="AB474" s="102">
        <f t="shared" si="35"/>
        <v>38</v>
      </c>
      <c r="AC474" s="103">
        <f t="shared" si="36"/>
        <v>64.620930232558152</v>
      </c>
      <c r="AD474" s="103">
        <f t="shared" si="37"/>
        <v>2455.5953488372097</v>
      </c>
      <c r="AE474" s="104">
        <f t="shared" si="38"/>
        <v>328.28411906976748</v>
      </c>
      <c r="AF474" s="104">
        <f t="shared" si="39"/>
        <v>12474.796524651165</v>
      </c>
    </row>
    <row r="475" spans="28:32" ht="20.100000000000001" customHeight="1" x14ac:dyDescent="0.5">
      <c r="AB475" s="102">
        <f t="shared" si="35"/>
        <v>38</v>
      </c>
      <c r="AC475" s="103">
        <f t="shared" si="36"/>
        <v>64.620930232558152</v>
      </c>
      <c r="AD475" s="103">
        <f t="shared" si="37"/>
        <v>2455.5953488372097</v>
      </c>
      <c r="AE475" s="104">
        <f t="shared" si="38"/>
        <v>328.28411906976748</v>
      </c>
      <c r="AF475" s="104">
        <f t="shared" si="39"/>
        <v>12474.796524651165</v>
      </c>
    </row>
    <row r="476" spans="28:32" ht="20.100000000000001" customHeight="1" x14ac:dyDescent="0.5">
      <c r="AB476" s="102">
        <f t="shared" si="35"/>
        <v>38</v>
      </c>
      <c r="AC476" s="103">
        <f t="shared" si="36"/>
        <v>64.620930232558152</v>
      </c>
      <c r="AD476" s="103">
        <f t="shared" si="37"/>
        <v>2455.5953488372097</v>
      </c>
      <c r="AE476" s="104">
        <f t="shared" si="38"/>
        <v>328.28411906976748</v>
      </c>
      <c r="AF476" s="104">
        <f t="shared" si="39"/>
        <v>12474.796524651165</v>
      </c>
    </row>
    <row r="477" spans="28:32" ht="20.100000000000001" customHeight="1" x14ac:dyDescent="0.5">
      <c r="AB477" s="102">
        <f t="shared" si="35"/>
        <v>38</v>
      </c>
      <c r="AC477" s="103">
        <f t="shared" si="36"/>
        <v>64.620930232558152</v>
      </c>
      <c r="AD477" s="103">
        <f t="shared" si="37"/>
        <v>2455.5953488372097</v>
      </c>
      <c r="AE477" s="104">
        <f t="shared" si="38"/>
        <v>328.28411906976748</v>
      </c>
      <c r="AF477" s="104">
        <f t="shared" si="39"/>
        <v>12474.796524651165</v>
      </c>
    </row>
    <row r="478" spans="28:32" ht="20.100000000000001" customHeight="1" x14ac:dyDescent="0.5">
      <c r="AB478" s="102">
        <f t="shared" si="35"/>
        <v>38</v>
      </c>
      <c r="AC478" s="103">
        <f t="shared" si="36"/>
        <v>64.620930232558152</v>
      </c>
      <c r="AD478" s="103">
        <f t="shared" si="37"/>
        <v>2455.5953488372097</v>
      </c>
      <c r="AE478" s="104">
        <f t="shared" si="38"/>
        <v>328.28411906976748</v>
      </c>
      <c r="AF478" s="104">
        <f t="shared" si="39"/>
        <v>12474.796524651165</v>
      </c>
    </row>
    <row r="479" spans="28:32" ht="20.100000000000001" customHeight="1" x14ac:dyDescent="0.5">
      <c r="AB479" s="102">
        <f t="shared" si="35"/>
        <v>38</v>
      </c>
      <c r="AC479" s="103">
        <f t="shared" si="36"/>
        <v>64.620930232558152</v>
      </c>
      <c r="AD479" s="103">
        <f t="shared" si="37"/>
        <v>2455.5953488372097</v>
      </c>
      <c r="AE479" s="104">
        <f t="shared" si="38"/>
        <v>328.28411906976748</v>
      </c>
      <c r="AF479" s="104">
        <f t="shared" si="39"/>
        <v>12474.796524651165</v>
      </c>
    </row>
    <row r="480" spans="28:32" ht="20.100000000000001" customHeight="1" x14ac:dyDescent="0.5">
      <c r="AB480" s="102">
        <f t="shared" si="35"/>
        <v>38</v>
      </c>
      <c r="AC480" s="103">
        <f t="shared" si="36"/>
        <v>64.620930232558152</v>
      </c>
      <c r="AD480" s="103">
        <f t="shared" si="37"/>
        <v>2455.5953488372097</v>
      </c>
      <c r="AE480" s="104">
        <f t="shared" si="38"/>
        <v>328.28411906976748</v>
      </c>
      <c r="AF480" s="104">
        <f t="shared" si="39"/>
        <v>12474.796524651165</v>
      </c>
    </row>
    <row r="481" spans="28:32" ht="20.100000000000001" customHeight="1" x14ac:dyDescent="0.5">
      <c r="AB481" s="102">
        <f t="shared" si="35"/>
        <v>38</v>
      </c>
      <c r="AC481" s="103">
        <f t="shared" si="36"/>
        <v>64.620930232558152</v>
      </c>
      <c r="AD481" s="103">
        <f t="shared" si="37"/>
        <v>2455.5953488372097</v>
      </c>
      <c r="AE481" s="104">
        <f t="shared" si="38"/>
        <v>328.28411906976748</v>
      </c>
      <c r="AF481" s="104">
        <f t="shared" si="39"/>
        <v>12474.796524651165</v>
      </c>
    </row>
    <row r="482" spans="28:32" ht="20.100000000000001" customHeight="1" x14ac:dyDescent="0.5">
      <c r="AB482" s="102">
        <f t="shared" si="35"/>
        <v>38</v>
      </c>
      <c r="AC482" s="103">
        <f t="shared" si="36"/>
        <v>64.620930232558152</v>
      </c>
      <c r="AD482" s="103">
        <f t="shared" si="37"/>
        <v>2455.5953488372097</v>
      </c>
      <c r="AE482" s="104">
        <f t="shared" si="38"/>
        <v>328.28411906976748</v>
      </c>
      <c r="AF482" s="104">
        <f t="shared" si="39"/>
        <v>12474.796524651165</v>
      </c>
    </row>
    <row r="483" spans="28:32" ht="20.100000000000001" customHeight="1" x14ac:dyDescent="0.5">
      <c r="AB483" s="102">
        <f t="shared" si="35"/>
        <v>38</v>
      </c>
      <c r="AC483" s="103">
        <f t="shared" si="36"/>
        <v>64.620930232558152</v>
      </c>
      <c r="AD483" s="103">
        <f t="shared" si="37"/>
        <v>2455.5953488372097</v>
      </c>
      <c r="AE483" s="104">
        <f t="shared" si="38"/>
        <v>328.28411906976748</v>
      </c>
      <c r="AF483" s="104">
        <f t="shared" si="39"/>
        <v>12474.796524651165</v>
      </c>
    </row>
    <row r="484" spans="28:32" ht="20.100000000000001" customHeight="1" x14ac:dyDescent="0.5">
      <c r="AB484" s="102">
        <f t="shared" si="35"/>
        <v>38</v>
      </c>
      <c r="AC484" s="103">
        <f t="shared" si="36"/>
        <v>64.620930232558152</v>
      </c>
      <c r="AD484" s="103">
        <f t="shared" si="37"/>
        <v>2455.5953488372097</v>
      </c>
      <c r="AE484" s="104">
        <f t="shared" si="38"/>
        <v>328.28411906976748</v>
      </c>
      <c r="AF484" s="104">
        <f t="shared" si="39"/>
        <v>12474.796524651165</v>
      </c>
    </row>
    <row r="485" spans="28:32" ht="20.100000000000001" customHeight="1" x14ac:dyDescent="0.5">
      <c r="AB485" s="102">
        <f t="shared" si="35"/>
        <v>38</v>
      </c>
      <c r="AC485" s="103">
        <f t="shared" si="36"/>
        <v>64.620930232558152</v>
      </c>
      <c r="AD485" s="103">
        <f t="shared" si="37"/>
        <v>2455.5953488372097</v>
      </c>
      <c r="AE485" s="104">
        <f t="shared" si="38"/>
        <v>328.28411906976748</v>
      </c>
      <c r="AF485" s="104">
        <f t="shared" si="39"/>
        <v>12474.796524651165</v>
      </c>
    </row>
    <row r="486" spans="28:32" ht="20.100000000000001" customHeight="1" x14ac:dyDescent="0.5">
      <c r="AB486" s="102">
        <f t="shared" si="35"/>
        <v>38</v>
      </c>
      <c r="AC486" s="103">
        <f t="shared" si="36"/>
        <v>64.620930232558152</v>
      </c>
      <c r="AD486" s="103">
        <f t="shared" si="37"/>
        <v>2455.5953488372097</v>
      </c>
      <c r="AE486" s="104">
        <f t="shared" si="38"/>
        <v>328.28411906976748</v>
      </c>
      <c r="AF486" s="104">
        <f t="shared" si="39"/>
        <v>12474.796524651165</v>
      </c>
    </row>
    <row r="487" spans="28:32" ht="20.100000000000001" customHeight="1" x14ac:dyDescent="0.5">
      <c r="AB487" s="102">
        <f t="shared" si="35"/>
        <v>38</v>
      </c>
      <c r="AC487" s="103">
        <f t="shared" si="36"/>
        <v>64.620930232558152</v>
      </c>
      <c r="AD487" s="103">
        <f t="shared" si="37"/>
        <v>2455.5953488372097</v>
      </c>
      <c r="AE487" s="104">
        <f t="shared" si="38"/>
        <v>328.28411906976748</v>
      </c>
      <c r="AF487" s="104">
        <f t="shared" si="39"/>
        <v>12474.796524651165</v>
      </c>
    </row>
    <row r="488" spans="28:32" ht="20.100000000000001" customHeight="1" x14ac:dyDescent="0.5">
      <c r="AB488" s="102">
        <f t="shared" si="35"/>
        <v>38</v>
      </c>
      <c r="AC488" s="103">
        <f t="shared" si="36"/>
        <v>64.620930232558152</v>
      </c>
      <c r="AD488" s="103">
        <f t="shared" si="37"/>
        <v>2455.5953488372097</v>
      </c>
      <c r="AE488" s="104">
        <f t="shared" si="38"/>
        <v>328.28411906976748</v>
      </c>
      <c r="AF488" s="104">
        <f t="shared" si="39"/>
        <v>12474.796524651165</v>
      </c>
    </row>
    <row r="489" spans="28:32" ht="20.100000000000001" customHeight="1" x14ac:dyDescent="0.5">
      <c r="AB489" s="102">
        <f t="shared" si="35"/>
        <v>38</v>
      </c>
      <c r="AC489" s="103">
        <f t="shared" si="36"/>
        <v>64.620930232558152</v>
      </c>
      <c r="AD489" s="103">
        <f t="shared" si="37"/>
        <v>2455.5953488372097</v>
      </c>
      <c r="AE489" s="104">
        <f t="shared" si="38"/>
        <v>328.28411906976748</v>
      </c>
      <c r="AF489" s="104">
        <f t="shared" si="39"/>
        <v>12474.796524651165</v>
      </c>
    </row>
    <row r="490" spans="28:32" ht="20.100000000000001" customHeight="1" x14ac:dyDescent="0.5">
      <c r="AB490" s="102">
        <f t="shared" si="35"/>
        <v>38</v>
      </c>
      <c r="AC490" s="103">
        <f t="shared" si="36"/>
        <v>64.620930232558152</v>
      </c>
      <c r="AD490" s="103">
        <f t="shared" si="37"/>
        <v>2455.5953488372097</v>
      </c>
      <c r="AE490" s="104">
        <f t="shared" si="38"/>
        <v>328.28411906976748</v>
      </c>
      <c r="AF490" s="104">
        <f t="shared" si="39"/>
        <v>12474.796524651165</v>
      </c>
    </row>
    <row r="491" spans="28:32" ht="20.100000000000001" customHeight="1" x14ac:dyDescent="0.5">
      <c r="AB491" s="102">
        <f t="shared" si="35"/>
        <v>38</v>
      </c>
      <c r="AC491" s="103">
        <f t="shared" si="36"/>
        <v>64.620930232558152</v>
      </c>
      <c r="AD491" s="103">
        <f t="shared" si="37"/>
        <v>2455.5953488372097</v>
      </c>
      <c r="AE491" s="104">
        <f t="shared" si="38"/>
        <v>328.28411906976748</v>
      </c>
      <c r="AF491" s="104">
        <f t="shared" si="39"/>
        <v>12474.796524651165</v>
      </c>
    </row>
    <row r="492" spans="28:32" ht="20.100000000000001" customHeight="1" x14ac:dyDescent="0.5">
      <c r="AB492" s="102">
        <f t="shared" si="35"/>
        <v>38</v>
      </c>
      <c r="AC492" s="103">
        <f t="shared" si="36"/>
        <v>64.620930232558152</v>
      </c>
      <c r="AD492" s="103">
        <f t="shared" si="37"/>
        <v>2455.5953488372097</v>
      </c>
      <c r="AE492" s="104">
        <f t="shared" si="38"/>
        <v>328.28411906976748</v>
      </c>
      <c r="AF492" s="104">
        <f t="shared" si="39"/>
        <v>12474.796524651165</v>
      </c>
    </row>
    <row r="493" spans="28:32" ht="20.100000000000001" customHeight="1" x14ac:dyDescent="0.5">
      <c r="AB493" s="102">
        <f t="shared" si="35"/>
        <v>38</v>
      </c>
      <c r="AC493" s="103">
        <f t="shared" si="36"/>
        <v>64.620930232558152</v>
      </c>
      <c r="AD493" s="103">
        <f t="shared" si="37"/>
        <v>2455.5953488372097</v>
      </c>
      <c r="AE493" s="104">
        <f t="shared" si="38"/>
        <v>328.28411906976748</v>
      </c>
      <c r="AF493" s="104">
        <f t="shared" si="39"/>
        <v>12474.796524651165</v>
      </c>
    </row>
    <row r="494" spans="28:32" ht="20.100000000000001" customHeight="1" x14ac:dyDescent="0.5">
      <c r="AB494" s="102">
        <f t="shared" si="35"/>
        <v>38</v>
      </c>
      <c r="AC494" s="103">
        <f t="shared" si="36"/>
        <v>64.620930232558152</v>
      </c>
      <c r="AD494" s="103">
        <f t="shared" si="37"/>
        <v>2455.5953488372097</v>
      </c>
      <c r="AE494" s="104">
        <f t="shared" si="38"/>
        <v>328.28411906976748</v>
      </c>
      <c r="AF494" s="104">
        <f t="shared" si="39"/>
        <v>12474.796524651165</v>
      </c>
    </row>
    <row r="495" spans="28:32" ht="20.100000000000001" customHeight="1" x14ac:dyDescent="0.5">
      <c r="AB495" s="102">
        <f t="shared" si="35"/>
        <v>38</v>
      </c>
      <c r="AC495" s="103">
        <f t="shared" si="36"/>
        <v>64.620930232558152</v>
      </c>
      <c r="AD495" s="103">
        <f t="shared" si="37"/>
        <v>2455.5953488372097</v>
      </c>
      <c r="AE495" s="104">
        <f t="shared" si="38"/>
        <v>328.28411906976748</v>
      </c>
      <c r="AF495" s="104">
        <f t="shared" si="39"/>
        <v>12474.796524651165</v>
      </c>
    </row>
    <row r="496" spans="28:32" ht="20.100000000000001" customHeight="1" x14ac:dyDescent="0.5">
      <c r="AB496" s="102">
        <f t="shared" si="35"/>
        <v>38</v>
      </c>
      <c r="AC496" s="103">
        <f t="shared" si="36"/>
        <v>64.620930232558152</v>
      </c>
      <c r="AD496" s="103">
        <f t="shared" si="37"/>
        <v>2455.5953488372097</v>
      </c>
      <c r="AE496" s="104">
        <f t="shared" si="38"/>
        <v>328.28411906976748</v>
      </c>
      <c r="AF496" s="104">
        <f t="shared" si="39"/>
        <v>12474.796524651165</v>
      </c>
    </row>
    <row r="497" spans="28:32" ht="20.100000000000001" customHeight="1" x14ac:dyDescent="0.5">
      <c r="AB497" s="102">
        <f t="shared" si="35"/>
        <v>38</v>
      </c>
      <c r="AC497" s="103">
        <f t="shared" si="36"/>
        <v>64.620930232558152</v>
      </c>
      <c r="AD497" s="103">
        <f t="shared" si="37"/>
        <v>2455.5953488372097</v>
      </c>
      <c r="AE497" s="104">
        <f t="shared" si="38"/>
        <v>328.28411906976748</v>
      </c>
      <c r="AF497" s="104">
        <f t="shared" si="39"/>
        <v>12474.796524651165</v>
      </c>
    </row>
    <row r="498" spans="28:32" ht="20.100000000000001" customHeight="1" x14ac:dyDescent="0.5">
      <c r="AB498" s="102">
        <f t="shared" si="35"/>
        <v>38</v>
      </c>
      <c r="AC498" s="103">
        <f t="shared" si="36"/>
        <v>64.620930232558152</v>
      </c>
      <c r="AD498" s="103">
        <f t="shared" si="37"/>
        <v>2455.5953488372097</v>
      </c>
      <c r="AE498" s="104">
        <f t="shared" si="38"/>
        <v>328.28411906976748</v>
      </c>
      <c r="AF498" s="104">
        <f t="shared" si="39"/>
        <v>12474.796524651165</v>
      </c>
    </row>
    <row r="499" spans="28:32" ht="20.100000000000001" customHeight="1" x14ac:dyDescent="0.5">
      <c r="AB499" s="102">
        <f t="shared" si="35"/>
        <v>38</v>
      </c>
      <c r="AC499" s="103">
        <f t="shared" si="36"/>
        <v>64.620930232558152</v>
      </c>
      <c r="AD499" s="103">
        <f t="shared" si="37"/>
        <v>2455.5953488372097</v>
      </c>
      <c r="AE499" s="104">
        <f t="shared" si="38"/>
        <v>328.28411906976748</v>
      </c>
      <c r="AF499" s="104">
        <f t="shared" si="39"/>
        <v>12474.796524651165</v>
      </c>
    </row>
    <row r="500" spans="28:32" ht="20.100000000000001" customHeight="1" x14ac:dyDescent="0.5">
      <c r="AB500" s="102">
        <f t="shared" si="35"/>
        <v>38</v>
      </c>
      <c r="AC500" s="103">
        <f t="shared" si="36"/>
        <v>64.620930232558152</v>
      </c>
      <c r="AD500" s="103">
        <f t="shared" si="37"/>
        <v>2455.5953488372097</v>
      </c>
      <c r="AE500" s="104">
        <f t="shared" si="38"/>
        <v>328.28411906976748</v>
      </c>
      <c r="AF500" s="104">
        <f t="shared" si="39"/>
        <v>12474.796524651165</v>
      </c>
    </row>
    <row r="501" spans="28:32" ht="20.100000000000001" customHeight="1" x14ac:dyDescent="0.5">
      <c r="AB501" s="102">
        <f t="shared" si="35"/>
        <v>38</v>
      </c>
      <c r="AC501" s="103">
        <f t="shared" si="36"/>
        <v>64.620930232558152</v>
      </c>
      <c r="AD501" s="103">
        <f t="shared" si="37"/>
        <v>2455.5953488372097</v>
      </c>
      <c r="AE501" s="104">
        <f t="shared" si="38"/>
        <v>328.28411906976748</v>
      </c>
      <c r="AF501" s="104">
        <f t="shared" si="39"/>
        <v>12474.796524651165</v>
      </c>
    </row>
    <row r="502" spans="28:32" ht="20.100000000000001" customHeight="1" x14ac:dyDescent="0.5">
      <c r="AB502" s="102">
        <f t="shared" si="35"/>
        <v>38</v>
      </c>
      <c r="AC502" s="103">
        <f t="shared" si="36"/>
        <v>64.620930232558152</v>
      </c>
      <c r="AD502" s="103">
        <f t="shared" si="37"/>
        <v>2455.5953488372097</v>
      </c>
      <c r="AE502" s="104">
        <f t="shared" si="38"/>
        <v>328.28411906976748</v>
      </c>
      <c r="AF502" s="104">
        <f t="shared" si="39"/>
        <v>12474.796524651165</v>
      </c>
    </row>
    <row r="503" spans="28:32" ht="20.100000000000001" customHeight="1" x14ac:dyDescent="0.5">
      <c r="AB503" s="102">
        <f t="shared" si="35"/>
        <v>38</v>
      </c>
      <c r="AC503" s="103">
        <f t="shared" si="36"/>
        <v>64.620930232558152</v>
      </c>
      <c r="AD503" s="103">
        <f t="shared" si="37"/>
        <v>2455.5953488372097</v>
      </c>
      <c r="AE503" s="104">
        <f t="shared" si="38"/>
        <v>328.28411906976748</v>
      </c>
      <c r="AF503" s="104">
        <f t="shared" si="39"/>
        <v>12474.796524651165</v>
      </c>
    </row>
    <row r="504" spans="28:32" ht="20.100000000000001" customHeight="1" x14ac:dyDescent="0.5">
      <c r="AB504" s="102">
        <f t="shared" si="35"/>
        <v>38</v>
      </c>
      <c r="AC504" s="103">
        <f t="shared" si="36"/>
        <v>64.620930232558152</v>
      </c>
      <c r="AD504" s="103">
        <f t="shared" si="37"/>
        <v>2455.5953488372097</v>
      </c>
      <c r="AE504" s="104">
        <f t="shared" si="38"/>
        <v>328.28411906976748</v>
      </c>
      <c r="AF504" s="104">
        <f t="shared" si="39"/>
        <v>12474.796524651165</v>
      </c>
    </row>
    <row r="505" spans="28:32" ht="20.100000000000001" customHeight="1" x14ac:dyDescent="0.5">
      <c r="AB505" s="102">
        <f t="shared" si="35"/>
        <v>38</v>
      </c>
      <c r="AC505" s="103">
        <f t="shared" si="36"/>
        <v>64.620930232558152</v>
      </c>
      <c r="AD505" s="103">
        <f t="shared" si="37"/>
        <v>2455.5953488372097</v>
      </c>
      <c r="AE505" s="104">
        <f t="shared" si="38"/>
        <v>328.28411906976748</v>
      </c>
      <c r="AF505" s="104">
        <f t="shared" si="39"/>
        <v>12474.796524651165</v>
      </c>
    </row>
    <row r="506" spans="28:32" ht="20.100000000000001" customHeight="1" x14ac:dyDescent="0.5">
      <c r="AB506" s="102">
        <f t="shared" si="35"/>
        <v>38</v>
      </c>
      <c r="AC506" s="103">
        <f t="shared" si="36"/>
        <v>64.620930232558152</v>
      </c>
      <c r="AD506" s="103">
        <f t="shared" si="37"/>
        <v>2455.5953488372097</v>
      </c>
      <c r="AE506" s="104">
        <f t="shared" si="38"/>
        <v>328.28411906976748</v>
      </c>
      <c r="AF506" s="104">
        <f t="shared" si="39"/>
        <v>12474.796524651165</v>
      </c>
    </row>
    <row r="507" spans="28:32" ht="20.100000000000001" customHeight="1" x14ac:dyDescent="0.5">
      <c r="AB507" s="102">
        <f t="shared" si="35"/>
        <v>38</v>
      </c>
      <c r="AC507" s="103">
        <f t="shared" si="36"/>
        <v>64.620930232558152</v>
      </c>
      <c r="AD507" s="103">
        <f t="shared" si="37"/>
        <v>2455.5953488372097</v>
      </c>
      <c r="AE507" s="104">
        <f t="shared" si="38"/>
        <v>328.28411906976748</v>
      </c>
      <c r="AF507" s="104">
        <f t="shared" si="39"/>
        <v>12474.796524651165</v>
      </c>
    </row>
    <row r="508" spans="28:32" ht="20.100000000000001" customHeight="1" x14ac:dyDescent="0.5">
      <c r="AB508" s="102">
        <f t="shared" si="35"/>
        <v>38</v>
      </c>
      <c r="AC508" s="103">
        <f t="shared" si="36"/>
        <v>64.620930232558152</v>
      </c>
      <c r="AD508" s="103">
        <f t="shared" si="37"/>
        <v>2455.5953488372097</v>
      </c>
      <c r="AE508" s="104">
        <f t="shared" si="38"/>
        <v>328.28411906976748</v>
      </c>
      <c r="AF508" s="104">
        <f t="shared" si="39"/>
        <v>12474.796524651165</v>
      </c>
    </row>
    <row r="509" spans="28:32" ht="20.100000000000001" customHeight="1" x14ac:dyDescent="0.5">
      <c r="AB509" s="102">
        <f t="shared" si="35"/>
        <v>38</v>
      </c>
      <c r="AC509" s="103">
        <f t="shared" si="36"/>
        <v>64.620930232558152</v>
      </c>
      <c r="AD509" s="103">
        <f t="shared" si="37"/>
        <v>2455.5953488372097</v>
      </c>
      <c r="AE509" s="104">
        <f t="shared" si="38"/>
        <v>328.28411906976748</v>
      </c>
      <c r="AF509" s="104">
        <f t="shared" si="39"/>
        <v>12474.796524651165</v>
      </c>
    </row>
    <row r="510" spans="28:32" ht="20.100000000000001" customHeight="1" x14ac:dyDescent="0.5">
      <c r="AB510" s="102">
        <f t="shared" si="35"/>
        <v>38</v>
      </c>
      <c r="AC510" s="103">
        <f t="shared" si="36"/>
        <v>64.620930232558152</v>
      </c>
      <c r="AD510" s="103">
        <f t="shared" si="37"/>
        <v>2455.5953488372097</v>
      </c>
      <c r="AE510" s="104">
        <f t="shared" si="38"/>
        <v>328.28411906976748</v>
      </c>
      <c r="AF510" s="104">
        <f t="shared" si="39"/>
        <v>12474.796524651165</v>
      </c>
    </row>
    <row r="511" spans="28:32" ht="20.100000000000001" customHeight="1" x14ac:dyDescent="0.5">
      <c r="AB511" s="102">
        <f t="shared" si="35"/>
        <v>38</v>
      </c>
      <c r="AC511" s="103">
        <f t="shared" si="36"/>
        <v>64.620930232558152</v>
      </c>
      <c r="AD511" s="103">
        <f t="shared" si="37"/>
        <v>2455.5953488372097</v>
      </c>
      <c r="AE511" s="104">
        <f t="shared" si="38"/>
        <v>328.28411906976748</v>
      </c>
      <c r="AF511" s="104">
        <f t="shared" si="39"/>
        <v>12474.796524651165</v>
      </c>
    </row>
    <row r="512" spans="28:32" ht="20.100000000000001" customHeight="1" x14ac:dyDescent="0.5">
      <c r="AB512" s="102">
        <f t="shared" si="35"/>
        <v>38</v>
      </c>
      <c r="AC512" s="103">
        <f t="shared" si="36"/>
        <v>64.620930232558152</v>
      </c>
      <c r="AD512" s="103">
        <f t="shared" si="37"/>
        <v>2455.5953488372097</v>
      </c>
      <c r="AE512" s="104">
        <f t="shared" si="38"/>
        <v>328.28411906976748</v>
      </c>
      <c r="AF512" s="104">
        <f t="shared" si="39"/>
        <v>12474.796524651165</v>
      </c>
    </row>
    <row r="513" spans="28:32" ht="20.100000000000001" customHeight="1" x14ac:dyDescent="0.5">
      <c r="AB513" s="102">
        <f t="shared" si="35"/>
        <v>38</v>
      </c>
      <c r="AC513" s="103">
        <f t="shared" si="36"/>
        <v>64.620930232558152</v>
      </c>
      <c r="AD513" s="103">
        <f t="shared" si="37"/>
        <v>2455.5953488372097</v>
      </c>
      <c r="AE513" s="104">
        <f t="shared" si="38"/>
        <v>328.28411906976748</v>
      </c>
      <c r="AF513" s="104">
        <f t="shared" si="39"/>
        <v>12474.796524651165</v>
      </c>
    </row>
    <row r="514" spans="28:32" ht="20.100000000000001" customHeight="1" x14ac:dyDescent="0.5">
      <c r="AB514" s="102">
        <f t="shared" si="35"/>
        <v>38</v>
      </c>
      <c r="AC514" s="103">
        <f t="shared" si="36"/>
        <v>64.620930232558152</v>
      </c>
      <c r="AD514" s="103">
        <f t="shared" si="37"/>
        <v>2455.5953488372097</v>
      </c>
      <c r="AE514" s="104">
        <f t="shared" si="38"/>
        <v>328.28411906976748</v>
      </c>
      <c r="AF514" s="104">
        <f t="shared" si="39"/>
        <v>12474.796524651165</v>
      </c>
    </row>
    <row r="515" spans="28:32" ht="20.100000000000001" customHeight="1" x14ac:dyDescent="0.5">
      <c r="AB515" s="102">
        <f t="shared" si="35"/>
        <v>38</v>
      </c>
      <c r="AC515" s="103">
        <f t="shared" si="36"/>
        <v>64.620930232558152</v>
      </c>
      <c r="AD515" s="103">
        <f t="shared" si="37"/>
        <v>2455.5953488372097</v>
      </c>
      <c r="AE515" s="104">
        <f t="shared" si="38"/>
        <v>328.28411906976748</v>
      </c>
      <c r="AF515" s="104">
        <f t="shared" si="39"/>
        <v>12474.796524651165</v>
      </c>
    </row>
    <row r="516" spans="28:32" ht="20.100000000000001" customHeight="1" x14ac:dyDescent="0.5">
      <c r="AB516" s="102">
        <f t="shared" si="35"/>
        <v>38</v>
      </c>
      <c r="AC516" s="103">
        <f t="shared" si="36"/>
        <v>64.620930232558152</v>
      </c>
      <c r="AD516" s="103">
        <f t="shared" si="37"/>
        <v>2455.5953488372097</v>
      </c>
      <c r="AE516" s="104">
        <f t="shared" si="38"/>
        <v>328.28411906976748</v>
      </c>
      <c r="AF516" s="104">
        <f t="shared" si="39"/>
        <v>12474.796524651165</v>
      </c>
    </row>
    <row r="517" spans="28:32" ht="20.100000000000001" customHeight="1" x14ac:dyDescent="0.5">
      <c r="AB517" s="102">
        <f t="shared" si="35"/>
        <v>38</v>
      </c>
      <c r="AC517" s="103">
        <f t="shared" si="36"/>
        <v>64.620930232558152</v>
      </c>
      <c r="AD517" s="103">
        <f t="shared" si="37"/>
        <v>2455.5953488372097</v>
      </c>
      <c r="AE517" s="104">
        <f t="shared" si="38"/>
        <v>328.28411906976748</v>
      </c>
      <c r="AF517" s="104">
        <f t="shared" si="39"/>
        <v>12474.796524651165</v>
      </c>
    </row>
    <row r="518" spans="28:32" ht="20.100000000000001" customHeight="1" x14ac:dyDescent="0.5">
      <c r="AB518" s="102">
        <f t="shared" si="35"/>
        <v>38</v>
      </c>
      <c r="AC518" s="103">
        <f t="shared" si="36"/>
        <v>64.620930232558152</v>
      </c>
      <c r="AD518" s="103">
        <f t="shared" si="37"/>
        <v>2455.5953488372097</v>
      </c>
      <c r="AE518" s="104">
        <f t="shared" si="38"/>
        <v>328.28411906976748</v>
      </c>
      <c r="AF518" s="104">
        <f t="shared" si="39"/>
        <v>12474.796524651165</v>
      </c>
    </row>
    <row r="519" spans="28:32" ht="20.100000000000001" customHeight="1" x14ac:dyDescent="0.5">
      <c r="AB519" s="102">
        <f t="shared" ref="AB519:AB582" si="40">AB518+U519</f>
        <v>38</v>
      </c>
      <c r="AC519" s="103">
        <f t="shared" ref="AC519:AC582" si="41">IF(U519&gt;0,(W519+AD518)/AB519,AC518)</f>
        <v>64.620930232558152</v>
      </c>
      <c r="AD519" s="103">
        <f t="shared" ref="AD519:AD582" si="42">AB519*AC519</f>
        <v>2455.5953488372097</v>
      </c>
      <c r="AE519" s="104">
        <f t="shared" ref="AE519:AE582" si="43">IF(U519&gt;0,(AF518+Z519)/AB519,AE518)</f>
        <v>328.28411906976748</v>
      </c>
      <c r="AF519" s="104">
        <f t="shared" ref="AF519:AF582" si="44">AB519*AE519</f>
        <v>12474.796524651165</v>
      </c>
    </row>
    <row r="520" spans="28:32" ht="20.100000000000001" customHeight="1" x14ac:dyDescent="0.5">
      <c r="AB520" s="102">
        <f t="shared" si="40"/>
        <v>38</v>
      </c>
      <c r="AC520" s="103">
        <f t="shared" si="41"/>
        <v>64.620930232558152</v>
      </c>
      <c r="AD520" s="103">
        <f t="shared" si="42"/>
        <v>2455.5953488372097</v>
      </c>
      <c r="AE520" s="104">
        <f t="shared" si="43"/>
        <v>328.28411906976748</v>
      </c>
      <c r="AF520" s="104">
        <f t="shared" si="44"/>
        <v>12474.796524651165</v>
      </c>
    </row>
    <row r="521" spans="28:32" ht="20.100000000000001" customHeight="1" x14ac:dyDescent="0.5">
      <c r="AB521" s="102">
        <f t="shared" si="40"/>
        <v>38</v>
      </c>
      <c r="AC521" s="103">
        <f t="shared" si="41"/>
        <v>64.620930232558152</v>
      </c>
      <c r="AD521" s="103">
        <f t="shared" si="42"/>
        <v>2455.5953488372097</v>
      </c>
      <c r="AE521" s="104">
        <f t="shared" si="43"/>
        <v>328.28411906976748</v>
      </c>
      <c r="AF521" s="104">
        <f t="shared" si="44"/>
        <v>12474.796524651165</v>
      </c>
    </row>
    <row r="522" spans="28:32" ht="20.100000000000001" customHeight="1" x14ac:dyDescent="0.5">
      <c r="AB522" s="102">
        <f t="shared" si="40"/>
        <v>38</v>
      </c>
      <c r="AC522" s="103">
        <f t="shared" si="41"/>
        <v>64.620930232558152</v>
      </c>
      <c r="AD522" s="103">
        <f t="shared" si="42"/>
        <v>2455.5953488372097</v>
      </c>
      <c r="AE522" s="104">
        <f t="shared" si="43"/>
        <v>328.28411906976748</v>
      </c>
      <c r="AF522" s="104">
        <f t="shared" si="44"/>
        <v>12474.796524651165</v>
      </c>
    </row>
    <row r="523" spans="28:32" ht="20.100000000000001" customHeight="1" x14ac:dyDescent="0.5">
      <c r="AB523" s="102">
        <f t="shared" si="40"/>
        <v>38</v>
      </c>
      <c r="AC523" s="103">
        <f t="shared" si="41"/>
        <v>64.620930232558152</v>
      </c>
      <c r="AD523" s="103">
        <f t="shared" si="42"/>
        <v>2455.5953488372097</v>
      </c>
      <c r="AE523" s="104">
        <f t="shared" si="43"/>
        <v>328.28411906976748</v>
      </c>
      <c r="AF523" s="104">
        <f t="shared" si="44"/>
        <v>12474.796524651165</v>
      </c>
    </row>
    <row r="524" spans="28:32" ht="20.100000000000001" customHeight="1" x14ac:dyDescent="0.5">
      <c r="AB524" s="102">
        <f t="shared" si="40"/>
        <v>38</v>
      </c>
      <c r="AC524" s="103">
        <f t="shared" si="41"/>
        <v>64.620930232558152</v>
      </c>
      <c r="AD524" s="103">
        <f t="shared" si="42"/>
        <v>2455.5953488372097</v>
      </c>
      <c r="AE524" s="104">
        <f t="shared" si="43"/>
        <v>328.28411906976748</v>
      </c>
      <c r="AF524" s="104">
        <f t="shared" si="44"/>
        <v>12474.796524651165</v>
      </c>
    </row>
    <row r="525" spans="28:32" ht="20.100000000000001" customHeight="1" x14ac:dyDescent="0.5">
      <c r="AB525" s="102">
        <f t="shared" si="40"/>
        <v>38</v>
      </c>
      <c r="AC525" s="103">
        <f t="shared" si="41"/>
        <v>64.620930232558152</v>
      </c>
      <c r="AD525" s="103">
        <f t="shared" si="42"/>
        <v>2455.5953488372097</v>
      </c>
      <c r="AE525" s="104">
        <f t="shared" si="43"/>
        <v>328.28411906976748</v>
      </c>
      <c r="AF525" s="104">
        <f t="shared" si="44"/>
        <v>12474.796524651165</v>
      </c>
    </row>
    <row r="526" spans="28:32" ht="20.100000000000001" customHeight="1" x14ac:dyDescent="0.5">
      <c r="AB526" s="102">
        <f t="shared" si="40"/>
        <v>38</v>
      </c>
      <c r="AC526" s="103">
        <f t="shared" si="41"/>
        <v>64.620930232558152</v>
      </c>
      <c r="AD526" s="103">
        <f t="shared" si="42"/>
        <v>2455.5953488372097</v>
      </c>
      <c r="AE526" s="104">
        <f t="shared" si="43"/>
        <v>328.28411906976748</v>
      </c>
      <c r="AF526" s="104">
        <f t="shared" si="44"/>
        <v>12474.796524651165</v>
      </c>
    </row>
    <row r="527" spans="28:32" ht="20.100000000000001" customHeight="1" x14ac:dyDescent="0.5">
      <c r="AB527" s="102">
        <f t="shared" si="40"/>
        <v>38</v>
      </c>
      <c r="AC527" s="103">
        <f t="shared" si="41"/>
        <v>64.620930232558152</v>
      </c>
      <c r="AD527" s="103">
        <f t="shared" si="42"/>
        <v>2455.5953488372097</v>
      </c>
      <c r="AE527" s="104">
        <f t="shared" si="43"/>
        <v>328.28411906976748</v>
      </c>
      <c r="AF527" s="104">
        <f t="shared" si="44"/>
        <v>12474.796524651165</v>
      </c>
    </row>
    <row r="528" spans="28:32" ht="20.100000000000001" customHeight="1" x14ac:dyDescent="0.5">
      <c r="AB528" s="102">
        <f t="shared" si="40"/>
        <v>38</v>
      </c>
      <c r="AC528" s="103">
        <f t="shared" si="41"/>
        <v>64.620930232558152</v>
      </c>
      <c r="AD528" s="103">
        <f t="shared" si="42"/>
        <v>2455.5953488372097</v>
      </c>
      <c r="AE528" s="104">
        <f t="shared" si="43"/>
        <v>328.28411906976748</v>
      </c>
      <c r="AF528" s="104">
        <f t="shared" si="44"/>
        <v>12474.796524651165</v>
      </c>
    </row>
    <row r="529" spans="28:32" ht="20.100000000000001" customHeight="1" x14ac:dyDescent="0.5">
      <c r="AB529" s="102">
        <f t="shared" si="40"/>
        <v>38</v>
      </c>
      <c r="AC529" s="103">
        <f t="shared" si="41"/>
        <v>64.620930232558152</v>
      </c>
      <c r="AD529" s="103">
        <f t="shared" si="42"/>
        <v>2455.5953488372097</v>
      </c>
      <c r="AE529" s="104">
        <f t="shared" si="43"/>
        <v>328.28411906976748</v>
      </c>
      <c r="AF529" s="104">
        <f t="shared" si="44"/>
        <v>12474.796524651165</v>
      </c>
    </row>
    <row r="530" spans="28:32" ht="20.100000000000001" customHeight="1" x14ac:dyDescent="0.5">
      <c r="AB530" s="102">
        <f t="shared" si="40"/>
        <v>38</v>
      </c>
      <c r="AC530" s="103">
        <f t="shared" si="41"/>
        <v>64.620930232558152</v>
      </c>
      <c r="AD530" s="103">
        <f t="shared" si="42"/>
        <v>2455.5953488372097</v>
      </c>
      <c r="AE530" s="104">
        <f t="shared" si="43"/>
        <v>328.28411906976748</v>
      </c>
      <c r="AF530" s="104">
        <f t="shared" si="44"/>
        <v>12474.796524651165</v>
      </c>
    </row>
    <row r="531" spans="28:32" ht="20.100000000000001" customHeight="1" x14ac:dyDescent="0.5">
      <c r="AB531" s="102">
        <f t="shared" si="40"/>
        <v>38</v>
      </c>
      <c r="AC531" s="103">
        <f t="shared" si="41"/>
        <v>64.620930232558152</v>
      </c>
      <c r="AD531" s="103">
        <f t="shared" si="42"/>
        <v>2455.5953488372097</v>
      </c>
      <c r="AE531" s="104">
        <f t="shared" si="43"/>
        <v>328.28411906976748</v>
      </c>
      <c r="AF531" s="104">
        <f t="shared" si="44"/>
        <v>12474.796524651165</v>
      </c>
    </row>
    <row r="532" spans="28:32" ht="20.100000000000001" customHeight="1" x14ac:dyDescent="0.5">
      <c r="AB532" s="102">
        <f t="shared" si="40"/>
        <v>38</v>
      </c>
      <c r="AC532" s="103">
        <f t="shared" si="41"/>
        <v>64.620930232558152</v>
      </c>
      <c r="AD532" s="103">
        <f t="shared" si="42"/>
        <v>2455.5953488372097</v>
      </c>
      <c r="AE532" s="104">
        <f t="shared" si="43"/>
        <v>328.28411906976748</v>
      </c>
      <c r="AF532" s="104">
        <f t="shared" si="44"/>
        <v>12474.796524651165</v>
      </c>
    </row>
    <row r="533" spans="28:32" ht="20.100000000000001" customHeight="1" x14ac:dyDescent="0.5">
      <c r="AB533" s="102">
        <f t="shared" si="40"/>
        <v>38</v>
      </c>
      <c r="AC533" s="103">
        <f t="shared" si="41"/>
        <v>64.620930232558152</v>
      </c>
      <c r="AD533" s="103">
        <f t="shared" si="42"/>
        <v>2455.5953488372097</v>
      </c>
      <c r="AE533" s="104">
        <f t="shared" si="43"/>
        <v>328.28411906976748</v>
      </c>
      <c r="AF533" s="104">
        <f t="shared" si="44"/>
        <v>12474.796524651165</v>
      </c>
    </row>
    <row r="534" spans="28:32" ht="20.100000000000001" customHeight="1" x14ac:dyDescent="0.5">
      <c r="AB534" s="102">
        <f t="shared" si="40"/>
        <v>38</v>
      </c>
      <c r="AC534" s="103">
        <f t="shared" si="41"/>
        <v>64.620930232558152</v>
      </c>
      <c r="AD534" s="103">
        <f t="shared" si="42"/>
        <v>2455.5953488372097</v>
      </c>
      <c r="AE534" s="104">
        <f t="shared" si="43"/>
        <v>328.28411906976748</v>
      </c>
      <c r="AF534" s="104">
        <f t="shared" si="44"/>
        <v>12474.796524651165</v>
      </c>
    </row>
    <row r="535" spans="28:32" ht="20.100000000000001" customHeight="1" x14ac:dyDescent="0.5">
      <c r="AB535" s="102">
        <f t="shared" si="40"/>
        <v>38</v>
      </c>
      <c r="AC535" s="103">
        <f t="shared" si="41"/>
        <v>64.620930232558152</v>
      </c>
      <c r="AD535" s="103">
        <f t="shared" si="42"/>
        <v>2455.5953488372097</v>
      </c>
      <c r="AE535" s="104">
        <f t="shared" si="43"/>
        <v>328.28411906976748</v>
      </c>
      <c r="AF535" s="104">
        <f t="shared" si="44"/>
        <v>12474.796524651165</v>
      </c>
    </row>
    <row r="536" spans="28:32" ht="20.100000000000001" customHeight="1" x14ac:dyDescent="0.5">
      <c r="AB536" s="102">
        <f t="shared" si="40"/>
        <v>38</v>
      </c>
      <c r="AC536" s="103">
        <f t="shared" si="41"/>
        <v>64.620930232558152</v>
      </c>
      <c r="AD536" s="103">
        <f t="shared" si="42"/>
        <v>2455.5953488372097</v>
      </c>
      <c r="AE536" s="104">
        <f t="shared" si="43"/>
        <v>328.28411906976748</v>
      </c>
      <c r="AF536" s="104">
        <f t="shared" si="44"/>
        <v>12474.796524651165</v>
      </c>
    </row>
    <row r="537" spans="28:32" ht="20.100000000000001" customHeight="1" x14ac:dyDescent="0.5">
      <c r="AB537" s="102">
        <f t="shared" si="40"/>
        <v>38</v>
      </c>
      <c r="AC537" s="103">
        <f t="shared" si="41"/>
        <v>64.620930232558152</v>
      </c>
      <c r="AD537" s="103">
        <f t="shared" si="42"/>
        <v>2455.5953488372097</v>
      </c>
      <c r="AE537" s="104">
        <f t="shared" si="43"/>
        <v>328.28411906976748</v>
      </c>
      <c r="AF537" s="104">
        <f t="shared" si="44"/>
        <v>12474.796524651165</v>
      </c>
    </row>
    <row r="538" spans="28:32" ht="20.100000000000001" customHeight="1" x14ac:dyDescent="0.5">
      <c r="AB538" s="102">
        <f t="shared" si="40"/>
        <v>38</v>
      </c>
      <c r="AC538" s="103">
        <f t="shared" si="41"/>
        <v>64.620930232558152</v>
      </c>
      <c r="AD538" s="103">
        <f t="shared" si="42"/>
        <v>2455.5953488372097</v>
      </c>
      <c r="AE538" s="104">
        <f t="shared" si="43"/>
        <v>328.28411906976748</v>
      </c>
      <c r="AF538" s="104">
        <f t="shared" si="44"/>
        <v>12474.796524651165</v>
      </c>
    </row>
    <row r="539" spans="28:32" ht="20.100000000000001" customHeight="1" x14ac:dyDescent="0.5">
      <c r="AB539" s="102">
        <f t="shared" si="40"/>
        <v>38</v>
      </c>
      <c r="AC539" s="103">
        <f t="shared" si="41"/>
        <v>64.620930232558152</v>
      </c>
      <c r="AD539" s="103">
        <f t="shared" si="42"/>
        <v>2455.5953488372097</v>
      </c>
      <c r="AE539" s="104">
        <f t="shared" si="43"/>
        <v>328.28411906976748</v>
      </c>
      <c r="AF539" s="104">
        <f t="shared" si="44"/>
        <v>12474.796524651165</v>
      </c>
    </row>
    <row r="540" spans="28:32" ht="20.100000000000001" customHeight="1" x14ac:dyDescent="0.5">
      <c r="AB540" s="102">
        <f t="shared" si="40"/>
        <v>38</v>
      </c>
      <c r="AC540" s="103">
        <f t="shared" si="41"/>
        <v>64.620930232558152</v>
      </c>
      <c r="AD540" s="103">
        <f t="shared" si="42"/>
        <v>2455.5953488372097</v>
      </c>
      <c r="AE540" s="104">
        <f t="shared" si="43"/>
        <v>328.28411906976748</v>
      </c>
      <c r="AF540" s="104">
        <f t="shared" si="44"/>
        <v>12474.796524651165</v>
      </c>
    </row>
    <row r="541" spans="28:32" ht="20.100000000000001" customHeight="1" x14ac:dyDescent="0.5">
      <c r="AB541" s="102">
        <f t="shared" si="40"/>
        <v>38</v>
      </c>
      <c r="AC541" s="103">
        <f t="shared" si="41"/>
        <v>64.620930232558152</v>
      </c>
      <c r="AD541" s="103">
        <f t="shared" si="42"/>
        <v>2455.5953488372097</v>
      </c>
      <c r="AE541" s="104">
        <f t="shared" si="43"/>
        <v>328.28411906976748</v>
      </c>
      <c r="AF541" s="104">
        <f t="shared" si="44"/>
        <v>12474.796524651165</v>
      </c>
    </row>
    <row r="542" spans="28:32" ht="20.100000000000001" customHeight="1" x14ac:dyDescent="0.5">
      <c r="AB542" s="102">
        <f t="shared" si="40"/>
        <v>38</v>
      </c>
      <c r="AC542" s="103">
        <f t="shared" si="41"/>
        <v>64.620930232558152</v>
      </c>
      <c r="AD542" s="103">
        <f t="shared" si="42"/>
        <v>2455.5953488372097</v>
      </c>
      <c r="AE542" s="104">
        <f t="shared" si="43"/>
        <v>328.28411906976748</v>
      </c>
      <c r="AF542" s="104">
        <f t="shared" si="44"/>
        <v>12474.796524651165</v>
      </c>
    </row>
    <row r="543" spans="28:32" ht="20.100000000000001" customHeight="1" x14ac:dyDescent="0.5">
      <c r="AB543" s="102">
        <f t="shared" si="40"/>
        <v>38</v>
      </c>
      <c r="AC543" s="103">
        <f t="shared" si="41"/>
        <v>64.620930232558152</v>
      </c>
      <c r="AD543" s="103">
        <f t="shared" si="42"/>
        <v>2455.5953488372097</v>
      </c>
      <c r="AE543" s="104">
        <f t="shared" si="43"/>
        <v>328.28411906976748</v>
      </c>
      <c r="AF543" s="104">
        <f t="shared" si="44"/>
        <v>12474.796524651165</v>
      </c>
    </row>
    <row r="544" spans="28:32" ht="20.100000000000001" customHeight="1" x14ac:dyDescent="0.5">
      <c r="AB544" s="102">
        <f t="shared" si="40"/>
        <v>38</v>
      </c>
      <c r="AC544" s="103">
        <f t="shared" si="41"/>
        <v>64.620930232558152</v>
      </c>
      <c r="AD544" s="103">
        <f t="shared" si="42"/>
        <v>2455.5953488372097</v>
      </c>
      <c r="AE544" s="104">
        <f t="shared" si="43"/>
        <v>328.28411906976748</v>
      </c>
      <c r="AF544" s="104">
        <f t="shared" si="44"/>
        <v>12474.796524651165</v>
      </c>
    </row>
    <row r="545" spans="28:32" ht="20.100000000000001" customHeight="1" x14ac:dyDescent="0.5">
      <c r="AB545" s="102">
        <f t="shared" si="40"/>
        <v>38</v>
      </c>
      <c r="AC545" s="103">
        <f t="shared" si="41"/>
        <v>64.620930232558152</v>
      </c>
      <c r="AD545" s="103">
        <f t="shared" si="42"/>
        <v>2455.5953488372097</v>
      </c>
      <c r="AE545" s="104">
        <f t="shared" si="43"/>
        <v>328.28411906976748</v>
      </c>
      <c r="AF545" s="104">
        <f t="shared" si="44"/>
        <v>12474.796524651165</v>
      </c>
    </row>
    <row r="546" spans="28:32" ht="20.100000000000001" customHeight="1" x14ac:dyDescent="0.5">
      <c r="AB546" s="102">
        <f t="shared" si="40"/>
        <v>38</v>
      </c>
      <c r="AC546" s="103">
        <f t="shared" si="41"/>
        <v>64.620930232558152</v>
      </c>
      <c r="AD546" s="103">
        <f t="shared" si="42"/>
        <v>2455.5953488372097</v>
      </c>
      <c r="AE546" s="104">
        <f t="shared" si="43"/>
        <v>328.28411906976748</v>
      </c>
      <c r="AF546" s="104">
        <f t="shared" si="44"/>
        <v>12474.796524651165</v>
      </c>
    </row>
    <row r="547" spans="28:32" ht="20.100000000000001" customHeight="1" x14ac:dyDescent="0.5">
      <c r="AB547" s="102">
        <f t="shared" si="40"/>
        <v>38</v>
      </c>
      <c r="AC547" s="103">
        <f t="shared" si="41"/>
        <v>64.620930232558152</v>
      </c>
      <c r="AD547" s="103">
        <f t="shared" si="42"/>
        <v>2455.5953488372097</v>
      </c>
      <c r="AE547" s="104">
        <f t="shared" si="43"/>
        <v>328.28411906976748</v>
      </c>
      <c r="AF547" s="104">
        <f t="shared" si="44"/>
        <v>12474.796524651165</v>
      </c>
    </row>
    <row r="548" spans="28:32" ht="20.100000000000001" customHeight="1" x14ac:dyDescent="0.5">
      <c r="AB548" s="102">
        <f t="shared" si="40"/>
        <v>38</v>
      </c>
      <c r="AC548" s="103">
        <f t="shared" si="41"/>
        <v>64.620930232558152</v>
      </c>
      <c r="AD548" s="103">
        <f t="shared" si="42"/>
        <v>2455.5953488372097</v>
      </c>
      <c r="AE548" s="104">
        <f t="shared" si="43"/>
        <v>328.28411906976748</v>
      </c>
      <c r="AF548" s="104">
        <f t="shared" si="44"/>
        <v>12474.796524651165</v>
      </c>
    </row>
    <row r="549" spans="28:32" ht="20.100000000000001" customHeight="1" x14ac:dyDescent="0.5">
      <c r="AB549" s="102">
        <f t="shared" si="40"/>
        <v>38</v>
      </c>
      <c r="AC549" s="103">
        <f t="shared" si="41"/>
        <v>64.620930232558152</v>
      </c>
      <c r="AD549" s="103">
        <f t="shared" si="42"/>
        <v>2455.5953488372097</v>
      </c>
      <c r="AE549" s="104">
        <f t="shared" si="43"/>
        <v>328.28411906976748</v>
      </c>
      <c r="AF549" s="104">
        <f t="shared" si="44"/>
        <v>12474.796524651165</v>
      </c>
    </row>
    <row r="550" spans="28:32" ht="20.100000000000001" customHeight="1" x14ac:dyDescent="0.5">
      <c r="AB550" s="102">
        <f t="shared" si="40"/>
        <v>38</v>
      </c>
      <c r="AC550" s="103">
        <f t="shared" si="41"/>
        <v>64.620930232558152</v>
      </c>
      <c r="AD550" s="103">
        <f t="shared" si="42"/>
        <v>2455.5953488372097</v>
      </c>
      <c r="AE550" s="104">
        <f t="shared" si="43"/>
        <v>328.28411906976748</v>
      </c>
      <c r="AF550" s="104">
        <f t="shared" si="44"/>
        <v>12474.796524651165</v>
      </c>
    </row>
    <row r="551" spans="28:32" ht="20.100000000000001" customHeight="1" x14ac:dyDescent="0.5">
      <c r="AB551" s="102">
        <f t="shared" si="40"/>
        <v>38</v>
      </c>
      <c r="AC551" s="103">
        <f t="shared" si="41"/>
        <v>64.620930232558152</v>
      </c>
      <c r="AD551" s="103">
        <f t="shared" si="42"/>
        <v>2455.5953488372097</v>
      </c>
      <c r="AE551" s="104">
        <f t="shared" si="43"/>
        <v>328.28411906976748</v>
      </c>
      <c r="AF551" s="104">
        <f t="shared" si="44"/>
        <v>12474.796524651165</v>
      </c>
    </row>
    <row r="552" spans="28:32" ht="20.100000000000001" customHeight="1" x14ac:dyDescent="0.5">
      <c r="AB552" s="102">
        <f t="shared" si="40"/>
        <v>38</v>
      </c>
      <c r="AC552" s="103">
        <f t="shared" si="41"/>
        <v>64.620930232558152</v>
      </c>
      <c r="AD552" s="103">
        <f t="shared" si="42"/>
        <v>2455.5953488372097</v>
      </c>
      <c r="AE552" s="104">
        <f t="shared" si="43"/>
        <v>328.28411906976748</v>
      </c>
      <c r="AF552" s="104">
        <f t="shared" si="44"/>
        <v>12474.796524651165</v>
      </c>
    </row>
    <row r="553" spans="28:32" ht="20.100000000000001" customHeight="1" x14ac:dyDescent="0.5">
      <c r="AB553" s="102">
        <f t="shared" si="40"/>
        <v>38</v>
      </c>
      <c r="AC553" s="103">
        <f t="shared" si="41"/>
        <v>64.620930232558152</v>
      </c>
      <c r="AD553" s="103">
        <f t="shared" si="42"/>
        <v>2455.5953488372097</v>
      </c>
      <c r="AE553" s="104">
        <f t="shared" si="43"/>
        <v>328.28411906976748</v>
      </c>
      <c r="AF553" s="104">
        <f t="shared" si="44"/>
        <v>12474.796524651165</v>
      </c>
    </row>
    <row r="554" spans="28:32" ht="20.100000000000001" customHeight="1" x14ac:dyDescent="0.5">
      <c r="AB554" s="102">
        <f t="shared" si="40"/>
        <v>38</v>
      </c>
      <c r="AC554" s="103">
        <f t="shared" si="41"/>
        <v>64.620930232558152</v>
      </c>
      <c r="AD554" s="103">
        <f t="shared" si="42"/>
        <v>2455.5953488372097</v>
      </c>
      <c r="AE554" s="104">
        <f t="shared" si="43"/>
        <v>328.28411906976748</v>
      </c>
      <c r="AF554" s="104">
        <f t="shared" si="44"/>
        <v>12474.796524651165</v>
      </c>
    </row>
    <row r="555" spans="28:32" ht="20.100000000000001" customHeight="1" x14ac:dyDescent="0.5">
      <c r="AB555" s="102">
        <f t="shared" si="40"/>
        <v>38</v>
      </c>
      <c r="AC555" s="103">
        <f t="shared" si="41"/>
        <v>64.620930232558152</v>
      </c>
      <c r="AD555" s="103">
        <f t="shared" si="42"/>
        <v>2455.5953488372097</v>
      </c>
      <c r="AE555" s="104">
        <f t="shared" si="43"/>
        <v>328.28411906976748</v>
      </c>
      <c r="AF555" s="104">
        <f t="shared" si="44"/>
        <v>12474.796524651165</v>
      </c>
    </row>
    <row r="556" spans="28:32" ht="20.100000000000001" customHeight="1" x14ac:dyDescent="0.5">
      <c r="AB556" s="102">
        <f t="shared" si="40"/>
        <v>38</v>
      </c>
      <c r="AC556" s="103">
        <f t="shared" si="41"/>
        <v>64.620930232558152</v>
      </c>
      <c r="AD556" s="103">
        <f t="shared" si="42"/>
        <v>2455.5953488372097</v>
      </c>
      <c r="AE556" s="104">
        <f t="shared" si="43"/>
        <v>328.28411906976748</v>
      </c>
      <c r="AF556" s="104">
        <f t="shared" si="44"/>
        <v>12474.796524651165</v>
      </c>
    </row>
    <row r="557" spans="28:32" ht="20.100000000000001" customHeight="1" x14ac:dyDescent="0.5">
      <c r="AB557" s="102">
        <f t="shared" si="40"/>
        <v>38</v>
      </c>
      <c r="AC557" s="103">
        <f t="shared" si="41"/>
        <v>64.620930232558152</v>
      </c>
      <c r="AD557" s="103">
        <f t="shared" si="42"/>
        <v>2455.5953488372097</v>
      </c>
      <c r="AE557" s="104">
        <f t="shared" si="43"/>
        <v>328.28411906976748</v>
      </c>
      <c r="AF557" s="104">
        <f t="shared" si="44"/>
        <v>12474.796524651165</v>
      </c>
    </row>
    <row r="558" spans="28:32" ht="20.100000000000001" customHeight="1" x14ac:dyDescent="0.5">
      <c r="AB558" s="102">
        <f t="shared" si="40"/>
        <v>38</v>
      </c>
      <c r="AC558" s="103">
        <f t="shared" si="41"/>
        <v>64.620930232558152</v>
      </c>
      <c r="AD558" s="103">
        <f t="shared" si="42"/>
        <v>2455.5953488372097</v>
      </c>
      <c r="AE558" s="104">
        <f t="shared" si="43"/>
        <v>328.28411906976748</v>
      </c>
      <c r="AF558" s="104">
        <f t="shared" si="44"/>
        <v>12474.796524651165</v>
      </c>
    </row>
    <row r="559" spans="28:32" ht="20.100000000000001" customHeight="1" x14ac:dyDescent="0.5">
      <c r="AB559" s="102">
        <f t="shared" si="40"/>
        <v>38</v>
      </c>
      <c r="AC559" s="103">
        <f t="shared" si="41"/>
        <v>64.620930232558152</v>
      </c>
      <c r="AD559" s="103">
        <f t="shared" si="42"/>
        <v>2455.5953488372097</v>
      </c>
      <c r="AE559" s="104">
        <f t="shared" si="43"/>
        <v>328.28411906976748</v>
      </c>
      <c r="AF559" s="104">
        <f t="shared" si="44"/>
        <v>12474.796524651165</v>
      </c>
    </row>
    <row r="560" spans="28:32" ht="20.100000000000001" customHeight="1" x14ac:dyDescent="0.5">
      <c r="AB560" s="102">
        <f t="shared" si="40"/>
        <v>38</v>
      </c>
      <c r="AC560" s="103">
        <f t="shared" si="41"/>
        <v>64.620930232558152</v>
      </c>
      <c r="AD560" s="103">
        <f t="shared" si="42"/>
        <v>2455.5953488372097</v>
      </c>
      <c r="AE560" s="104">
        <f t="shared" si="43"/>
        <v>328.28411906976748</v>
      </c>
      <c r="AF560" s="104">
        <f t="shared" si="44"/>
        <v>12474.796524651165</v>
      </c>
    </row>
    <row r="561" spans="28:32" ht="20.100000000000001" customHeight="1" x14ac:dyDescent="0.5">
      <c r="AB561" s="102">
        <f t="shared" si="40"/>
        <v>38</v>
      </c>
      <c r="AC561" s="103">
        <f t="shared" si="41"/>
        <v>64.620930232558152</v>
      </c>
      <c r="AD561" s="103">
        <f t="shared" si="42"/>
        <v>2455.5953488372097</v>
      </c>
      <c r="AE561" s="104">
        <f t="shared" si="43"/>
        <v>328.28411906976748</v>
      </c>
      <c r="AF561" s="104">
        <f t="shared" si="44"/>
        <v>12474.796524651165</v>
      </c>
    </row>
    <row r="562" spans="28:32" ht="20.100000000000001" customHeight="1" x14ac:dyDescent="0.5">
      <c r="AB562" s="102">
        <f t="shared" si="40"/>
        <v>38</v>
      </c>
      <c r="AC562" s="103">
        <f t="shared" si="41"/>
        <v>64.620930232558152</v>
      </c>
      <c r="AD562" s="103">
        <f t="shared" si="42"/>
        <v>2455.5953488372097</v>
      </c>
      <c r="AE562" s="104">
        <f t="shared" si="43"/>
        <v>328.28411906976748</v>
      </c>
      <c r="AF562" s="104">
        <f t="shared" si="44"/>
        <v>12474.796524651165</v>
      </c>
    </row>
    <row r="563" spans="28:32" ht="20.100000000000001" customHeight="1" x14ac:dyDescent="0.5">
      <c r="AB563" s="102">
        <f t="shared" si="40"/>
        <v>38</v>
      </c>
      <c r="AC563" s="103">
        <f t="shared" si="41"/>
        <v>64.620930232558152</v>
      </c>
      <c r="AD563" s="103">
        <f t="shared" si="42"/>
        <v>2455.5953488372097</v>
      </c>
      <c r="AE563" s="104">
        <f t="shared" si="43"/>
        <v>328.28411906976748</v>
      </c>
      <c r="AF563" s="104">
        <f t="shared" si="44"/>
        <v>12474.796524651165</v>
      </c>
    </row>
    <row r="564" spans="28:32" ht="20.100000000000001" customHeight="1" x14ac:dyDescent="0.5">
      <c r="AB564" s="102">
        <f t="shared" si="40"/>
        <v>38</v>
      </c>
      <c r="AC564" s="103">
        <f t="shared" si="41"/>
        <v>64.620930232558152</v>
      </c>
      <c r="AD564" s="103">
        <f t="shared" si="42"/>
        <v>2455.5953488372097</v>
      </c>
      <c r="AE564" s="104">
        <f t="shared" si="43"/>
        <v>328.28411906976748</v>
      </c>
      <c r="AF564" s="104">
        <f t="shared" si="44"/>
        <v>12474.796524651165</v>
      </c>
    </row>
    <row r="565" spans="28:32" ht="20.100000000000001" customHeight="1" x14ac:dyDescent="0.5">
      <c r="AB565" s="102">
        <f t="shared" si="40"/>
        <v>38</v>
      </c>
      <c r="AC565" s="103">
        <f t="shared" si="41"/>
        <v>64.620930232558152</v>
      </c>
      <c r="AD565" s="103">
        <f t="shared" si="42"/>
        <v>2455.5953488372097</v>
      </c>
      <c r="AE565" s="104">
        <f t="shared" si="43"/>
        <v>328.28411906976748</v>
      </c>
      <c r="AF565" s="104">
        <f t="shared" si="44"/>
        <v>12474.796524651165</v>
      </c>
    </row>
    <row r="566" spans="28:32" ht="20.100000000000001" customHeight="1" x14ac:dyDescent="0.5">
      <c r="AB566" s="102">
        <f t="shared" si="40"/>
        <v>38</v>
      </c>
      <c r="AC566" s="103">
        <f t="shared" si="41"/>
        <v>64.620930232558152</v>
      </c>
      <c r="AD566" s="103">
        <f t="shared" si="42"/>
        <v>2455.5953488372097</v>
      </c>
      <c r="AE566" s="104">
        <f t="shared" si="43"/>
        <v>328.28411906976748</v>
      </c>
      <c r="AF566" s="104">
        <f t="shared" si="44"/>
        <v>12474.796524651165</v>
      </c>
    </row>
    <row r="567" spans="28:32" ht="20.100000000000001" customHeight="1" x14ac:dyDescent="0.5">
      <c r="AB567" s="102">
        <f t="shared" si="40"/>
        <v>38</v>
      </c>
      <c r="AC567" s="103">
        <f t="shared" si="41"/>
        <v>64.620930232558152</v>
      </c>
      <c r="AD567" s="103">
        <f t="shared" si="42"/>
        <v>2455.5953488372097</v>
      </c>
      <c r="AE567" s="104">
        <f t="shared" si="43"/>
        <v>328.28411906976748</v>
      </c>
      <c r="AF567" s="104">
        <f t="shared" si="44"/>
        <v>12474.796524651165</v>
      </c>
    </row>
    <row r="568" spans="28:32" ht="20.100000000000001" customHeight="1" x14ac:dyDescent="0.5">
      <c r="AB568" s="102">
        <f t="shared" si="40"/>
        <v>38</v>
      </c>
      <c r="AC568" s="103">
        <f t="shared" si="41"/>
        <v>64.620930232558152</v>
      </c>
      <c r="AD568" s="103">
        <f t="shared" si="42"/>
        <v>2455.5953488372097</v>
      </c>
      <c r="AE568" s="104">
        <f t="shared" si="43"/>
        <v>328.28411906976748</v>
      </c>
      <c r="AF568" s="104">
        <f t="shared" si="44"/>
        <v>12474.796524651165</v>
      </c>
    </row>
    <row r="569" spans="28:32" ht="20.100000000000001" customHeight="1" x14ac:dyDescent="0.5">
      <c r="AB569" s="102">
        <f t="shared" si="40"/>
        <v>38</v>
      </c>
      <c r="AC569" s="103">
        <f t="shared" si="41"/>
        <v>64.620930232558152</v>
      </c>
      <c r="AD569" s="103">
        <f t="shared" si="42"/>
        <v>2455.5953488372097</v>
      </c>
      <c r="AE569" s="104">
        <f t="shared" si="43"/>
        <v>328.28411906976748</v>
      </c>
      <c r="AF569" s="104">
        <f t="shared" si="44"/>
        <v>12474.796524651165</v>
      </c>
    </row>
    <row r="570" spans="28:32" ht="20.100000000000001" customHeight="1" x14ac:dyDescent="0.5">
      <c r="AB570" s="102">
        <f t="shared" si="40"/>
        <v>38</v>
      </c>
      <c r="AC570" s="103">
        <f t="shared" si="41"/>
        <v>64.620930232558152</v>
      </c>
      <c r="AD570" s="103">
        <f t="shared" si="42"/>
        <v>2455.5953488372097</v>
      </c>
      <c r="AE570" s="104">
        <f t="shared" si="43"/>
        <v>328.28411906976748</v>
      </c>
      <c r="AF570" s="104">
        <f t="shared" si="44"/>
        <v>12474.796524651165</v>
      </c>
    </row>
    <row r="571" spans="28:32" ht="20.100000000000001" customHeight="1" x14ac:dyDescent="0.5">
      <c r="AB571" s="102">
        <f t="shared" si="40"/>
        <v>38</v>
      </c>
      <c r="AC571" s="103">
        <f t="shared" si="41"/>
        <v>64.620930232558152</v>
      </c>
      <c r="AD571" s="103">
        <f t="shared" si="42"/>
        <v>2455.5953488372097</v>
      </c>
      <c r="AE571" s="104">
        <f t="shared" si="43"/>
        <v>328.28411906976748</v>
      </c>
      <c r="AF571" s="104">
        <f t="shared" si="44"/>
        <v>12474.796524651165</v>
      </c>
    </row>
    <row r="572" spans="28:32" ht="20.100000000000001" customHeight="1" x14ac:dyDescent="0.5">
      <c r="AB572" s="102">
        <f t="shared" si="40"/>
        <v>38</v>
      </c>
      <c r="AC572" s="103">
        <f t="shared" si="41"/>
        <v>64.620930232558152</v>
      </c>
      <c r="AD572" s="103">
        <f t="shared" si="42"/>
        <v>2455.5953488372097</v>
      </c>
      <c r="AE572" s="104">
        <f t="shared" si="43"/>
        <v>328.28411906976748</v>
      </c>
      <c r="AF572" s="104">
        <f t="shared" si="44"/>
        <v>12474.796524651165</v>
      </c>
    </row>
    <row r="573" spans="28:32" ht="20.100000000000001" customHeight="1" x14ac:dyDescent="0.5">
      <c r="AB573" s="102">
        <f t="shared" si="40"/>
        <v>38</v>
      </c>
      <c r="AC573" s="103">
        <f t="shared" si="41"/>
        <v>64.620930232558152</v>
      </c>
      <c r="AD573" s="103">
        <f t="shared" si="42"/>
        <v>2455.5953488372097</v>
      </c>
      <c r="AE573" s="104">
        <f t="shared" si="43"/>
        <v>328.28411906976748</v>
      </c>
      <c r="AF573" s="104">
        <f t="shared" si="44"/>
        <v>12474.796524651165</v>
      </c>
    </row>
    <row r="574" spans="28:32" ht="20.100000000000001" customHeight="1" x14ac:dyDescent="0.5">
      <c r="AB574" s="102">
        <f t="shared" si="40"/>
        <v>38</v>
      </c>
      <c r="AC574" s="103">
        <f t="shared" si="41"/>
        <v>64.620930232558152</v>
      </c>
      <c r="AD574" s="103">
        <f t="shared" si="42"/>
        <v>2455.5953488372097</v>
      </c>
      <c r="AE574" s="104">
        <f t="shared" si="43"/>
        <v>328.28411906976748</v>
      </c>
      <c r="AF574" s="104">
        <f t="shared" si="44"/>
        <v>12474.796524651165</v>
      </c>
    </row>
    <row r="575" spans="28:32" ht="20.100000000000001" customHeight="1" x14ac:dyDescent="0.5">
      <c r="AB575" s="102">
        <f t="shared" si="40"/>
        <v>38</v>
      </c>
      <c r="AC575" s="103">
        <f t="shared" si="41"/>
        <v>64.620930232558152</v>
      </c>
      <c r="AD575" s="103">
        <f t="shared" si="42"/>
        <v>2455.5953488372097</v>
      </c>
      <c r="AE575" s="104">
        <f t="shared" si="43"/>
        <v>328.28411906976748</v>
      </c>
      <c r="AF575" s="104">
        <f t="shared" si="44"/>
        <v>12474.796524651165</v>
      </c>
    </row>
    <row r="576" spans="28:32" ht="20.100000000000001" customHeight="1" x14ac:dyDescent="0.5">
      <c r="AB576" s="102">
        <f t="shared" si="40"/>
        <v>38</v>
      </c>
      <c r="AC576" s="103">
        <f t="shared" si="41"/>
        <v>64.620930232558152</v>
      </c>
      <c r="AD576" s="103">
        <f t="shared" si="42"/>
        <v>2455.5953488372097</v>
      </c>
      <c r="AE576" s="104">
        <f t="shared" si="43"/>
        <v>328.28411906976748</v>
      </c>
      <c r="AF576" s="104">
        <f t="shared" si="44"/>
        <v>12474.796524651165</v>
      </c>
    </row>
    <row r="577" spans="28:32" ht="20.100000000000001" customHeight="1" x14ac:dyDescent="0.5">
      <c r="AB577" s="102">
        <f t="shared" si="40"/>
        <v>38</v>
      </c>
      <c r="AC577" s="103">
        <f t="shared" si="41"/>
        <v>64.620930232558152</v>
      </c>
      <c r="AD577" s="103">
        <f t="shared" si="42"/>
        <v>2455.5953488372097</v>
      </c>
      <c r="AE577" s="104">
        <f t="shared" si="43"/>
        <v>328.28411906976748</v>
      </c>
      <c r="AF577" s="104">
        <f t="shared" si="44"/>
        <v>12474.796524651165</v>
      </c>
    </row>
    <row r="578" spans="28:32" ht="20.100000000000001" customHeight="1" x14ac:dyDescent="0.5">
      <c r="AB578" s="102">
        <f t="shared" si="40"/>
        <v>38</v>
      </c>
      <c r="AC578" s="103">
        <f t="shared" si="41"/>
        <v>64.620930232558152</v>
      </c>
      <c r="AD578" s="103">
        <f t="shared" si="42"/>
        <v>2455.5953488372097</v>
      </c>
      <c r="AE578" s="104">
        <f t="shared" si="43"/>
        <v>328.28411906976748</v>
      </c>
      <c r="AF578" s="104">
        <f t="shared" si="44"/>
        <v>12474.796524651165</v>
      </c>
    </row>
    <row r="579" spans="28:32" ht="20.100000000000001" customHeight="1" x14ac:dyDescent="0.5">
      <c r="AB579" s="102">
        <f t="shared" si="40"/>
        <v>38</v>
      </c>
      <c r="AC579" s="103">
        <f t="shared" si="41"/>
        <v>64.620930232558152</v>
      </c>
      <c r="AD579" s="103">
        <f t="shared" si="42"/>
        <v>2455.5953488372097</v>
      </c>
      <c r="AE579" s="104">
        <f t="shared" si="43"/>
        <v>328.28411906976748</v>
      </c>
      <c r="AF579" s="104">
        <f t="shared" si="44"/>
        <v>12474.796524651165</v>
      </c>
    </row>
    <row r="580" spans="28:32" ht="20.100000000000001" customHeight="1" x14ac:dyDescent="0.5">
      <c r="AB580" s="102">
        <f t="shared" si="40"/>
        <v>38</v>
      </c>
      <c r="AC580" s="103">
        <f t="shared" si="41"/>
        <v>64.620930232558152</v>
      </c>
      <c r="AD580" s="103">
        <f t="shared" si="42"/>
        <v>2455.5953488372097</v>
      </c>
      <c r="AE580" s="104">
        <f t="shared" si="43"/>
        <v>328.28411906976748</v>
      </c>
      <c r="AF580" s="104">
        <f t="shared" si="44"/>
        <v>12474.796524651165</v>
      </c>
    </row>
    <row r="581" spans="28:32" ht="20.100000000000001" customHeight="1" x14ac:dyDescent="0.5">
      <c r="AB581" s="102">
        <f t="shared" si="40"/>
        <v>38</v>
      </c>
      <c r="AC581" s="103">
        <f t="shared" si="41"/>
        <v>64.620930232558152</v>
      </c>
      <c r="AD581" s="103">
        <f t="shared" si="42"/>
        <v>2455.5953488372097</v>
      </c>
      <c r="AE581" s="104">
        <f t="shared" si="43"/>
        <v>328.28411906976748</v>
      </c>
      <c r="AF581" s="104">
        <f t="shared" si="44"/>
        <v>12474.796524651165</v>
      </c>
    </row>
    <row r="582" spans="28:32" ht="20.100000000000001" customHeight="1" x14ac:dyDescent="0.5">
      <c r="AB582" s="102">
        <f t="shared" si="40"/>
        <v>38</v>
      </c>
      <c r="AC582" s="103">
        <f t="shared" si="41"/>
        <v>64.620930232558152</v>
      </c>
      <c r="AD582" s="103">
        <f t="shared" si="42"/>
        <v>2455.5953488372097</v>
      </c>
      <c r="AE582" s="104">
        <f t="shared" si="43"/>
        <v>328.28411906976748</v>
      </c>
      <c r="AF582" s="104">
        <f t="shared" si="44"/>
        <v>12474.796524651165</v>
      </c>
    </row>
    <row r="583" spans="28:32" ht="20.100000000000001" customHeight="1" x14ac:dyDescent="0.5">
      <c r="AB583" s="102">
        <f t="shared" ref="AB583:AB646" si="45">AB582+U583</f>
        <v>38</v>
      </c>
      <c r="AC583" s="103">
        <f t="shared" ref="AC583:AC646" si="46">IF(U583&gt;0,(W583+AD582)/AB583,AC582)</f>
        <v>64.620930232558152</v>
      </c>
      <c r="AD583" s="103">
        <f t="shared" ref="AD583:AD646" si="47">AB583*AC583</f>
        <v>2455.5953488372097</v>
      </c>
      <c r="AE583" s="104">
        <f t="shared" ref="AE583:AE646" si="48">IF(U583&gt;0,(AF582+Z583)/AB583,AE582)</f>
        <v>328.28411906976748</v>
      </c>
      <c r="AF583" s="104">
        <f t="shared" ref="AF583:AF646" si="49">AB583*AE583</f>
        <v>12474.796524651165</v>
      </c>
    </row>
    <row r="584" spans="28:32" ht="20.100000000000001" customHeight="1" x14ac:dyDescent="0.5">
      <c r="AB584" s="102">
        <f t="shared" si="45"/>
        <v>38</v>
      </c>
      <c r="AC584" s="103">
        <f t="shared" si="46"/>
        <v>64.620930232558152</v>
      </c>
      <c r="AD584" s="103">
        <f t="shared" si="47"/>
        <v>2455.5953488372097</v>
      </c>
      <c r="AE584" s="104">
        <f t="shared" si="48"/>
        <v>328.28411906976748</v>
      </c>
      <c r="AF584" s="104">
        <f t="shared" si="49"/>
        <v>12474.796524651165</v>
      </c>
    </row>
    <row r="585" spans="28:32" ht="20.100000000000001" customHeight="1" x14ac:dyDescent="0.5">
      <c r="AB585" s="102">
        <f t="shared" si="45"/>
        <v>38</v>
      </c>
      <c r="AC585" s="103">
        <f t="shared" si="46"/>
        <v>64.620930232558152</v>
      </c>
      <c r="AD585" s="103">
        <f t="shared" si="47"/>
        <v>2455.5953488372097</v>
      </c>
      <c r="AE585" s="104">
        <f t="shared" si="48"/>
        <v>328.28411906976748</v>
      </c>
      <c r="AF585" s="104">
        <f t="shared" si="49"/>
        <v>12474.796524651165</v>
      </c>
    </row>
    <row r="586" spans="28:32" ht="20.100000000000001" customHeight="1" x14ac:dyDescent="0.5">
      <c r="AB586" s="102">
        <f t="shared" si="45"/>
        <v>38</v>
      </c>
      <c r="AC586" s="103">
        <f t="shared" si="46"/>
        <v>64.620930232558152</v>
      </c>
      <c r="AD586" s="103">
        <f t="shared" si="47"/>
        <v>2455.5953488372097</v>
      </c>
      <c r="AE586" s="104">
        <f t="shared" si="48"/>
        <v>328.28411906976748</v>
      </c>
      <c r="AF586" s="104">
        <f t="shared" si="49"/>
        <v>12474.796524651165</v>
      </c>
    </row>
    <row r="587" spans="28:32" ht="20.100000000000001" customHeight="1" x14ac:dyDescent="0.5">
      <c r="AB587" s="102">
        <f t="shared" si="45"/>
        <v>38</v>
      </c>
      <c r="AC587" s="103">
        <f t="shared" si="46"/>
        <v>64.620930232558152</v>
      </c>
      <c r="AD587" s="103">
        <f t="shared" si="47"/>
        <v>2455.5953488372097</v>
      </c>
      <c r="AE587" s="104">
        <f t="shared" si="48"/>
        <v>328.28411906976748</v>
      </c>
      <c r="AF587" s="104">
        <f t="shared" si="49"/>
        <v>12474.796524651165</v>
      </c>
    </row>
    <row r="588" spans="28:32" ht="20.100000000000001" customHeight="1" x14ac:dyDescent="0.5">
      <c r="AB588" s="102">
        <f t="shared" si="45"/>
        <v>38</v>
      </c>
      <c r="AC588" s="103">
        <f t="shared" si="46"/>
        <v>64.620930232558152</v>
      </c>
      <c r="AD588" s="103">
        <f t="shared" si="47"/>
        <v>2455.5953488372097</v>
      </c>
      <c r="AE588" s="104">
        <f t="shared" si="48"/>
        <v>328.28411906976748</v>
      </c>
      <c r="AF588" s="104">
        <f t="shared" si="49"/>
        <v>12474.796524651165</v>
      </c>
    </row>
    <row r="589" spans="28:32" ht="20.100000000000001" customHeight="1" x14ac:dyDescent="0.5">
      <c r="AB589" s="102">
        <f t="shared" si="45"/>
        <v>38</v>
      </c>
      <c r="AC589" s="103">
        <f t="shared" si="46"/>
        <v>64.620930232558152</v>
      </c>
      <c r="AD589" s="103">
        <f t="shared" si="47"/>
        <v>2455.5953488372097</v>
      </c>
      <c r="AE589" s="104">
        <f t="shared" si="48"/>
        <v>328.28411906976748</v>
      </c>
      <c r="AF589" s="104">
        <f t="shared" si="49"/>
        <v>12474.796524651165</v>
      </c>
    </row>
    <row r="590" spans="28:32" ht="20.100000000000001" customHeight="1" x14ac:dyDescent="0.5">
      <c r="AB590" s="102">
        <f t="shared" si="45"/>
        <v>38</v>
      </c>
      <c r="AC590" s="103">
        <f t="shared" si="46"/>
        <v>64.620930232558152</v>
      </c>
      <c r="AD590" s="103">
        <f t="shared" si="47"/>
        <v>2455.5953488372097</v>
      </c>
      <c r="AE590" s="104">
        <f t="shared" si="48"/>
        <v>328.28411906976748</v>
      </c>
      <c r="AF590" s="104">
        <f t="shared" si="49"/>
        <v>12474.796524651165</v>
      </c>
    </row>
    <row r="591" spans="28:32" ht="20.100000000000001" customHeight="1" x14ac:dyDescent="0.5">
      <c r="AB591" s="102">
        <f t="shared" si="45"/>
        <v>38</v>
      </c>
      <c r="AC591" s="103">
        <f t="shared" si="46"/>
        <v>64.620930232558152</v>
      </c>
      <c r="AD591" s="103">
        <f t="shared" si="47"/>
        <v>2455.5953488372097</v>
      </c>
      <c r="AE591" s="104">
        <f t="shared" si="48"/>
        <v>328.28411906976748</v>
      </c>
      <c r="AF591" s="104">
        <f t="shared" si="49"/>
        <v>12474.796524651165</v>
      </c>
    </row>
    <row r="592" spans="28:32" ht="20.100000000000001" customHeight="1" x14ac:dyDescent="0.5">
      <c r="AB592" s="102">
        <f t="shared" si="45"/>
        <v>38</v>
      </c>
      <c r="AC592" s="103">
        <f t="shared" si="46"/>
        <v>64.620930232558152</v>
      </c>
      <c r="AD592" s="103">
        <f t="shared" si="47"/>
        <v>2455.5953488372097</v>
      </c>
      <c r="AE592" s="104">
        <f t="shared" si="48"/>
        <v>328.28411906976748</v>
      </c>
      <c r="AF592" s="104">
        <f t="shared" si="49"/>
        <v>12474.796524651165</v>
      </c>
    </row>
    <row r="593" spans="28:32" ht="20.100000000000001" customHeight="1" x14ac:dyDescent="0.5">
      <c r="AB593" s="102">
        <f t="shared" si="45"/>
        <v>38</v>
      </c>
      <c r="AC593" s="103">
        <f t="shared" si="46"/>
        <v>64.620930232558152</v>
      </c>
      <c r="AD593" s="103">
        <f t="shared" si="47"/>
        <v>2455.5953488372097</v>
      </c>
      <c r="AE593" s="104">
        <f t="shared" si="48"/>
        <v>328.28411906976748</v>
      </c>
      <c r="AF593" s="104">
        <f t="shared" si="49"/>
        <v>12474.796524651165</v>
      </c>
    </row>
    <row r="594" spans="28:32" ht="20.100000000000001" customHeight="1" x14ac:dyDescent="0.5">
      <c r="AB594" s="102">
        <f t="shared" si="45"/>
        <v>38</v>
      </c>
      <c r="AC594" s="103">
        <f t="shared" si="46"/>
        <v>64.620930232558152</v>
      </c>
      <c r="AD594" s="103">
        <f t="shared" si="47"/>
        <v>2455.5953488372097</v>
      </c>
      <c r="AE594" s="104">
        <f t="shared" si="48"/>
        <v>328.28411906976748</v>
      </c>
      <c r="AF594" s="104">
        <f t="shared" si="49"/>
        <v>12474.796524651165</v>
      </c>
    </row>
    <row r="595" spans="28:32" ht="20.100000000000001" customHeight="1" x14ac:dyDescent="0.5">
      <c r="AB595" s="102">
        <f t="shared" si="45"/>
        <v>38</v>
      </c>
      <c r="AC595" s="103">
        <f t="shared" si="46"/>
        <v>64.620930232558152</v>
      </c>
      <c r="AD595" s="103">
        <f t="shared" si="47"/>
        <v>2455.5953488372097</v>
      </c>
      <c r="AE595" s="104">
        <f t="shared" si="48"/>
        <v>328.28411906976748</v>
      </c>
      <c r="AF595" s="104">
        <f t="shared" si="49"/>
        <v>12474.796524651165</v>
      </c>
    </row>
    <row r="596" spans="28:32" ht="20.100000000000001" customHeight="1" x14ac:dyDescent="0.5">
      <c r="AB596" s="102">
        <f t="shared" si="45"/>
        <v>38</v>
      </c>
      <c r="AC596" s="103">
        <f t="shared" si="46"/>
        <v>64.620930232558152</v>
      </c>
      <c r="AD596" s="103">
        <f t="shared" si="47"/>
        <v>2455.5953488372097</v>
      </c>
      <c r="AE596" s="104">
        <f t="shared" si="48"/>
        <v>328.28411906976748</v>
      </c>
      <c r="AF596" s="104">
        <f t="shared" si="49"/>
        <v>12474.796524651165</v>
      </c>
    </row>
    <row r="597" spans="28:32" ht="20.100000000000001" customHeight="1" x14ac:dyDescent="0.5">
      <c r="AB597" s="102">
        <f t="shared" si="45"/>
        <v>38</v>
      </c>
      <c r="AC597" s="103">
        <f t="shared" si="46"/>
        <v>64.620930232558152</v>
      </c>
      <c r="AD597" s="103">
        <f t="shared" si="47"/>
        <v>2455.5953488372097</v>
      </c>
      <c r="AE597" s="104">
        <f t="shared" si="48"/>
        <v>328.28411906976748</v>
      </c>
      <c r="AF597" s="104">
        <f t="shared" si="49"/>
        <v>12474.796524651165</v>
      </c>
    </row>
    <row r="598" spans="28:32" ht="20.100000000000001" customHeight="1" x14ac:dyDescent="0.5">
      <c r="AB598" s="102">
        <f t="shared" si="45"/>
        <v>38</v>
      </c>
      <c r="AC598" s="103">
        <f t="shared" si="46"/>
        <v>64.620930232558152</v>
      </c>
      <c r="AD598" s="103">
        <f t="shared" si="47"/>
        <v>2455.5953488372097</v>
      </c>
      <c r="AE598" s="104">
        <f t="shared" si="48"/>
        <v>328.28411906976748</v>
      </c>
      <c r="AF598" s="104">
        <f t="shared" si="49"/>
        <v>12474.796524651165</v>
      </c>
    </row>
    <row r="599" spans="28:32" ht="20.100000000000001" customHeight="1" x14ac:dyDescent="0.5">
      <c r="AB599" s="102">
        <f t="shared" si="45"/>
        <v>38</v>
      </c>
      <c r="AC599" s="103">
        <f t="shared" si="46"/>
        <v>64.620930232558152</v>
      </c>
      <c r="AD599" s="103">
        <f t="shared" si="47"/>
        <v>2455.5953488372097</v>
      </c>
      <c r="AE599" s="104">
        <f t="shared" si="48"/>
        <v>328.28411906976748</v>
      </c>
      <c r="AF599" s="104">
        <f t="shared" si="49"/>
        <v>12474.796524651165</v>
      </c>
    </row>
    <row r="600" spans="28:32" ht="20.100000000000001" customHeight="1" x14ac:dyDescent="0.5">
      <c r="AB600" s="102">
        <f t="shared" si="45"/>
        <v>38</v>
      </c>
      <c r="AC600" s="103">
        <f t="shared" si="46"/>
        <v>64.620930232558152</v>
      </c>
      <c r="AD600" s="103">
        <f t="shared" si="47"/>
        <v>2455.5953488372097</v>
      </c>
      <c r="AE600" s="104">
        <f t="shared" si="48"/>
        <v>328.28411906976748</v>
      </c>
      <c r="AF600" s="104">
        <f t="shared" si="49"/>
        <v>12474.796524651165</v>
      </c>
    </row>
    <row r="601" spans="28:32" ht="20.100000000000001" customHeight="1" x14ac:dyDescent="0.5">
      <c r="AB601" s="102">
        <f t="shared" si="45"/>
        <v>38</v>
      </c>
      <c r="AC601" s="103">
        <f t="shared" si="46"/>
        <v>64.620930232558152</v>
      </c>
      <c r="AD601" s="103">
        <f t="shared" si="47"/>
        <v>2455.5953488372097</v>
      </c>
      <c r="AE601" s="104">
        <f t="shared" si="48"/>
        <v>328.28411906976748</v>
      </c>
      <c r="AF601" s="104">
        <f t="shared" si="49"/>
        <v>12474.796524651165</v>
      </c>
    </row>
    <row r="602" spans="28:32" ht="20.100000000000001" customHeight="1" x14ac:dyDescent="0.5">
      <c r="AB602" s="102">
        <f t="shared" si="45"/>
        <v>38</v>
      </c>
      <c r="AC602" s="103">
        <f t="shared" si="46"/>
        <v>64.620930232558152</v>
      </c>
      <c r="AD602" s="103">
        <f t="shared" si="47"/>
        <v>2455.5953488372097</v>
      </c>
      <c r="AE602" s="104">
        <f t="shared" si="48"/>
        <v>328.28411906976748</v>
      </c>
      <c r="AF602" s="104">
        <f t="shared" si="49"/>
        <v>12474.796524651165</v>
      </c>
    </row>
    <row r="603" spans="28:32" ht="20.100000000000001" customHeight="1" x14ac:dyDescent="0.5">
      <c r="AB603" s="102">
        <f t="shared" si="45"/>
        <v>38</v>
      </c>
      <c r="AC603" s="103">
        <f t="shared" si="46"/>
        <v>64.620930232558152</v>
      </c>
      <c r="AD603" s="103">
        <f t="shared" si="47"/>
        <v>2455.5953488372097</v>
      </c>
      <c r="AE603" s="104">
        <f t="shared" si="48"/>
        <v>328.28411906976748</v>
      </c>
      <c r="AF603" s="104">
        <f t="shared" si="49"/>
        <v>12474.796524651165</v>
      </c>
    </row>
    <row r="604" spans="28:32" ht="20.100000000000001" customHeight="1" x14ac:dyDescent="0.5">
      <c r="AB604" s="102">
        <f t="shared" si="45"/>
        <v>38</v>
      </c>
      <c r="AC604" s="103">
        <f t="shared" si="46"/>
        <v>64.620930232558152</v>
      </c>
      <c r="AD604" s="103">
        <f t="shared" si="47"/>
        <v>2455.5953488372097</v>
      </c>
      <c r="AE604" s="104">
        <f t="shared" si="48"/>
        <v>328.28411906976748</v>
      </c>
      <c r="AF604" s="104">
        <f t="shared" si="49"/>
        <v>12474.796524651165</v>
      </c>
    </row>
    <row r="605" spans="28:32" ht="20.100000000000001" customHeight="1" x14ac:dyDescent="0.5">
      <c r="AB605" s="102">
        <f t="shared" si="45"/>
        <v>38</v>
      </c>
      <c r="AC605" s="103">
        <f t="shared" si="46"/>
        <v>64.620930232558152</v>
      </c>
      <c r="AD605" s="103">
        <f t="shared" si="47"/>
        <v>2455.5953488372097</v>
      </c>
      <c r="AE605" s="104">
        <f t="shared" si="48"/>
        <v>328.28411906976748</v>
      </c>
      <c r="AF605" s="104">
        <f t="shared" si="49"/>
        <v>12474.796524651165</v>
      </c>
    </row>
    <row r="606" spans="28:32" ht="20.100000000000001" customHeight="1" x14ac:dyDescent="0.5">
      <c r="AB606" s="102">
        <f t="shared" si="45"/>
        <v>38</v>
      </c>
      <c r="AC606" s="103">
        <f t="shared" si="46"/>
        <v>64.620930232558152</v>
      </c>
      <c r="AD606" s="103">
        <f t="shared" si="47"/>
        <v>2455.5953488372097</v>
      </c>
      <c r="AE606" s="104">
        <f t="shared" si="48"/>
        <v>328.28411906976748</v>
      </c>
      <c r="AF606" s="104">
        <f t="shared" si="49"/>
        <v>12474.796524651165</v>
      </c>
    </row>
    <row r="607" spans="28:32" ht="20.100000000000001" customHeight="1" x14ac:dyDescent="0.5">
      <c r="AB607" s="102">
        <f t="shared" si="45"/>
        <v>38</v>
      </c>
      <c r="AC607" s="103">
        <f t="shared" si="46"/>
        <v>64.620930232558152</v>
      </c>
      <c r="AD607" s="103">
        <f t="shared" si="47"/>
        <v>2455.5953488372097</v>
      </c>
      <c r="AE607" s="104">
        <f t="shared" si="48"/>
        <v>328.28411906976748</v>
      </c>
      <c r="AF607" s="104">
        <f t="shared" si="49"/>
        <v>12474.796524651165</v>
      </c>
    </row>
    <row r="608" spans="28:32" ht="20.100000000000001" customHeight="1" x14ac:dyDescent="0.5">
      <c r="AB608" s="102">
        <f t="shared" si="45"/>
        <v>38</v>
      </c>
      <c r="AC608" s="103">
        <f t="shared" si="46"/>
        <v>64.620930232558152</v>
      </c>
      <c r="AD608" s="103">
        <f t="shared" si="47"/>
        <v>2455.5953488372097</v>
      </c>
      <c r="AE608" s="104">
        <f t="shared" si="48"/>
        <v>328.28411906976748</v>
      </c>
      <c r="AF608" s="104">
        <f t="shared" si="49"/>
        <v>12474.796524651165</v>
      </c>
    </row>
    <row r="609" spans="28:32" ht="20.100000000000001" customHeight="1" x14ac:dyDescent="0.5">
      <c r="AB609" s="102">
        <f t="shared" si="45"/>
        <v>38</v>
      </c>
      <c r="AC609" s="103">
        <f t="shared" si="46"/>
        <v>64.620930232558152</v>
      </c>
      <c r="AD609" s="103">
        <f t="shared" si="47"/>
        <v>2455.5953488372097</v>
      </c>
      <c r="AE609" s="104">
        <f t="shared" si="48"/>
        <v>328.28411906976748</v>
      </c>
      <c r="AF609" s="104">
        <f t="shared" si="49"/>
        <v>12474.796524651165</v>
      </c>
    </row>
    <row r="610" spans="28:32" ht="20.100000000000001" customHeight="1" x14ac:dyDescent="0.5">
      <c r="AB610" s="102">
        <f t="shared" si="45"/>
        <v>38</v>
      </c>
      <c r="AC610" s="103">
        <f t="shared" si="46"/>
        <v>64.620930232558152</v>
      </c>
      <c r="AD610" s="103">
        <f t="shared" si="47"/>
        <v>2455.5953488372097</v>
      </c>
      <c r="AE610" s="104">
        <f t="shared" si="48"/>
        <v>328.28411906976748</v>
      </c>
      <c r="AF610" s="104">
        <f t="shared" si="49"/>
        <v>12474.796524651165</v>
      </c>
    </row>
    <row r="611" spans="28:32" ht="20.100000000000001" customHeight="1" x14ac:dyDescent="0.5">
      <c r="AB611" s="102">
        <f t="shared" si="45"/>
        <v>38</v>
      </c>
      <c r="AC611" s="103">
        <f t="shared" si="46"/>
        <v>64.620930232558152</v>
      </c>
      <c r="AD611" s="103">
        <f t="shared" si="47"/>
        <v>2455.5953488372097</v>
      </c>
      <c r="AE611" s="104">
        <f t="shared" si="48"/>
        <v>328.28411906976748</v>
      </c>
      <c r="AF611" s="104">
        <f t="shared" si="49"/>
        <v>12474.796524651165</v>
      </c>
    </row>
    <row r="612" spans="28:32" ht="20.100000000000001" customHeight="1" x14ac:dyDescent="0.5">
      <c r="AB612" s="102">
        <f t="shared" si="45"/>
        <v>38</v>
      </c>
      <c r="AC612" s="103">
        <f t="shared" si="46"/>
        <v>64.620930232558152</v>
      </c>
      <c r="AD612" s="103">
        <f t="shared" si="47"/>
        <v>2455.5953488372097</v>
      </c>
      <c r="AE612" s="104">
        <f t="shared" si="48"/>
        <v>328.28411906976748</v>
      </c>
      <c r="AF612" s="104">
        <f t="shared" si="49"/>
        <v>12474.796524651165</v>
      </c>
    </row>
    <row r="613" spans="28:32" ht="20.100000000000001" customHeight="1" x14ac:dyDescent="0.5">
      <c r="AB613" s="102">
        <f t="shared" si="45"/>
        <v>38</v>
      </c>
      <c r="AC613" s="103">
        <f t="shared" si="46"/>
        <v>64.620930232558152</v>
      </c>
      <c r="AD613" s="103">
        <f t="shared" si="47"/>
        <v>2455.5953488372097</v>
      </c>
      <c r="AE613" s="104">
        <f t="shared" si="48"/>
        <v>328.28411906976748</v>
      </c>
      <c r="AF613" s="104">
        <f t="shared" si="49"/>
        <v>12474.796524651165</v>
      </c>
    </row>
    <row r="614" spans="28:32" ht="20.100000000000001" customHeight="1" x14ac:dyDescent="0.5">
      <c r="AB614" s="102">
        <f t="shared" si="45"/>
        <v>38</v>
      </c>
      <c r="AC614" s="103">
        <f t="shared" si="46"/>
        <v>64.620930232558152</v>
      </c>
      <c r="AD614" s="103">
        <f t="shared" si="47"/>
        <v>2455.5953488372097</v>
      </c>
      <c r="AE614" s="104">
        <f t="shared" si="48"/>
        <v>328.28411906976748</v>
      </c>
      <c r="AF614" s="104">
        <f t="shared" si="49"/>
        <v>12474.796524651165</v>
      </c>
    </row>
    <row r="615" spans="28:32" ht="20.100000000000001" customHeight="1" x14ac:dyDescent="0.5">
      <c r="AB615" s="102">
        <f t="shared" si="45"/>
        <v>38</v>
      </c>
      <c r="AC615" s="103">
        <f t="shared" si="46"/>
        <v>64.620930232558152</v>
      </c>
      <c r="AD615" s="103">
        <f t="shared" si="47"/>
        <v>2455.5953488372097</v>
      </c>
      <c r="AE615" s="104">
        <f t="shared" si="48"/>
        <v>328.28411906976748</v>
      </c>
      <c r="AF615" s="104">
        <f t="shared" si="49"/>
        <v>12474.796524651165</v>
      </c>
    </row>
    <row r="616" spans="28:32" ht="20.100000000000001" customHeight="1" x14ac:dyDescent="0.5">
      <c r="AB616" s="102">
        <f t="shared" si="45"/>
        <v>38</v>
      </c>
      <c r="AC616" s="103">
        <f t="shared" si="46"/>
        <v>64.620930232558152</v>
      </c>
      <c r="AD616" s="103">
        <f t="shared" si="47"/>
        <v>2455.5953488372097</v>
      </c>
      <c r="AE616" s="104">
        <f t="shared" si="48"/>
        <v>328.28411906976748</v>
      </c>
      <c r="AF616" s="104">
        <f t="shared" si="49"/>
        <v>12474.796524651165</v>
      </c>
    </row>
    <row r="617" spans="28:32" ht="20.100000000000001" customHeight="1" x14ac:dyDescent="0.5">
      <c r="AB617" s="102">
        <f t="shared" si="45"/>
        <v>38</v>
      </c>
      <c r="AC617" s="103">
        <f t="shared" si="46"/>
        <v>64.620930232558152</v>
      </c>
      <c r="AD617" s="103">
        <f t="shared" si="47"/>
        <v>2455.5953488372097</v>
      </c>
      <c r="AE617" s="104">
        <f t="shared" si="48"/>
        <v>328.28411906976748</v>
      </c>
      <c r="AF617" s="104">
        <f t="shared" si="49"/>
        <v>12474.796524651165</v>
      </c>
    </row>
    <row r="618" spans="28:32" ht="20.100000000000001" customHeight="1" x14ac:dyDescent="0.5">
      <c r="AB618" s="102">
        <f t="shared" si="45"/>
        <v>38</v>
      </c>
      <c r="AC618" s="103">
        <f t="shared" si="46"/>
        <v>64.620930232558152</v>
      </c>
      <c r="AD618" s="103">
        <f t="shared" si="47"/>
        <v>2455.5953488372097</v>
      </c>
      <c r="AE618" s="104">
        <f t="shared" si="48"/>
        <v>328.28411906976748</v>
      </c>
      <c r="AF618" s="104">
        <f t="shared" si="49"/>
        <v>12474.796524651165</v>
      </c>
    </row>
    <row r="619" spans="28:32" ht="20.100000000000001" customHeight="1" x14ac:dyDescent="0.5">
      <c r="AB619" s="102">
        <f t="shared" si="45"/>
        <v>38</v>
      </c>
      <c r="AC619" s="103">
        <f t="shared" si="46"/>
        <v>64.620930232558152</v>
      </c>
      <c r="AD619" s="103">
        <f t="shared" si="47"/>
        <v>2455.5953488372097</v>
      </c>
      <c r="AE619" s="104">
        <f t="shared" si="48"/>
        <v>328.28411906976748</v>
      </c>
      <c r="AF619" s="104">
        <f t="shared" si="49"/>
        <v>12474.796524651165</v>
      </c>
    </row>
    <row r="620" spans="28:32" ht="20.100000000000001" customHeight="1" x14ac:dyDescent="0.5">
      <c r="AB620" s="102">
        <f t="shared" si="45"/>
        <v>38</v>
      </c>
      <c r="AC620" s="103">
        <f t="shared" si="46"/>
        <v>64.620930232558152</v>
      </c>
      <c r="AD620" s="103">
        <f t="shared" si="47"/>
        <v>2455.5953488372097</v>
      </c>
      <c r="AE620" s="104">
        <f t="shared" si="48"/>
        <v>328.28411906976748</v>
      </c>
      <c r="AF620" s="104">
        <f t="shared" si="49"/>
        <v>12474.796524651165</v>
      </c>
    </row>
    <row r="621" spans="28:32" ht="20.100000000000001" customHeight="1" x14ac:dyDescent="0.5">
      <c r="AB621" s="102">
        <f t="shared" si="45"/>
        <v>38</v>
      </c>
      <c r="AC621" s="103">
        <f t="shared" si="46"/>
        <v>64.620930232558152</v>
      </c>
      <c r="AD621" s="103">
        <f t="shared" si="47"/>
        <v>2455.5953488372097</v>
      </c>
      <c r="AE621" s="104">
        <f t="shared" si="48"/>
        <v>328.28411906976748</v>
      </c>
      <c r="AF621" s="104">
        <f t="shared" si="49"/>
        <v>12474.796524651165</v>
      </c>
    </row>
    <row r="622" spans="28:32" ht="20.100000000000001" customHeight="1" x14ac:dyDescent="0.5">
      <c r="AB622" s="102">
        <f t="shared" si="45"/>
        <v>38</v>
      </c>
      <c r="AC622" s="103">
        <f t="shared" si="46"/>
        <v>64.620930232558152</v>
      </c>
      <c r="AD622" s="103">
        <f t="shared" si="47"/>
        <v>2455.5953488372097</v>
      </c>
      <c r="AE622" s="104">
        <f t="shared" si="48"/>
        <v>328.28411906976748</v>
      </c>
      <c r="AF622" s="104">
        <f t="shared" si="49"/>
        <v>12474.796524651165</v>
      </c>
    </row>
    <row r="623" spans="28:32" ht="20.100000000000001" customHeight="1" x14ac:dyDescent="0.5">
      <c r="AB623" s="102">
        <f t="shared" si="45"/>
        <v>38</v>
      </c>
      <c r="AC623" s="103">
        <f t="shared" si="46"/>
        <v>64.620930232558152</v>
      </c>
      <c r="AD623" s="103">
        <f t="shared" si="47"/>
        <v>2455.5953488372097</v>
      </c>
      <c r="AE623" s="104">
        <f t="shared" si="48"/>
        <v>328.28411906976748</v>
      </c>
      <c r="AF623" s="104">
        <f t="shared" si="49"/>
        <v>12474.796524651165</v>
      </c>
    </row>
    <row r="624" spans="28:32" ht="20.100000000000001" customHeight="1" x14ac:dyDescent="0.5">
      <c r="AB624" s="102">
        <f t="shared" si="45"/>
        <v>38</v>
      </c>
      <c r="AC624" s="103">
        <f t="shared" si="46"/>
        <v>64.620930232558152</v>
      </c>
      <c r="AD624" s="103">
        <f t="shared" si="47"/>
        <v>2455.5953488372097</v>
      </c>
      <c r="AE624" s="104">
        <f t="shared" si="48"/>
        <v>328.28411906976748</v>
      </c>
      <c r="AF624" s="104">
        <f t="shared" si="49"/>
        <v>12474.796524651165</v>
      </c>
    </row>
    <row r="625" spans="28:32" ht="20.100000000000001" customHeight="1" x14ac:dyDescent="0.5">
      <c r="AB625" s="102">
        <f t="shared" si="45"/>
        <v>38</v>
      </c>
      <c r="AC625" s="103">
        <f t="shared" si="46"/>
        <v>64.620930232558152</v>
      </c>
      <c r="AD625" s="103">
        <f t="shared" si="47"/>
        <v>2455.5953488372097</v>
      </c>
      <c r="AE625" s="104">
        <f t="shared" si="48"/>
        <v>328.28411906976748</v>
      </c>
      <c r="AF625" s="104">
        <f t="shared" si="49"/>
        <v>12474.796524651165</v>
      </c>
    </row>
    <row r="626" spans="28:32" ht="20.100000000000001" customHeight="1" x14ac:dyDescent="0.5">
      <c r="AB626" s="102">
        <f t="shared" si="45"/>
        <v>38</v>
      </c>
      <c r="AC626" s="103">
        <f t="shared" si="46"/>
        <v>64.620930232558152</v>
      </c>
      <c r="AD626" s="103">
        <f t="shared" si="47"/>
        <v>2455.5953488372097</v>
      </c>
      <c r="AE626" s="104">
        <f t="shared" si="48"/>
        <v>328.28411906976748</v>
      </c>
      <c r="AF626" s="104">
        <f t="shared" si="49"/>
        <v>12474.796524651165</v>
      </c>
    </row>
    <row r="627" spans="28:32" ht="20.100000000000001" customHeight="1" x14ac:dyDescent="0.5">
      <c r="AB627" s="102">
        <f t="shared" si="45"/>
        <v>38</v>
      </c>
      <c r="AC627" s="103">
        <f t="shared" si="46"/>
        <v>64.620930232558152</v>
      </c>
      <c r="AD627" s="103">
        <f t="shared" si="47"/>
        <v>2455.5953488372097</v>
      </c>
      <c r="AE627" s="104">
        <f t="shared" si="48"/>
        <v>328.28411906976748</v>
      </c>
      <c r="AF627" s="104">
        <f t="shared" si="49"/>
        <v>12474.796524651165</v>
      </c>
    </row>
    <row r="628" spans="28:32" ht="20.100000000000001" customHeight="1" x14ac:dyDescent="0.5">
      <c r="AB628" s="102">
        <f t="shared" si="45"/>
        <v>38</v>
      </c>
      <c r="AC628" s="103">
        <f t="shared" si="46"/>
        <v>64.620930232558152</v>
      </c>
      <c r="AD628" s="103">
        <f t="shared" si="47"/>
        <v>2455.5953488372097</v>
      </c>
      <c r="AE628" s="104">
        <f t="shared" si="48"/>
        <v>328.28411906976748</v>
      </c>
      <c r="AF628" s="104">
        <f t="shared" si="49"/>
        <v>12474.796524651165</v>
      </c>
    </row>
    <row r="629" spans="28:32" ht="20.100000000000001" customHeight="1" x14ac:dyDescent="0.5">
      <c r="AB629" s="102">
        <f t="shared" si="45"/>
        <v>38</v>
      </c>
      <c r="AC629" s="103">
        <f t="shared" si="46"/>
        <v>64.620930232558152</v>
      </c>
      <c r="AD629" s="103">
        <f t="shared" si="47"/>
        <v>2455.5953488372097</v>
      </c>
      <c r="AE629" s="104">
        <f t="shared" si="48"/>
        <v>328.28411906976748</v>
      </c>
      <c r="AF629" s="104">
        <f t="shared" si="49"/>
        <v>12474.796524651165</v>
      </c>
    </row>
    <row r="630" spans="28:32" ht="20.100000000000001" customHeight="1" x14ac:dyDescent="0.5">
      <c r="AB630" s="102">
        <f t="shared" si="45"/>
        <v>38</v>
      </c>
      <c r="AC630" s="103">
        <f t="shared" si="46"/>
        <v>64.620930232558152</v>
      </c>
      <c r="AD630" s="103">
        <f t="shared" si="47"/>
        <v>2455.5953488372097</v>
      </c>
      <c r="AE630" s="104">
        <f t="shared" si="48"/>
        <v>328.28411906976748</v>
      </c>
      <c r="AF630" s="104">
        <f t="shared" si="49"/>
        <v>12474.796524651165</v>
      </c>
    </row>
    <row r="631" spans="28:32" ht="20.100000000000001" customHeight="1" x14ac:dyDescent="0.5">
      <c r="AB631" s="102">
        <f t="shared" si="45"/>
        <v>38</v>
      </c>
      <c r="AC631" s="103">
        <f t="shared" si="46"/>
        <v>64.620930232558152</v>
      </c>
      <c r="AD631" s="103">
        <f t="shared" si="47"/>
        <v>2455.5953488372097</v>
      </c>
      <c r="AE631" s="104">
        <f t="shared" si="48"/>
        <v>328.28411906976748</v>
      </c>
      <c r="AF631" s="104">
        <f t="shared" si="49"/>
        <v>12474.796524651165</v>
      </c>
    </row>
    <row r="632" spans="28:32" ht="20.100000000000001" customHeight="1" x14ac:dyDescent="0.5">
      <c r="AB632" s="102">
        <f t="shared" si="45"/>
        <v>38</v>
      </c>
      <c r="AC632" s="103">
        <f t="shared" si="46"/>
        <v>64.620930232558152</v>
      </c>
      <c r="AD632" s="103">
        <f t="shared" si="47"/>
        <v>2455.5953488372097</v>
      </c>
      <c r="AE632" s="104">
        <f t="shared" si="48"/>
        <v>328.28411906976748</v>
      </c>
      <c r="AF632" s="104">
        <f t="shared" si="49"/>
        <v>12474.796524651165</v>
      </c>
    </row>
    <row r="633" spans="28:32" ht="20.100000000000001" customHeight="1" x14ac:dyDescent="0.5">
      <c r="AB633" s="102">
        <f t="shared" si="45"/>
        <v>38</v>
      </c>
      <c r="AC633" s="103">
        <f t="shared" si="46"/>
        <v>64.620930232558152</v>
      </c>
      <c r="AD633" s="103">
        <f t="shared" si="47"/>
        <v>2455.5953488372097</v>
      </c>
      <c r="AE633" s="104">
        <f t="shared" si="48"/>
        <v>328.28411906976748</v>
      </c>
      <c r="AF633" s="104">
        <f t="shared" si="49"/>
        <v>12474.796524651165</v>
      </c>
    </row>
    <row r="634" spans="28:32" ht="20.100000000000001" customHeight="1" x14ac:dyDescent="0.5">
      <c r="AB634" s="102">
        <f t="shared" si="45"/>
        <v>38</v>
      </c>
      <c r="AC634" s="103">
        <f t="shared" si="46"/>
        <v>64.620930232558152</v>
      </c>
      <c r="AD634" s="103">
        <f t="shared" si="47"/>
        <v>2455.5953488372097</v>
      </c>
      <c r="AE634" s="104">
        <f t="shared" si="48"/>
        <v>328.28411906976748</v>
      </c>
      <c r="AF634" s="104">
        <f t="shared" si="49"/>
        <v>12474.796524651165</v>
      </c>
    </row>
    <row r="635" spans="28:32" ht="20.100000000000001" customHeight="1" x14ac:dyDescent="0.5">
      <c r="AB635" s="102">
        <f t="shared" si="45"/>
        <v>38</v>
      </c>
      <c r="AC635" s="103">
        <f t="shared" si="46"/>
        <v>64.620930232558152</v>
      </c>
      <c r="AD635" s="103">
        <f t="shared" si="47"/>
        <v>2455.5953488372097</v>
      </c>
      <c r="AE635" s="104">
        <f t="shared" si="48"/>
        <v>328.28411906976748</v>
      </c>
      <c r="AF635" s="104">
        <f t="shared" si="49"/>
        <v>12474.796524651165</v>
      </c>
    </row>
    <row r="636" spans="28:32" ht="20.100000000000001" customHeight="1" x14ac:dyDescent="0.5">
      <c r="AB636" s="102">
        <f t="shared" si="45"/>
        <v>38</v>
      </c>
      <c r="AC636" s="103">
        <f t="shared" si="46"/>
        <v>64.620930232558152</v>
      </c>
      <c r="AD636" s="103">
        <f t="shared" si="47"/>
        <v>2455.5953488372097</v>
      </c>
      <c r="AE636" s="104">
        <f t="shared" si="48"/>
        <v>328.28411906976748</v>
      </c>
      <c r="AF636" s="104">
        <f t="shared" si="49"/>
        <v>12474.796524651165</v>
      </c>
    </row>
    <row r="637" spans="28:32" ht="20.100000000000001" customHeight="1" x14ac:dyDescent="0.5">
      <c r="AB637" s="102">
        <f t="shared" si="45"/>
        <v>38</v>
      </c>
      <c r="AC637" s="103">
        <f t="shared" si="46"/>
        <v>64.620930232558152</v>
      </c>
      <c r="AD637" s="103">
        <f t="shared" si="47"/>
        <v>2455.5953488372097</v>
      </c>
      <c r="AE637" s="104">
        <f t="shared" si="48"/>
        <v>328.28411906976748</v>
      </c>
      <c r="AF637" s="104">
        <f t="shared" si="49"/>
        <v>12474.796524651165</v>
      </c>
    </row>
    <row r="638" spans="28:32" ht="20.100000000000001" customHeight="1" x14ac:dyDescent="0.5">
      <c r="AB638" s="102">
        <f t="shared" si="45"/>
        <v>38</v>
      </c>
      <c r="AC638" s="103">
        <f t="shared" si="46"/>
        <v>64.620930232558152</v>
      </c>
      <c r="AD638" s="103">
        <f t="shared" si="47"/>
        <v>2455.5953488372097</v>
      </c>
      <c r="AE638" s="104">
        <f t="shared" si="48"/>
        <v>328.28411906976748</v>
      </c>
      <c r="AF638" s="104">
        <f t="shared" si="49"/>
        <v>12474.796524651165</v>
      </c>
    </row>
    <row r="639" spans="28:32" ht="20.100000000000001" customHeight="1" x14ac:dyDescent="0.5">
      <c r="AB639" s="102">
        <f t="shared" si="45"/>
        <v>38</v>
      </c>
      <c r="AC639" s="103">
        <f t="shared" si="46"/>
        <v>64.620930232558152</v>
      </c>
      <c r="AD639" s="103">
        <f t="shared" si="47"/>
        <v>2455.5953488372097</v>
      </c>
      <c r="AE639" s="104">
        <f t="shared" si="48"/>
        <v>328.28411906976748</v>
      </c>
      <c r="AF639" s="104">
        <f t="shared" si="49"/>
        <v>12474.796524651165</v>
      </c>
    </row>
    <row r="640" spans="28:32" ht="20.100000000000001" customHeight="1" x14ac:dyDescent="0.5">
      <c r="AB640" s="102">
        <f t="shared" si="45"/>
        <v>38</v>
      </c>
      <c r="AC640" s="103">
        <f t="shared" si="46"/>
        <v>64.620930232558152</v>
      </c>
      <c r="AD640" s="103">
        <f t="shared" si="47"/>
        <v>2455.5953488372097</v>
      </c>
      <c r="AE640" s="104">
        <f t="shared" si="48"/>
        <v>328.28411906976748</v>
      </c>
      <c r="AF640" s="104">
        <f t="shared" si="49"/>
        <v>12474.796524651165</v>
      </c>
    </row>
    <row r="641" spans="28:32" ht="20.100000000000001" customHeight="1" x14ac:dyDescent="0.5">
      <c r="AB641" s="102">
        <f t="shared" si="45"/>
        <v>38</v>
      </c>
      <c r="AC641" s="103">
        <f t="shared" si="46"/>
        <v>64.620930232558152</v>
      </c>
      <c r="AD641" s="103">
        <f t="shared" si="47"/>
        <v>2455.5953488372097</v>
      </c>
      <c r="AE641" s="104">
        <f t="shared" si="48"/>
        <v>328.28411906976748</v>
      </c>
      <c r="AF641" s="104">
        <f t="shared" si="49"/>
        <v>12474.796524651165</v>
      </c>
    </row>
    <row r="642" spans="28:32" ht="20.100000000000001" customHeight="1" x14ac:dyDescent="0.5">
      <c r="AB642" s="102">
        <f t="shared" si="45"/>
        <v>38</v>
      </c>
      <c r="AC642" s="103">
        <f t="shared" si="46"/>
        <v>64.620930232558152</v>
      </c>
      <c r="AD642" s="103">
        <f t="shared" si="47"/>
        <v>2455.5953488372097</v>
      </c>
      <c r="AE642" s="104">
        <f t="shared" si="48"/>
        <v>328.28411906976748</v>
      </c>
      <c r="AF642" s="104">
        <f t="shared" si="49"/>
        <v>12474.796524651165</v>
      </c>
    </row>
    <row r="643" spans="28:32" ht="20.100000000000001" customHeight="1" x14ac:dyDescent="0.5">
      <c r="AB643" s="102">
        <f t="shared" si="45"/>
        <v>38</v>
      </c>
      <c r="AC643" s="103">
        <f t="shared" si="46"/>
        <v>64.620930232558152</v>
      </c>
      <c r="AD643" s="103">
        <f t="shared" si="47"/>
        <v>2455.5953488372097</v>
      </c>
      <c r="AE643" s="104">
        <f t="shared" si="48"/>
        <v>328.28411906976748</v>
      </c>
      <c r="AF643" s="104">
        <f t="shared" si="49"/>
        <v>12474.796524651165</v>
      </c>
    </row>
    <row r="644" spans="28:32" ht="20.100000000000001" customHeight="1" x14ac:dyDescent="0.5">
      <c r="AB644" s="102">
        <f t="shared" si="45"/>
        <v>38</v>
      </c>
      <c r="AC644" s="103">
        <f t="shared" si="46"/>
        <v>64.620930232558152</v>
      </c>
      <c r="AD644" s="103">
        <f t="shared" si="47"/>
        <v>2455.5953488372097</v>
      </c>
      <c r="AE644" s="104">
        <f t="shared" si="48"/>
        <v>328.28411906976748</v>
      </c>
      <c r="AF644" s="104">
        <f t="shared" si="49"/>
        <v>12474.796524651165</v>
      </c>
    </row>
    <row r="645" spans="28:32" ht="20.100000000000001" customHeight="1" x14ac:dyDescent="0.5">
      <c r="AB645" s="102">
        <f t="shared" si="45"/>
        <v>38</v>
      </c>
      <c r="AC645" s="103">
        <f t="shared" si="46"/>
        <v>64.620930232558152</v>
      </c>
      <c r="AD645" s="103">
        <f t="shared" si="47"/>
        <v>2455.5953488372097</v>
      </c>
      <c r="AE645" s="104">
        <f t="shared" si="48"/>
        <v>328.28411906976748</v>
      </c>
      <c r="AF645" s="104">
        <f t="shared" si="49"/>
        <v>12474.796524651165</v>
      </c>
    </row>
    <row r="646" spans="28:32" ht="20.100000000000001" customHeight="1" x14ac:dyDescent="0.5">
      <c r="AB646" s="102">
        <f t="shared" si="45"/>
        <v>38</v>
      </c>
      <c r="AC646" s="103">
        <f t="shared" si="46"/>
        <v>64.620930232558152</v>
      </c>
      <c r="AD646" s="103">
        <f t="shared" si="47"/>
        <v>2455.5953488372097</v>
      </c>
      <c r="AE646" s="104">
        <f t="shared" si="48"/>
        <v>328.28411906976748</v>
      </c>
      <c r="AF646" s="104">
        <f t="shared" si="49"/>
        <v>12474.796524651165</v>
      </c>
    </row>
    <row r="647" spans="28:32" ht="20.100000000000001" customHeight="1" x14ac:dyDescent="0.5">
      <c r="AB647" s="102">
        <f t="shared" ref="AB647:AB710" si="50">AB646+U647</f>
        <v>38</v>
      </c>
      <c r="AC647" s="103">
        <f t="shared" ref="AC647:AC710" si="51">IF(U647&gt;0,(W647+AD646)/AB647,AC646)</f>
        <v>64.620930232558152</v>
      </c>
      <c r="AD647" s="103">
        <f t="shared" ref="AD647:AD710" si="52">AB647*AC647</f>
        <v>2455.5953488372097</v>
      </c>
      <c r="AE647" s="104">
        <f t="shared" ref="AE647:AE710" si="53">IF(U647&gt;0,(AF646+Z647)/AB647,AE646)</f>
        <v>328.28411906976748</v>
      </c>
      <c r="AF647" s="104">
        <f t="shared" ref="AF647:AF710" si="54">AB647*AE647</f>
        <v>12474.796524651165</v>
      </c>
    </row>
    <row r="648" spans="28:32" ht="20.100000000000001" customHeight="1" x14ac:dyDescent="0.5">
      <c r="AB648" s="102">
        <f t="shared" si="50"/>
        <v>38</v>
      </c>
      <c r="AC648" s="103">
        <f t="shared" si="51"/>
        <v>64.620930232558152</v>
      </c>
      <c r="AD648" s="103">
        <f t="shared" si="52"/>
        <v>2455.5953488372097</v>
      </c>
      <c r="AE648" s="104">
        <f t="shared" si="53"/>
        <v>328.28411906976748</v>
      </c>
      <c r="AF648" s="104">
        <f t="shared" si="54"/>
        <v>12474.796524651165</v>
      </c>
    </row>
    <row r="649" spans="28:32" ht="20.100000000000001" customHeight="1" x14ac:dyDescent="0.5">
      <c r="AB649" s="102">
        <f t="shared" si="50"/>
        <v>38</v>
      </c>
      <c r="AC649" s="103">
        <f t="shared" si="51"/>
        <v>64.620930232558152</v>
      </c>
      <c r="AD649" s="103">
        <f t="shared" si="52"/>
        <v>2455.5953488372097</v>
      </c>
      <c r="AE649" s="104">
        <f t="shared" si="53"/>
        <v>328.28411906976748</v>
      </c>
      <c r="AF649" s="104">
        <f t="shared" si="54"/>
        <v>12474.796524651165</v>
      </c>
    </row>
    <row r="650" spans="28:32" ht="20.100000000000001" customHeight="1" x14ac:dyDescent="0.5">
      <c r="AB650" s="102">
        <f t="shared" si="50"/>
        <v>38</v>
      </c>
      <c r="AC650" s="103">
        <f t="shared" si="51"/>
        <v>64.620930232558152</v>
      </c>
      <c r="AD650" s="103">
        <f t="shared" si="52"/>
        <v>2455.5953488372097</v>
      </c>
      <c r="AE650" s="104">
        <f t="shared" si="53"/>
        <v>328.28411906976748</v>
      </c>
      <c r="AF650" s="104">
        <f t="shared" si="54"/>
        <v>12474.796524651165</v>
      </c>
    </row>
    <row r="651" spans="28:32" ht="20.100000000000001" customHeight="1" x14ac:dyDescent="0.5">
      <c r="AB651" s="102">
        <f t="shared" si="50"/>
        <v>38</v>
      </c>
      <c r="AC651" s="103">
        <f t="shared" si="51"/>
        <v>64.620930232558152</v>
      </c>
      <c r="AD651" s="103">
        <f t="shared" si="52"/>
        <v>2455.5953488372097</v>
      </c>
      <c r="AE651" s="104">
        <f t="shared" si="53"/>
        <v>328.28411906976748</v>
      </c>
      <c r="AF651" s="104">
        <f t="shared" si="54"/>
        <v>12474.796524651165</v>
      </c>
    </row>
    <row r="652" spans="28:32" ht="20.100000000000001" customHeight="1" x14ac:dyDescent="0.5">
      <c r="AB652" s="102">
        <f t="shared" si="50"/>
        <v>38</v>
      </c>
      <c r="AC652" s="103">
        <f t="shared" si="51"/>
        <v>64.620930232558152</v>
      </c>
      <c r="AD652" s="103">
        <f t="shared" si="52"/>
        <v>2455.5953488372097</v>
      </c>
      <c r="AE652" s="104">
        <f t="shared" si="53"/>
        <v>328.28411906976748</v>
      </c>
      <c r="AF652" s="104">
        <f t="shared" si="54"/>
        <v>12474.796524651165</v>
      </c>
    </row>
    <row r="653" spans="28:32" ht="20.100000000000001" customHeight="1" x14ac:dyDescent="0.5">
      <c r="AB653" s="102">
        <f t="shared" si="50"/>
        <v>38</v>
      </c>
      <c r="AC653" s="103">
        <f t="shared" si="51"/>
        <v>64.620930232558152</v>
      </c>
      <c r="AD653" s="103">
        <f t="shared" si="52"/>
        <v>2455.5953488372097</v>
      </c>
      <c r="AE653" s="104">
        <f t="shared" si="53"/>
        <v>328.28411906976748</v>
      </c>
      <c r="AF653" s="104">
        <f t="shared" si="54"/>
        <v>12474.796524651165</v>
      </c>
    </row>
    <row r="654" spans="28:32" ht="20.100000000000001" customHeight="1" x14ac:dyDescent="0.5">
      <c r="AB654" s="102">
        <f t="shared" si="50"/>
        <v>38</v>
      </c>
      <c r="AC654" s="103">
        <f t="shared" si="51"/>
        <v>64.620930232558152</v>
      </c>
      <c r="AD654" s="103">
        <f t="shared" si="52"/>
        <v>2455.5953488372097</v>
      </c>
      <c r="AE654" s="104">
        <f t="shared" si="53"/>
        <v>328.28411906976748</v>
      </c>
      <c r="AF654" s="104">
        <f t="shared" si="54"/>
        <v>12474.796524651165</v>
      </c>
    </row>
    <row r="655" spans="28:32" ht="20.100000000000001" customHeight="1" x14ac:dyDescent="0.5">
      <c r="AB655" s="102">
        <f t="shared" si="50"/>
        <v>38</v>
      </c>
      <c r="AC655" s="103">
        <f t="shared" si="51"/>
        <v>64.620930232558152</v>
      </c>
      <c r="AD655" s="103">
        <f t="shared" si="52"/>
        <v>2455.5953488372097</v>
      </c>
      <c r="AE655" s="104">
        <f t="shared" si="53"/>
        <v>328.28411906976748</v>
      </c>
      <c r="AF655" s="104">
        <f t="shared" si="54"/>
        <v>12474.796524651165</v>
      </c>
    </row>
    <row r="656" spans="28:32" ht="20.100000000000001" customHeight="1" x14ac:dyDescent="0.5">
      <c r="AB656" s="102">
        <f t="shared" si="50"/>
        <v>38</v>
      </c>
      <c r="AC656" s="103">
        <f t="shared" si="51"/>
        <v>64.620930232558152</v>
      </c>
      <c r="AD656" s="103">
        <f t="shared" si="52"/>
        <v>2455.5953488372097</v>
      </c>
      <c r="AE656" s="104">
        <f t="shared" si="53"/>
        <v>328.28411906976748</v>
      </c>
      <c r="AF656" s="104">
        <f t="shared" si="54"/>
        <v>12474.796524651165</v>
      </c>
    </row>
    <row r="657" spans="28:32" ht="20.100000000000001" customHeight="1" x14ac:dyDescent="0.5">
      <c r="AB657" s="102">
        <f t="shared" si="50"/>
        <v>38</v>
      </c>
      <c r="AC657" s="103">
        <f t="shared" si="51"/>
        <v>64.620930232558152</v>
      </c>
      <c r="AD657" s="103">
        <f t="shared" si="52"/>
        <v>2455.5953488372097</v>
      </c>
      <c r="AE657" s="104">
        <f t="shared" si="53"/>
        <v>328.28411906976748</v>
      </c>
      <c r="AF657" s="104">
        <f t="shared" si="54"/>
        <v>12474.796524651165</v>
      </c>
    </row>
    <row r="658" spans="28:32" ht="20.100000000000001" customHeight="1" x14ac:dyDescent="0.5">
      <c r="AB658" s="102">
        <f t="shared" si="50"/>
        <v>38</v>
      </c>
      <c r="AC658" s="103">
        <f t="shared" si="51"/>
        <v>64.620930232558152</v>
      </c>
      <c r="AD658" s="103">
        <f t="shared" si="52"/>
        <v>2455.5953488372097</v>
      </c>
      <c r="AE658" s="104">
        <f t="shared" si="53"/>
        <v>328.28411906976748</v>
      </c>
      <c r="AF658" s="104">
        <f t="shared" si="54"/>
        <v>12474.796524651165</v>
      </c>
    </row>
    <row r="659" spans="28:32" ht="20.100000000000001" customHeight="1" x14ac:dyDescent="0.5">
      <c r="AB659" s="102">
        <f t="shared" si="50"/>
        <v>38</v>
      </c>
      <c r="AC659" s="103">
        <f t="shared" si="51"/>
        <v>64.620930232558152</v>
      </c>
      <c r="AD659" s="103">
        <f t="shared" si="52"/>
        <v>2455.5953488372097</v>
      </c>
      <c r="AE659" s="104">
        <f t="shared" si="53"/>
        <v>328.28411906976748</v>
      </c>
      <c r="AF659" s="104">
        <f t="shared" si="54"/>
        <v>12474.796524651165</v>
      </c>
    </row>
    <row r="660" spans="28:32" ht="20.100000000000001" customHeight="1" x14ac:dyDescent="0.5">
      <c r="AB660" s="102">
        <f t="shared" si="50"/>
        <v>38</v>
      </c>
      <c r="AC660" s="103">
        <f t="shared" si="51"/>
        <v>64.620930232558152</v>
      </c>
      <c r="AD660" s="103">
        <f t="shared" si="52"/>
        <v>2455.5953488372097</v>
      </c>
      <c r="AE660" s="104">
        <f t="shared" si="53"/>
        <v>328.28411906976748</v>
      </c>
      <c r="AF660" s="104">
        <f t="shared" si="54"/>
        <v>12474.796524651165</v>
      </c>
    </row>
    <row r="661" spans="28:32" ht="20.100000000000001" customHeight="1" x14ac:dyDescent="0.5">
      <c r="AB661" s="102">
        <f t="shared" si="50"/>
        <v>38</v>
      </c>
      <c r="AC661" s="103">
        <f t="shared" si="51"/>
        <v>64.620930232558152</v>
      </c>
      <c r="AD661" s="103">
        <f t="shared" si="52"/>
        <v>2455.5953488372097</v>
      </c>
      <c r="AE661" s="104">
        <f t="shared" si="53"/>
        <v>328.28411906976748</v>
      </c>
      <c r="AF661" s="104">
        <f t="shared" si="54"/>
        <v>12474.796524651165</v>
      </c>
    </row>
    <row r="662" spans="28:32" ht="20.100000000000001" customHeight="1" x14ac:dyDescent="0.5">
      <c r="AB662" s="102">
        <f t="shared" si="50"/>
        <v>38</v>
      </c>
      <c r="AC662" s="103">
        <f t="shared" si="51"/>
        <v>64.620930232558152</v>
      </c>
      <c r="AD662" s="103">
        <f t="shared" si="52"/>
        <v>2455.5953488372097</v>
      </c>
      <c r="AE662" s="104">
        <f t="shared" si="53"/>
        <v>328.28411906976748</v>
      </c>
      <c r="AF662" s="104">
        <f t="shared" si="54"/>
        <v>12474.796524651165</v>
      </c>
    </row>
    <row r="663" spans="28:32" ht="20.100000000000001" customHeight="1" x14ac:dyDescent="0.5">
      <c r="AB663" s="102">
        <f t="shared" si="50"/>
        <v>38</v>
      </c>
      <c r="AC663" s="103">
        <f t="shared" si="51"/>
        <v>64.620930232558152</v>
      </c>
      <c r="AD663" s="103">
        <f t="shared" si="52"/>
        <v>2455.5953488372097</v>
      </c>
      <c r="AE663" s="104">
        <f t="shared" si="53"/>
        <v>328.28411906976748</v>
      </c>
      <c r="AF663" s="104">
        <f t="shared" si="54"/>
        <v>12474.796524651165</v>
      </c>
    </row>
    <row r="664" spans="28:32" ht="20.100000000000001" customHeight="1" x14ac:dyDescent="0.5">
      <c r="AB664" s="102">
        <f t="shared" si="50"/>
        <v>38</v>
      </c>
      <c r="AC664" s="103">
        <f t="shared" si="51"/>
        <v>64.620930232558152</v>
      </c>
      <c r="AD664" s="103">
        <f t="shared" si="52"/>
        <v>2455.5953488372097</v>
      </c>
      <c r="AE664" s="104">
        <f t="shared" si="53"/>
        <v>328.28411906976748</v>
      </c>
      <c r="AF664" s="104">
        <f t="shared" si="54"/>
        <v>12474.796524651165</v>
      </c>
    </row>
    <row r="665" spans="28:32" ht="20.100000000000001" customHeight="1" x14ac:dyDescent="0.5">
      <c r="AB665" s="102">
        <f t="shared" si="50"/>
        <v>38</v>
      </c>
      <c r="AC665" s="103">
        <f t="shared" si="51"/>
        <v>64.620930232558152</v>
      </c>
      <c r="AD665" s="103">
        <f t="shared" si="52"/>
        <v>2455.5953488372097</v>
      </c>
      <c r="AE665" s="104">
        <f t="shared" si="53"/>
        <v>328.28411906976748</v>
      </c>
      <c r="AF665" s="104">
        <f t="shared" si="54"/>
        <v>12474.796524651165</v>
      </c>
    </row>
    <row r="666" spans="28:32" ht="20.100000000000001" customHeight="1" x14ac:dyDescent="0.5">
      <c r="AB666" s="102">
        <f t="shared" si="50"/>
        <v>38</v>
      </c>
      <c r="AC666" s="103">
        <f t="shared" si="51"/>
        <v>64.620930232558152</v>
      </c>
      <c r="AD666" s="103">
        <f t="shared" si="52"/>
        <v>2455.5953488372097</v>
      </c>
      <c r="AE666" s="104">
        <f t="shared" si="53"/>
        <v>328.28411906976748</v>
      </c>
      <c r="AF666" s="104">
        <f t="shared" si="54"/>
        <v>12474.796524651165</v>
      </c>
    </row>
    <row r="667" spans="28:32" ht="20.100000000000001" customHeight="1" x14ac:dyDescent="0.5">
      <c r="AB667" s="102">
        <f t="shared" si="50"/>
        <v>38</v>
      </c>
      <c r="AC667" s="103">
        <f t="shared" si="51"/>
        <v>64.620930232558152</v>
      </c>
      <c r="AD667" s="103">
        <f t="shared" si="52"/>
        <v>2455.5953488372097</v>
      </c>
      <c r="AE667" s="104">
        <f t="shared" si="53"/>
        <v>328.28411906976748</v>
      </c>
      <c r="AF667" s="104">
        <f t="shared" si="54"/>
        <v>12474.796524651165</v>
      </c>
    </row>
    <row r="668" spans="28:32" ht="20.100000000000001" customHeight="1" x14ac:dyDescent="0.5">
      <c r="AB668" s="102">
        <f t="shared" si="50"/>
        <v>38</v>
      </c>
      <c r="AC668" s="103">
        <f t="shared" si="51"/>
        <v>64.620930232558152</v>
      </c>
      <c r="AD668" s="103">
        <f t="shared" si="52"/>
        <v>2455.5953488372097</v>
      </c>
      <c r="AE668" s="104">
        <f t="shared" si="53"/>
        <v>328.28411906976748</v>
      </c>
      <c r="AF668" s="104">
        <f t="shared" si="54"/>
        <v>12474.796524651165</v>
      </c>
    </row>
    <row r="669" spans="28:32" ht="20.100000000000001" customHeight="1" x14ac:dyDescent="0.5">
      <c r="AB669" s="102">
        <f t="shared" si="50"/>
        <v>38</v>
      </c>
      <c r="AC669" s="103">
        <f t="shared" si="51"/>
        <v>64.620930232558152</v>
      </c>
      <c r="AD669" s="103">
        <f t="shared" si="52"/>
        <v>2455.5953488372097</v>
      </c>
      <c r="AE669" s="104">
        <f t="shared" si="53"/>
        <v>328.28411906976748</v>
      </c>
      <c r="AF669" s="104">
        <f t="shared" si="54"/>
        <v>12474.796524651165</v>
      </c>
    </row>
    <row r="670" spans="28:32" ht="20.100000000000001" customHeight="1" x14ac:dyDescent="0.5">
      <c r="AB670" s="102">
        <f t="shared" si="50"/>
        <v>38</v>
      </c>
      <c r="AC670" s="103">
        <f t="shared" si="51"/>
        <v>64.620930232558152</v>
      </c>
      <c r="AD670" s="103">
        <f t="shared" si="52"/>
        <v>2455.5953488372097</v>
      </c>
      <c r="AE670" s="104">
        <f t="shared" si="53"/>
        <v>328.28411906976748</v>
      </c>
      <c r="AF670" s="104">
        <f t="shared" si="54"/>
        <v>12474.796524651165</v>
      </c>
    </row>
    <row r="671" spans="28:32" ht="20.100000000000001" customHeight="1" x14ac:dyDescent="0.5">
      <c r="AB671" s="102">
        <f t="shared" si="50"/>
        <v>38</v>
      </c>
      <c r="AC671" s="103">
        <f t="shared" si="51"/>
        <v>64.620930232558152</v>
      </c>
      <c r="AD671" s="103">
        <f t="shared" si="52"/>
        <v>2455.5953488372097</v>
      </c>
      <c r="AE671" s="104">
        <f t="shared" si="53"/>
        <v>328.28411906976748</v>
      </c>
      <c r="AF671" s="104">
        <f t="shared" si="54"/>
        <v>12474.796524651165</v>
      </c>
    </row>
    <row r="672" spans="28:32" ht="20.100000000000001" customHeight="1" x14ac:dyDescent="0.5">
      <c r="AB672" s="102">
        <f t="shared" si="50"/>
        <v>38</v>
      </c>
      <c r="AC672" s="103">
        <f t="shared" si="51"/>
        <v>64.620930232558152</v>
      </c>
      <c r="AD672" s="103">
        <f t="shared" si="52"/>
        <v>2455.5953488372097</v>
      </c>
      <c r="AE672" s="104">
        <f t="shared" si="53"/>
        <v>328.28411906976748</v>
      </c>
      <c r="AF672" s="104">
        <f t="shared" si="54"/>
        <v>12474.796524651165</v>
      </c>
    </row>
    <row r="673" spans="28:32" ht="20.100000000000001" customHeight="1" x14ac:dyDescent="0.5">
      <c r="AB673" s="102">
        <f t="shared" si="50"/>
        <v>38</v>
      </c>
      <c r="AC673" s="103">
        <f t="shared" si="51"/>
        <v>64.620930232558152</v>
      </c>
      <c r="AD673" s="103">
        <f t="shared" si="52"/>
        <v>2455.5953488372097</v>
      </c>
      <c r="AE673" s="104">
        <f t="shared" si="53"/>
        <v>328.28411906976748</v>
      </c>
      <c r="AF673" s="104">
        <f t="shared" si="54"/>
        <v>12474.796524651165</v>
      </c>
    </row>
    <row r="674" spans="28:32" ht="20.100000000000001" customHeight="1" x14ac:dyDescent="0.5">
      <c r="AB674" s="102">
        <f t="shared" si="50"/>
        <v>38</v>
      </c>
      <c r="AC674" s="103">
        <f t="shared" si="51"/>
        <v>64.620930232558152</v>
      </c>
      <c r="AD674" s="103">
        <f t="shared" si="52"/>
        <v>2455.5953488372097</v>
      </c>
      <c r="AE674" s="104">
        <f t="shared" si="53"/>
        <v>328.28411906976748</v>
      </c>
      <c r="AF674" s="104">
        <f t="shared" si="54"/>
        <v>12474.796524651165</v>
      </c>
    </row>
    <row r="675" spans="28:32" ht="20.100000000000001" customHeight="1" x14ac:dyDescent="0.5">
      <c r="AB675" s="102">
        <f t="shared" si="50"/>
        <v>38</v>
      </c>
      <c r="AC675" s="103">
        <f t="shared" si="51"/>
        <v>64.620930232558152</v>
      </c>
      <c r="AD675" s="103">
        <f t="shared" si="52"/>
        <v>2455.5953488372097</v>
      </c>
      <c r="AE675" s="104">
        <f t="shared" si="53"/>
        <v>328.28411906976748</v>
      </c>
      <c r="AF675" s="104">
        <f t="shared" si="54"/>
        <v>12474.796524651165</v>
      </c>
    </row>
    <row r="676" spans="28:32" ht="20.100000000000001" customHeight="1" x14ac:dyDescent="0.5">
      <c r="AB676" s="102">
        <f t="shared" si="50"/>
        <v>38</v>
      </c>
      <c r="AC676" s="103">
        <f t="shared" si="51"/>
        <v>64.620930232558152</v>
      </c>
      <c r="AD676" s="103">
        <f t="shared" si="52"/>
        <v>2455.5953488372097</v>
      </c>
      <c r="AE676" s="104">
        <f t="shared" si="53"/>
        <v>328.28411906976748</v>
      </c>
      <c r="AF676" s="104">
        <f t="shared" si="54"/>
        <v>12474.796524651165</v>
      </c>
    </row>
    <row r="677" spans="28:32" ht="20.100000000000001" customHeight="1" x14ac:dyDescent="0.5">
      <c r="AB677" s="102">
        <f t="shared" si="50"/>
        <v>38</v>
      </c>
      <c r="AC677" s="103">
        <f t="shared" si="51"/>
        <v>64.620930232558152</v>
      </c>
      <c r="AD677" s="103">
        <f t="shared" si="52"/>
        <v>2455.5953488372097</v>
      </c>
      <c r="AE677" s="104">
        <f t="shared" si="53"/>
        <v>328.28411906976748</v>
      </c>
      <c r="AF677" s="104">
        <f t="shared" si="54"/>
        <v>12474.796524651165</v>
      </c>
    </row>
    <row r="678" spans="28:32" ht="20.100000000000001" customHeight="1" x14ac:dyDescent="0.5">
      <c r="AB678" s="102">
        <f t="shared" si="50"/>
        <v>38</v>
      </c>
      <c r="AC678" s="103">
        <f t="shared" si="51"/>
        <v>64.620930232558152</v>
      </c>
      <c r="AD678" s="103">
        <f t="shared" si="52"/>
        <v>2455.5953488372097</v>
      </c>
      <c r="AE678" s="104">
        <f t="shared" si="53"/>
        <v>328.28411906976748</v>
      </c>
      <c r="AF678" s="104">
        <f t="shared" si="54"/>
        <v>12474.796524651165</v>
      </c>
    </row>
    <row r="679" spans="28:32" ht="20.100000000000001" customHeight="1" x14ac:dyDescent="0.5">
      <c r="AB679" s="102">
        <f t="shared" si="50"/>
        <v>38</v>
      </c>
      <c r="AC679" s="103">
        <f t="shared" si="51"/>
        <v>64.620930232558152</v>
      </c>
      <c r="AD679" s="103">
        <f t="shared" si="52"/>
        <v>2455.5953488372097</v>
      </c>
      <c r="AE679" s="104">
        <f t="shared" si="53"/>
        <v>328.28411906976748</v>
      </c>
      <c r="AF679" s="104">
        <f t="shared" si="54"/>
        <v>12474.796524651165</v>
      </c>
    </row>
    <row r="680" spans="28:32" ht="20.100000000000001" customHeight="1" x14ac:dyDescent="0.5">
      <c r="AB680" s="102">
        <f t="shared" si="50"/>
        <v>38</v>
      </c>
      <c r="AC680" s="103">
        <f t="shared" si="51"/>
        <v>64.620930232558152</v>
      </c>
      <c r="AD680" s="103">
        <f t="shared" si="52"/>
        <v>2455.5953488372097</v>
      </c>
      <c r="AE680" s="104">
        <f t="shared" si="53"/>
        <v>328.28411906976748</v>
      </c>
      <c r="AF680" s="104">
        <f t="shared" si="54"/>
        <v>12474.796524651165</v>
      </c>
    </row>
    <row r="681" spans="28:32" ht="20.100000000000001" customHeight="1" x14ac:dyDescent="0.5">
      <c r="AB681" s="102">
        <f t="shared" si="50"/>
        <v>38</v>
      </c>
      <c r="AC681" s="103">
        <f t="shared" si="51"/>
        <v>64.620930232558152</v>
      </c>
      <c r="AD681" s="103">
        <f t="shared" si="52"/>
        <v>2455.5953488372097</v>
      </c>
      <c r="AE681" s="104">
        <f t="shared" si="53"/>
        <v>328.28411906976748</v>
      </c>
      <c r="AF681" s="104">
        <f t="shared" si="54"/>
        <v>12474.796524651165</v>
      </c>
    </row>
    <row r="682" spans="28:32" ht="20.100000000000001" customHeight="1" x14ac:dyDescent="0.5">
      <c r="AB682" s="102">
        <f t="shared" si="50"/>
        <v>38</v>
      </c>
      <c r="AC682" s="103">
        <f t="shared" si="51"/>
        <v>64.620930232558152</v>
      </c>
      <c r="AD682" s="103">
        <f t="shared" si="52"/>
        <v>2455.5953488372097</v>
      </c>
      <c r="AE682" s="104">
        <f t="shared" si="53"/>
        <v>328.28411906976748</v>
      </c>
      <c r="AF682" s="104">
        <f t="shared" si="54"/>
        <v>12474.796524651165</v>
      </c>
    </row>
    <row r="683" spans="28:32" ht="20.100000000000001" customHeight="1" x14ac:dyDescent="0.5">
      <c r="AB683" s="102">
        <f t="shared" si="50"/>
        <v>38</v>
      </c>
      <c r="AC683" s="103">
        <f t="shared" si="51"/>
        <v>64.620930232558152</v>
      </c>
      <c r="AD683" s="103">
        <f t="shared" si="52"/>
        <v>2455.5953488372097</v>
      </c>
      <c r="AE683" s="104">
        <f t="shared" si="53"/>
        <v>328.28411906976748</v>
      </c>
      <c r="AF683" s="104">
        <f t="shared" si="54"/>
        <v>12474.796524651165</v>
      </c>
    </row>
    <row r="684" spans="28:32" ht="20.100000000000001" customHeight="1" x14ac:dyDescent="0.5">
      <c r="AB684" s="102">
        <f t="shared" si="50"/>
        <v>38</v>
      </c>
      <c r="AC684" s="103">
        <f t="shared" si="51"/>
        <v>64.620930232558152</v>
      </c>
      <c r="AD684" s="103">
        <f t="shared" si="52"/>
        <v>2455.5953488372097</v>
      </c>
      <c r="AE684" s="104">
        <f t="shared" si="53"/>
        <v>328.28411906976748</v>
      </c>
      <c r="AF684" s="104">
        <f t="shared" si="54"/>
        <v>12474.796524651165</v>
      </c>
    </row>
    <row r="685" spans="28:32" ht="20.100000000000001" customHeight="1" x14ac:dyDescent="0.5">
      <c r="AB685" s="102">
        <f t="shared" si="50"/>
        <v>38</v>
      </c>
      <c r="AC685" s="103">
        <f t="shared" si="51"/>
        <v>64.620930232558152</v>
      </c>
      <c r="AD685" s="103">
        <f t="shared" si="52"/>
        <v>2455.5953488372097</v>
      </c>
      <c r="AE685" s="104">
        <f t="shared" si="53"/>
        <v>328.28411906976748</v>
      </c>
      <c r="AF685" s="104">
        <f t="shared" si="54"/>
        <v>12474.796524651165</v>
      </c>
    </row>
    <row r="686" spans="28:32" ht="20.100000000000001" customHeight="1" x14ac:dyDescent="0.5">
      <c r="AB686" s="102">
        <f t="shared" si="50"/>
        <v>38</v>
      </c>
      <c r="AC686" s="103">
        <f t="shared" si="51"/>
        <v>64.620930232558152</v>
      </c>
      <c r="AD686" s="103">
        <f t="shared" si="52"/>
        <v>2455.5953488372097</v>
      </c>
      <c r="AE686" s="104">
        <f t="shared" si="53"/>
        <v>328.28411906976748</v>
      </c>
      <c r="AF686" s="104">
        <f t="shared" si="54"/>
        <v>12474.796524651165</v>
      </c>
    </row>
    <row r="687" spans="28:32" ht="20.100000000000001" customHeight="1" x14ac:dyDescent="0.5">
      <c r="AB687" s="102">
        <f t="shared" si="50"/>
        <v>38</v>
      </c>
      <c r="AC687" s="103">
        <f t="shared" si="51"/>
        <v>64.620930232558152</v>
      </c>
      <c r="AD687" s="103">
        <f t="shared" si="52"/>
        <v>2455.5953488372097</v>
      </c>
      <c r="AE687" s="104">
        <f t="shared" si="53"/>
        <v>328.28411906976748</v>
      </c>
      <c r="AF687" s="104">
        <f t="shared" si="54"/>
        <v>12474.796524651165</v>
      </c>
    </row>
    <row r="688" spans="28:32" ht="20.100000000000001" customHeight="1" x14ac:dyDescent="0.5">
      <c r="AB688" s="102">
        <f t="shared" si="50"/>
        <v>38</v>
      </c>
      <c r="AC688" s="103">
        <f t="shared" si="51"/>
        <v>64.620930232558152</v>
      </c>
      <c r="AD688" s="103">
        <f t="shared" si="52"/>
        <v>2455.5953488372097</v>
      </c>
      <c r="AE688" s="104">
        <f t="shared" si="53"/>
        <v>328.28411906976748</v>
      </c>
      <c r="AF688" s="104">
        <f t="shared" si="54"/>
        <v>12474.796524651165</v>
      </c>
    </row>
    <row r="689" spans="28:32" ht="20.100000000000001" customHeight="1" x14ac:dyDescent="0.5">
      <c r="AB689" s="102">
        <f t="shared" si="50"/>
        <v>38</v>
      </c>
      <c r="AC689" s="103">
        <f t="shared" si="51"/>
        <v>64.620930232558152</v>
      </c>
      <c r="AD689" s="103">
        <f t="shared" si="52"/>
        <v>2455.5953488372097</v>
      </c>
      <c r="AE689" s="104">
        <f t="shared" si="53"/>
        <v>328.28411906976748</v>
      </c>
      <c r="AF689" s="104">
        <f t="shared" si="54"/>
        <v>12474.796524651165</v>
      </c>
    </row>
    <row r="690" spans="28:32" ht="20.100000000000001" customHeight="1" x14ac:dyDescent="0.5">
      <c r="AB690" s="102">
        <f t="shared" si="50"/>
        <v>38</v>
      </c>
      <c r="AC690" s="103">
        <f t="shared" si="51"/>
        <v>64.620930232558152</v>
      </c>
      <c r="AD690" s="103">
        <f t="shared" si="52"/>
        <v>2455.5953488372097</v>
      </c>
      <c r="AE690" s="104">
        <f t="shared" si="53"/>
        <v>328.28411906976748</v>
      </c>
      <c r="AF690" s="104">
        <f t="shared" si="54"/>
        <v>12474.796524651165</v>
      </c>
    </row>
    <row r="691" spans="28:32" ht="20.100000000000001" customHeight="1" x14ac:dyDescent="0.5">
      <c r="AB691" s="102">
        <f t="shared" si="50"/>
        <v>38</v>
      </c>
      <c r="AC691" s="103">
        <f t="shared" si="51"/>
        <v>64.620930232558152</v>
      </c>
      <c r="AD691" s="103">
        <f t="shared" si="52"/>
        <v>2455.5953488372097</v>
      </c>
      <c r="AE691" s="104">
        <f t="shared" si="53"/>
        <v>328.28411906976748</v>
      </c>
      <c r="AF691" s="104">
        <f t="shared" si="54"/>
        <v>12474.796524651165</v>
      </c>
    </row>
    <row r="692" spans="28:32" ht="20.100000000000001" customHeight="1" x14ac:dyDescent="0.5">
      <c r="AB692" s="102">
        <f t="shared" si="50"/>
        <v>38</v>
      </c>
      <c r="AC692" s="103">
        <f t="shared" si="51"/>
        <v>64.620930232558152</v>
      </c>
      <c r="AD692" s="103">
        <f t="shared" si="52"/>
        <v>2455.5953488372097</v>
      </c>
      <c r="AE692" s="104">
        <f t="shared" si="53"/>
        <v>328.28411906976748</v>
      </c>
      <c r="AF692" s="104">
        <f t="shared" si="54"/>
        <v>12474.796524651165</v>
      </c>
    </row>
    <row r="693" spans="28:32" ht="20.100000000000001" customHeight="1" x14ac:dyDescent="0.5">
      <c r="AB693" s="102">
        <f t="shared" si="50"/>
        <v>38</v>
      </c>
      <c r="AC693" s="103">
        <f t="shared" si="51"/>
        <v>64.620930232558152</v>
      </c>
      <c r="AD693" s="103">
        <f t="shared" si="52"/>
        <v>2455.5953488372097</v>
      </c>
      <c r="AE693" s="104">
        <f t="shared" si="53"/>
        <v>328.28411906976748</v>
      </c>
      <c r="AF693" s="104">
        <f t="shared" si="54"/>
        <v>12474.796524651165</v>
      </c>
    </row>
    <row r="694" spans="28:32" ht="20.100000000000001" customHeight="1" x14ac:dyDescent="0.5">
      <c r="AB694" s="102">
        <f t="shared" si="50"/>
        <v>38</v>
      </c>
      <c r="AC694" s="103">
        <f t="shared" si="51"/>
        <v>64.620930232558152</v>
      </c>
      <c r="AD694" s="103">
        <f t="shared" si="52"/>
        <v>2455.5953488372097</v>
      </c>
      <c r="AE694" s="104">
        <f t="shared" si="53"/>
        <v>328.28411906976748</v>
      </c>
      <c r="AF694" s="104">
        <f t="shared" si="54"/>
        <v>12474.796524651165</v>
      </c>
    </row>
    <row r="695" spans="28:32" ht="20.100000000000001" customHeight="1" x14ac:dyDescent="0.5">
      <c r="AB695" s="102">
        <f t="shared" si="50"/>
        <v>38</v>
      </c>
      <c r="AC695" s="103">
        <f t="shared" si="51"/>
        <v>64.620930232558152</v>
      </c>
      <c r="AD695" s="103">
        <f t="shared" si="52"/>
        <v>2455.5953488372097</v>
      </c>
      <c r="AE695" s="104">
        <f t="shared" si="53"/>
        <v>328.28411906976748</v>
      </c>
      <c r="AF695" s="104">
        <f t="shared" si="54"/>
        <v>12474.796524651165</v>
      </c>
    </row>
    <row r="696" spans="28:32" ht="20.100000000000001" customHeight="1" x14ac:dyDescent="0.5">
      <c r="AB696" s="102">
        <f t="shared" si="50"/>
        <v>38</v>
      </c>
      <c r="AC696" s="103">
        <f t="shared" si="51"/>
        <v>64.620930232558152</v>
      </c>
      <c r="AD696" s="103">
        <f t="shared" si="52"/>
        <v>2455.5953488372097</v>
      </c>
      <c r="AE696" s="104">
        <f t="shared" si="53"/>
        <v>328.28411906976748</v>
      </c>
      <c r="AF696" s="104">
        <f t="shared" si="54"/>
        <v>12474.796524651165</v>
      </c>
    </row>
    <row r="697" spans="28:32" ht="20.100000000000001" customHeight="1" x14ac:dyDescent="0.5">
      <c r="AB697" s="102">
        <f t="shared" si="50"/>
        <v>38</v>
      </c>
      <c r="AC697" s="103">
        <f t="shared" si="51"/>
        <v>64.620930232558152</v>
      </c>
      <c r="AD697" s="103">
        <f t="shared" si="52"/>
        <v>2455.5953488372097</v>
      </c>
      <c r="AE697" s="104">
        <f t="shared" si="53"/>
        <v>328.28411906976748</v>
      </c>
      <c r="AF697" s="104">
        <f t="shared" si="54"/>
        <v>12474.796524651165</v>
      </c>
    </row>
    <row r="698" spans="28:32" ht="20.100000000000001" customHeight="1" x14ac:dyDescent="0.5">
      <c r="AB698" s="102">
        <f t="shared" si="50"/>
        <v>38</v>
      </c>
      <c r="AC698" s="103">
        <f t="shared" si="51"/>
        <v>64.620930232558152</v>
      </c>
      <c r="AD698" s="103">
        <f t="shared" si="52"/>
        <v>2455.5953488372097</v>
      </c>
      <c r="AE698" s="104">
        <f t="shared" si="53"/>
        <v>328.28411906976748</v>
      </c>
      <c r="AF698" s="104">
        <f t="shared" si="54"/>
        <v>12474.796524651165</v>
      </c>
    </row>
    <row r="699" spans="28:32" ht="20.100000000000001" customHeight="1" x14ac:dyDescent="0.5">
      <c r="AB699" s="102">
        <f t="shared" si="50"/>
        <v>38</v>
      </c>
      <c r="AC699" s="103">
        <f t="shared" si="51"/>
        <v>64.620930232558152</v>
      </c>
      <c r="AD699" s="103">
        <f t="shared" si="52"/>
        <v>2455.5953488372097</v>
      </c>
      <c r="AE699" s="104">
        <f t="shared" si="53"/>
        <v>328.28411906976748</v>
      </c>
      <c r="AF699" s="104">
        <f t="shared" si="54"/>
        <v>12474.796524651165</v>
      </c>
    </row>
    <row r="700" spans="28:32" ht="20.100000000000001" customHeight="1" x14ac:dyDescent="0.5">
      <c r="AB700" s="102">
        <f t="shared" si="50"/>
        <v>38</v>
      </c>
      <c r="AC700" s="103">
        <f t="shared" si="51"/>
        <v>64.620930232558152</v>
      </c>
      <c r="AD700" s="103">
        <f t="shared" si="52"/>
        <v>2455.5953488372097</v>
      </c>
      <c r="AE700" s="104">
        <f t="shared" si="53"/>
        <v>328.28411906976748</v>
      </c>
      <c r="AF700" s="104">
        <f t="shared" si="54"/>
        <v>12474.796524651165</v>
      </c>
    </row>
    <row r="701" spans="28:32" ht="20.100000000000001" customHeight="1" x14ac:dyDescent="0.5">
      <c r="AB701" s="102">
        <f t="shared" si="50"/>
        <v>38</v>
      </c>
      <c r="AC701" s="103">
        <f t="shared" si="51"/>
        <v>64.620930232558152</v>
      </c>
      <c r="AD701" s="103">
        <f t="shared" si="52"/>
        <v>2455.5953488372097</v>
      </c>
      <c r="AE701" s="104">
        <f t="shared" si="53"/>
        <v>328.28411906976748</v>
      </c>
      <c r="AF701" s="104">
        <f t="shared" si="54"/>
        <v>12474.796524651165</v>
      </c>
    </row>
    <row r="702" spans="28:32" ht="20.100000000000001" customHeight="1" x14ac:dyDescent="0.5">
      <c r="AB702" s="102">
        <f t="shared" si="50"/>
        <v>38</v>
      </c>
      <c r="AC702" s="103">
        <f t="shared" si="51"/>
        <v>64.620930232558152</v>
      </c>
      <c r="AD702" s="103">
        <f t="shared" si="52"/>
        <v>2455.5953488372097</v>
      </c>
      <c r="AE702" s="104">
        <f t="shared" si="53"/>
        <v>328.28411906976748</v>
      </c>
      <c r="AF702" s="104">
        <f t="shared" si="54"/>
        <v>12474.796524651165</v>
      </c>
    </row>
    <row r="703" spans="28:32" ht="20.100000000000001" customHeight="1" x14ac:dyDescent="0.5">
      <c r="AB703" s="102">
        <f t="shared" si="50"/>
        <v>38</v>
      </c>
      <c r="AC703" s="103">
        <f t="shared" si="51"/>
        <v>64.620930232558152</v>
      </c>
      <c r="AD703" s="103">
        <f t="shared" si="52"/>
        <v>2455.5953488372097</v>
      </c>
      <c r="AE703" s="104">
        <f t="shared" si="53"/>
        <v>328.28411906976748</v>
      </c>
      <c r="AF703" s="104">
        <f t="shared" si="54"/>
        <v>12474.796524651165</v>
      </c>
    </row>
    <row r="704" spans="28:32" ht="20.100000000000001" customHeight="1" x14ac:dyDescent="0.5">
      <c r="AB704" s="102">
        <f t="shared" si="50"/>
        <v>38</v>
      </c>
      <c r="AC704" s="103">
        <f t="shared" si="51"/>
        <v>64.620930232558152</v>
      </c>
      <c r="AD704" s="103">
        <f t="shared" si="52"/>
        <v>2455.5953488372097</v>
      </c>
      <c r="AE704" s="104">
        <f t="shared" si="53"/>
        <v>328.28411906976748</v>
      </c>
      <c r="AF704" s="104">
        <f t="shared" si="54"/>
        <v>12474.796524651165</v>
      </c>
    </row>
    <row r="705" spans="28:32" ht="20.100000000000001" customHeight="1" x14ac:dyDescent="0.5">
      <c r="AB705" s="102">
        <f t="shared" si="50"/>
        <v>38</v>
      </c>
      <c r="AC705" s="103">
        <f t="shared" si="51"/>
        <v>64.620930232558152</v>
      </c>
      <c r="AD705" s="103">
        <f t="shared" si="52"/>
        <v>2455.5953488372097</v>
      </c>
      <c r="AE705" s="104">
        <f t="shared" si="53"/>
        <v>328.28411906976748</v>
      </c>
      <c r="AF705" s="104">
        <f t="shared" si="54"/>
        <v>12474.796524651165</v>
      </c>
    </row>
    <row r="706" spans="28:32" ht="20.100000000000001" customHeight="1" x14ac:dyDescent="0.5">
      <c r="AB706" s="102">
        <f t="shared" si="50"/>
        <v>38</v>
      </c>
      <c r="AC706" s="103">
        <f t="shared" si="51"/>
        <v>64.620930232558152</v>
      </c>
      <c r="AD706" s="103">
        <f t="shared" si="52"/>
        <v>2455.5953488372097</v>
      </c>
      <c r="AE706" s="104">
        <f t="shared" si="53"/>
        <v>328.28411906976748</v>
      </c>
      <c r="AF706" s="104">
        <f t="shared" si="54"/>
        <v>12474.796524651165</v>
      </c>
    </row>
    <row r="707" spans="28:32" ht="20.100000000000001" customHeight="1" x14ac:dyDescent="0.5">
      <c r="AB707" s="102">
        <f t="shared" si="50"/>
        <v>38</v>
      </c>
      <c r="AC707" s="103">
        <f t="shared" si="51"/>
        <v>64.620930232558152</v>
      </c>
      <c r="AD707" s="103">
        <f t="shared" si="52"/>
        <v>2455.5953488372097</v>
      </c>
      <c r="AE707" s="104">
        <f t="shared" si="53"/>
        <v>328.28411906976748</v>
      </c>
      <c r="AF707" s="104">
        <f t="shared" si="54"/>
        <v>12474.796524651165</v>
      </c>
    </row>
    <row r="708" spans="28:32" ht="20.100000000000001" customHeight="1" x14ac:dyDescent="0.5">
      <c r="AB708" s="102">
        <f t="shared" si="50"/>
        <v>38</v>
      </c>
      <c r="AC708" s="103">
        <f t="shared" si="51"/>
        <v>64.620930232558152</v>
      </c>
      <c r="AD708" s="103">
        <f t="shared" si="52"/>
        <v>2455.5953488372097</v>
      </c>
      <c r="AE708" s="104">
        <f t="shared" si="53"/>
        <v>328.28411906976748</v>
      </c>
      <c r="AF708" s="104">
        <f t="shared" si="54"/>
        <v>12474.796524651165</v>
      </c>
    </row>
    <row r="709" spans="28:32" ht="20.100000000000001" customHeight="1" x14ac:dyDescent="0.5">
      <c r="AB709" s="102">
        <f t="shared" si="50"/>
        <v>38</v>
      </c>
      <c r="AC709" s="103">
        <f t="shared" si="51"/>
        <v>64.620930232558152</v>
      </c>
      <c r="AD709" s="103">
        <f t="shared" si="52"/>
        <v>2455.5953488372097</v>
      </c>
      <c r="AE709" s="104">
        <f t="shared" si="53"/>
        <v>328.28411906976748</v>
      </c>
      <c r="AF709" s="104">
        <f t="shared" si="54"/>
        <v>12474.796524651165</v>
      </c>
    </row>
    <row r="710" spans="28:32" ht="20.100000000000001" customHeight="1" x14ac:dyDescent="0.5">
      <c r="AB710" s="102">
        <f t="shared" si="50"/>
        <v>38</v>
      </c>
      <c r="AC710" s="103">
        <f t="shared" si="51"/>
        <v>64.620930232558152</v>
      </c>
      <c r="AD710" s="103">
        <f t="shared" si="52"/>
        <v>2455.5953488372097</v>
      </c>
      <c r="AE710" s="104">
        <f t="shared" si="53"/>
        <v>328.28411906976748</v>
      </c>
      <c r="AF710" s="104">
        <f t="shared" si="54"/>
        <v>12474.796524651165</v>
      </c>
    </row>
    <row r="711" spans="28:32" ht="20.100000000000001" customHeight="1" x14ac:dyDescent="0.5">
      <c r="AB711" s="102">
        <f t="shared" ref="AB711:AB774" si="55">AB710+U711</f>
        <v>38</v>
      </c>
      <c r="AC711" s="103">
        <f t="shared" ref="AC711:AC774" si="56">IF(U711&gt;0,(W711+AD710)/AB711,AC710)</f>
        <v>64.620930232558152</v>
      </c>
      <c r="AD711" s="103">
        <f t="shared" ref="AD711:AD774" si="57">AB711*AC711</f>
        <v>2455.5953488372097</v>
      </c>
      <c r="AE711" s="104">
        <f t="shared" ref="AE711:AE774" si="58">IF(U711&gt;0,(AF710+Z711)/AB711,AE710)</f>
        <v>328.28411906976748</v>
      </c>
      <c r="AF711" s="104">
        <f t="shared" ref="AF711:AF774" si="59">AB711*AE711</f>
        <v>12474.796524651165</v>
      </c>
    </row>
    <row r="712" spans="28:32" ht="20.100000000000001" customHeight="1" x14ac:dyDescent="0.5">
      <c r="AB712" s="102">
        <f t="shared" si="55"/>
        <v>38</v>
      </c>
      <c r="AC712" s="103">
        <f t="shared" si="56"/>
        <v>64.620930232558152</v>
      </c>
      <c r="AD712" s="103">
        <f t="shared" si="57"/>
        <v>2455.5953488372097</v>
      </c>
      <c r="AE712" s="104">
        <f t="shared" si="58"/>
        <v>328.28411906976748</v>
      </c>
      <c r="AF712" s="104">
        <f t="shared" si="59"/>
        <v>12474.796524651165</v>
      </c>
    </row>
    <row r="713" spans="28:32" ht="20.100000000000001" customHeight="1" x14ac:dyDescent="0.5">
      <c r="AB713" s="102">
        <f t="shared" si="55"/>
        <v>38</v>
      </c>
      <c r="AC713" s="103">
        <f t="shared" si="56"/>
        <v>64.620930232558152</v>
      </c>
      <c r="AD713" s="103">
        <f t="shared" si="57"/>
        <v>2455.5953488372097</v>
      </c>
      <c r="AE713" s="104">
        <f t="shared" si="58"/>
        <v>328.28411906976748</v>
      </c>
      <c r="AF713" s="104">
        <f t="shared" si="59"/>
        <v>12474.796524651165</v>
      </c>
    </row>
    <row r="714" spans="28:32" ht="20.100000000000001" customHeight="1" x14ac:dyDescent="0.5">
      <c r="AB714" s="102">
        <f t="shared" si="55"/>
        <v>38</v>
      </c>
      <c r="AC714" s="103">
        <f t="shared" si="56"/>
        <v>64.620930232558152</v>
      </c>
      <c r="AD714" s="103">
        <f t="shared" si="57"/>
        <v>2455.5953488372097</v>
      </c>
      <c r="AE714" s="104">
        <f t="shared" si="58"/>
        <v>328.28411906976748</v>
      </c>
      <c r="AF714" s="104">
        <f t="shared" si="59"/>
        <v>12474.796524651165</v>
      </c>
    </row>
    <row r="715" spans="28:32" ht="20.100000000000001" customHeight="1" x14ac:dyDescent="0.5">
      <c r="AB715" s="102">
        <f t="shared" si="55"/>
        <v>38</v>
      </c>
      <c r="AC715" s="103">
        <f t="shared" si="56"/>
        <v>64.620930232558152</v>
      </c>
      <c r="AD715" s="103">
        <f t="shared" si="57"/>
        <v>2455.5953488372097</v>
      </c>
      <c r="AE715" s="104">
        <f t="shared" si="58"/>
        <v>328.28411906976748</v>
      </c>
      <c r="AF715" s="104">
        <f t="shared" si="59"/>
        <v>12474.796524651165</v>
      </c>
    </row>
    <row r="716" spans="28:32" ht="20.100000000000001" customHeight="1" x14ac:dyDescent="0.5">
      <c r="AB716" s="102">
        <f t="shared" si="55"/>
        <v>38</v>
      </c>
      <c r="AC716" s="103">
        <f t="shared" si="56"/>
        <v>64.620930232558152</v>
      </c>
      <c r="AD716" s="103">
        <f t="shared" si="57"/>
        <v>2455.5953488372097</v>
      </c>
      <c r="AE716" s="104">
        <f t="shared" si="58"/>
        <v>328.28411906976748</v>
      </c>
      <c r="AF716" s="104">
        <f t="shared" si="59"/>
        <v>12474.796524651165</v>
      </c>
    </row>
    <row r="717" spans="28:32" ht="20.100000000000001" customHeight="1" x14ac:dyDescent="0.5">
      <c r="AB717" s="102">
        <f t="shared" si="55"/>
        <v>38</v>
      </c>
      <c r="AC717" s="103">
        <f t="shared" si="56"/>
        <v>64.620930232558152</v>
      </c>
      <c r="AD717" s="103">
        <f t="shared" si="57"/>
        <v>2455.5953488372097</v>
      </c>
      <c r="AE717" s="104">
        <f t="shared" si="58"/>
        <v>328.28411906976748</v>
      </c>
      <c r="AF717" s="104">
        <f t="shared" si="59"/>
        <v>12474.796524651165</v>
      </c>
    </row>
    <row r="718" spans="28:32" ht="20.100000000000001" customHeight="1" x14ac:dyDescent="0.5">
      <c r="AB718" s="102">
        <f t="shared" si="55"/>
        <v>38</v>
      </c>
      <c r="AC718" s="103">
        <f t="shared" si="56"/>
        <v>64.620930232558152</v>
      </c>
      <c r="AD718" s="103">
        <f t="shared" si="57"/>
        <v>2455.5953488372097</v>
      </c>
      <c r="AE718" s="104">
        <f t="shared" si="58"/>
        <v>328.28411906976748</v>
      </c>
      <c r="AF718" s="104">
        <f t="shared" si="59"/>
        <v>12474.796524651165</v>
      </c>
    </row>
    <row r="719" spans="28:32" ht="20.100000000000001" customHeight="1" x14ac:dyDescent="0.5">
      <c r="AB719" s="102">
        <f t="shared" si="55"/>
        <v>38</v>
      </c>
      <c r="AC719" s="103">
        <f t="shared" si="56"/>
        <v>64.620930232558152</v>
      </c>
      <c r="AD719" s="103">
        <f t="shared" si="57"/>
        <v>2455.5953488372097</v>
      </c>
      <c r="AE719" s="104">
        <f t="shared" si="58"/>
        <v>328.28411906976748</v>
      </c>
      <c r="AF719" s="104">
        <f t="shared" si="59"/>
        <v>12474.796524651165</v>
      </c>
    </row>
    <row r="720" spans="28:32" ht="20.100000000000001" customHeight="1" x14ac:dyDescent="0.5">
      <c r="AB720" s="102">
        <f t="shared" si="55"/>
        <v>38</v>
      </c>
      <c r="AC720" s="103">
        <f t="shared" si="56"/>
        <v>64.620930232558152</v>
      </c>
      <c r="AD720" s="103">
        <f t="shared" si="57"/>
        <v>2455.5953488372097</v>
      </c>
      <c r="AE720" s="104">
        <f t="shared" si="58"/>
        <v>328.28411906976748</v>
      </c>
      <c r="AF720" s="104">
        <f t="shared" si="59"/>
        <v>12474.796524651165</v>
      </c>
    </row>
    <row r="721" spans="28:32" ht="20.100000000000001" customHeight="1" x14ac:dyDescent="0.5">
      <c r="AB721" s="102">
        <f t="shared" si="55"/>
        <v>38</v>
      </c>
      <c r="AC721" s="103">
        <f t="shared" si="56"/>
        <v>64.620930232558152</v>
      </c>
      <c r="AD721" s="103">
        <f t="shared" si="57"/>
        <v>2455.5953488372097</v>
      </c>
      <c r="AE721" s="104">
        <f t="shared" si="58"/>
        <v>328.28411906976748</v>
      </c>
      <c r="AF721" s="104">
        <f t="shared" si="59"/>
        <v>12474.796524651165</v>
      </c>
    </row>
    <row r="722" spans="28:32" ht="20.100000000000001" customHeight="1" x14ac:dyDescent="0.5">
      <c r="AB722" s="102">
        <f t="shared" si="55"/>
        <v>38</v>
      </c>
      <c r="AC722" s="103">
        <f t="shared" si="56"/>
        <v>64.620930232558152</v>
      </c>
      <c r="AD722" s="103">
        <f t="shared" si="57"/>
        <v>2455.5953488372097</v>
      </c>
      <c r="AE722" s="104">
        <f t="shared" si="58"/>
        <v>328.28411906976748</v>
      </c>
      <c r="AF722" s="104">
        <f t="shared" si="59"/>
        <v>12474.796524651165</v>
      </c>
    </row>
    <row r="723" spans="28:32" ht="20.100000000000001" customHeight="1" x14ac:dyDescent="0.5">
      <c r="AB723" s="102">
        <f t="shared" si="55"/>
        <v>38</v>
      </c>
      <c r="AC723" s="103">
        <f t="shared" si="56"/>
        <v>64.620930232558152</v>
      </c>
      <c r="AD723" s="103">
        <f t="shared" si="57"/>
        <v>2455.5953488372097</v>
      </c>
      <c r="AE723" s="104">
        <f t="shared" si="58"/>
        <v>328.28411906976748</v>
      </c>
      <c r="AF723" s="104">
        <f t="shared" si="59"/>
        <v>12474.796524651165</v>
      </c>
    </row>
    <row r="724" spans="28:32" ht="20.100000000000001" customHeight="1" x14ac:dyDescent="0.5">
      <c r="AB724" s="102">
        <f t="shared" si="55"/>
        <v>38</v>
      </c>
      <c r="AC724" s="103">
        <f t="shared" si="56"/>
        <v>64.620930232558152</v>
      </c>
      <c r="AD724" s="103">
        <f t="shared" si="57"/>
        <v>2455.5953488372097</v>
      </c>
      <c r="AE724" s="104">
        <f t="shared" si="58"/>
        <v>328.28411906976748</v>
      </c>
      <c r="AF724" s="104">
        <f t="shared" si="59"/>
        <v>12474.796524651165</v>
      </c>
    </row>
    <row r="725" spans="28:32" ht="20.100000000000001" customHeight="1" x14ac:dyDescent="0.5">
      <c r="AB725" s="102">
        <f t="shared" si="55"/>
        <v>38</v>
      </c>
      <c r="AC725" s="103">
        <f t="shared" si="56"/>
        <v>64.620930232558152</v>
      </c>
      <c r="AD725" s="103">
        <f t="shared" si="57"/>
        <v>2455.5953488372097</v>
      </c>
      <c r="AE725" s="104">
        <f t="shared" si="58"/>
        <v>328.28411906976748</v>
      </c>
      <c r="AF725" s="104">
        <f t="shared" si="59"/>
        <v>12474.796524651165</v>
      </c>
    </row>
    <row r="726" spans="28:32" ht="20.100000000000001" customHeight="1" x14ac:dyDescent="0.5">
      <c r="AB726" s="102">
        <f t="shared" si="55"/>
        <v>38</v>
      </c>
      <c r="AC726" s="103">
        <f t="shared" si="56"/>
        <v>64.620930232558152</v>
      </c>
      <c r="AD726" s="103">
        <f t="shared" si="57"/>
        <v>2455.5953488372097</v>
      </c>
      <c r="AE726" s="104">
        <f t="shared" si="58"/>
        <v>328.28411906976748</v>
      </c>
      <c r="AF726" s="104">
        <f t="shared" si="59"/>
        <v>12474.796524651165</v>
      </c>
    </row>
    <row r="727" spans="28:32" ht="20.100000000000001" customHeight="1" x14ac:dyDescent="0.5">
      <c r="AB727" s="102">
        <f t="shared" si="55"/>
        <v>38</v>
      </c>
      <c r="AC727" s="103">
        <f t="shared" si="56"/>
        <v>64.620930232558152</v>
      </c>
      <c r="AD727" s="103">
        <f t="shared" si="57"/>
        <v>2455.5953488372097</v>
      </c>
      <c r="AE727" s="104">
        <f t="shared" si="58"/>
        <v>328.28411906976748</v>
      </c>
      <c r="AF727" s="104">
        <f t="shared" si="59"/>
        <v>12474.796524651165</v>
      </c>
    </row>
    <row r="728" spans="28:32" ht="20.100000000000001" customHeight="1" x14ac:dyDescent="0.5">
      <c r="AB728" s="102">
        <f t="shared" si="55"/>
        <v>38</v>
      </c>
      <c r="AC728" s="103">
        <f t="shared" si="56"/>
        <v>64.620930232558152</v>
      </c>
      <c r="AD728" s="103">
        <f t="shared" si="57"/>
        <v>2455.5953488372097</v>
      </c>
      <c r="AE728" s="104">
        <f t="shared" si="58"/>
        <v>328.28411906976748</v>
      </c>
      <c r="AF728" s="104">
        <f t="shared" si="59"/>
        <v>12474.796524651165</v>
      </c>
    </row>
    <row r="729" spans="28:32" ht="20.100000000000001" customHeight="1" x14ac:dyDescent="0.5">
      <c r="AB729" s="102">
        <f t="shared" si="55"/>
        <v>38</v>
      </c>
      <c r="AC729" s="103">
        <f t="shared" si="56"/>
        <v>64.620930232558152</v>
      </c>
      <c r="AD729" s="103">
        <f t="shared" si="57"/>
        <v>2455.5953488372097</v>
      </c>
      <c r="AE729" s="104">
        <f t="shared" si="58"/>
        <v>328.28411906976748</v>
      </c>
      <c r="AF729" s="104">
        <f t="shared" si="59"/>
        <v>12474.796524651165</v>
      </c>
    </row>
    <row r="730" spans="28:32" ht="20.100000000000001" customHeight="1" x14ac:dyDescent="0.5">
      <c r="AB730" s="102">
        <f t="shared" si="55"/>
        <v>38</v>
      </c>
      <c r="AC730" s="103">
        <f t="shared" si="56"/>
        <v>64.620930232558152</v>
      </c>
      <c r="AD730" s="103">
        <f t="shared" si="57"/>
        <v>2455.5953488372097</v>
      </c>
      <c r="AE730" s="104">
        <f t="shared" si="58"/>
        <v>328.28411906976748</v>
      </c>
      <c r="AF730" s="104">
        <f t="shared" si="59"/>
        <v>12474.796524651165</v>
      </c>
    </row>
    <row r="731" spans="28:32" ht="20.100000000000001" customHeight="1" x14ac:dyDescent="0.5">
      <c r="AB731" s="102">
        <f t="shared" si="55"/>
        <v>38</v>
      </c>
      <c r="AC731" s="103">
        <f t="shared" si="56"/>
        <v>64.620930232558152</v>
      </c>
      <c r="AD731" s="103">
        <f t="shared" si="57"/>
        <v>2455.5953488372097</v>
      </c>
      <c r="AE731" s="104">
        <f t="shared" si="58"/>
        <v>328.28411906976748</v>
      </c>
      <c r="AF731" s="104">
        <f t="shared" si="59"/>
        <v>12474.796524651165</v>
      </c>
    </row>
    <row r="732" spans="28:32" ht="20.100000000000001" customHeight="1" x14ac:dyDescent="0.5">
      <c r="AB732" s="102">
        <f t="shared" si="55"/>
        <v>38</v>
      </c>
      <c r="AC732" s="103">
        <f t="shared" si="56"/>
        <v>64.620930232558152</v>
      </c>
      <c r="AD732" s="103">
        <f t="shared" si="57"/>
        <v>2455.5953488372097</v>
      </c>
      <c r="AE732" s="104">
        <f t="shared" si="58"/>
        <v>328.28411906976748</v>
      </c>
      <c r="AF732" s="104">
        <f t="shared" si="59"/>
        <v>12474.796524651165</v>
      </c>
    </row>
    <row r="733" spans="28:32" ht="20.100000000000001" customHeight="1" x14ac:dyDescent="0.5">
      <c r="AB733" s="102">
        <f t="shared" si="55"/>
        <v>38</v>
      </c>
      <c r="AC733" s="103">
        <f t="shared" si="56"/>
        <v>64.620930232558152</v>
      </c>
      <c r="AD733" s="103">
        <f t="shared" si="57"/>
        <v>2455.5953488372097</v>
      </c>
      <c r="AE733" s="104">
        <f t="shared" si="58"/>
        <v>328.28411906976748</v>
      </c>
      <c r="AF733" s="104">
        <f t="shared" si="59"/>
        <v>12474.796524651165</v>
      </c>
    </row>
    <row r="734" spans="28:32" ht="20.100000000000001" customHeight="1" x14ac:dyDescent="0.5">
      <c r="AB734" s="102">
        <f t="shared" si="55"/>
        <v>38</v>
      </c>
      <c r="AC734" s="103">
        <f t="shared" si="56"/>
        <v>64.620930232558152</v>
      </c>
      <c r="AD734" s="103">
        <f t="shared" si="57"/>
        <v>2455.5953488372097</v>
      </c>
      <c r="AE734" s="104">
        <f t="shared" si="58"/>
        <v>328.28411906976748</v>
      </c>
      <c r="AF734" s="104">
        <f t="shared" si="59"/>
        <v>12474.796524651165</v>
      </c>
    </row>
    <row r="735" spans="28:32" ht="20.100000000000001" customHeight="1" x14ac:dyDescent="0.5">
      <c r="AB735" s="102">
        <f t="shared" si="55"/>
        <v>38</v>
      </c>
      <c r="AC735" s="103">
        <f t="shared" si="56"/>
        <v>64.620930232558152</v>
      </c>
      <c r="AD735" s="103">
        <f t="shared" si="57"/>
        <v>2455.5953488372097</v>
      </c>
      <c r="AE735" s="104">
        <f t="shared" si="58"/>
        <v>328.28411906976748</v>
      </c>
      <c r="AF735" s="104">
        <f t="shared" si="59"/>
        <v>12474.796524651165</v>
      </c>
    </row>
    <row r="736" spans="28:32" ht="20.100000000000001" customHeight="1" x14ac:dyDescent="0.5">
      <c r="AB736" s="102">
        <f t="shared" si="55"/>
        <v>38</v>
      </c>
      <c r="AC736" s="103">
        <f t="shared" si="56"/>
        <v>64.620930232558152</v>
      </c>
      <c r="AD736" s="103">
        <f t="shared" si="57"/>
        <v>2455.5953488372097</v>
      </c>
      <c r="AE736" s="104">
        <f t="shared" si="58"/>
        <v>328.28411906976748</v>
      </c>
      <c r="AF736" s="104">
        <f t="shared" si="59"/>
        <v>12474.796524651165</v>
      </c>
    </row>
    <row r="737" spans="28:32" ht="20.100000000000001" customHeight="1" x14ac:dyDescent="0.5">
      <c r="AB737" s="102">
        <f t="shared" si="55"/>
        <v>38</v>
      </c>
      <c r="AC737" s="103">
        <f t="shared" si="56"/>
        <v>64.620930232558152</v>
      </c>
      <c r="AD737" s="103">
        <f t="shared" si="57"/>
        <v>2455.5953488372097</v>
      </c>
      <c r="AE737" s="104">
        <f t="shared" si="58"/>
        <v>328.28411906976748</v>
      </c>
      <c r="AF737" s="104">
        <f t="shared" si="59"/>
        <v>12474.796524651165</v>
      </c>
    </row>
    <row r="738" spans="28:32" ht="20.100000000000001" customHeight="1" x14ac:dyDescent="0.5">
      <c r="AB738" s="102">
        <f t="shared" si="55"/>
        <v>38</v>
      </c>
      <c r="AC738" s="103">
        <f t="shared" si="56"/>
        <v>64.620930232558152</v>
      </c>
      <c r="AD738" s="103">
        <f t="shared" si="57"/>
        <v>2455.5953488372097</v>
      </c>
      <c r="AE738" s="104">
        <f t="shared" si="58"/>
        <v>328.28411906976748</v>
      </c>
      <c r="AF738" s="104">
        <f t="shared" si="59"/>
        <v>12474.796524651165</v>
      </c>
    </row>
    <row r="739" spans="28:32" ht="20.100000000000001" customHeight="1" x14ac:dyDescent="0.5">
      <c r="AB739" s="102">
        <f t="shared" si="55"/>
        <v>38</v>
      </c>
      <c r="AC739" s="103">
        <f t="shared" si="56"/>
        <v>64.620930232558152</v>
      </c>
      <c r="AD739" s="103">
        <f t="shared" si="57"/>
        <v>2455.5953488372097</v>
      </c>
      <c r="AE739" s="104">
        <f t="shared" si="58"/>
        <v>328.28411906976748</v>
      </c>
      <c r="AF739" s="104">
        <f t="shared" si="59"/>
        <v>12474.796524651165</v>
      </c>
    </row>
    <row r="740" spans="28:32" ht="20.100000000000001" customHeight="1" x14ac:dyDescent="0.5">
      <c r="AB740" s="102">
        <f t="shared" si="55"/>
        <v>38</v>
      </c>
      <c r="AC740" s="103">
        <f t="shared" si="56"/>
        <v>64.620930232558152</v>
      </c>
      <c r="AD740" s="103">
        <f t="shared" si="57"/>
        <v>2455.5953488372097</v>
      </c>
      <c r="AE740" s="104">
        <f t="shared" si="58"/>
        <v>328.28411906976748</v>
      </c>
      <c r="AF740" s="104">
        <f t="shared" si="59"/>
        <v>12474.796524651165</v>
      </c>
    </row>
    <row r="741" spans="28:32" ht="20.100000000000001" customHeight="1" x14ac:dyDescent="0.5">
      <c r="AB741" s="102">
        <f t="shared" si="55"/>
        <v>38</v>
      </c>
      <c r="AC741" s="103">
        <f t="shared" si="56"/>
        <v>64.620930232558152</v>
      </c>
      <c r="AD741" s="103">
        <f t="shared" si="57"/>
        <v>2455.5953488372097</v>
      </c>
      <c r="AE741" s="104">
        <f t="shared" si="58"/>
        <v>328.28411906976748</v>
      </c>
      <c r="AF741" s="104">
        <f t="shared" si="59"/>
        <v>12474.796524651165</v>
      </c>
    </row>
    <row r="742" spans="28:32" ht="20.100000000000001" customHeight="1" x14ac:dyDescent="0.5">
      <c r="AB742" s="102">
        <f t="shared" si="55"/>
        <v>38</v>
      </c>
      <c r="AC742" s="103">
        <f t="shared" si="56"/>
        <v>64.620930232558152</v>
      </c>
      <c r="AD742" s="103">
        <f t="shared" si="57"/>
        <v>2455.5953488372097</v>
      </c>
      <c r="AE742" s="104">
        <f t="shared" si="58"/>
        <v>328.28411906976748</v>
      </c>
      <c r="AF742" s="104">
        <f t="shared" si="59"/>
        <v>12474.796524651165</v>
      </c>
    </row>
    <row r="743" spans="28:32" ht="20.100000000000001" customHeight="1" x14ac:dyDescent="0.5">
      <c r="AB743" s="102">
        <f t="shared" si="55"/>
        <v>38</v>
      </c>
      <c r="AC743" s="103">
        <f t="shared" si="56"/>
        <v>64.620930232558152</v>
      </c>
      <c r="AD743" s="103">
        <f t="shared" si="57"/>
        <v>2455.5953488372097</v>
      </c>
      <c r="AE743" s="104">
        <f t="shared" si="58"/>
        <v>328.28411906976748</v>
      </c>
      <c r="AF743" s="104">
        <f t="shared" si="59"/>
        <v>12474.796524651165</v>
      </c>
    </row>
    <row r="744" spans="28:32" ht="20.100000000000001" customHeight="1" x14ac:dyDescent="0.5">
      <c r="AB744" s="102">
        <f t="shared" si="55"/>
        <v>38</v>
      </c>
      <c r="AC744" s="103">
        <f t="shared" si="56"/>
        <v>64.620930232558152</v>
      </c>
      <c r="AD744" s="103">
        <f t="shared" si="57"/>
        <v>2455.5953488372097</v>
      </c>
      <c r="AE744" s="104">
        <f t="shared" si="58"/>
        <v>328.28411906976748</v>
      </c>
      <c r="AF744" s="104">
        <f t="shared" si="59"/>
        <v>12474.796524651165</v>
      </c>
    </row>
    <row r="745" spans="28:32" ht="20.100000000000001" customHeight="1" x14ac:dyDescent="0.5">
      <c r="AB745" s="102">
        <f t="shared" si="55"/>
        <v>38</v>
      </c>
      <c r="AC745" s="103">
        <f t="shared" si="56"/>
        <v>64.620930232558152</v>
      </c>
      <c r="AD745" s="103">
        <f t="shared" si="57"/>
        <v>2455.5953488372097</v>
      </c>
      <c r="AE745" s="104">
        <f t="shared" si="58"/>
        <v>328.28411906976748</v>
      </c>
      <c r="AF745" s="104">
        <f t="shared" si="59"/>
        <v>12474.796524651165</v>
      </c>
    </row>
    <row r="746" spans="28:32" ht="20.100000000000001" customHeight="1" x14ac:dyDescent="0.5">
      <c r="AB746" s="102">
        <f t="shared" si="55"/>
        <v>38</v>
      </c>
      <c r="AC746" s="103">
        <f t="shared" si="56"/>
        <v>64.620930232558152</v>
      </c>
      <c r="AD746" s="103">
        <f t="shared" si="57"/>
        <v>2455.5953488372097</v>
      </c>
      <c r="AE746" s="104">
        <f t="shared" si="58"/>
        <v>328.28411906976748</v>
      </c>
      <c r="AF746" s="104">
        <f t="shared" si="59"/>
        <v>12474.796524651165</v>
      </c>
    </row>
    <row r="747" spans="28:32" ht="20.100000000000001" customHeight="1" x14ac:dyDescent="0.5">
      <c r="AB747" s="102">
        <f t="shared" si="55"/>
        <v>38</v>
      </c>
      <c r="AC747" s="103">
        <f t="shared" si="56"/>
        <v>64.620930232558152</v>
      </c>
      <c r="AD747" s="103">
        <f t="shared" si="57"/>
        <v>2455.5953488372097</v>
      </c>
      <c r="AE747" s="104">
        <f t="shared" si="58"/>
        <v>328.28411906976748</v>
      </c>
      <c r="AF747" s="104">
        <f t="shared" si="59"/>
        <v>12474.796524651165</v>
      </c>
    </row>
    <row r="748" spans="28:32" ht="20.100000000000001" customHeight="1" x14ac:dyDescent="0.5">
      <c r="AB748" s="102">
        <f t="shared" si="55"/>
        <v>38</v>
      </c>
      <c r="AC748" s="103">
        <f t="shared" si="56"/>
        <v>64.620930232558152</v>
      </c>
      <c r="AD748" s="103">
        <f t="shared" si="57"/>
        <v>2455.5953488372097</v>
      </c>
      <c r="AE748" s="104">
        <f t="shared" si="58"/>
        <v>328.28411906976748</v>
      </c>
      <c r="AF748" s="104">
        <f t="shared" si="59"/>
        <v>12474.796524651165</v>
      </c>
    </row>
    <row r="749" spans="28:32" ht="20.100000000000001" customHeight="1" x14ac:dyDescent="0.5">
      <c r="AB749" s="102">
        <f t="shared" si="55"/>
        <v>38</v>
      </c>
      <c r="AC749" s="103">
        <f t="shared" si="56"/>
        <v>64.620930232558152</v>
      </c>
      <c r="AD749" s="103">
        <f t="shared" si="57"/>
        <v>2455.5953488372097</v>
      </c>
      <c r="AE749" s="104">
        <f t="shared" si="58"/>
        <v>328.28411906976748</v>
      </c>
      <c r="AF749" s="104">
        <f t="shared" si="59"/>
        <v>12474.796524651165</v>
      </c>
    </row>
    <row r="750" spans="28:32" ht="20.100000000000001" customHeight="1" x14ac:dyDescent="0.5">
      <c r="AB750" s="102">
        <f t="shared" si="55"/>
        <v>38</v>
      </c>
      <c r="AC750" s="103">
        <f t="shared" si="56"/>
        <v>64.620930232558152</v>
      </c>
      <c r="AD750" s="103">
        <f t="shared" si="57"/>
        <v>2455.5953488372097</v>
      </c>
      <c r="AE750" s="104">
        <f t="shared" si="58"/>
        <v>328.28411906976748</v>
      </c>
      <c r="AF750" s="104">
        <f t="shared" si="59"/>
        <v>12474.796524651165</v>
      </c>
    </row>
    <row r="751" spans="28:32" ht="20.100000000000001" customHeight="1" x14ac:dyDescent="0.5">
      <c r="AB751" s="102">
        <f t="shared" si="55"/>
        <v>38</v>
      </c>
      <c r="AC751" s="103">
        <f t="shared" si="56"/>
        <v>64.620930232558152</v>
      </c>
      <c r="AD751" s="103">
        <f t="shared" si="57"/>
        <v>2455.5953488372097</v>
      </c>
      <c r="AE751" s="104">
        <f t="shared" si="58"/>
        <v>328.28411906976748</v>
      </c>
      <c r="AF751" s="104">
        <f t="shared" si="59"/>
        <v>12474.796524651165</v>
      </c>
    </row>
    <row r="752" spans="28:32" ht="20.100000000000001" customHeight="1" x14ac:dyDescent="0.5">
      <c r="AB752" s="102">
        <f t="shared" si="55"/>
        <v>38</v>
      </c>
      <c r="AC752" s="103">
        <f t="shared" si="56"/>
        <v>64.620930232558152</v>
      </c>
      <c r="AD752" s="103">
        <f t="shared" si="57"/>
        <v>2455.5953488372097</v>
      </c>
      <c r="AE752" s="104">
        <f t="shared" si="58"/>
        <v>328.28411906976748</v>
      </c>
      <c r="AF752" s="104">
        <f t="shared" si="59"/>
        <v>12474.796524651165</v>
      </c>
    </row>
    <row r="753" spans="28:32" ht="20.100000000000001" customHeight="1" x14ac:dyDescent="0.5">
      <c r="AB753" s="102">
        <f t="shared" si="55"/>
        <v>38</v>
      </c>
      <c r="AC753" s="103">
        <f t="shared" si="56"/>
        <v>64.620930232558152</v>
      </c>
      <c r="AD753" s="103">
        <f t="shared" si="57"/>
        <v>2455.5953488372097</v>
      </c>
      <c r="AE753" s="104">
        <f t="shared" si="58"/>
        <v>328.28411906976748</v>
      </c>
      <c r="AF753" s="104">
        <f t="shared" si="59"/>
        <v>12474.796524651165</v>
      </c>
    </row>
    <row r="754" spans="28:32" ht="20.100000000000001" customHeight="1" x14ac:dyDescent="0.5">
      <c r="AB754" s="102">
        <f t="shared" si="55"/>
        <v>38</v>
      </c>
      <c r="AC754" s="103">
        <f t="shared" si="56"/>
        <v>64.620930232558152</v>
      </c>
      <c r="AD754" s="103">
        <f t="shared" si="57"/>
        <v>2455.5953488372097</v>
      </c>
      <c r="AE754" s="104">
        <f t="shared" si="58"/>
        <v>328.28411906976748</v>
      </c>
      <c r="AF754" s="104">
        <f t="shared" si="59"/>
        <v>12474.796524651165</v>
      </c>
    </row>
    <row r="755" spans="28:32" ht="20.100000000000001" customHeight="1" x14ac:dyDescent="0.5">
      <c r="AB755" s="102">
        <f t="shared" si="55"/>
        <v>38</v>
      </c>
      <c r="AC755" s="103">
        <f t="shared" si="56"/>
        <v>64.620930232558152</v>
      </c>
      <c r="AD755" s="103">
        <f t="shared" si="57"/>
        <v>2455.5953488372097</v>
      </c>
      <c r="AE755" s="104">
        <f t="shared" si="58"/>
        <v>328.28411906976748</v>
      </c>
      <c r="AF755" s="104">
        <f t="shared" si="59"/>
        <v>12474.796524651165</v>
      </c>
    </row>
    <row r="756" spans="28:32" ht="20.100000000000001" customHeight="1" x14ac:dyDescent="0.5">
      <c r="AB756" s="102">
        <f t="shared" si="55"/>
        <v>38</v>
      </c>
      <c r="AC756" s="103">
        <f t="shared" si="56"/>
        <v>64.620930232558152</v>
      </c>
      <c r="AD756" s="103">
        <f t="shared" si="57"/>
        <v>2455.5953488372097</v>
      </c>
      <c r="AE756" s="104">
        <f t="shared" si="58"/>
        <v>328.28411906976748</v>
      </c>
      <c r="AF756" s="104">
        <f t="shared" si="59"/>
        <v>12474.796524651165</v>
      </c>
    </row>
    <row r="757" spans="28:32" ht="20.100000000000001" customHeight="1" x14ac:dyDescent="0.5">
      <c r="AB757" s="102">
        <f t="shared" si="55"/>
        <v>38</v>
      </c>
      <c r="AC757" s="103">
        <f t="shared" si="56"/>
        <v>64.620930232558152</v>
      </c>
      <c r="AD757" s="103">
        <f t="shared" si="57"/>
        <v>2455.5953488372097</v>
      </c>
      <c r="AE757" s="104">
        <f t="shared" si="58"/>
        <v>328.28411906976748</v>
      </c>
      <c r="AF757" s="104">
        <f t="shared" si="59"/>
        <v>12474.796524651165</v>
      </c>
    </row>
    <row r="758" spans="28:32" ht="20.100000000000001" customHeight="1" x14ac:dyDescent="0.5">
      <c r="AB758" s="102">
        <f t="shared" si="55"/>
        <v>38</v>
      </c>
      <c r="AC758" s="103">
        <f t="shared" si="56"/>
        <v>64.620930232558152</v>
      </c>
      <c r="AD758" s="103">
        <f t="shared" si="57"/>
        <v>2455.5953488372097</v>
      </c>
      <c r="AE758" s="104">
        <f t="shared" si="58"/>
        <v>328.28411906976748</v>
      </c>
      <c r="AF758" s="104">
        <f t="shared" si="59"/>
        <v>12474.796524651165</v>
      </c>
    </row>
    <row r="759" spans="28:32" ht="20.100000000000001" customHeight="1" x14ac:dyDescent="0.5">
      <c r="AB759" s="102">
        <f t="shared" si="55"/>
        <v>38</v>
      </c>
      <c r="AC759" s="103">
        <f t="shared" si="56"/>
        <v>64.620930232558152</v>
      </c>
      <c r="AD759" s="103">
        <f t="shared" si="57"/>
        <v>2455.5953488372097</v>
      </c>
      <c r="AE759" s="104">
        <f t="shared" si="58"/>
        <v>328.28411906976748</v>
      </c>
      <c r="AF759" s="104">
        <f t="shared" si="59"/>
        <v>12474.796524651165</v>
      </c>
    </row>
    <row r="760" spans="28:32" ht="20.100000000000001" customHeight="1" x14ac:dyDescent="0.5">
      <c r="AB760" s="102">
        <f t="shared" si="55"/>
        <v>38</v>
      </c>
      <c r="AC760" s="103">
        <f t="shared" si="56"/>
        <v>64.620930232558152</v>
      </c>
      <c r="AD760" s="103">
        <f t="shared" si="57"/>
        <v>2455.5953488372097</v>
      </c>
      <c r="AE760" s="104">
        <f t="shared" si="58"/>
        <v>328.28411906976748</v>
      </c>
      <c r="AF760" s="104">
        <f t="shared" si="59"/>
        <v>12474.796524651165</v>
      </c>
    </row>
    <row r="761" spans="28:32" ht="20.100000000000001" customHeight="1" x14ac:dyDescent="0.5">
      <c r="AB761" s="102">
        <f t="shared" si="55"/>
        <v>38</v>
      </c>
      <c r="AC761" s="103">
        <f t="shared" si="56"/>
        <v>64.620930232558152</v>
      </c>
      <c r="AD761" s="103">
        <f t="shared" si="57"/>
        <v>2455.5953488372097</v>
      </c>
      <c r="AE761" s="104">
        <f t="shared" si="58"/>
        <v>328.28411906976748</v>
      </c>
      <c r="AF761" s="104">
        <f t="shared" si="59"/>
        <v>12474.796524651165</v>
      </c>
    </row>
    <row r="762" spans="28:32" ht="20.100000000000001" customHeight="1" x14ac:dyDescent="0.5">
      <c r="AB762" s="102">
        <f t="shared" si="55"/>
        <v>38</v>
      </c>
      <c r="AC762" s="103">
        <f t="shared" si="56"/>
        <v>64.620930232558152</v>
      </c>
      <c r="AD762" s="103">
        <f t="shared" si="57"/>
        <v>2455.5953488372097</v>
      </c>
      <c r="AE762" s="104">
        <f t="shared" si="58"/>
        <v>328.28411906976748</v>
      </c>
      <c r="AF762" s="104">
        <f t="shared" si="59"/>
        <v>12474.796524651165</v>
      </c>
    </row>
    <row r="763" spans="28:32" ht="20.100000000000001" customHeight="1" x14ac:dyDescent="0.5">
      <c r="AB763" s="102">
        <f t="shared" si="55"/>
        <v>38</v>
      </c>
      <c r="AC763" s="103">
        <f t="shared" si="56"/>
        <v>64.620930232558152</v>
      </c>
      <c r="AD763" s="103">
        <f t="shared" si="57"/>
        <v>2455.5953488372097</v>
      </c>
      <c r="AE763" s="104">
        <f t="shared" si="58"/>
        <v>328.28411906976748</v>
      </c>
      <c r="AF763" s="104">
        <f t="shared" si="59"/>
        <v>12474.796524651165</v>
      </c>
    </row>
    <row r="764" spans="28:32" ht="20.100000000000001" customHeight="1" x14ac:dyDescent="0.5">
      <c r="AB764" s="102">
        <f t="shared" si="55"/>
        <v>38</v>
      </c>
      <c r="AC764" s="103">
        <f t="shared" si="56"/>
        <v>64.620930232558152</v>
      </c>
      <c r="AD764" s="103">
        <f t="shared" si="57"/>
        <v>2455.5953488372097</v>
      </c>
      <c r="AE764" s="104">
        <f t="shared" si="58"/>
        <v>328.28411906976748</v>
      </c>
      <c r="AF764" s="104">
        <f t="shared" si="59"/>
        <v>12474.796524651165</v>
      </c>
    </row>
    <row r="765" spans="28:32" ht="20.100000000000001" customHeight="1" x14ac:dyDescent="0.5">
      <c r="AB765" s="102">
        <f t="shared" si="55"/>
        <v>38</v>
      </c>
      <c r="AC765" s="103">
        <f t="shared" si="56"/>
        <v>64.620930232558152</v>
      </c>
      <c r="AD765" s="103">
        <f t="shared" si="57"/>
        <v>2455.5953488372097</v>
      </c>
      <c r="AE765" s="104">
        <f t="shared" si="58"/>
        <v>328.28411906976748</v>
      </c>
      <c r="AF765" s="104">
        <f t="shared" si="59"/>
        <v>12474.796524651165</v>
      </c>
    </row>
    <row r="766" spans="28:32" ht="20.100000000000001" customHeight="1" x14ac:dyDescent="0.5">
      <c r="AB766" s="102">
        <f t="shared" si="55"/>
        <v>38</v>
      </c>
      <c r="AC766" s="103">
        <f t="shared" si="56"/>
        <v>64.620930232558152</v>
      </c>
      <c r="AD766" s="103">
        <f t="shared" si="57"/>
        <v>2455.5953488372097</v>
      </c>
      <c r="AE766" s="104">
        <f t="shared" si="58"/>
        <v>328.28411906976748</v>
      </c>
      <c r="AF766" s="104">
        <f t="shared" si="59"/>
        <v>12474.796524651165</v>
      </c>
    </row>
    <row r="767" spans="28:32" ht="20.100000000000001" customHeight="1" x14ac:dyDescent="0.5">
      <c r="AB767" s="102">
        <f t="shared" si="55"/>
        <v>38</v>
      </c>
      <c r="AC767" s="103">
        <f t="shared" si="56"/>
        <v>64.620930232558152</v>
      </c>
      <c r="AD767" s="103">
        <f t="shared" si="57"/>
        <v>2455.5953488372097</v>
      </c>
      <c r="AE767" s="104">
        <f t="shared" si="58"/>
        <v>328.28411906976748</v>
      </c>
      <c r="AF767" s="104">
        <f t="shared" si="59"/>
        <v>12474.796524651165</v>
      </c>
    </row>
    <row r="768" spans="28:32" ht="20.100000000000001" customHeight="1" x14ac:dyDescent="0.5">
      <c r="AB768" s="102">
        <f t="shared" si="55"/>
        <v>38</v>
      </c>
      <c r="AC768" s="103">
        <f t="shared" si="56"/>
        <v>64.620930232558152</v>
      </c>
      <c r="AD768" s="103">
        <f t="shared" si="57"/>
        <v>2455.5953488372097</v>
      </c>
      <c r="AE768" s="104">
        <f t="shared" si="58"/>
        <v>328.28411906976748</v>
      </c>
      <c r="AF768" s="104">
        <f t="shared" si="59"/>
        <v>12474.796524651165</v>
      </c>
    </row>
    <row r="769" spans="28:32" ht="20.100000000000001" customHeight="1" x14ac:dyDescent="0.5">
      <c r="AB769" s="102">
        <f t="shared" si="55"/>
        <v>38</v>
      </c>
      <c r="AC769" s="103">
        <f t="shared" si="56"/>
        <v>64.620930232558152</v>
      </c>
      <c r="AD769" s="103">
        <f t="shared" si="57"/>
        <v>2455.5953488372097</v>
      </c>
      <c r="AE769" s="104">
        <f t="shared" si="58"/>
        <v>328.28411906976748</v>
      </c>
      <c r="AF769" s="104">
        <f t="shared" si="59"/>
        <v>12474.796524651165</v>
      </c>
    </row>
    <row r="770" spans="28:32" ht="20.100000000000001" customHeight="1" x14ac:dyDescent="0.5">
      <c r="AB770" s="102">
        <f t="shared" si="55"/>
        <v>38</v>
      </c>
      <c r="AC770" s="103">
        <f t="shared" si="56"/>
        <v>64.620930232558152</v>
      </c>
      <c r="AD770" s="103">
        <f t="shared" si="57"/>
        <v>2455.5953488372097</v>
      </c>
      <c r="AE770" s="104">
        <f t="shared" si="58"/>
        <v>328.28411906976748</v>
      </c>
      <c r="AF770" s="104">
        <f t="shared" si="59"/>
        <v>12474.796524651165</v>
      </c>
    </row>
    <row r="771" spans="28:32" ht="20.100000000000001" customHeight="1" x14ac:dyDescent="0.5">
      <c r="AB771" s="102">
        <f t="shared" si="55"/>
        <v>38</v>
      </c>
      <c r="AC771" s="103">
        <f t="shared" si="56"/>
        <v>64.620930232558152</v>
      </c>
      <c r="AD771" s="103">
        <f t="shared" si="57"/>
        <v>2455.5953488372097</v>
      </c>
      <c r="AE771" s="104">
        <f t="shared" si="58"/>
        <v>328.28411906976748</v>
      </c>
      <c r="AF771" s="104">
        <f t="shared" si="59"/>
        <v>12474.796524651165</v>
      </c>
    </row>
    <row r="772" spans="28:32" ht="20.100000000000001" customHeight="1" x14ac:dyDescent="0.5">
      <c r="AB772" s="102">
        <f t="shared" si="55"/>
        <v>38</v>
      </c>
      <c r="AC772" s="103">
        <f t="shared" si="56"/>
        <v>64.620930232558152</v>
      </c>
      <c r="AD772" s="103">
        <f t="shared" si="57"/>
        <v>2455.5953488372097</v>
      </c>
      <c r="AE772" s="104">
        <f t="shared" si="58"/>
        <v>328.28411906976748</v>
      </c>
      <c r="AF772" s="104">
        <f t="shared" si="59"/>
        <v>12474.796524651165</v>
      </c>
    </row>
    <row r="773" spans="28:32" ht="20.100000000000001" customHeight="1" x14ac:dyDescent="0.5">
      <c r="AB773" s="102">
        <f t="shared" si="55"/>
        <v>38</v>
      </c>
      <c r="AC773" s="103">
        <f t="shared" si="56"/>
        <v>64.620930232558152</v>
      </c>
      <c r="AD773" s="103">
        <f t="shared" si="57"/>
        <v>2455.5953488372097</v>
      </c>
      <c r="AE773" s="104">
        <f t="shared" si="58"/>
        <v>328.28411906976748</v>
      </c>
      <c r="AF773" s="104">
        <f t="shared" si="59"/>
        <v>12474.796524651165</v>
      </c>
    </row>
    <row r="774" spans="28:32" ht="20.100000000000001" customHeight="1" x14ac:dyDescent="0.5">
      <c r="AB774" s="102">
        <f t="shared" si="55"/>
        <v>38</v>
      </c>
      <c r="AC774" s="103">
        <f t="shared" si="56"/>
        <v>64.620930232558152</v>
      </c>
      <c r="AD774" s="103">
        <f t="shared" si="57"/>
        <v>2455.5953488372097</v>
      </c>
      <c r="AE774" s="104">
        <f t="shared" si="58"/>
        <v>328.28411906976748</v>
      </c>
      <c r="AF774" s="104">
        <f t="shared" si="59"/>
        <v>12474.796524651165</v>
      </c>
    </row>
    <row r="775" spans="28:32" ht="20.100000000000001" customHeight="1" x14ac:dyDescent="0.5">
      <c r="AB775" s="102">
        <f t="shared" ref="AB775:AB838" si="60">AB774+U775</f>
        <v>38</v>
      </c>
      <c r="AC775" s="103">
        <f t="shared" ref="AC775:AC838" si="61">IF(U775&gt;0,(W775+AD774)/AB775,AC774)</f>
        <v>64.620930232558152</v>
      </c>
      <c r="AD775" s="103">
        <f t="shared" ref="AD775:AD838" si="62">AB775*AC775</f>
        <v>2455.5953488372097</v>
      </c>
      <c r="AE775" s="104">
        <f t="shared" ref="AE775:AE838" si="63">IF(U775&gt;0,(AF774+Z775)/AB775,AE774)</f>
        <v>328.28411906976748</v>
      </c>
      <c r="AF775" s="104">
        <f t="shared" ref="AF775:AF838" si="64">AB775*AE775</f>
        <v>12474.796524651165</v>
      </c>
    </row>
    <row r="776" spans="28:32" ht="20.100000000000001" customHeight="1" x14ac:dyDescent="0.5">
      <c r="AB776" s="102">
        <f t="shared" si="60"/>
        <v>38</v>
      </c>
      <c r="AC776" s="103">
        <f t="shared" si="61"/>
        <v>64.620930232558152</v>
      </c>
      <c r="AD776" s="103">
        <f t="shared" si="62"/>
        <v>2455.5953488372097</v>
      </c>
      <c r="AE776" s="104">
        <f t="shared" si="63"/>
        <v>328.28411906976748</v>
      </c>
      <c r="AF776" s="104">
        <f t="shared" si="64"/>
        <v>12474.796524651165</v>
      </c>
    </row>
    <row r="777" spans="28:32" ht="20.100000000000001" customHeight="1" x14ac:dyDescent="0.5">
      <c r="AB777" s="102">
        <f t="shared" si="60"/>
        <v>38</v>
      </c>
      <c r="AC777" s="103">
        <f t="shared" si="61"/>
        <v>64.620930232558152</v>
      </c>
      <c r="AD777" s="103">
        <f t="shared" si="62"/>
        <v>2455.5953488372097</v>
      </c>
      <c r="AE777" s="104">
        <f t="shared" si="63"/>
        <v>328.28411906976748</v>
      </c>
      <c r="AF777" s="104">
        <f t="shared" si="64"/>
        <v>12474.796524651165</v>
      </c>
    </row>
    <row r="778" spans="28:32" ht="20.100000000000001" customHeight="1" x14ac:dyDescent="0.5">
      <c r="AB778" s="102">
        <f t="shared" si="60"/>
        <v>38</v>
      </c>
      <c r="AC778" s="103">
        <f t="shared" si="61"/>
        <v>64.620930232558152</v>
      </c>
      <c r="AD778" s="103">
        <f t="shared" si="62"/>
        <v>2455.5953488372097</v>
      </c>
      <c r="AE778" s="104">
        <f t="shared" si="63"/>
        <v>328.28411906976748</v>
      </c>
      <c r="AF778" s="104">
        <f t="shared" si="64"/>
        <v>12474.796524651165</v>
      </c>
    </row>
    <row r="779" spans="28:32" ht="20.100000000000001" customHeight="1" x14ac:dyDescent="0.5">
      <c r="AB779" s="102">
        <f t="shared" si="60"/>
        <v>38</v>
      </c>
      <c r="AC779" s="103">
        <f t="shared" si="61"/>
        <v>64.620930232558152</v>
      </c>
      <c r="AD779" s="103">
        <f t="shared" si="62"/>
        <v>2455.5953488372097</v>
      </c>
      <c r="AE779" s="104">
        <f t="shared" si="63"/>
        <v>328.28411906976748</v>
      </c>
      <c r="AF779" s="104">
        <f t="shared" si="64"/>
        <v>12474.796524651165</v>
      </c>
    </row>
    <row r="780" spans="28:32" ht="20.100000000000001" customHeight="1" x14ac:dyDescent="0.5">
      <c r="AB780" s="102">
        <f t="shared" si="60"/>
        <v>38</v>
      </c>
      <c r="AC780" s="103">
        <f t="shared" si="61"/>
        <v>64.620930232558152</v>
      </c>
      <c r="AD780" s="103">
        <f t="shared" si="62"/>
        <v>2455.5953488372097</v>
      </c>
      <c r="AE780" s="104">
        <f t="shared" si="63"/>
        <v>328.28411906976748</v>
      </c>
      <c r="AF780" s="104">
        <f t="shared" si="64"/>
        <v>12474.796524651165</v>
      </c>
    </row>
    <row r="781" spans="28:32" ht="20.100000000000001" customHeight="1" x14ac:dyDescent="0.5">
      <c r="AB781" s="102">
        <f t="shared" si="60"/>
        <v>38</v>
      </c>
      <c r="AC781" s="103">
        <f t="shared" si="61"/>
        <v>64.620930232558152</v>
      </c>
      <c r="AD781" s="103">
        <f t="shared" si="62"/>
        <v>2455.5953488372097</v>
      </c>
      <c r="AE781" s="104">
        <f t="shared" si="63"/>
        <v>328.28411906976748</v>
      </c>
      <c r="AF781" s="104">
        <f t="shared" si="64"/>
        <v>12474.796524651165</v>
      </c>
    </row>
    <row r="782" spans="28:32" ht="20.100000000000001" customHeight="1" x14ac:dyDescent="0.5">
      <c r="AB782" s="102">
        <f t="shared" si="60"/>
        <v>38</v>
      </c>
      <c r="AC782" s="103">
        <f t="shared" si="61"/>
        <v>64.620930232558152</v>
      </c>
      <c r="AD782" s="103">
        <f t="shared" si="62"/>
        <v>2455.5953488372097</v>
      </c>
      <c r="AE782" s="104">
        <f t="shared" si="63"/>
        <v>328.28411906976748</v>
      </c>
      <c r="AF782" s="104">
        <f t="shared" si="64"/>
        <v>12474.796524651165</v>
      </c>
    </row>
    <row r="783" spans="28:32" ht="20.100000000000001" customHeight="1" x14ac:dyDescent="0.5">
      <c r="AB783" s="102">
        <f t="shared" si="60"/>
        <v>38</v>
      </c>
      <c r="AC783" s="103">
        <f t="shared" si="61"/>
        <v>64.620930232558152</v>
      </c>
      <c r="AD783" s="103">
        <f t="shared" si="62"/>
        <v>2455.5953488372097</v>
      </c>
      <c r="AE783" s="104">
        <f t="shared" si="63"/>
        <v>328.28411906976748</v>
      </c>
      <c r="AF783" s="104">
        <f t="shared" si="64"/>
        <v>12474.796524651165</v>
      </c>
    </row>
    <row r="784" spans="28:32" ht="20.100000000000001" customHeight="1" x14ac:dyDescent="0.5">
      <c r="AB784" s="102">
        <f t="shared" si="60"/>
        <v>38</v>
      </c>
      <c r="AC784" s="103">
        <f t="shared" si="61"/>
        <v>64.620930232558152</v>
      </c>
      <c r="AD784" s="103">
        <f t="shared" si="62"/>
        <v>2455.5953488372097</v>
      </c>
      <c r="AE784" s="104">
        <f t="shared" si="63"/>
        <v>328.28411906976748</v>
      </c>
      <c r="AF784" s="104">
        <f t="shared" si="64"/>
        <v>12474.796524651165</v>
      </c>
    </row>
    <row r="785" spans="28:32" ht="20.100000000000001" customHeight="1" x14ac:dyDescent="0.5">
      <c r="AB785" s="102">
        <f t="shared" si="60"/>
        <v>38</v>
      </c>
      <c r="AC785" s="103">
        <f t="shared" si="61"/>
        <v>64.620930232558152</v>
      </c>
      <c r="AD785" s="103">
        <f t="shared" si="62"/>
        <v>2455.5953488372097</v>
      </c>
      <c r="AE785" s="104">
        <f t="shared" si="63"/>
        <v>328.28411906976748</v>
      </c>
      <c r="AF785" s="104">
        <f t="shared" si="64"/>
        <v>12474.796524651165</v>
      </c>
    </row>
    <row r="786" spans="28:32" ht="20.100000000000001" customHeight="1" x14ac:dyDescent="0.5">
      <c r="AB786" s="102">
        <f t="shared" si="60"/>
        <v>38</v>
      </c>
      <c r="AC786" s="103">
        <f t="shared" si="61"/>
        <v>64.620930232558152</v>
      </c>
      <c r="AD786" s="103">
        <f t="shared" si="62"/>
        <v>2455.5953488372097</v>
      </c>
      <c r="AE786" s="104">
        <f t="shared" si="63"/>
        <v>328.28411906976748</v>
      </c>
      <c r="AF786" s="104">
        <f t="shared" si="64"/>
        <v>12474.796524651165</v>
      </c>
    </row>
    <row r="787" spans="28:32" ht="20.100000000000001" customHeight="1" x14ac:dyDescent="0.5">
      <c r="AB787" s="102">
        <f t="shared" si="60"/>
        <v>38</v>
      </c>
      <c r="AC787" s="103">
        <f t="shared" si="61"/>
        <v>64.620930232558152</v>
      </c>
      <c r="AD787" s="103">
        <f t="shared" si="62"/>
        <v>2455.5953488372097</v>
      </c>
      <c r="AE787" s="104">
        <f t="shared" si="63"/>
        <v>328.28411906976748</v>
      </c>
      <c r="AF787" s="104">
        <f t="shared" si="64"/>
        <v>12474.796524651165</v>
      </c>
    </row>
    <row r="788" spans="28:32" ht="20.100000000000001" customHeight="1" x14ac:dyDescent="0.5">
      <c r="AB788" s="102">
        <f t="shared" si="60"/>
        <v>38</v>
      </c>
      <c r="AC788" s="103">
        <f t="shared" si="61"/>
        <v>64.620930232558152</v>
      </c>
      <c r="AD788" s="103">
        <f t="shared" si="62"/>
        <v>2455.5953488372097</v>
      </c>
      <c r="AE788" s="104">
        <f t="shared" si="63"/>
        <v>328.28411906976748</v>
      </c>
      <c r="AF788" s="104">
        <f t="shared" si="64"/>
        <v>12474.796524651165</v>
      </c>
    </row>
    <row r="789" spans="28:32" ht="20.100000000000001" customHeight="1" x14ac:dyDescent="0.5">
      <c r="AB789" s="102">
        <f t="shared" si="60"/>
        <v>38</v>
      </c>
      <c r="AC789" s="103">
        <f t="shared" si="61"/>
        <v>64.620930232558152</v>
      </c>
      <c r="AD789" s="103">
        <f t="shared" si="62"/>
        <v>2455.5953488372097</v>
      </c>
      <c r="AE789" s="104">
        <f t="shared" si="63"/>
        <v>328.28411906976748</v>
      </c>
      <c r="AF789" s="104">
        <f t="shared" si="64"/>
        <v>12474.796524651165</v>
      </c>
    </row>
    <row r="790" spans="28:32" ht="20.100000000000001" customHeight="1" x14ac:dyDescent="0.5">
      <c r="AB790" s="102">
        <f t="shared" si="60"/>
        <v>38</v>
      </c>
      <c r="AC790" s="103">
        <f t="shared" si="61"/>
        <v>64.620930232558152</v>
      </c>
      <c r="AD790" s="103">
        <f t="shared" si="62"/>
        <v>2455.5953488372097</v>
      </c>
      <c r="AE790" s="104">
        <f t="shared" si="63"/>
        <v>328.28411906976748</v>
      </c>
      <c r="AF790" s="104">
        <f t="shared" si="64"/>
        <v>12474.796524651165</v>
      </c>
    </row>
    <row r="791" spans="28:32" ht="20.100000000000001" customHeight="1" x14ac:dyDescent="0.5">
      <c r="AB791" s="102">
        <f t="shared" si="60"/>
        <v>38</v>
      </c>
      <c r="AC791" s="103">
        <f t="shared" si="61"/>
        <v>64.620930232558152</v>
      </c>
      <c r="AD791" s="103">
        <f t="shared" si="62"/>
        <v>2455.5953488372097</v>
      </c>
      <c r="AE791" s="104">
        <f t="shared" si="63"/>
        <v>328.28411906976748</v>
      </c>
      <c r="AF791" s="104">
        <f t="shared" si="64"/>
        <v>12474.796524651165</v>
      </c>
    </row>
    <row r="792" spans="28:32" ht="20.100000000000001" customHeight="1" x14ac:dyDescent="0.5">
      <c r="AB792" s="102">
        <f t="shared" si="60"/>
        <v>38</v>
      </c>
      <c r="AC792" s="103">
        <f t="shared" si="61"/>
        <v>64.620930232558152</v>
      </c>
      <c r="AD792" s="103">
        <f t="shared" si="62"/>
        <v>2455.5953488372097</v>
      </c>
      <c r="AE792" s="104">
        <f t="shared" si="63"/>
        <v>328.28411906976748</v>
      </c>
      <c r="AF792" s="104">
        <f t="shared" si="64"/>
        <v>12474.796524651165</v>
      </c>
    </row>
    <row r="793" spans="28:32" ht="20.100000000000001" customHeight="1" x14ac:dyDescent="0.5">
      <c r="AB793" s="102">
        <f t="shared" si="60"/>
        <v>38</v>
      </c>
      <c r="AC793" s="103">
        <f t="shared" si="61"/>
        <v>64.620930232558152</v>
      </c>
      <c r="AD793" s="103">
        <f t="shared" si="62"/>
        <v>2455.5953488372097</v>
      </c>
      <c r="AE793" s="104">
        <f t="shared" si="63"/>
        <v>328.28411906976748</v>
      </c>
      <c r="AF793" s="104">
        <f t="shared" si="64"/>
        <v>12474.796524651165</v>
      </c>
    </row>
    <row r="794" spans="28:32" ht="20.100000000000001" customHeight="1" x14ac:dyDescent="0.5">
      <c r="AB794" s="102">
        <f t="shared" si="60"/>
        <v>38</v>
      </c>
      <c r="AC794" s="103">
        <f t="shared" si="61"/>
        <v>64.620930232558152</v>
      </c>
      <c r="AD794" s="103">
        <f t="shared" si="62"/>
        <v>2455.5953488372097</v>
      </c>
      <c r="AE794" s="104">
        <f t="shared" si="63"/>
        <v>328.28411906976748</v>
      </c>
      <c r="AF794" s="104">
        <f t="shared" si="64"/>
        <v>12474.796524651165</v>
      </c>
    </row>
    <row r="795" spans="28:32" ht="20.100000000000001" customHeight="1" x14ac:dyDescent="0.5">
      <c r="AB795" s="102">
        <f t="shared" si="60"/>
        <v>38</v>
      </c>
      <c r="AC795" s="103">
        <f t="shared" si="61"/>
        <v>64.620930232558152</v>
      </c>
      <c r="AD795" s="103">
        <f t="shared" si="62"/>
        <v>2455.5953488372097</v>
      </c>
      <c r="AE795" s="104">
        <f t="shared" si="63"/>
        <v>328.28411906976748</v>
      </c>
      <c r="AF795" s="104">
        <f t="shared" si="64"/>
        <v>12474.796524651165</v>
      </c>
    </row>
    <row r="796" spans="28:32" ht="20.100000000000001" customHeight="1" x14ac:dyDescent="0.5">
      <c r="AB796" s="102">
        <f t="shared" si="60"/>
        <v>38</v>
      </c>
      <c r="AC796" s="103">
        <f t="shared" si="61"/>
        <v>64.620930232558152</v>
      </c>
      <c r="AD796" s="103">
        <f t="shared" si="62"/>
        <v>2455.5953488372097</v>
      </c>
      <c r="AE796" s="104">
        <f t="shared" si="63"/>
        <v>328.28411906976748</v>
      </c>
      <c r="AF796" s="104">
        <f t="shared" si="64"/>
        <v>12474.796524651165</v>
      </c>
    </row>
    <row r="797" spans="28:32" ht="20.100000000000001" customHeight="1" x14ac:dyDescent="0.5">
      <c r="AB797" s="102">
        <f t="shared" si="60"/>
        <v>38</v>
      </c>
      <c r="AC797" s="103">
        <f t="shared" si="61"/>
        <v>64.620930232558152</v>
      </c>
      <c r="AD797" s="103">
        <f t="shared" si="62"/>
        <v>2455.5953488372097</v>
      </c>
      <c r="AE797" s="104">
        <f t="shared" si="63"/>
        <v>328.28411906976748</v>
      </c>
      <c r="AF797" s="104">
        <f t="shared" si="64"/>
        <v>12474.796524651165</v>
      </c>
    </row>
    <row r="798" spans="28:32" ht="20.100000000000001" customHeight="1" x14ac:dyDescent="0.5">
      <c r="AB798" s="102">
        <f t="shared" si="60"/>
        <v>38</v>
      </c>
      <c r="AC798" s="103">
        <f t="shared" si="61"/>
        <v>64.620930232558152</v>
      </c>
      <c r="AD798" s="103">
        <f t="shared" si="62"/>
        <v>2455.5953488372097</v>
      </c>
      <c r="AE798" s="104">
        <f t="shared" si="63"/>
        <v>328.28411906976748</v>
      </c>
      <c r="AF798" s="104">
        <f t="shared" si="64"/>
        <v>12474.796524651165</v>
      </c>
    </row>
    <row r="799" spans="28:32" ht="20.100000000000001" customHeight="1" x14ac:dyDescent="0.5">
      <c r="AB799" s="102">
        <f t="shared" si="60"/>
        <v>38</v>
      </c>
      <c r="AC799" s="103">
        <f t="shared" si="61"/>
        <v>64.620930232558152</v>
      </c>
      <c r="AD799" s="103">
        <f t="shared" si="62"/>
        <v>2455.5953488372097</v>
      </c>
      <c r="AE799" s="104">
        <f t="shared" si="63"/>
        <v>328.28411906976748</v>
      </c>
      <c r="AF799" s="104">
        <f t="shared" si="64"/>
        <v>12474.796524651165</v>
      </c>
    </row>
    <row r="800" spans="28:32" ht="20.100000000000001" customHeight="1" x14ac:dyDescent="0.5">
      <c r="AB800" s="102">
        <f t="shared" si="60"/>
        <v>38</v>
      </c>
      <c r="AC800" s="103">
        <f t="shared" si="61"/>
        <v>64.620930232558152</v>
      </c>
      <c r="AD800" s="103">
        <f t="shared" si="62"/>
        <v>2455.5953488372097</v>
      </c>
      <c r="AE800" s="104">
        <f t="shared" si="63"/>
        <v>328.28411906976748</v>
      </c>
      <c r="AF800" s="104">
        <f t="shared" si="64"/>
        <v>12474.796524651165</v>
      </c>
    </row>
    <row r="801" spans="28:32" ht="20.100000000000001" customHeight="1" x14ac:dyDescent="0.5">
      <c r="AB801" s="102">
        <f t="shared" si="60"/>
        <v>38</v>
      </c>
      <c r="AC801" s="103">
        <f t="shared" si="61"/>
        <v>64.620930232558152</v>
      </c>
      <c r="AD801" s="103">
        <f t="shared" si="62"/>
        <v>2455.5953488372097</v>
      </c>
      <c r="AE801" s="104">
        <f t="shared" si="63"/>
        <v>328.28411906976748</v>
      </c>
      <c r="AF801" s="104">
        <f t="shared" si="64"/>
        <v>12474.796524651165</v>
      </c>
    </row>
    <row r="802" spans="28:32" ht="20.100000000000001" customHeight="1" x14ac:dyDescent="0.5">
      <c r="AB802" s="102">
        <f t="shared" si="60"/>
        <v>38</v>
      </c>
      <c r="AC802" s="103">
        <f t="shared" si="61"/>
        <v>64.620930232558152</v>
      </c>
      <c r="AD802" s="103">
        <f t="shared" si="62"/>
        <v>2455.5953488372097</v>
      </c>
      <c r="AE802" s="104">
        <f t="shared" si="63"/>
        <v>328.28411906976748</v>
      </c>
      <c r="AF802" s="104">
        <f t="shared" si="64"/>
        <v>12474.796524651165</v>
      </c>
    </row>
    <row r="803" spans="28:32" ht="20.100000000000001" customHeight="1" x14ac:dyDescent="0.5">
      <c r="AB803" s="102">
        <f t="shared" si="60"/>
        <v>38</v>
      </c>
      <c r="AC803" s="103">
        <f t="shared" si="61"/>
        <v>64.620930232558152</v>
      </c>
      <c r="AD803" s="103">
        <f t="shared" si="62"/>
        <v>2455.5953488372097</v>
      </c>
      <c r="AE803" s="104">
        <f t="shared" si="63"/>
        <v>328.28411906976748</v>
      </c>
      <c r="AF803" s="104">
        <f t="shared" si="64"/>
        <v>12474.796524651165</v>
      </c>
    </row>
    <row r="804" spans="28:32" ht="20.100000000000001" customHeight="1" x14ac:dyDescent="0.5">
      <c r="AB804" s="102">
        <f t="shared" si="60"/>
        <v>38</v>
      </c>
      <c r="AC804" s="103">
        <f t="shared" si="61"/>
        <v>64.620930232558152</v>
      </c>
      <c r="AD804" s="103">
        <f t="shared" si="62"/>
        <v>2455.5953488372097</v>
      </c>
      <c r="AE804" s="104">
        <f t="shared" si="63"/>
        <v>328.28411906976748</v>
      </c>
      <c r="AF804" s="104">
        <f t="shared" si="64"/>
        <v>12474.796524651165</v>
      </c>
    </row>
    <row r="805" spans="28:32" ht="20.100000000000001" customHeight="1" x14ac:dyDescent="0.5">
      <c r="AB805" s="102">
        <f t="shared" si="60"/>
        <v>38</v>
      </c>
      <c r="AC805" s="103">
        <f t="shared" si="61"/>
        <v>64.620930232558152</v>
      </c>
      <c r="AD805" s="103">
        <f t="shared" si="62"/>
        <v>2455.5953488372097</v>
      </c>
      <c r="AE805" s="104">
        <f t="shared" si="63"/>
        <v>328.28411906976748</v>
      </c>
      <c r="AF805" s="104">
        <f t="shared" si="64"/>
        <v>12474.796524651165</v>
      </c>
    </row>
    <row r="806" spans="28:32" ht="20.100000000000001" customHeight="1" x14ac:dyDescent="0.5">
      <c r="AB806" s="102">
        <f t="shared" si="60"/>
        <v>38</v>
      </c>
      <c r="AC806" s="103">
        <f t="shared" si="61"/>
        <v>64.620930232558152</v>
      </c>
      <c r="AD806" s="103">
        <f t="shared" si="62"/>
        <v>2455.5953488372097</v>
      </c>
      <c r="AE806" s="104">
        <f t="shared" si="63"/>
        <v>328.28411906976748</v>
      </c>
      <c r="AF806" s="104">
        <f t="shared" si="64"/>
        <v>12474.796524651165</v>
      </c>
    </row>
    <row r="807" spans="28:32" ht="20.100000000000001" customHeight="1" x14ac:dyDescent="0.5">
      <c r="AB807" s="102">
        <f t="shared" si="60"/>
        <v>38</v>
      </c>
      <c r="AC807" s="103">
        <f t="shared" si="61"/>
        <v>64.620930232558152</v>
      </c>
      <c r="AD807" s="103">
        <f t="shared" si="62"/>
        <v>2455.5953488372097</v>
      </c>
      <c r="AE807" s="104">
        <f t="shared" si="63"/>
        <v>328.28411906976748</v>
      </c>
      <c r="AF807" s="104">
        <f t="shared" si="64"/>
        <v>12474.796524651165</v>
      </c>
    </row>
    <row r="808" spans="28:32" ht="20.100000000000001" customHeight="1" x14ac:dyDescent="0.5">
      <c r="AB808" s="102">
        <f t="shared" si="60"/>
        <v>38</v>
      </c>
      <c r="AC808" s="103">
        <f t="shared" si="61"/>
        <v>64.620930232558152</v>
      </c>
      <c r="AD808" s="103">
        <f t="shared" si="62"/>
        <v>2455.5953488372097</v>
      </c>
      <c r="AE808" s="104">
        <f t="shared" si="63"/>
        <v>328.28411906976748</v>
      </c>
      <c r="AF808" s="104">
        <f t="shared" si="64"/>
        <v>12474.796524651165</v>
      </c>
    </row>
    <row r="809" spans="28:32" ht="20.100000000000001" customHeight="1" x14ac:dyDescent="0.5">
      <c r="AB809" s="102">
        <f t="shared" si="60"/>
        <v>38</v>
      </c>
      <c r="AC809" s="103">
        <f t="shared" si="61"/>
        <v>64.620930232558152</v>
      </c>
      <c r="AD809" s="103">
        <f t="shared" si="62"/>
        <v>2455.5953488372097</v>
      </c>
      <c r="AE809" s="104">
        <f t="shared" si="63"/>
        <v>328.28411906976748</v>
      </c>
      <c r="AF809" s="104">
        <f t="shared" si="64"/>
        <v>12474.796524651165</v>
      </c>
    </row>
    <row r="810" spans="28:32" ht="20.100000000000001" customHeight="1" x14ac:dyDescent="0.5">
      <c r="AB810" s="102">
        <f t="shared" si="60"/>
        <v>38</v>
      </c>
      <c r="AC810" s="103">
        <f t="shared" si="61"/>
        <v>64.620930232558152</v>
      </c>
      <c r="AD810" s="103">
        <f t="shared" si="62"/>
        <v>2455.5953488372097</v>
      </c>
      <c r="AE810" s="104">
        <f t="shared" si="63"/>
        <v>328.28411906976748</v>
      </c>
      <c r="AF810" s="104">
        <f t="shared" si="64"/>
        <v>12474.796524651165</v>
      </c>
    </row>
    <row r="811" spans="28:32" ht="20.100000000000001" customHeight="1" x14ac:dyDescent="0.5">
      <c r="AB811" s="102">
        <f t="shared" si="60"/>
        <v>38</v>
      </c>
      <c r="AC811" s="103">
        <f t="shared" si="61"/>
        <v>64.620930232558152</v>
      </c>
      <c r="AD811" s="103">
        <f t="shared" si="62"/>
        <v>2455.5953488372097</v>
      </c>
      <c r="AE811" s="104">
        <f t="shared" si="63"/>
        <v>328.28411906976748</v>
      </c>
      <c r="AF811" s="104">
        <f t="shared" si="64"/>
        <v>12474.796524651165</v>
      </c>
    </row>
    <row r="812" spans="28:32" ht="20.100000000000001" customHeight="1" x14ac:dyDescent="0.5">
      <c r="AB812" s="102">
        <f t="shared" si="60"/>
        <v>38</v>
      </c>
      <c r="AC812" s="103">
        <f t="shared" si="61"/>
        <v>64.620930232558152</v>
      </c>
      <c r="AD812" s="103">
        <f t="shared" si="62"/>
        <v>2455.5953488372097</v>
      </c>
      <c r="AE812" s="104">
        <f t="shared" si="63"/>
        <v>328.28411906976748</v>
      </c>
      <c r="AF812" s="104">
        <f t="shared" si="64"/>
        <v>12474.796524651165</v>
      </c>
    </row>
    <row r="813" spans="28:32" ht="20.100000000000001" customHeight="1" x14ac:dyDescent="0.5">
      <c r="AB813" s="102">
        <f t="shared" si="60"/>
        <v>38</v>
      </c>
      <c r="AC813" s="103">
        <f t="shared" si="61"/>
        <v>64.620930232558152</v>
      </c>
      <c r="AD813" s="103">
        <f t="shared" si="62"/>
        <v>2455.5953488372097</v>
      </c>
      <c r="AE813" s="104">
        <f t="shared" si="63"/>
        <v>328.28411906976748</v>
      </c>
      <c r="AF813" s="104">
        <f t="shared" si="64"/>
        <v>12474.796524651165</v>
      </c>
    </row>
    <row r="814" spans="28:32" ht="20.100000000000001" customHeight="1" x14ac:dyDescent="0.5">
      <c r="AB814" s="102">
        <f t="shared" si="60"/>
        <v>38</v>
      </c>
      <c r="AC814" s="103">
        <f t="shared" si="61"/>
        <v>64.620930232558152</v>
      </c>
      <c r="AD814" s="103">
        <f t="shared" si="62"/>
        <v>2455.5953488372097</v>
      </c>
      <c r="AE814" s="104">
        <f t="shared" si="63"/>
        <v>328.28411906976748</v>
      </c>
      <c r="AF814" s="104">
        <f t="shared" si="64"/>
        <v>12474.796524651165</v>
      </c>
    </row>
    <row r="815" spans="28:32" ht="20.100000000000001" customHeight="1" x14ac:dyDescent="0.5">
      <c r="AB815" s="102">
        <f t="shared" si="60"/>
        <v>38</v>
      </c>
      <c r="AC815" s="103">
        <f t="shared" si="61"/>
        <v>64.620930232558152</v>
      </c>
      <c r="AD815" s="103">
        <f t="shared" si="62"/>
        <v>2455.5953488372097</v>
      </c>
      <c r="AE815" s="104">
        <f t="shared" si="63"/>
        <v>328.28411906976748</v>
      </c>
      <c r="AF815" s="104">
        <f t="shared" si="64"/>
        <v>12474.796524651165</v>
      </c>
    </row>
    <row r="816" spans="28:32" ht="20.100000000000001" customHeight="1" x14ac:dyDescent="0.5">
      <c r="AB816" s="102">
        <f t="shared" si="60"/>
        <v>38</v>
      </c>
      <c r="AC816" s="103">
        <f t="shared" si="61"/>
        <v>64.620930232558152</v>
      </c>
      <c r="AD816" s="103">
        <f t="shared" si="62"/>
        <v>2455.5953488372097</v>
      </c>
      <c r="AE816" s="104">
        <f t="shared" si="63"/>
        <v>328.28411906976748</v>
      </c>
      <c r="AF816" s="104">
        <f t="shared" si="64"/>
        <v>12474.796524651165</v>
      </c>
    </row>
    <row r="817" spans="28:32" ht="20.100000000000001" customHeight="1" x14ac:dyDescent="0.5">
      <c r="AB817" s="102">
        <f t="shared" si="60"/>
        <v>38</v>
      </c>
      <c r="AC817" s="103">
        <f t="shared" si="61"/>
        <v>64.620930232558152</v>
      </c>
      <c r="AD817" s="103">
        <f t="shared" si="62"/>
        <v>2455.5953488372097</v>
      </c>
      <c r="AE817" s="104">
        <f t="shared" si="63"/>
        <v>328.28411906976748</v>
      </c>
      <c r="AF817" s="104">
        <f t="shared" si="64"/>
        <v>12474.796524651165</v>
      </c>
    </row>
    <row r="818" spans="28:32" ht="20.100000000000001" customHeight="1" x14ac:dyDescent="0.5">
      <c r="AB818" s="102">
        <f t="shared" si="60"/>
        <v>38</v>
      </c>
      <c r="AC818" s="103">
        <f t="shared" si="61"/>
        <v>64.620930232558152</v>
      </c>
      <c r="AD818" s="103">
        <f t="shared" si="62"/>
        <v>2455.5953488372097</v>
      </c>
      <c r="AE818" s="104">
        <f t="shared" si="63"/>
        <v>328.28411906976748</v>
      </c>
      <c r="AF818" s="104">
        <f t="shared" si="64"/>
        <v>12474.796524651165</v>
      </c>
    </row>
    <row r="819" spans="28:32" ht="20.100000000000001" customHeight="1" x14ac:dyDescent="0.5">
      <c r="AB819" s="102">
        <f t="shared" si="60"/>
        <v>38</v>
      </c>
      <c r="AC819" s="103">
        <f t="shared" si="61"/>
        <v>64.620930232558152</v>
      </c>
      <c r="AD819" s="103">
        <f t="shared" si="62"/>
        <v>2455.5953488372097</v>
      </c>
      <c r="AE819" s="104">
        <f t="shared" si="63"/>
        <v>328.28411906976748</v>
      </c>
      <c r="AF819" s="104">
        <f t="shared" si="64"/>
        <v>12474.796524651165</v>
      </c>
    </row>
    <row r="820" spans="28:32" ht="20.100000000000001" customHeight="1" x14ac:dyDescent="0.5">
      <c r="AB820" s="102">
        <f t="shared" si="60"/>
        <v>38</v>
      </c>
      <c r="AC820" s="103">
        <f t="shared" si="61"/>
        <v>64.620930232558152</v>
      </c>
      <c r="AD820" s="103">
        <f t="shared" si="62"/>
        <v>2455.5953488372097</v>
      </c>
      <c r="AE820" s="104">
        <f t="shared" si="63"/>
        <v>328.28411906976748</v>
      </c>
      <c r="AF820" s="104">
        <f t="shared" si="64"/>
        <v>12474.796524651165</v>
      </c>
    </row>
    <row r="821" spans="28:32" ht="20.100000000000001" customHeight="1" x14ac:dyDescent="0.5">
      <c r="AB821" s="102">
        <f t="shared" si="60"/>
        <v>38</v>
      </c>
      <c r="AC821" s="103">
        <f t="shared" si="61"/>
        <v>64.620930232558152</v>
      </c>
      <c r="AD821" s="103">
        <f t="shared" si="62"/>
        <v>2455.5953488372097</v>
      </c>
      <c r="AE821" s="104">
        <f t="shared" si="63"/>
        <v>328.28411906976748</v>
      </c>
      <c r="AF821" s="104">
        <f t="shared" si="64"/>
        <v>12474.796524651165</v>
      </c>
    </row>
    <row r="822" spans="28:32" ht="20.100000000000001" customHeight="1" x14ac:dyDescent="0.5">
      <c r="AB822" s="102">
        <f t="shared" si="60"/>
        <v>38</v>
      </c>
      <c r="AC822" s="103">
        <f t="shared" si="61"/>
        <v>64.620930232558152</v>
      </c>
      <c r="AD822" s="103">
        <f t="shared" si="62"/>
        <v>2455.5953488372097</v>
      </c>
      <c r="AE822" s="104">
        <f t="shared" si="63"/>
        <v>328.28411906976748</v>
      </c>
      <c r="AF822" s="104">
        <f t="shared" si="64"/>
        <v>12474.796524651165</v>
      </c>
    </row>
    <row r="823" spans="28:32" ht="20.100000000000001" customHeight="1" x14ac:dyDescent="0.5">
      <c r="AB823" s="102">
        <f t="shared" si="60"/>
        <v>38</v>
      </c>
      <c r="AC823" s="103">
        <f t="shared" si="61"/>
        <v>64.620930232558152</v>
      </c>
      <c r="AD823" s="103">
        <f t="shared" si="62"/>
        <v>2455.5953488372097</v>
      </c>
      <c r="AE823" s="104">
        <f t="shared" si="63"/>
        <v>328.28411906976748</v>
      </c>
      <c r="AF823" s="104">
        <f t="shared" si="64"/>
        <v>12474.796524651165</v>
      </c>
    </row>
    <row r="824" spans="28:32" ht="20.100000000000001" customHeight="1" x14ac:dyDescent="0.5">
      <c r="AB824" s="102">
        <f t="shared" si="60"/>
        <v>38</v>
      </c>
      <c r="AC824" s="103">
        <f t="shared" si="61"/>
        <v>64.620930232558152</v>
      </c>
      <c r="AD824" s="103">
        <f t="shared" si="62"/>
        <v>2455.5953488372097</v>
      </c>
      <c r="AE824" s="104">
        <f t="shared" si="63"/>
        <v>328.28411906976748</v>
      </c>
      <c r="AF824" s="104">
        <f t="shared" si="64"/>
        <v>12474.796524651165</v>
      </c>
    </row>
    <row r="825" spans="28:32" ht="20.100000000000001" customHeight="1" x14ac:dyDescent="0.5">
      <c r="AB825" s="102">
        <f t="shared" si="60"/>
        <v>38</v>
      </c>
      <c r="AC825" s="103">
        <f t="shared" si="61"/>
        <v>64.620930232558152</v>
      </c>
      <c r="AD825" s="103">
        <f t="shared" si="62"/>
        <v>2455.5953488372097</v>
      </c>
      <c r="AE825" s="104">
        <f t="shared" si="63"/>
        <v>328.28411906976748</v>
      </c>
      <c r="AF825" s="104">
        <f t="shared" si="64"/>
        <v>12474.796524651165</v>
      </c>
    </row>
    <row r="826" spans="28:32" ht="20.100000000000001" customHeight="1" x14ac:dyDescent="0.5">
      <c r="AB826" s="102">
        <f t="shared" si="60"/>
        <v>38</v>
      </c>
      <c r="AC826" s="103">
        <f t="shared" si="61"/>
        <v>64.620930232558152</v>
      </c>
      <c r="AD826" s="103">
        <f t="shared" si="62"/>
        <v>2455.5953488372097</v>
      </c>
      <c r="AE826" s="104">
        <f t="shared" si="63"/>
        <v>328.28411906976748</v>
      </c>
      <c r="AF826" s="104">
        <f t="shared" si="64"/>
        <v>12474.796524651165</v>
      </c>
    </row>
    <row r="827" spans="28:32" ht="20.100000000000001" customHeight="1" x14ac:dyDescent="0.5">
      <c r="AB827" s="102">
        <f t="shared" si="60"/>
        <v>38</v>
      </c>
      <c r="AC827" s="103">
        <f t="shared" si="61"/>
        <v>64.620930232558152</v>
      </c>
      <c r="AD827" s="103">
        <f t="shared" si="62"/>
        <v>2455.5953488372097</v>
      </c>
      <c r="AE827" s="104">
        <f t="shared" si="63"/>
        <v>328.28411906976748</v>
      </c>
      <c r="AF827" s="104">
        <f t="shared" si="64"/>
        <v>12474.796524651165</v>
      </c>
    </row>
    <row r="828" spans="28:32" ht="20.100000000000001" customHeight="1" x14ac:dyDescent="0.5">
      <c r="AB828" s="102">
        <f t="shared" si="60"/>
        <v>38</v>
      </c>
      <c r="AC828" s="103">
        <f t="shared" si="61"/>
        <v>64.620930232558152</v>
      </c>
      <c r="AD828" s="103">
        <f t="shared" si="62"/>
        <v>2455.5953488372097</v>
      </c>
      <c r="AE828" s="104">
        <f t="shared" si="63"/>
        <v>328.28411906976748</v>
      </c>
      <c r="AF828" s="104">
        <f t="shared" si="64"/>
        <v>12474.796524651165</v>
      </c>
    </row>
    <row r="829" spans="28:32" ht="20.100000000000001" customHeight="1" x14ac:dyDescent="0.5">
      <c r="AB829" s="102">
        <f t="shared" si="60"/>
        <v>38</v>
      </c>
      <c r="AC829" s="103">
        <f t="shared" si="61"/>
        <v>64.620930232558152</v>
      </c>
      <c r="AD829" s="103">
        <f t="shared" si="62"/>
        <v>2455.5953488372097</v>
      </c>
      <c r="AE829" s="104">
        <f t="shared" si="63"/>
        <v>328.28411906976748</v>
      </c>
      <c r="AF829" s="104">
        <f t="shared" si="64"/>
        <v>12474.796524651165</v>
      </c>
    </row>
    <row r="830" spans="28:32" ht="20.100000000000001" customHeight="1" x14ac:dyDescent="0.5">
      <c r="AB830" s="102">
        <f t="shared" si="60"/>
        <v>38</v>
      </c>
      <c r="AC830" s="103">
        <f t="shared" si="61"/>
        <v>64.620930232558152</v>
      </c>
      <c r="AD830" s="103">
        <f t="shared" si="62"/>
        <v>2455.5953488372097</v>
      </c>
      <c r="AE830" s="104">
        <f t="shared" si="63"/>
        <v>328.28411906976748</v>
      </c>
      <c r="AF830" s="104">
        <f t="shared" si="64"/>
        <v>12474.796524651165</v>
      </c>
    </row>
    <row r="831" spans="28:32" ht="20.100000000000001" customHeight="1" x14ac:dyDescent="0.5">
      <c r="AB831" s="102">
        <f t="shared" si="60"/>
        <v>38</v>
      </c>
      <c r="AC831" s="103">
        <f t="shared" si="61"/>
        <v>64.620930232558152</v>
      </c>
      <c r="AD831" s="103">
        <f t="shared" si="62"/>
        <v>2455.5953488372097</v>
      </c>
      <c r="AE831" s="104">
        <f t="shared" si="63"/>
        <v>328.28411906976748</v>
      </c>
      <c r="AF831" s="104">
        <f t="shared" si="64"/>
        <v>12474.796524651165</v>
      </c>
    </row>
    <row r="832" spans="28:32" ht="20.100000000000001" customHeight="1" x14ac:dyDescent="0.5">
      <c r="AB832" s="102">
        <f t="shared" si="60"/>
        <v>38</v>
      </c>
      <c r="AC832" s="103">
        <f t="shared" si="61"/>
        <v>64.620930232558152</v>
      </c>
      <c r="AD832" s="103">
        <f t="shared" si="62"/>
        <v>2455.5953488372097</v>
      </c>
      <c r="AE832" s="104">
        <f t="shared" si="63"/>
        <v>328.28411906976748</v>
      </c>
      <c r="AF832" s="104">
        <f t="shared" si="64"/>
        <v>12474.796524651165</v>
      </c>
    </row>
    <row r="833" spans="28:32" ht="20.100000000000001" customHeight="1" x14ac:dyDescent="0.5">
      <c r="AB833" s="102">
        <f t="shared" si="60"/>
        <v>38</v>
      </c>
      <c r="AC833" s="103">
        <f t="shared" si="61"/>
        <v>64.620930232558152</v>
      </c>
      <c r="AD833" s="103">
        <f t="shared" si="62"/>
        <v>2455.5953488372097</v>
      </c>
      <c r="AE833" s="104">
        <f t="shared" si="63"/>
        <v>328.28411906976748</v>
      </c>
      <c r="AF833" s="104">
        <f t="shared" si="64"/>
        <v>12474.796524651165</v>
      </c>
    </row>
    <row r="834" spans="28:32" ht="20.100000000000001" customHeight="1" x14ac:dyDescent="0.5">
      <c r="AB834" s="102">
        <f t="shared" si="60"/>
        <v>38</v>
      </c>
      <c r="AC834" s="103">
        <f t="shared" si="61"/>
        <v>64.620930232558152</v>
      </c>
      <c r="AD834" s="103">
        <f t="shared" si="62"/>
        <v>2455.5953488372097</v>
      </c>
      <c r="AE834" s="104">
        <f t="shared" si="63"/>
        <v>328.28411906976748</v>
      </c>
      <c r="AF834" s="104">
        <f t="shared" si="64"/>
        <v>12474.796524651165</v>
      </c>
    </row>
    <row r="835" spans="28:32" ht="20.100000000000001" customHeight="1" x14ac:dyDescent="0.5">
      <c r="AB835" s="102">
        <f t="shared" si="60"/>
        <v>38</v>
      </c>
      <c r="AC835" s="103">
        <f t="shared" si="61"/>
        <v>64.620930232558152</v>
      </c>
      <c r="AD835" s="103">
        <f t="shared" si="62"/>
        <v>2455.5953488372097</v>
      </c>
      <c r="AE835" s="104">
        <f t="shared" si="63"/>
        <v>328.28411906976748</v>
      </c>
      <c r="AF835" s="104">
        <f t="shared" si="64"/>
        <v>12474.796524651165</v>
      </c>
    </row>
    <row r="836" spans="28:32" ht="20.100000000000001" customHeight="1" x14ac:dyDescent="0.5">
      <c r="AB836" s="102">
        <f t="shared" si="60"/>
        <v>38</v>
      </c>
      <c r="AC836" s="103">
        <f t="shared" si="61"/>
        <v>64.620930232558152</v>
      </c>
      <c r="AD836" s="103">
        <f t="shared" si="62"/>
        <v>2455.5953488372097</v>
      </c>
      <c r="AE836" s="104">
        <f t="shared" si="63"/>
        <v>328.28411906976748</v>
      </c>
      <c r="AF836" s="104">
        <f t="shared" si="64"/>
        <v>12474.796524651165</v>
      </c>
    </row>
    <row r="837" spans="28:32" ht="20.100000000000001" customHeight="1" x14ac:dyDescent="0.5">
      <c r="AB837" s="102">
        <f t="shared" si="60"/>
        <v>38</v>
      </c>
      <c r="AC837" s="103">
        <f t="shared" si="61"/>
        <v>64.620930232558152</v>
      </c>
      <c r="AD837" s="103">
        <f t="shared" si="62"/>
        <v>2455.5953488372097</v>
      </c>
      <c r="AE837" s="104">
        <f t="shared" si="63"/>
        <v>328.28411906976748</v>
      </c>
      <c r="AF837" s="104">
        <f t="shared" si="64"/>
        <v>12474.796524651165</v>
      </c>
    </row>
    <row r="838" spans="28:32" ht="20.100000000000001" customHeight="1" x14ac:dyDescent="0.5">
      <c r="AB838" s="102">
        <f t="shared" si="60"/>
        <v>38</v>
      </c>
      <c r="AC838" s="103">
        <f t="shared" si="61"/>
        <v>64.620930232558152</v>
      </c>
      <c r="AD838" s="103">
        <f t="shared" si="62"/>
        <v>2455.5953488372097</v>
      </c>
      <c r="AE838" s="104">
        <f t="shared" si="63"/>
        <v>328.28411906976748</v>
      </c>
      <c r="AF838" s="104">
        <f t="shared" si="64"/>
        <v>12474.796524651165</v>
      </c>
    </row>
    <row r="839" spans="28:32" ht="20.100000000000001" customHeight="1" x14ac:dyDescent="0.5">
      <c r="AB839" s="102">
        <f t="shared" ref="AB839:AB902" si="65">AB838+U839</f>
        <v>38</v>
      </c>
      <c r="AC839" s="103">
        <f t="shared" ref="AC839:AC902" si="66">IF(U839&gt;0,(W839+AD838)/AB839,AC838)</f>
        <v>64.620930232558152</v>
      </c>
      <c r="AD839" s="103">
        <f t="shared" ref="AD839:AD902" si="67">AB839*AC839</f>
        <v>2455.5953488372097</v>
      </c>
      <c r="AE839" s="104">
        <f t="shared" ref="AE839:AE902" si="68">IF(U839&gt;0,(AF838+Z839)/AB839,AE838)</f>
        <v>328.28411906976748</v>
      </c>
      <c r="AF839" s="104">
        <f t="shared" ref="AF839:AF902" si="69">AB839*AE839</f>
        <v>12474.796524651165</v>
      </c>
    </row>
    <row r="840" spans="28:32" ht="20.100000000000001" customHeight="1" x14ac:dyDescent="0.5">
      <c r="AB840" s="102">
        <f t="shared" si="65"/>
        <v>38</v>
      </c>
      <c r="AC840" s="103">
        <f t="shared" si="66"/>
        <v>64.620930232558152</v>
      </c>
      <c r="AD840" s="103">
        <f t="shared" si="67"/>
        <v>2455.5953488372097</v>
      </c>
      <c r="AE840" s="104">
        <f t="shared" si="68"/>
        <v>328.28411906976748</v>
      </c>
      <c r="AF840" s="104">
        <f t="shared" si="69"/>
        <v>12474.796524651165</v>
      </c>
    </row>
    <row r="841" spans="28:32" ht="20.100000000000001" customHeight="1" x14ac:dyDescent="0.5">
      <c r="AB841" s="102">
        <f t="shared" si="65"/>
        <v>38</v>
      </c>
      <c r="AC841" s="103">
        <f t="shared" si="66"/>
        <v>64.620930232558152</v>
      </c>
      <c r="AD841" s="103">
        <f t="shared" si="67"/>
        <v>2455.5953488372097</v>
      </c>
      <c r="AE841" s="104">
        <f t="shared" si="68"/>
        <v>328.28411906976748</v>
      </c>
      <c r="AF841" s="104">
        <f t="shared" si="69"/>
        <v>12474.796524651165</v>
      </c>
    </row>
    <row r="842" spans="28:32" ht="20.100000000000001" customHeight="1" x14ac:dyDescent="0.5">
      <c r="AB842" s="102">
        <f t="shared" si="65"/>
        <v>38</v>
      </c>
      <c r="AC842" s="103">
        <f t="shared" si="66"/>
        <v>64.620930232558152</v>
      </c>
      <c r="AD842" s="103">
        <f t="shared" si="67"/>
        <v>2455.5953488372097</v>
      </c>
      <c r="AE842" s="104">
        <f t="shared" si="68"/>
        <v>328.28411906976748</v>
      </c>
      <c r="AF842" s="104">
        <f t="shared" si="69"/>
        <v>12474.796524651165</v>
      </c>
    </row>
    <row r="843" spans="28:32" ht="20.100000000000001" customHeight="1" x14ac:dyDescent="0.5">
      <c r="AB843" s="102">
        <f t="shared" si="65"/>
        <v>38</v>
      </c>
      <c r="AC843" s="103">
        <f t="shared" si="66"/>
        <v>64.620930232558152</v>
      </c>
      <c r="AD843" s="103">
        <f t="shared" si="67"/>
        <v>2455.5953488372097</v>
      </c>
      <c r="AE843" s="104">
        <f t="shared" si="68"/>
        <v>328.28411906976748</v>
      </c>
      <c r="AF843" s="104">
        <f t="shared" si="69"/>
        <v>12474.796524651165</v>
      </c>
    </row>
    <row r="844" spans="28:32" ht="20.100000000000001" customHeight="1" x14ac:dyDescent="0.5">
      <c r="AB844" s="102">
        <f t="shared" si="65"/>
        <v>38</v>
      </c>
      <c r="AC844" s="103">
        <f t="shared" si="66"/>
        <v>64.620930232558152</v>
      </c>
      <c r="AD844" s="103">
        <f t="shared" si="67"/>
        <v>2455.5953488372097</v>
      </c>
      <c r="AE844" s="104">
        <f t="shared" si="68"/>
        <v>328.28411906976748</v>
      </c>
      <c r="AF844" s="104">
        <f t="shared" si="69"/>
        <v>12474.796524651165</v>
      </c>
    </row>
    <row r="845" spans="28:32" ht="20.100000000000001" customHeight="1" x14ac:dyDescent="0.5">
      <c r="AB845" s="102">
        <f t="shared" si="65"/>
        <v>38</v>
      </c>
      <c r="AC845" s="103">
        <f t="shared" si="66"/>
        <v>64.620930232558152</v>
      </c>
      <c r="AD845" s="103">
        <f t="shared" si="67"/>
        <v>2455.5953488372097</v>
      </c>
      <c r="AE845" s="104">
        <f t="shared" si="68"/>
        <v>328.28411906976748</v>
      </c>
      <c r="AF845" s="104">
        <f t="shared" si="69"/>
        <v>12474.796524651165</v>
      </c>
    </row>
    <row r="846" spans="28:32" ht="20.100000000000001" customHeight="1" x14ac:dyDescent="0.5">
      <c r="AB846" s="102">
        <f t="shared" si="65"/>
        <v>38</v>
      </c>
      <c r="AC846" s="103">
        <f t="shared" si="66"/>
        <v>64.620930232558152</v>
      </c>
      <c r="AD846" s="103">
        <f t="shared" si="67"/>
        <v>2455.5953488372097</v>
      </c>
      <c r="AE846" s="104">
        <f t="shared" si="68"/>
        <v>328.28411906976748</v>
      </c>
      <c r="AF846" s="104">
        <f t="shared" si="69"/>
        <v>12474.796524651165</v>
      </c>
    </row>
    <row r="847" spans="28:32" ht="20.100000000000001" customHeight="1" x14ac:dyDescent="0.5">
      <c r="AB847" s="102">
        <f t="shared" si="65"/>
        <v>38</v>
      </c>
      <c r="AC847" s="103">
        <f t="shared" si="66"/>
        <v>64.620930232558152</v>
      </c>
      <c r="AD847" s="103">
        <f t="shared" si="67"/>
        <v>2455.5953488372097</v>
      </c>
      <c r="AE847" s="104">
        <f t="shared" si="68"/>
        <v>328.28411906976748</v>
      </c>
      <c r="AF847" s="104">
        <f t="shared" si="69"/>
        <v>12474.796524651165</v>
      </c>
    </row>
    <row r="848" spans="28:32" ht="20.100000000000001" customHeight="1" x14ac:dyDescent="0.5">
      <c r="AB848" s="102">
        <f t="shared" si="65"/>
        <v>38</v>
      </c>
      <c r="AC848" s="103">
        <f t="shared" si="66"/>
        <v>64.620930232558152</v>
      </c>
      <c r="AD848" s="103">
        <f t="shared" si="67"/>
        <v>2455.5953488372097</v>
      </c>
      <c r="AE848" s="104">
        <f t="shared" si="68"/>
        <v>328.28411906976748</v>
      </c>
      <c r="AF848" s="104">
        <f t="shared" si="69"/>
        <v>12474.796524651165</v>
      </c>
    </row>
    <row r="849" spans="28:32" ht="20.100000000000001" customHeight="1" x14ac:dyDescent="0.5">
      <c r="AB849" s="102">
        <f t="shared" si="65"/>
        <v>38</v>
      </c>
      <c r="AC849" s="103">
        <f t="shared" si="66"/>
        <v>64.620930232558152</v>
      </c>
      <c r="AD849" s="103">
        <f t="shared" si="67"/>
        <v>2455.5953488372097</v>
      </c>
      <c r="AE849" s="104">
        <f t="shared" si="68"/>
        <v>328.28411906976748</v>
      </c>
      <c r="AF849" s="104">
        <f t="shared" si="69"/>
        <v>12474.796524651165</v>
      </c>
    </row>
    <row r="850" spans="28:32" ht="20.100000000000001" customHeight="1" x14ac:dyDescent="0.5">
      <c r="AB850" s="102">
        <f t="shared" si="65"/>
        <v>38</v>
      </c>
      <c r="AC850" s="103">
        <f t="shared" si="66"/>
        <v>64.620930232558152</v>
      </c>
      <c r="AD850" s="103">
        <f t="shared" si="67"/>
        <v>2455.5953488372097</v>
      </c>
      <c r="AE850" s="104">
        <f t="shared" si="68"/>
        <v>328.28411906976748</v>
      </c>
      <c r="AF850" s="104">
        <f t="shared" si="69"/>
        <v>12474.796524651165</v>
      </c>
    </row>
    <row r="851" spans="28:32" ht="20.100000000000001" customHeight="1" x14ac:dyDescent="0.5">
      <c r="AB851" s="102">
        <f t="shared" si="65"/>
        <v>38</v>
      </c>
      <c r="AC851" s="103">
        <f t="shared" si="66"/>
        <v>64.620930232558152</v>
      </c>
      <c r="AD851" s="103">
        <f t="shared" si="67"/>
        <v>2455.5953488372097</v>
      </c>
      <c r="AE851" s="104">
        <f t="shared" si="68"/>
        <v>328.28411906976748</v>
      </c>
      <c r="AF851" s="104">
        <f t="shared" si="69"/>
        <v>12474.796524651165</v>
      </c>
    </row>
    <row r="852" spans="28:32" ht="20.100000000000001" customHeight="1" x14ac:dyDescent="0.5">
      <c r="AB852" s="102">
        <f t="shared" si="65"/>
        <v>38</v>
      </c>
      <c r="AC852" s="103">
        <f t="shared" si="66"/>
        <v>64.620930232558152</v>
      </c>
      <c r="AD852" s="103">
        <f t="shared" si="67"/>
        <v>2455.5953488372097</v>
      </c>
      <c r="AE852" s="104">
        <f t="shared" si="68"/>
        <v>328.28411906976748</v>
      </c>
      <c r="AF852" s="104">
        <f t="shared" si="69"/>
        <v>12474.796524651165</v>
      </c>
    </row>
    <row r="853" spans="28:32" ht="20.100000000000001" customHeight="1" x14ac:dyDescent="0.5">
      <c r="AB853" s="102">
        <f t="shared" si="65"/>
        <v>38</v>
      </c>
      <c r="AC853" s="103">
        <f t="shared" si="66"/>
        <v>64.620930232558152</v>
      </c>
      <c r="AD853" s="103">
        <f t="shared" si="67"/>
        <v>2455.5953488372097</v>
      </c>
      <c r="AE853" s="104">
        <f t="shared" si="68"/>
        <v>328.28411906976748</v>
      </c>
      <c r="AF853" s="104">
        <f t="shared" si="69"/>
        <v>12474.796524651165</v>
      </c>
    </row>
    <row r="854" spans="28:32" ht="20.100000000000001" customHeight="1" x14ac:dyDescent="0.5">
      <c r="AB854" s="102">
        <f t="shared" si="65"/>
        <v>38</v>
      </c>
      <c r="AC854" s="103">
        <f t="shared" si="66"/>
        <v>64.620930232558152</v>
      </c>
      <c r="AD854" s="103">
        <f t="shared" si="67"/>
        <v>2455.5953488372097</v>
      </c>
      <c r="AE854" s="104">
        <f t="shared" si="68"/>
        <v>328.28411906976748</v>
      </c>
      <c r="AF854" s="104">
        <f t="shared" si="69"/>
        <v>12474.796524651165</v>
      </c>
    </row>
    <row r="855" spans="28:32" ht="20.100000000000001" customHeight="1" x14ac:dyDescent="0.5">
      <c r="AB855" s="102">
        <f t="shared" si="65"/>
        <v>38</v>
      </c>
      <c r="AC855" s="103">
        <f t="shared" si="66"/>
        <v>64.620930232558152</v>
      </c>
      <c r="AD855" s="103">
        <f t="shared" si="67"/>
        <v>2455.5953488372097</v>
      </c>
      <c r="AE855" s="104">
        <f t="shared" si="68"/>
        <v>328.28411906976748</v>
      </c>
      <c r="AF855" s="104">
        <f t="shared" si="69"/>
        <v>12474.796524651165</v>
      </c>
    </row>
    <row r="856" spans="28:32" ht="20.100000000000001" customHeight="1" x14ac:dyDescent="0.5">
      <c r="AB856" s="102">
        <f t="shared" si="65"/>
        <v>38</v>
      </c>
      <c r="AC856" s="103">
        <f t="shared" si="66"/>
        <v>64.620930232558152</v>
      </c>
      <c r="AD856" s="103">
        <f t="shared" si="67"/>
        <v>2455.5953488372097</v>
      </c>
      <c r="AE856" s="104">
        <f t="shared" si="68"/>
        <v>328.28411906976748</v>
      </c>
      <c r="AF856" s="104">
        <f t="shared" si="69"/>
        <v>12474.796524651165</v>
      </c>
    </row>
    <row r="857" spans="28:32" ht="20.100000000000001" customHeight="1" x14ac:dyDescent="0.5">
      <c r="AB857" s="102">
        <f t="shared" si="65"/>
        <v>38</v>
      </c>
      <c r="AC857" s="103">
        <f t="shared" si="66"/>
        <v>64.620930232558152</v>
      </c>
      <c r="AD857" s="103">
        <f t="shared" si="67"/>
        <v>2455.5953488372097</v>
      </c>
      <c r="AE857" s="104">
        <f t="shared" si="68"/>
        <v>328.28411906976748</v>
      </c>
      <c r="AF857" s="104">
        <f t="shared" si="69"/>
        <v>12474.796524651165</v>
      </c>
    </row>
    <row r="858" spans="28:32" ht="20.100000000000001" customHeight="1" x14ac:dyDescent="0.5">
      <c r="AB858" s="102">
        <f t="shared" si="65"/>
        <v>38</v>
      </c>
      <c r="AC858" s="103">
        <f t="shared" si="66"/>
        <v>64.620930232558152</v>
      </c>
      <c r="AD858" s="103">
        <f t="shared" si="67"/>
        <v>2455.5953488372097</v>
      </c>
      <c r="AE858" s="104">
        <f t="shared" si="68"/>
        <v>328.28411906976748</v>
      </c>
      <c r="AF858" s="104">
        <f t="shared" si="69"/>
        <v>12474.796524651165</v>
      </c>
    </row>
    <row r="859" spans="28:32" ht="20.100000000000001" customHeight="1" x14ac:dyDescent="0.5">
      <c r="AB859" s="102">
        <f t="shared" si="65"/>
        <v>38</v>
      </c>
      <c r="AC859" s="103">
        <f t="shared" si="66"/>
        <v>64.620930232558152</v>
      </c>
      <c r="AD859" s="103">
        <f t="shared" si="67"/>
        <v>2455.5953488372097</v>
      </c>
      <c r="AE859" s="104">
        <f t="shared" si="68"/>
        <v>328.28411906976748</v>
      </c>
      <c r="AF859" s="104">
        <f t="shared" si="69"/>
        <v>12474.796524651165</v>
      </c>
    </row>
    <row r="860" spans="28:32" ht="20.100000000000001" customHeight="1" x14ac:dyDescent="0.5">
      <c r="AB860" s="102">
        <f t="shared" si="65"/>
        <v>38</v>
      </c>
      <c r="AC860" s="103">
        <f t="shared" si="66"/>
        <v>64.620930232558152</v>
      </c>
      <c r="AD860" s="103">
        <f t="shared" si="67"/>
        <v>2455.5953488372097</v>
      </c>
      <c r="AE860" s="104">
        <f t="shared" si="68"/>
        <v>328.28411906976748</v>
      </c>
      <c r="AF860" s="104">
        <f t="shared" si="69"/>
        <v>12474.796524651165</v>
      </c>
    </row>
    <row r="861" spans="28:32" ht="20.100000000000001" customHeight="1" x14ac:dyDescent="0.5">
      <c r="AB861" s="102">
        <f t="shared" si="65"/>
        <v>38</v>
      </c>
      <c r="AC861" s="103">
        <f t="shared" si="66"/>
        <v>64.620930232558152</v>
      </c>
      <c r="AD861" s="103">
        <f t="shared" si="67"/>
        <v>2455.5953488372097</v>
      </c>
      <c r="AE861" s="104">
        <f t="shared" si="68"/>
        <v>328.28411906976748</v>
      </c>
      <c r="AF861" s="104">
        <f t="shared" si="69"/>
        <v>12474.796524651165</v>
      </c>
    </row>
    <row r="862" spans="28:32" ht="20.100000000000001" customHeight="1" x14ac:dyDescent="0.5">
      <c r="AB862" s="102">
        <f t="shared" si="65"/>
        <v>38</v>
      </c>
      <c r="AC862" s="103">
        <f t="shared" si="66"/>
        <v>64.620930232558152</v>
      </c>
      <c r="AD862" s="103">
        <f t="shared" si="67"/>
        <v>2455.5953488372097</v>
      </c>
      <c r="AE862" s="104">
        <f t="shared" si="68"/>
        <v>328.28411906976748</v>
      </c>
      <c r="AF862" s="104">
        <f t="shared" si="69"/>
        <v>12474.796524651165</v>
      </c>
    </row>
    <row r="863" spans="28:32" ht="20.100000000000001" customHeight="1" x14ac:dyDescent="0.5">
      <c r="AB863" s="102">
        <f t="shared" si="65"/>
        <v>38</v>
      </c>
      <c r="AC863" s="103">
        <f t="shared" si="66"/>
        <v>64.620930232558152</v>
      </c>
      <c r="AD863" s="103">
        <f t="shared" si="67"/>
        <v>2455.5953488372097</v>
      </c>
      <c r="AE863" s="104">
        <f t="shared" si="68"/>
        <v>328.28411906976748</v>
      </c>
      <c r="AF863" s="104">
        <f t="shared" si="69"/>
        <v>12474.796524651165</v>
      </c>
    </row>
    <row r="864" spans="28:32" ht="20.100000000000001" customHeight="1" x14ac:dyDescent="0.5">
      <c r="AB864" s="102">
        <f t="shared" si="65"/>
        <v>38</v>
      </c>
      <c r="AC864" s="103">
        <f t="shared" si="66"/>
        <v>64.620930232558152</v>
      </c>
      <c r="AD864" s="103">
        <f t="shared" si="67"/>
        <v>2455.5953488372097</v>
      </c>
      <c r="AE864" s="104">
        <f t="shared" si="68"/>
        <v>328.28411906976748</v>
      </c>
      <c r="AF864" s="104">
        <f t="shared" si="69"/>
        <v>12474.796524651165</v>
      </c>
    </row>
    <row r="865" spans="28:32" ht="20.100000000000001" customHeight="1" x14ac:dyDescent="0.5">
      <c r="AB865" s="102">
        <f t="shared" si="65"/>
        <v>38</v>
      </c>
      <c r="AC865" s="103">
        <f t="shared" si="66"/>
        <v>64.620930232558152</v>
      </c>
      <c r="AD865" s="103">
        <f t="shared" si="67"/>
        <v>2455.5953488372097</v>
      </c>
      <c r="AE865" s="104">
        <f t="shared" si="68"/>
        <v>328.28411906976748</v>
      </c>
      <c r="AF865" s="104">
        <f t="shared" si="69"/>
        <v>12474.796524651165</v>
      </c>
    </row>
    <row r="866" spans="28:32" ht="20.100000000000001" customHeight="1" x14ac:dyDescent="0.5">
      <c r="AB866" s="102">
        <f t="shared" si="65"/>
        <v>38</v>
      </c>
      <c r="AC866" s="103">
        <f t="shared" si="66"/>
        <v>64.620930232558152</v>
      </c>
      <c r="AD866" s="103">
        <f t="shared" si="67"/>
        <v>2455.5953488372097</v>
      </c>
      <c r="AE866" s="104">
        <f t="shared" si="68"/>
        <v>328.28411906976748</v>
      </c>
      <c r="AF866" s="104">
        <f t="shared" si="69"/>
        <v>12474.796524651165</v>
      </c>
    </row>
    <row r="867" spans="28:32" ht="20.100000000000001" customHeight="1" x14ac:dyDescent="0.5">
      <c r="AB867" s="102">
        <f t="shared" si="65"/>
        <v>38</v>
      </c>
      <c r="AC867" s="103">
        <f t="shared" si="66"/>
        <v>64.620930232558152</v>
      </c>
      <c r="AD867" s="103">
        <f t="shared" si="67"/>
        <v>2455.5953488372097</v>
      </c>
      <c r="AE867" s="104">
        <f t="shared" si="68"/>
        <v>328.28411906976748</v>
      </c>
      <c r="AF867" s="104">
        <f t="shared" si="69"/>
        <v>12474.796524651165</v>
      </c>
    </row>
    <row r="868" spans="28:32" ht="20.100000000000001" customHeight="1" x14ac:dyDescent="0.5">
      <c r="AB868" s="102">
        <f t="shared" si="65"/>
        <v>38</v>
      </c>
      <c r="AC868" s="103">
        <f t="shared" si="66"/>
        <v>64.620930232558152</v>
      </c>
      <c r="AD868" s="103">
        <f t="shared" si="67"/>
        <v>2455.5953488372097</v>
      </c>
      <c r="AE868" s="104">
        <f t="shared" si="68"/>
        <v>328.28411906976748</v>
      </c>
      <c r="AF868" s="104">
        <f t="shared" si="69"/>
        <v>12474.796524651165</v>
      </c>
    </row>
    <row r="869" spans="28:32" ht="20.100000000000001" customHeight="1" x14ac:dyDescent="0.5">
      <c r="AB869" s="102">
        <f t="shared" si="65"/>
        <v>38</v>
      </c>
      <c r="AC869" s="103">
        <f t="shared" si="66"/>
        <v>64.620930232558152</v>
      </c>
      <c r="AD869" s="103">
        <f t="shared" si="67"/>
        <v>2455.5953488372097</v>
      </c>
      <c r="AE869" s="104">
        <f t="shared" si="68"/>
        <v>328.28411906976748</v>
      </c>
      <c r="AF869" s="104">
        <f t="shared" si="69"/>
        <v>12474.796524651165</v>
      </c>
    </row>
    <row r="870" spans="28:32" ht="20.100000000000001" customHeight="1" x14ac:dyDescent="0.5">
      <c r="AB870" s="102">
        <f t="shared" si="65"/>
        <v>38</v>
      </c>
      <c r="AC870" s="103">
        <f t="shared" si="66"/>
        <v>64.620930232558152</v>
      </c>
      <c r="AD870" s="103">
        <f t="shared" si="67"/>
        <v>2455.5953488372097</v>
      </c>
      <c r="AE870" s="104">
        <f t="shared" si="68"/>
        <v>328.28411906976748</v>
      </c>
      <c r="AF870" s="104">
        <f t="shared" si="69"/>
        <v>12474.796524651165</v>
      </c>
    </row>
    <row r="871" spans="28:32" ht="20.100000000000001" customHeight="1" x14ac:dyDescent="0.5">
      <c r="AB871" s="102">
        <f t="shared" si="65"/>
        <v>38</v>
      </c>
      <c r="AC871" s="103">
        <f t="shared" si="66"/>
        <v>64.620930232558152</v>
      </c>
      <c r="AD871" s="103">
        <f t="shared" si="67"/>
        <v>2455.5953488372097</v>
      </c>
      <c r="AE871" s="104">
        <f t="shared" si="68"/>
        <v>328.28411906976748</v>
      </c>
      <c r="AF871" s="104">
        <f t="shared" si="69"/>
        <v>12474.796524651165</v>
      </c>
    </row>
    <row r="872" spans="28:32" ht="20.100000000000001" customHeight="1" x14ac:dyDescent="0.5">
      <c r="AB872" s="102">
        <f t="shared" si="65"/>
        <v>38</v>
      </c>
      <c r="AC872" s="103">
        <f t="shared" si="66"/>
        <v>64.620930232558152</v>
      </c>
      <c r="AD872" s="103">
        <f t="shared" si="67"/>
        <v>2455.5953488372097</v>
      </c>
      <c r="AE872" s="104">
        <f t="shared" si="68"/>
        <v>328.28411906976748</v>
      </c>
      <c r="AF872" s="104">
        <f t="shared" si="69"/>
        <v>12474.796524651165</v>
      </c>
    </row>
    <row r="873" spans="28:32" ht="20.100000000000001" customHeight="1" x14ac:dyDescent="0.5">
      <c r="AB873" s="102">
        <f t="shared" si="65"/>
        <v>38</v>
      </c>
      <c r="AC873" s="103">
        <f t="shared" si="66"/>
        <v>64.620930232558152</v>
      </c>
      <c r="AD873" s="103">
        <f t="shared" si="67"/>
        <v>2455.5953488372097</v>
      </c>
      <c r="AE873" s="104">
        <f t="shared" si="68"/>
        <v>328.28411906976748</v>
      </c>
      <c r="AF873" s="104">
        <f t="shared" si="69"/>
        <v>12474.796524651165</v>
      </c>
    </row>
    <row r="874" spans="28:32" ht="20.100000000000001" customHeight="1" x14ac:dyDescent="0.5">
      <c r="AB874" s="102">
        <f t="shared" si="65"/>
        <v>38</v>
      </c>
      <c r="AC874" s="103">
        <f t="shared" si="66"/>
        <v>64.620930232558152</v>
      </c>
      <c r="AD874" s="103">
        <f t="shared" si="67"/>
        <v>2455.5953488372097</v>
      </c>
      <c r="AE874" s="104">
        <f t="shared" si="68"/>
        <v>328.28411906976748</v>
      </c>
      <c r="AF874" s="104">
        <f t="shared" si="69"/>
        <v>12474.796524651165</v>
      </c>
    </row>
    <row r="875" spans="28:32" ht="20.100000000000001" customHeight="1" x14ac:dyDescent="0.5">
      <c r="AB875" s="102">
        <f t="shared" si="65"/>
        <v>38</v>
      </c>
      <c r="AC875" s="103">
        <f t="shared" si="66"/>
        <v>64.620930232558152</v>
      </c>
      <c r="AD875" s="103">
        <f t="shared" si="67"/>
        <v>2455.5953488372097</v>
      </c>
      <c r="AE875" s="104">
        <f t="shared" si="68"/>
        <v>328.28411906976748</v>
      </c>
      <c r="AF875" s="104">
        <f t="shared" si="69"/>
        <v>12474.796524651165</v>
      </c>
    </row>
    <row r="876" spans="28:32" ht="20.100000000000001" customHeight="1" x14ac:dyDescent="0.5">
      <c r="AB876" s="102">
        <f t="shared" si="65"/>
        <v>38</v>
      </c>
      <c r="AC876" s="103">
        <f t="shared" si="66"/>
        <v>64.620930232558152</v>
      </c>
      <c r="AD876" s="103">
        <f t="shared" si="67"/>
        <v>2455.5953488372097</v>
      </c>
      <c r="AE876" s="104">
        <f t="shared" si="68"/>
        <v>328.28411906976748</v>
      </c>
      <c r="AF876" s="104">
        <f t="shared" si="69"/>
        <v>12474.796524651165</v>
      </c>
    </row>
    <row r="877" spans="28:32" ht="20.100000000000001" customHeight="1" x14ac:dyDescent="0.5">
      <c r="AB877" s="102">
        <f t="shared" si="65"/>
        <v>38</v>
      </c>
      <c r="AC877" s="103">
        <f t="shared" si="66"/>
        <v>64.620930232558152</v>
      </c>
      <c r="AD877" s="103">
        <f t="shared" si="67"/>
        <v>2455.5953488372097</v>
      </c>
      <c r="AE877" s="104">
        <f t="shared" si="68"/>
        <v>328.28411906976748</v>
      </c>
      <c r="AF877" s="104">
        <f t="shared" si="69"/>
        <v>12474.796524651165</v>
      </c>
    </row>
    <row r="878" spans="28:32" ht="20.100000000000001" customHeight="1" x14ac:dyDescent="0.5">
      <c r="AB878" s="102">
        <f t="shared" si="65"/>
        <v>38</v>
      </c>
      <c r="AC878" s="103">
        <f t="shared" si="66"/>
        <v>64.620930232558152</v>
      </c>
      <c r="AD878" s="103">
        <f t="shared" si="67"/>
        <v>2455.5953488372097</v>
      </c>
      <c r="AE878" s="104">
        <f t="shared" si="68"/>
        <v>328.28411906976748</v>
      </c>
      <c r="AF878" s="104">
        <f t="shared" si="69"/>
        <v>12474.796524651165</v>
      </c>
    </row>
    <row r="879" spans="28:32" ht="20.100000000000001" customHeight="1" x14ac:dyDescent="0.5">
      <c r="AB879" s="102">
        <f t="shared" si="65"/>
        <v>38</v>
      </c>
      <c r="AC879" s="103">
        <f t="shared" si="66"/>
        <v>64.620930232558152</v>
      </c>
      <c r="AD879" s="103">
        <f t="shared" si="67"/>
        <v>2455.5953488372097</v>
      </c>
      <c r="AE879" s="104">
        <f t="shared" si="68"/>
        <v>328.28411906976748</v>
      </c>
      <c r="AF879" s="104">
        <f t="shared" si="69"/>
        <v>12474.796524651165</v>
      </c>
    </row>
    <row r="880" spans="28:32" ht="20.100000000000001" customHeight="1" x14ac:dyDescent="0.5">
      <c r="AB880" s="102">
        <f t="shared" si="65"/>
        <v>38</v>
      </c>
      <c r="AC880" s="103">
        <f t="shared" si="66"/>
        <v>64.620930232558152</v>
      </c>
      <c r="AD880" s="103">
        <f t="shared" si="67"/>
        <v>2455.5953488372097</v>
      </c>
      <c r="AE880" s="104">
        <f t="shared" si="68"/>
        <v>328.28411906976748</v>
      </c>
      <c r="AF880" s="104">
        <f t="shared" si="69"/>
        <v>12474.796524651165</v>
      </c>
    </row>
    <row r="881" spans="28:32" ht="20.100000000000001" customHeight="1" x14ac:dyDescent="0.5">
      <c r="AB881" s="102">
        <f t="shared" si="65"/>
        <v>38</v>
      </c>
      <c r="AC881" s="103">
        <f t="shared" si="66"/>
        <v>64.620930232558152</v>
      </c>
      <c r="AD881" s="103">
        <f t="shared" si="67"/>
        <v>2455.5953488372097</v>
      </c>
      <c r="AE881" s="104">
        <f t="shared" si="68"/>
        <v>328.28411906976748</v>
      </c>
      <c r="AF881" s="104">
        <f t="shared" si="69"/>
        <v>12474.796524651165</v>
      </c>
    </row>
    <row r="882" spans="28:32" ht="20.100000000000001" customHeight="1" x14ac:dyDescent="0.5">
      <c r="AB882" s="102">
        <f t="shared" si="65"/>
        <v>38</v>
      </c>
      <c r="AC882" s="103">
        <f t="shared" si="66"/>
        <v>64.620930232558152</v>
      </c>
      <c r="AD882" s="103">
        <f t="shared" si="67"/>
        <v>2455.5953488372097</v>
      </c>
      <c r="AE882" s="104">
        <f t="shared" si="68"/>
        <v>328.28411906976748</v>
      </c>
      <c r="AF882" s="104">
        <f t="shared" si="69"/>
        <v>12474.796524651165</v>
      </c>
    </row>
    <row r="883" spans="28:32" ht="20.100000000000001" customHeight="1" x14ac:dyDescent="0.5">
      <c r="AB883" s="102">
        <f t="shared" si="65"/>
        <v>38</v>
      </c>
      <c r="AC883" s="103">
        <f t="shared" si="66"/>
        <v>64.620930232558152</v>
      </c>
      <c r="AD883" s="103">
        <f t="shared" si="67"/>
        <v>2455.5953488372097</v>
      </c>
      <c r="AE883" s="104">
        <f t="shared" si="68"/>
        <v>328.28411906976748</v>
      </c>
      <c r="AF883" s="104">
        <f t="shared" si="69"/>
        <v>12474.796524651165</v>
      </c>
    </row>
    <row r="884" spans="28:32" ht="20.100000000000001" customHeight="1" x14ac:dyDescent="0.5">
      <c r="AB884" s="102">
        <f t="shared" si="65"/>
        <v>38</v>
      </c>
      <c r="AC884" s="103">
        <f t="shared" si="66"/>
        <v>64.620930232558152</v>
      </c>
      <c r="AD884" s="103">
        <f t="shared" si="67"/>
        <v>2455.5953488372097</v>
      </c>
      <c r="AE884" s="104">
        <f t="shared" si="68"/>
        <v>328.28411906976748</v>
      </c>
      <c r="AF884" s="104">
        <f t="shared" si="69"/>
        <v>12474.796524651165</v>
      </c>
    </row>
    <row r="885" spans="28:32" ht="20.100000000000001" customHeight="1" x14ac:dyDescent="0.5">
      <c r="AB885" s="102">
        <f t="shared" si="65"/>
        <v>38</v>
      </c>
      <c r="AC885" s="103">
        <f t="shared" si="66"/>
        <v>64.620930232558152</v>
      </c>
      <c r="AD885" s="103">
        <f t="shared" si="67"/>
        <v>2455.5953488372097</v>
      </c>
      <c r="AE885" s="104">
        <f t="shared" si="68"/>
        <v>328.28411906976748</v>
      </c>
      <c r="AF885" s="104">
        <f t="shared" si="69"/>
        <v>12474.796524651165</v>
      </c>
    </row>
    <row r="886" spans="28:32" ht="20.100000000000001" customHeight="1" x14ac:dyDescent="0.5">
      <c r="AB886" s="102">
        <f t="shared" si="65"/>
        <v>38</v>
      </c>
      <c r="AC886" s="103">
        <f t="shared" si="66"/>
        <v>64.620930232558152</v>
      </c>
      <c r="AD886" s="103">
        <f t="shared" si="67"/>
        <v>2455.5953488372097</v>
      </c>
      <c r="AE886" s="104">
        <f t="shared" si="68"/>
        <v>328.28411906976748</v>
      </c>
      <c r="AF886" s="104">
        <f t="shared" si="69"/>
        <v>12474.796524651165</v>
      </c>
    </row>
    <row r="887" spans="28:32" ht="20.100000000000001" customHeight="1" x14ac:dyDescent="0.5">
      <c r="AB887" s="102">
        <f t="shared" si="65"/>
        <v>38</v>
      </c>
      <c r="AC887" s="103">
        <f t="shared" si="66"/>
        <v>64.620930232558152</v>
      </c>
      <c r="AD887" s="103">
        <f t="shared" si="67"/>
        <v>2455.5953488372097</v>
      </c>
      <c r="AE887" s="104">
        <f t="shared" si="68"/>
        <v>328.28411906976748</v>
      </c>
      <c r="AF887" s="104">
        <f t="shared" si="69"/>
        <v>12474.796524651165</v>
      </c>
    </row>
    <row r="888" spans="28:32" ht="20.100000000000001" customHeight="1" x14ac:dyDescent="0.5">
      <c r="AB888" s="102">
        <f t="shared" si="65"/>
        <v>38</v>
      </c>
      <c r="AC888" s="103">
        <f t="shared" si="66"/>
        <v>64.620930232558152</v>
      </c>
      <c r="AD888" s="103">
        <f t="shared" si="67"/>
        <v>2455.5953488372097</v>
      </c>
      <c r="AE888" s="104">
        <f t="shared" si="68"/>
        <v>328.28411906976748</v>
      </c>
      <c r="AF888" s="104">
        <f t="shared" si="69"/>
        <v>12474.796524651165</v>
      </c>
    </row>
    <row r="889" spans="28:32" ht="20.100000000000001" customHeight="1" x14ac:dyDescent="0.5">
      <c r="AB889" s="102">
        <f t="shared" si="65"/>
        <v>38</v>
      </c>
      <c r="AC889" s="103">
        <f t="shared" si="66"/>
        <v>64.620930232558152</v>
      </c>
      <c r="AD889" s="103">
        <f t="shared" si="67"/>
        <v>2455.5953488372097</v>
      </c>
      <c r="AE889" s="104">
        <f t="shared" si="68"/>
        <v>328.28411906976748</v>
      </c>
      <c r="AF889" s="104">
        <f t="shared" si="69"/>
        <v>12474.796524651165</v>
      </c>
    </row>
    <row r="890" spans="28:32" ht="20.100000000000001" customHeight="1" x14ac:dyDescent="0.5">
      <c r="AB890" s="102">
        <f t="shared" si="65"/>
        <v>38</v>
      </c>
      <c r="AC890" s="103">
        <f t="shared" si="66"/>
        <v>64.620930232558152</v>
      </c>
      <c r="AD890" s="103">
        <f t="shared" si="67"/>
        <v>2455.5953488372097</v>
      </c>
      <c r="AE890" s="104">
        <f t="shared" si="68"/>
        <v>328.28411906976748</v>
      </c>
      <c r="AF890" s="104">
        <f t="shared" si="69"/>
        <v>12474.796524651165</v>
      </c>
    </row>
    <row r="891" spans="28:32" ht="20.100000000000001" customHeight="1" x14ac:dyDescent="0.5">
      <c r="AB891" s="102">
        <f t="shared" si="65"/>
        <v>38</v>
      </c>
      <c r="AC891" s="103">
        <f t="shared" si="66"/>
        <v>64.620930232558152</v>
      </c>
      <c r="AD891" s="103">
        <f t="shared" si="67"/>
        <v>2455.5953488372097</v>
      </c>
      <c r="AE891" s="104">
        <f t="shared" si="68"/>
        <v>328.28411906976748</v>
      </c>
      <c r="AF891" s="104">
        <f t="shared" si="69"/>
        <v>12474.796524651165</v>
      </c>
    </row>
    <row r="892" spans="28:32" ht="20.100000000000001" customHeight="1" x14ac:dyDescent="0.5">
      <c r="AB892" s="102">
        <f t="shared" si="65"/>
        <v>38</v>
      </c>
      <c r="AC892" s="103">
        <f t="shared" si="66"/>
        <v>64.620930232558152</v>
      </c>
      <c r="AD892" s="103">
        <f t="shared" si="67"/>
        <v>2455.5953488372097</v>
      </c>
      <c r="AE892" s="104">
        <f t="shared" si="68"/>
        <v>328.28411906976748</v>
      </c>
      <c r="AF892" s="104">
        <f t="shared" si="69"/>
        <v>12474.796524651165</v>
      </c>
    </row>
    <row r="893" spans="28:32" ht="20.100000000000001" customHeight="1" x14ac:dyDescent="0.5">
      <c r="AB893" s="102">
        <f t="shared" si="65"/>
        <v>38</v>
      </c>
      <c r="AC893" s="103">
        <f t="shared" si="66"/>
        <v>64.620930232558152</v>
      </c>
      <c r="AD893" s="103">
        <f t="shared" si="67"/>
        <v>2455.5953488372097</v>
      </c>
      <c r="AE893" s="104">
        <f t="shared" si="68"/>
        <v>328.28411906976748</v>
      </c>
      <c r="AF893" s="104">
        <f t="shared" si="69"/>
        <v>12474.796524651165</v>
      </c>
    </row>
    <row r="894" spans="28:32" ht="20.100000000000001" customHeight="1" x14ac:dyDescent="0.5">
      <c r="AB894" s="102">
        <f t="shared" si="65"/>
        <v>38</v>
      </c>
      <c r="AC894" s="103">
        <f t="shared" si="66"/>
        <v>64.620930232558152</v>
      </c>
      <c r="AD894" s="103">
        <f t="shared" si="67"/>
        <v>2455.5953488372097</v>
      </c>
      <c r="AE894" s="104">
        <f t="shared" si="68"/>
        <v>328.28411906976748</v>
      </c>
      <c r="AF894" s="104">
        <f t="shared" si="69"/>
        <v>12474.796524651165</v>
      </c>
    </row>
    <row r="895" spans="28:32" ht="20.100000000000001" customHeight="1" x14ac:dyDescent="0.5">
      <c r="AB895" s="102">
        <f t="shared" si="65"/>
        <v>38</v>
      </c>
      <c r="AC895" s="103">
        <f t="shared" si="66"/>
        <v>64.620930232558152</v>
      </c>
      <c r="AD895" s="103">
        <f t="shared" si="67"/>
        <v>2455.5953488372097</v>
      </c>
      <c r="AE895" s="104">
        <f t="shared" si="68"/>
        <v>328.28411906976748</v>
      </c>
      <c r="AF895" s="104">
        <f t="shared" si="69"/>
        <v>12474.796524651165</v>
      </c>
    </row>
    <row r="896" spans="28:32" ht="20.100000000000001" customHeight="1" x14ac:dyDescent="0.5">
      <c r="AB896" s="102">
        <f t="shared" si="65"/>
        <v>38</v>
      </c>
      <c r="AC896" s="103">
        <f t="shared" si="66"/>
        <v>64.620930232558152</v>
      </c>
      <c r="AD896" s="103">
        <f t="shared" si="67"/>
        <v>2455.5953488372097</v>
      </c>
      <c r="AE896" s="104">
        <f t="shared" si="68"/>
        <v>328.28411906976748</v>
      </c>
      <c r="AF896" s="104">
        <f t="shared" si="69"/>
        <v>12474.796524651165</v>
      </c>
    </row>
    <row r="897" spans="28:32" ht="20.100000000000001" customHeight="1" x14ac:dyDescent="0.5">
      <c r="AB897" s="102">
        <f t="shared" si="65"/>
        <v>38</v>
      </c>
      <c r="AC897" s="103">
        <f t="shared" si="66"/>
        <v>64.620930232558152</v>
      </c>
      <c r="AD897" s="103">
        <f t="shared" si="67"/>
        <v>2455.5953488372097</v>
      </c>
      <c r="AE897" s="104">
        <f t="shared" si="68"/>
        <v>328.28411906976748</v>
      </c>
      <c r="AF897" s="104">
        <f t="shared" si="69"/>
        <v>12474.796524651165</v>
      </c>
    </row>
    <row r="898" spans="28:32" ht="20.100000000000001" customHeight="1" x14ac:dyDescent="0.5">
      <c r="AB898" s="102">
        <f t="shared" si="65"/>
        <v>38</v>
      </c>
      <c r="AC898" s="103">
        <f t="shared" si="66"/>
        <v>64.620930232558152</v>
      </c>
      <c r="AD898" s="103">
        <f t="shared" si="67"/>
        <v>2455.5953488372097</v>
      </c>
      <c r="AE898" s="104">
        <f t="shared" si="68"/>
        <v>328.28411906976748</v>
      </c>
      <c r="AF898" s="104">
        <f t="shared" si="69"/>
        <v>12474.796524651165</v>
      </c>
    </row>
    <row r="899" spans="28:32" ht="20.100000000000001" customHeight="1" x14ac:dyDescent="0.5">
      <c r="AB899" s="102">
        <f t="shared" si="65"/>
        <v>38</v>
      </c>
      <c r="AC899" s="103">
        <f t="shared" si="66"/>
        <v>64.620930232558152</v>
      </c>
      <c r="AD899" s="103">
        <f t="shared" si="67"/>
        <v>2455.5953488372097</v>
      </c>
      <c r="AE899" s="104">
        <f t="shared" si="68"/>
        <v>328.28411906976748</v>
      </c>
      <c r="AF899" s="104">
        <f t="shared" si="69"/>
        <v>12474.796524651165</v>
      </c>
    </row>
    <row r="900" spans="28:32" ht="20.100000000000001" customHeight="1" x14ac:dyDescent="0.5">
      <c r="AB900" s="102">
        <f t="shared" si="65"/>
        <v>38</v>
      </c>
      <c r="AC900" s="103">
        <f t="shared" si="66"/>
        <v>64.620930232558152</v>
      </c>
      <c r="AD900" s="103">
        <f t="shared" si="67"/>
        <v>2455.5953488372097</v>
      </c>
      <c r="AE900" s="104">
        <f t="shared" si="68"/>
        <v>328.28411906976748</v>
      </c>
      <c r="AF900" s="104">
        <f t="shared" si="69"/>
        <v>12474.796524651165</v>
      </c>
    </row>
    <row r="901" spans="28:32" ht="20.100000000000001" customHeight="1" x14ac:dyDescent="0.5">
      <c r="AB901" s="102">
        <f t="shared" si="65"/>
        <v>38</v>
      </c>
      <c r="AC901" s="103">
        <f t="shared" si="66"/>
        <v>64.620930232558152</v>
      </c>
      <c r="AD901" s="103">
        <f t="shared" si="67"/>
        <v>2455.5953488372097</v>
      </c>
      <c r="AE901" s="104">
        <f t="shared" si="68"/>
        <v>328.28411906976748</v>
      </c>
      <c r="AF901" s="104">
        <f t="shared" si="69"/>
        <v>12474.796524651165</v>
      </c>
    </row>
    <row r="902" spans="28:32" ht="20.100000000000001" customHeight="1" x14ac:dyDescent="0.5">
      <c r="AB902" s="102">
        <f t="shared" si="65"/>
        <v>38</v>
      </c>
      <c r="AC902" s="103">
        <f t="shared" si="66"/>
        <v>64.620930232558152</v>
      </c>
      <c r="AD902" s="103">
        <f t="shared" si="67"/>
        <v>2455.5953488372097</v>
      </c>
      <c r="AE902" s="104">
        <f t="shared" si="68"/>
        <v>328.28411906976748</v>
      </c>
      <c r="AF902" s="104">
        <f t="shared" si="69"/>
        <v>12474.796524651165</v>
      </c>
    </row>
    <row r="903" spans="28:32" ht="20.100000000000001" customHeight="1" x14ac:dyDescent="0.5">
      <c r="AB903" s="102">
        <f t="shared" ref="AB903:AB966" si="70">AB902+U903</f>
        <v>38</v>
      </c>
      <c r="AC903" s="103">
        <f t="shared" ref="AC903:AC966" si="71">IF(U903&gt;0,(W903+AD902)/AB903,AC902)</f>
        <v>64.620930232558152</v>
      </c>
      <c r="AD903" s="103">
        <f t="shared" ref="AD903:AD966" si="72">AB903*AC903</f>
        <v>2455.5953488372097</v>
      </c>
      <c r="AE903" s="104">
        <f t="shared" ref="AE903:AE966" si="73">IF(U903&gt;0,(AF902+Z903)/AB903,AE902)</f>
        <v>328.28411906976748</v>
      </c>
      <c r="AF903" s="104">
        <f t="shared" ref="AF903:AF966" si="74">AB903*AE903</f>
        <v>12474.796524651165</v>
      </c>
    </row>
    <row r="904" spans="28:32" ht="20.100000000000001" customHeight="1" x14ac:dyDescent="0.5">
      <c r="AB904" s="102">
        <f t="shared" si="70"/>
        <v>38</v>
      </c>
      <c r="AC904" s="103">
        <f t="shared" si="71"/>
        <v>64.620930232558152</v>
      </c>
      <c r="AD904" s="103">
        <f t="shared" si="72"/>
        <v>2455.5953488372097</v>
      </c>
      <c r="AE904" s="104">
        <f t="shared" si="73"/>
        <v>328.28411906976748</v>
      </c>
      <c r="AF904" s="104">
        <f t="shared" si="74"/>
        <v>12474.796524651165</v>
      </c>
    </row>
    <row r="905" spans="28:32" ht="20.100000000000001" customHeight="1" x14ac:dyDescent="0.5">
      <c r="AB905" s="102">
        <f t="shared" si="70"/>
        <v>38</v>
      </c>
      <c r="AC905" s="103">
        <f t="shared" si="71"/>
        <v>64.620930232558152</v>
      </c>
      <c r="AD905" s="103">
        <f t="shared" si="72"/>
        <v>2455.5953488372097</v>
      </c>
      <c r="AE905" s="104">
        <f t="shared" si="73"/>
        <v>328.28411906976748</v>
      </c>
      <c r="AF905" s="104">
        <f t="shared" si="74"/>
        <v>12474.796524651165</v>
      </c>
    </row>
    <row r="906" spans="28:32" ht="20.100000000000001" customHeight="1" x14ac:dyDescent="0.5">
      <c r="AB906" s="102">
        <f t="shared" si="70"/>
        <v>38</v>
      </c>
      <c r="AC906" s="103">
        <f t="shared" si="71"/>
        <v>64.620930232558152</v>
      </c>
      <c r="AD906" s="103">
        <f t="shared" si="72"/>
        <v>2455.5953488372097</v>
      </c>
      <c r="AE906" s="104">
        <f t="shared" si="73"/>
        <v>328.28411906976748</v>
      </c>
      <c r="AF906" s="104">
        <f t="shared" si="74"/>
        <v>12474.796524651165</v>
      </c>
    </row>
    <row r="907" spans="28:32" ht="20.100000000000001" customHeight="1" x14ac:dyDescent="0.5">
      <c r="AB907" s="102">
        <f t="shared" si="70"/>
        <v>38</v>
      </c>
      <c r="AC907" s="103">
        <f t="shared" si="71"/>
        <v>64.620930232558152</v>
      </c>
      <c r="AD907" s="103">
        <f t="shared" si="72"/>
        <v>2455.5953488372097</v>
      </c>
      <c r="AE907" s="104">
        <f t="shared" si="73"/>
        <v>328.28411906976748</v>
      </c>
      <c r="AF907" s="104">
        <f t="shared" si="74"/>
        <v>12474.796524651165</v>
      </c>
    </row>
    <row r="908" spans="28:32" ht="20.100000000000001" customHeight="1" x14ac:dyDescent="0.5">
      <c r="AB908" s="102">
        <f t="shared" si="70"/>
        <v>38</v>
      </c>
      <c r="AC908" s="103">
        <f t="shared" si="71"/>
        <v>64.620930232558152</v>
      </c>
      <c r="AD908" s="103">
        <f t="shared" si="72"/>
        <v>2455.5953488372097</v>
      </c>
      <c r="AE908" s="104">
        <f t="shared" si="73"/>
        <v>328.28411906976748</v>
      </c>
      <c r="AF908" s="104">
        <f t="shared" si="74"/>
        <v>12474.796524651165</v>
      </c>
    </row>
    <row r="909" spans="28:32" ht="20.100000000000001" customHeight="1" x14ac:dyDescent="0.5">
      <c r="AB909" s="102">
        <f t="shared" si="70"/>
        <v>38</v>
      </c>
      <c r="AC909" s="103">
        <f t="shared" si="71"/>
        <v>64.620930232558152</v>
      </c>
      <c r="AD909" s="103">
        <f t="shared" si="72"/>
        <v>2455.5953488372097</v>
      </c>
      <c r="AE909" s="104">
        <f t="shared" si="73"/>
        <v>328.28411906976748</v>
      </c>
      <c r="AF909" s="104">
        <f t="shared" si="74"/>
        <v>12474.796524651165</v>
      </c>
    </row>
    <row r="910" spans="28:32" ht="20.100000000000001" customHeight="1" x14ac:dyDescent="0.5">
      <c r="AB910" s="102">
        <f t="shared" si="70"/>
        <v>38</v>
      </c>
      <c r="AC910" s="103">
        <f t="shared" si="71"/>
        <v>64.620930232558152</v>
      </c>
      <c r="AD910" s="103">
        <f t="shared" si="72"/>
        <v>2455.5953488372097</v>
      </c>
      <c r="AE910" s="104">
        <f t="shared" si="73"/>
        <v>328.28411906976748</v>
      </c>
      <c r="AF910" s="104">
        <f t="shared" si="74"/>
        <v>12474.796524651165</v>
      </c>
    </row>
    <row r="911" spans="28:32" ht="20.100000000000001" customHeight="1" x14ac:dyDescent="0.5">
      <c r="AB911" s="102">
        <f t="shared" si="70"/>
        <v>38</v>
      </c>
      <c r="AC911" s="103">
        <f t="shared" si="71"/>
        <v>64.620930232558152</v>
      </c>
      <c r="AD911" s="103">
        <f t="shared" si="72"/>
        <v>2455.5953488372097</v>
      </c>
      <c r="AE911" s="104">
        <f t="shared" si="73"/>
        <v>328.28411906976748</v>
      </c>
      <c r="AF911" s="104">
        <f t="shared" si="74"/>
        <v>12474.796524651165</v>
      </c>
    </row>
    <row r="912" spans="28:32" ht="20.100000000000001" customHeight="1" x14ac:dyDescent="0.5">
      <c r="AB912" s="102">
        <f t="shared" si="70"/>
        <v>38</v>
      </c>
      <c r="AC912" s="103">
        <f t="shared" si="71"/>
        <v>64.620930232558152</v>
      </c>
      <c r="AD912" s="103">
        <f t="shared" si="72"/>
        <v>2455.5953488372097</v>
      </c>
      <c r="AE912" s="104">
        <f t="shared" si="73"/>
        <v>328.28411906976748</v>
      </c>
      <c r="AF912" s="104">
        <f t="shared" si="74"/>
        <v>12474.796524651165</v>
      </c>
    </row>
    <row r="913" spans="28:32" ht="20.100000000000001" customHeight="1" x14ac:dyDescent="0.5">
      <c r="AB913" s="102">
        <f t="shared" si="70"/>
        <v>38</v>
      </c>
      <c r="AC913" s="103">
        <f t="shared" si="71"/>
        <v>64.620930232558152</v>
      </c>
      <c r="AD913" s="103">
        <f t="shared" si="72"/>
        <v>2455.5953488372097</v>
      </c>
      <c r="AE913" s="104">
        <f t="shared" si="73"/>
        <v>328.28411906976748</v>
      </c>
      <c r="AF913" s="104">
        <f t="shared" si="74"/>
        <v>12474.796524651165</v>
      </c>
    </row>
    <row r="914" spans="28:32" ht="20.100000000000001" customHeight="1" x14ac:dyDescent="0.5">
      <c r="AB914" s="102">
        <f t="shared" si="70"/>
        <v>38</v>
      </c>
      <c r="AC914" s="103">
        <f t="shared" si="71"/>
        <v>64.620930232558152</v>
      </c>
      <c r="AD914" s="103">
        <f t="shared" si="72"/>
        <v>2455.5953488372097</v>
      </c>
      <c r="AE914" s="104">
        <f t="shared" si="73"/>
        <v>328.28411906976748</v>
      </c>
      <c r="AF914" s="104">
        <f t="shared" si="74"/>
        <v>12474.796524651165</v>
      </c>
    </row>
    <row r="915" spans="28:32" ht="20.100000000000001" customHeight="1" x14ac:dyDescent="0.5">
      <c r="AB915" s="102">
        <f t="shared" si="70"/>
        <v>38</v>
      </c>
      <c r="AC915" s="103">
        <f t="shared" si="71"/>
        <v>64.620930232558152</v>
      </c>
      <c r="AD915" s="103">
        <f t="shared" si="72"/>
        <v>2455.5953488372097</v>
      </c>
      <c r="AE915" s="104">
        <f t="shared" si="73"/>
        <v>328.28411906976748</v>
      </c>
      <c r="AF915" s="104">
        <f t="shared" si="74"/>
        <v>12474.796524651165</v>
      </c>
    </row>
    <row r="916" spans="28:32" ht="20.100000000000001" customHeight="1" x14ac:dyDescent="0.5">
      <c r="AB916" s="102">
        <f t="shared" si="70"/>
        <v>38</v>
      </c>
      <c r="AC916" s="103">
        <f t="shared" si="71"/>
        <v>64.620930232558152</v>
      </c>
      <c r="AD916" s="103">
        <f t="shared" si="72"/>
        <v>2455.5953488372097</v>
      </c>
      <c r="AE916" s="104">
        <f t="shared" si="73"/>
        <v>328.28411906976748</v>
      </c>
      <c r="AF916" s="104">
        <f t="shared" si="74"/>
        <v>12474.796524651165</v>
      </c>
    </row>
    <row r="917" spans="28:32" ht="20.100000000000001" customHeight="1" x14ac:dyDescent="0.5">
      <c r="AB917" s="102">
        <f t="shared" si="70"/>
        <v>38</v>
      </c>
      <c r="AC917" s="103">
        <f t="shared" si="71"/>
        <v>64.620930232558152</v>
      </c>
      <c r="AD917" s="103">
        <f t="shared" si="72"/>
        <v>2455.5953488372097</v>
      </c>
      <c r="AE917" s="104">
        <f t="shared" si="73"/>
        <v>328.28411906976748</v>
      </c>
      <c r="AF917" s="104">
        <f t="shared" si="74"/>
        <v>12474.796524651165</v>
      </c>
    </row>
    <row r="918" spans="28:32" ht="20.100000000000001" customHeight="1" x14ac:dyDescent="0.5">
      <c r="AB918" s="102">
        <f t="shared" si="70"/>
        <v>38</v>
      </c>
      <c r="AC918" s="103">
        <f t="shared" si="71"/>
        <v>64.620930232558152</v>
      </c>
      <c r="AD918" s="103">
        <f t="shared" si="72"/>
        <v>2455.5953488372097</v>
      </c>
      <c r="AE918" s="104">
        <f t="shared" si="73"/>
        <v>328.28411906976748</v>
      </c>
      <c r="AF918" s="104">
        <f t="shared" si="74"/>
        <v>12474.796524651165</v>
      </c>
    </row>
    <row r="919" spans="28:32" ht="20.100000000000001" customHeight="1" x14ac:dyDescent="0.5">
      <c r="AB919" s="102">
        <f t="shared" si="70"/>
        <v>38</v>
      </c>
      <c r="AC919" s="103">
        <f t="shared" si="71"/>
        <v>64.620930232558152</v>
      </c>
      <c r="AD919" s="103">
        <f t="shared" si="72"/>
        <v>2455.5953488372097</v>
      </c>
      <c r="AE919" s="104">
        <f t="shared" si="73"/>
        <v>328.28411906976748</v>
      </c>
      <c r="AF919" s="104">
        <f t="shared" si="74"/>
        <v>12474.796524651165</v>
      </c>
    </row>
    <row r="920" spans="28:32" ht="20.100000000000001" customHeight="1" x14ac:dyDescent="0.5">
      <c r="AB920" s="102">
        <f t="shared" si="70"/>
        <v>38</v>
      </c>
      <c r="AC920" s="103">
        <f t="shared" si="71"/>
        <v>64.620930232558152</v>
      </c>
      <c r="AD920" s="103">
        <f t="shared" si="72"/>
        <v>2455.5953488372097</v>
      </c>
      <c r="AE920" s="104">
        <f t="shared" si="73"/>
        <v>328.28411906976748</v>
      </c>
      <c r="AF920" s="104">
        <f t="shared" si="74"/>
        <v>12474.796524651165</v>
      </c>
    </row>
    <row r="921" spans="28:32" ht="20.100000000000001" customHeight="1" x14ac:dyDescent="0.5">
      <c r="AB921" s="102">
        <f t="shared" si="70"/>
        <v>38</v>
      </c>
      <c r="AC921" s="103">
        <f t="shared" si="71"/>
        <v>64.620930232558152</v>
      </c>
      <c r="AD921" s="103">
        <f t="shared" si="72"/>
        <v>2455.5953488372097</v>
      </c>
      <c r="AE921" s="104">
        <f t="shared" si="73"/>
        <v>328.28411906976748</v>
      </c>
      <c r="AF921" s="104">
        <f t="shared" si="74"/>
        <v>12474.796524651165</v>
      </c>
    </row>
    <row r="922" spans="28:32" ht="20.100000000000001" customHeight="1" x14ac:dyDescent="0.5">
      <c r="AB922" s="102">
        <f t="shared" si="70"/>
        <v>38</v>
      </c>
      <c r="AC922" s="103">
        <f t="shared" si="71"/>
        <v>64.620930232558152</v>
      </c>
      <c r="AD922" s="103">
        <f t="shared" si="72"/>
        <v>2455.5953488372097</v>
      </c>
      <c r="AE922" s="104">
        <f t="shared" si="73"/>
        <v>328.28411906976748</v>
      </c>
      <c r="AF922" s="104">
        <f t="shared" si="74"/>
        <v>12474.796524651165</v>
      </c>
    </row>
    <row r="923" spans="28:32" ht="20.100000000000001" customHeight="1" x14ac:dyDescent="0.5">
      <c r="AB923" s="102">
        <f t="shared" si="70"/>
        <v>38</v>
      </c>
      <c r="AC923" s="103">
        <f t="shared" si="71"/>
        <v>64.620930232558152</v>
      </c>
      <c r="AD923" s="103">
        <f t="shared" si="72"/>
        <v>2455.5953488372097</v>
      </c>
      <c r="AE923" s="104">
        <f t="shared" si="73"/>
        <v>328.28411906976748</v>
      </c>
      <c r="AF923" s="104">
        <f t="shared" si="74"/>
        <v>12474.796524651165</v>
      </c>
    </row>
    <row r="924" spans="28:32" ht="20.100000000000001" customHeight="1" x14ac:dyDescent="0.5">
      <c r="AB924" s="102">
        <f t="shared" si="70"/>
        <v>38</v>
      </c>
      <c r="AC924" s="103">
        <f t="shared" si="71"/>
        <v>64.620930232558152</v>
      </c>
      <c r="AD924" s="103">
        <f t="shared" si="72"/>
        <v>2455.5953488372097</v>
      </c>
      <c r="AE924" s="104">
        <f t="shared" si="73"/>
        <v>328.28411906976748</v>
      </c>
      <c r="AF924" s="104">
        <f t="shared" si="74"/>
        <v>12474.796524651165</v>
      </c>
    </row>
    <row r="925" spans="28:32" ht="20.100000000000001" customHeight="1" x14ac:dyDescent="0.5">
      <c r="AB925" s="102">
        <f t="shared" si="70"/>
        <v>38</v>
      </c>
      <c r="AC925" s="103">
        <f t="shared" si="71"/>
        <v>64.620930232558152</v>
      </c>
      <c r="AD925" s="103">
        <f t="shared" si="72"/>
        <v>2455.5953488372097</v>
      </c>
      <c r="AE925" s="104">
        <f t="shared" si="73"/>
        <v>328.28411906976748</v>
      </c>
      <c r="AF925" s="104">
        <f t="shared" si="74"/>
        <v>12474.796524651165</v>
      </c>
    </row>
    <row r="926" spans="28:32" ht="20.100000000000001" customHeight="1" x14ac:dyDescent="0.5">
      <c r="AB926" s="102">
        <f t="shared" si="70"/>
        <v>38</v>
      </c>
      <c r="AC926" s="103">
        <f t="shared" si="71"/>
        <v>64.620930232558152</v>
      </c>
      <c r="AD926" s="103">
        <f t="shared" si="72"/>
        <v>2455.5953488372097</v>
      </c>
      <c r="AE926" s="104">
        <f t="shared" si="73"/>
        <v>328.28411906976748</v>
      </c>
      <c r="AF926" s="104">
        <f t="shared" si="74"/>
        <v>12474.796524651165</v>
      </c>
    </row>
    <row r="927" spans="28:32" ht="20.100000000000001" customHeight="1" x14ac:dyDescent="0.5">
      <c r="AB927" s="102">
        <f t="shared" si="70"/>
        <v>38</v>
      </c>
      <c r="AC927" s="103">
        <f t="shared" si="71"/>
        <v>64.620930232558152</v>
      </c>
      <c r="AD927" s="103">
        <f t="shared" si="72"/>
        <v>2455.5953488372097</v>
      </c>
      <c r="AE927" s="104">
        <f t="shared" si="73"/>
        <v>328.28411906976748</v>
      </c>
      <c r="AF927" s="104">
        <f t="shared" si="74"/>
        <v>12474.796524651165</v>
      </c>
    </row>
    <row r="928" spans="28:32" ht="20.100000000000001" customHeight="1" x14ac:dyDescent="0.5">
      <c r="AB928" s="102">
        <f t="shared" si="70"/>
        <v>38</v>
      </c>
      <c r="AC928" s="103">
        <f t="shared" si="71"/>
        <v>64.620930232558152</v>
      </c>
      <c r="AD928" s="103">
        <f t="shared" si="72"/>
        <v>2455.5953488372097</v>
      </c>
      <c r="AE928" s="104">
        <f t="shared" si="73"/>
        <v>328.28411906976748</v>
      </c>
      <c r="AF928" s="104">
        <f t="shared" si="74"/>
        <v>12474.796524651165</v>
      </c>
    </row>
    <row r="929" spans="28:32" ht="20.100000000000001" customHeight="1" x14ac:dyDescent="0.5">
      <c r="AB929" s="102">
        <f t="shared" si="70"/>
        <v>38</v>
      </c>
      <c r="AC929" s="103">
        <f t="shared" si="71"/>
        <v>64.620930232558152</v>
      </c>
      <c r="AD929" s="103">
        <f t="shared" si="72"/>
        <v>2455.5953488372097</v>
      </c>
      <c r="AE929" s="104">
        <f t="shared" si="73"/>
        <v>328.28411906976748</v>
      </c>
      <c r="AF929" s="104">
        <f t="shared" si="74"/>
        <v>12474.796524651165</v>
      </c>
    </row>
    <row r="930" spans="28:32" ht="20.100000000000001" customHeight="1" x14ac:dyDescent="0.5">
      <c r="AB930" s="102">
        <f t="shared" si="70"/>
        <v>38</v>
      </c>
      <c r="AC930" s="103">
        <f t="shared" si="71"/>
        <v>64.620930232558152</v>
      </c>
      <c r="AD930" s="103">
        <f t="shared" si="72"/>
        <v>2455.5953488372097</v>
      </c>
      <c r="AE930" s="104">
        <f t="shared" si="73"/>
        <v>328.28411906976748</v>
      </c>
      <c r="AF930" s="104">
        <f t="shared" si="74"/>
        <v>12474.796524651165</v>
      </c>
    </row>
    <row r="931" spans="28:32" ht="20.100000000000001" customHeight="1" x14ac:dyDescent="0.5">
      <c r="AB931" s="102">
        <f t="shared" si="70"/>
        <v>38</v>
      </c>
      <c r="AC931" s="103">
        <f t="shared" si="71"/>
        <v>64.620930232558152</v>
      </c>
      <c r="AD931" s="103">
        <f t="shared" si="72"/>
        <v>2455.5953488372097</v>
      </c>
      <c r="AE931" s="104">
        <f t="shared" si="73"/>
        <v>328.28411906976748</v>
      </c>
      <c r="AF931" s="104">
        <f t="shared" si="74"/>
        <v>12474.796524651165</v>
      </c>
    </row>
    <row r="932" spans="28:32" ht="20.100000000000001" customHeight="1" x14ac:dyDescent="0.5">
      <c r="AB932" s="102">
        <f t="shared" si="70"/>
        <v>38</v>
      </c>
      <c r="AC932" s="103">
        <f t="shared" si="71"/>
        <v>64.620930232558152</v>
      </c>
      <c r="AD932" s="103">
        <f t="shared" si="72"/>
        <v>2455.5953488372097</v>
      </c>
      <c r="AE932" s="104">
        <f t="shared" si="73"/>
        <v>328.28411906976748</v>
      </c>
      <c r="AF932" s="104">
        <f t="shared" si="74"/>
        <v>12474.796524651165</v>
      </c>
    </row>
    <row r="933" spans="28:32" ht="20.100000000000001" customHeight="1" x14ac:dyDescent="0.5">
      <c r="AB933" s="102">
        <f t="shared" si="70"/>
        <v>38</v>
      </c>
      <c r="AC933" s="103">
        <f t="shared" si="71"/>
        <v>64.620930232558152</v>
      </c>
      <c r="AD933" s="103">
        <f t="shared" si="72"/>
        <v>2455.5953488372097</v>
      </c>
      <c r="AE933" s="104">
        <f t="shared" si="73"/>
        <v>328.28411906976748</v>
      </c>
      <c r="AF933" s="104">
        <f t="shared" si="74"/>
        <v>12474.796524651165</v>
      </c>
    </row>
    <row r="934" spans="28:32" ht="20.100000000000001" customHeight="1" x14ac:dyDescent="0.5">
      <c r="AB934" s="102">
        <f t="shared" si="70"/>
        <v>38</v>
      </c>
      <c r="AC934" s="103">
        <f t="shared" si="71"/>
        <v>64.620930232558152</v>
      </c>
      <c r="AD934" s="103">
        <f t="shared" si="72"/>
        <v>2455.5953488372097</v>
      </c>
      <c r="AE934" s="104">
        <f t="shared" si="73"/>
        <v>328.28411906976748</v>
      </c>
      <c r="AF934" s="104">
        <f t="shared" si="74"/>
        <v>12474.796524651165</v>
      </c>
    </row>
    <row r="935" spans="28:32" ht="20.100000000000001" customHeight="1" x14ac:dyDescent="0.5">
      <c r="AB935" s="102">
        <f t="shared" si="70"/>
        <v>38</v>
      </c>
      <c r="AC935" s="103">
        <f t="shared" si="71"/>
        <v>64.620930232558152</v>
      </c>
      <c r="AD935" s="103">
        <f t="shared" si="72"/>
        <v>2455.5953488372097</v>
      </c>
      <c r="AE935" s="104">
        <f t="shared" si="73"/>
        <v>328.28411906976748</v>
      </c>
      <c r="AF935" s="104">
        <f t="shared" si="74"/>
        <v>12474.796524651165</v>
      </c>
    </row>
    <row r="936" spans="28:32" ht="20.100000000000001" customHeight="1" x14ac:dyDescent="0.5">
      <c r="AB936" s="102">
        <f t="shared" si="70"/>
        <v>38</v>
      </c>
      <c r="AC936" s="103">
        <f t="shared" si="71"/>
        <v>64.620930232558152</v>
      </c>
      <c r="AD936" s="103">
        <f t="shared" si="72"/>
        <v>2455.5953488372097</v>
      </c>
      <c r="AE936" s="104">
        <f t="shared" si="73"/>
        <v>328.28411906976748</v>
      </c>
      <c r="AF936" s="104">
        <f t="shared" si="74"/>
        <v>12474.796524651165</v>
      </c>
    </row>
    <row r="937" spans="28:32" ht="20.100000000000001" customHeight="1" x14ac:dyDescent="0.5">
      <c r="AB937" s="102">
        <f t="shared" si="70"/>
        <v>38</v>
      </c>
      <c r="AC937" s="103">
        <f t="shared" si="71"/>
        <v>64.620930232558152</v>
      </c>
      <c r="AD937" s="103">
        <f t="shared" si="72"/>
        <v>2455.5953488372097</v>
      </c>
      <c r="AE937" s="104">
        <f t="shared" si="73"/>
        <v>328.28411906976748</v>
      </c>
      <c r="AF937" s="104">
        <f t="shared" si="74"/>
        <v>12474.796524651165</v>
      </c>
    </row>
    <row r="938" spans="28:32" ht="20.100000000000001" customHeight="1" x14ac:dyDescent="0.5">
      <c r="AB938" s="102">
        <f t="shared" si="70"/>
        <v>38</v>
      </c>
      <c r="AC938" s="103">
        <f t="shared" si="71"/>
        <v>64.620930232558152</v>
      </c>
      <c r="AD938" s="103">
        <f t="shared" si="72"/>
        <v>2455.5953488372097</v>
      </c>
      <c r="AE938" s="104">
        <f t="shared" si="73"/>
        <v>328.28411906976748</v>
      </c>
      <c r="AF938" s="104">
        <f t="shared" si="74"/>
        <v>12474.796524651165</v>
      </c>
    </row>
    <row r="939" spans="28:32" ht="20.100000000000001" customHeight="1" x14ac:dyDescent="0.5">
      <c r="AB939" s="102">
        <f t="shared" si="70"/>
        <v>38</v>
      </c>
      <c r="AC939" s="103">
        <f t="shared" si="71"/>
        <v>64.620930232558152</v>
      </c>
      <c r="AD939" s="103">
        <f t="shared" si="72"/>
        <v>2455.5953488372097</v>
      </c>
      <c r="AE939" s="104">
        <f t="shared" si="73"/>
        <v>328.28411906976748</v>
      </c>
      <c r="AF939" s="104">
        <f t="shared" si="74"/>
        <v>12474.796524651165</v>
      </c>
    </row>
    <row r="940" spans="28:32" ht="20.100000000000001" customHeight="1" x14ac:dyDescent="0.5">
      <c r="AB940" s="102">
        <f t="shared" si="70"/>
        <v>38</v>
      </c>
      <c r="AC940" s="103">
        <f t="shared" si="71"/>
        <v>64.620930232558152</v>
      </c>
      <c r="AD940" s="103">
        <f t="shared" si="72"/>
        <v>2455.5953488372097</v>
      </c>
      <c r="AE940" s="104">
        <f t="shared" si="73"/>
        <v>328.28411906976748</v>
      </c>
      <c r="AF940" s="104">
        <f t="shared" si="74"/>
        <v>12474.796524651165</v>
      </c>
    </row>
    <row r="941" spans="28:32" ht="20.100000000000001" customHeight="1" x14ac:dyDescent="0.5">
      <c r="AB941" s="102">
        <f t="shared" si="70"/>
        <v>38</v>
      </c>
      <c r="AC941" s="103">
        <f t="shared" si="71"/>
        <v>64.620930232558152</v>
      </c>
      <c r="AD941" s="103">
        <f t="shared" si="72"/>
        <v>2455.5953488372097</v>
      </c>
      <c r="AE941" s="104">
        <f t="shared" si="73"/>
        <v>328.28411906976748</v>
      </c>
      <c r="AF941" s="104">
        <f t="shared" si="74"/>
        <v>12474.796524651165</v>
      </c>
    </row>
    <row r="942" spans="28:32" ht="20.100000000000001" customHeight="1" x14ac:dyDescent="0.5">
      <c r="AB942" s="102">
        <f t="shared" si="70"/>
        <v>38</v>
      </c>
      <c r="AC942" s="103">
        <f t="shared" si="71"/>
        <v>64.620930232558152</v>
      </c>
      <c r="AD942" s="103">
        <f t="shared" si="72"/>
        <v>2455.5953488372097</v>
      </c>
      <c r="AE942" s="104">
        <f t="shared" si="73"/>
        <v>328.28411906976748</v>
      </c>
      <c r="AF942" s="104">
        <f t="shared" si="74"/>
        <v>12474.796524651165</v>
      </c>
    </row>
    <row r="943" spans="28:32" ht="20.100000000000001" customHeight="1" x14ac:dyDescent="0.5">
      <c r="AB943" s="102">
        <f t="shared" si="70"/>
        <v>38</v>
      </c>
      <c r="AC943" s="103">
        <f t="shared" si="71"/>
        <v>64.620930232558152</v>
      </c>
      <c r="AD943" s="103">
        <f t="shared" si="72"/>
        <v>2455.5953488372097</v>
      </c>
      <c r="AE943" s="104">
        <f t="shared" si="73"/>
        <v>328.28411906976748</v>
      </c>
      <c r="AF943" s="104">
        <f t="shared" si="74"/>
        <v>12474.796524651165</v>
      </c>
    </row>
    <row r="944" spans="28:32" ht="20.100000000000001" customHeight="1" x14ac:dyDescent="0.5">
      <c r="AB944" s="102">
        <f t="shared" si="70"/>
        <v>38</v>
      </c>
      <c r="AC944" s="103">
        <f t="shared" si="71"/>
        <v>64.620930232558152</v>
      </c>
      <c r="AD944" s="103">
        <f t="shared" si="72"/>
        <v>2455.5953488372097</v>
      </c>
      <c r="AE944" s="104">
        <f t="shared" si="73"/>
        <v>328.28411906976748</v>
      </c>
      <c r="AF944" s="104">
        <f t="shared" si="74"/>
        <v>12474.796524651165</v>
      </c>
    </row>
    <row r="945" spans="28:32" ht="20.100000000000001" customHeight="1" x14ac:dyDescent="0.5">
      <c r="AB945" s="102">
        <f t="shared" si="70"/>
        <v>38</v>
      </c>
      <c r="AC945" s="103">
        <f t="shared" si="71"/>
        <v>64.620930232558152</v>
      </c>
      <c r="AD945" s="103">
        <f t="shared" si="72"/>
        <v>2455.5953488372097</v>
      </c>
      <c r="AE945" s="104">
        <f t="shared" si="73"/>
        <v>328.28411906976748</v>
      </c>
      <c r="AF945" s="104">
        <f t="shared" si="74"/>
        <v>12474.796524651165</v>
      </c>
    </row>
    <row r="946" spans="28:32" ht="20.100000000000001" customHeight="1" x14ac:dyDescent="0.5">
      <c r="AB946" s="102">
        <f t="shared" si="70"/>
        <v>38</v>
      </c>
      <c r="AC946" s="103">
        <f t="shared" si="71"/>
        <v>64.620930232558152</v>
      </c>
      <c r="AD946" s="103">
        <f t="shared" si="72"/>
        <v>2455.5953488372097</v>
      </c>
      <c r="AE946" s="104">
        <f t="shared" si="73"/>
        <v>328.28411906976748</v>
      </c>
      <c r="AF946" s="104">
        <f t="shared" si="74"/>
        <v>12474.796524651165</v>
      </c>
    </row>
    <row r="947" spans="28:32" ht="20.100000000000001" customHeight="1" x14ac:dyDescent="0.5">
      <c r="AB947" s="102">
        <f t="shared" si="70"/>
        <v>38</v>
      </c>
      <c r="AC947" s="103">
        <f t="shared" si="71"/>
        <v>64.620930232558152</v>
      </c>
      <c r="AD947" s="103">
        <f t="shared" si="72"/>
        <v>2455.5953488372097</v>
      </c>
      <c r="AE947" s="104">
        <f t="shared" si="73"/>
        <v>328.28411906976748</v>
      </c>
      <c r="AF947" s="104">
        <f t="shared" si="74"/>
        <v>12474.796524651165</v>
      </c>
    </row>
    <row r="948" spans="28:32" ht="20.100000000000001" customHeight="1" x14ac:dyDescent="0.5">
      <c r="AB948" s="102">
        <f t="shared" si="70"/>
        <v>38</v>
      </c>
      <c r="AC948" s="103">
        <f t="shared" si="71"/>
        <v>64.620930232558152</v>
      </c>
      <c r="AD948" s="103">
        <f t="shared" si="72"/>
        <v>2455.5953488372097</v>
      </c>
      <c r="AE948" s="104">
        <f t="shared" si="73"/>
        <v>328.28411906976748</v>
      </c>
      <c r="AF948" s="104">
        <f t="shared" si="74"/>
        <v>12474.796524651165</v>
      </c>
    </row>
    <row r="949" spans="28:32" ht="20.100000000000001" customHeight="1" x14ac:dyDescent="0.5">
      <c r="AB949" s="102">
        <f t="shared" si="70"/>
        <v>38</v>
      </c>
      <c r="AC949" s="103">
        <f t="shared" si="71"/>
        <v>64.620930232558152</v>
      </c>
      <c r="AD949" s="103">
        <f t="shared" si="72"/>
        <v>2455.5953488372097</v>
      </c>
      <c r="AE949" s="104">
        <f t="shared" si="73"/>
        <v>328.28411906976748</v>
      </c>
      <c r="AF949" s="104">
        <f t="shared" si="74"/>
        <v>12474.796524651165</v>
      </c>
    </row>
    <row r="950" spans="28:32" ht="20.100000000000001" customHeight="1" x14ac:dyDescent="0.5">
      <c r="AB950" s="102">
        <f t="shared" si="70"/>
        <v>38</v>
      </c>
      <c r="AC950" s="103">
        <f t="shared" si="71"/>
        <v>64.620930232558152</v>
      </c>
      <c r="AD950" s="103">
        <f t="shared" si="72"/>
        <v>2455.5953488372097</v>
      </c>
      <c r="AE950" s="104">
        <f t="shared" si="73"/>
        <v>328.28411906976748</v>
      </c>
      <c r="AF950" s="104">
        <f t="shared" si="74"/>
        <v>12474.796524651165</v>
      </c>
    </row>
    <row r="951" spans="28:32" ht="20.100000000000001" customHeight="1" x14ac:dyDescent="0.5">
      <c r="AB951" s="102">
        <f t="shared" si="70"/>
        <v>38</v>
      </c>
      <c r="AC951" s="103">
        <f t="shared" si="71"/>
        <v>64.620930232558152</v>
      </c>
      <c r="AD951" s="103">
        <f t="shared" si="72"/>
        <v>2455.5953488372097</v>
      </c>
      <c r="AE951" s="104">
        <f t="shared" si="73"/>
        <v>328.28411906976748</v>
      </c>
      <c r="AF951" s="104">
        <f t="shared" si="74"/>
        <v>12474.796524651165</v>
      </c>
    </row>
    <row r="952" spans="28:32" ht="20.100000000000001" customHeight="1" x14ac:dyDescent="0.5">
      <c r="AB952" s="102">
        <f t="shared" si="70"/>
        <v>38</v>
      </c>
      <c r="AC952" s="103">
        <f t="shared" si="71"/>
        <v>64.620930232558152</v>
      </c>
      <c r="AD952" s="103">
        <f t="shared" si="72"/>
        <v>2455.5953488372097</v>
      </c>
      <c r="AE952" s="104">
        <f t="shared" si="73"/>
        <v>328.28411906976748</v>
      </c>
      <c r="AF952" s="104">
        <f t="shared" si="74"/>
        <v>12474.796524651165</v>
      </c>
    </row>
    <row r="953" spans="28:32" ht="20.100000000000001" customHeight="1" x14ac:dyDescent="0.5">
      <c r="AB953" s="102">
        <f t="shared" si="70"/>
        <v>38</v>
      </c>
      <c r="AC953" s="103">
        <f t="shared" si="71"/>
        <v>64.620930232558152</v>
      </c>
      <c r="AD953" s="103">
        <f t="shared" si="72"/>
        <v>2455.5953488372097</v>
      </c>
      <c r="AE953" s="104">
        <f t="shared" si="73"/>
        <v>328.28411906976748</v>
      </c>
      <c r="AF953" s="104">
        <f t="shared" si="74"/>
        <v>12474.796524651165</v>
      </c>
    </row>
    <row r="954" spans="28:32" ht="20.100000000000001" customHeight="1" x14ac:dyDescent="0.5">
      <c r="AB954" s="102">
        <f t="shared" si="70"/>
        <v>38</v>
      </c>
      <c r="AC954" s="103">
        <f t="shared" si="71"/>
        <v>64.620930232558152</v>
      </c>
      <c r="AD954" s="103">
        <f t="shared" si="72"/>
        <v>2455.5953488372097</v>
      </c>
      <c r="AE954" s="104">
        <f t="shared" si="73"/>
        <v>328.28411906976748</v>
      </c>
      <c r="AF954" s="104">
        <f t="shared" si="74"/>
        <v>12474.796524651165</v>
      </c>
    </row>
    <row r="955" spans="28:32" ht="20.100000000000001" customHeight="1" x14ac:dyDescent="0.5">
      <c r="AB955" s="102">
        <f t="shared" si="70"/>
        <v>38</v>
      </c>
      <c r="AC955" s="103">
        <f t="shared" si="71"/>
        <v>64.620930232558152</v>
      </c>
      <c r="AD955" s="103">
        <f t="shared" si="72"/>
        <v>2455.5953488372097</v>
      </c>
      <c r="AE955" s="104">
        <f t="shared" si="73"/>
        <v>328.28411906976748</v>
      </c>
      <c r="AF955" s="104">
        <f t="shared" si="74"/>
        <v>12474.796524651165</v>
      </c>
    </row>
    <row r="956" spans="28:32" ht="20.100000000000001" customHeight="1" x14ac:dyDescent="0.5">
      <c r="AB956" s="102">
        <f t="shared" si="70"/>
        <v>38</v>
      </c>
      <c r="AC956" s="103">
        <f t="shared" si="71"/>
        <v>64.620930232558152</v>
      </c>
      <c r="AD956" s="103">
        <f t="shared" si="72"/>
        <v>2455.5953488372097</v>
      </c>
      <c r="AE956" s="104">
        <f t="shared" si="73"/>
        <v>328.28411906976748</v>
      </c>
      <c r="AF956" s="104">
        <f t="shared" si="74"/>
        <v>12474.796524651165</v>
      </c>
    </row>
    <row r="957" spans="28:32" ht="20.100000000000001" customHeight="1" x14ac:dyDescent="0.5">
      <c r="AB957" s="102">
        <f t="shared" si="70"/>
        <v>38</v>
      </c>
      <c r="AC957" s="103">
        <f t="shared" si="71"/>
        <v>64.620930232558152</v>
      </c>
      <c r="AD957" s="103">
        <f t="shared" si="72"/>
        <v>2455.5953488372097</v>
      </c>
      <c r="AE957" s="104">
        <f t="shared" si="73"/>
        <v>328.28411906976748</v>
      </c>
      <c r="AF957" s="104">
        <f t="shared" si="74"/>
        <v>12474.796524651165</v>
      </c>
    </row>
    <row r="958" spans="28:32" ht="20.100000000000001" customHeight="1" x14ac:dyDescent="0.5">
      <c r="AB958" s="102">
        <f t="shared" si="70"/>
        <v>38</v>
      </c>
      <c r="AC958" s="103">
        <f t="shared" si="71"/>
        <v>64.620930232558152</v>
      </c>
      <c r="AD958" s="103">
        <f t="shared" si="72"/>
        <v>2455.5953488372097</v>
      </c>
      <c r="AE958" s="104">
        <f t="shared" si="73"/>
        <v>328.28411906976748</v>
      </c>
      <c r="AF958" s="104">
        <f t="shared" si="74"/>
        <v>12474.796524651165</v>
      </c>
    </row>
    <row r="959" spans="28:32" ht="20.100000000000001" customHeight="1" x14ac:dyDescent="0.5">
      <c r="AB959" s="102">
        <f t="shared" si="70"/>
        <v>38</v>
      </c>
      <c r="AC959" s="103">
        <f t="shared" si="71"/>
        <v>64.620930232558152</v>
      </c>
      <c r="AD959" s="103">
        <f t="shared" si="72"/>
        <v>2455.5953488372097</v>
      </c>
      <c r="AE959" s="104">
        <f t="shared" si="73"/>
        <v>328.28411906976748</v>
      </c>
      <c r="AF959" s="104">
        <f t="shared" si="74"/>
        <v>12474.796524651165</v>
      </c>
    </row>
    <row r="960" spans="28:32" ht="20.100000000000001" customHeight="1" x14ac:dyDescent="0.5">
      <c r="AB960" s="102">
        <f t="shared" si="70"/>
        <v>38</v>
      </c>
      <c r="AC960" s="103">
        <f t="shared" si="71"/>
        <v>64.620930232558152</v>
      </c>
      <c r="AD960" s="103">
        <f t="shared" si="72"/>
        <v>2455.5953488372097</v>
      </c>
      <c r="AE960" s="104">
        <f t="shared" si="73"/>
        <v>328.28411906976748</v>
      </c>
      <c r="AF960" s="104">
        <f t="shared" si="74"/>
        <v>12474.796524651165</v>
      </c>
    </row>
    <row r="961" spans="28:32" ht="20.100000000000001" customHeight="1" x14ac:dyDescent="0.5">
      <c r="AB961" s="102">
        <f t="shared" si="70"/>
        <v>38</v>
      </c>
      <c r="AC961" s="103">
        <f t="shared" si="71"/>
        <v>64.620930232558152</v>
      </c>
      <c r="AD961" s="103">
        <f t="shared" si="72"/>
        <v>2455.5953488372097</v>
      </c>
      <c r="AE961" s="104">
        <f t="shared" si="73"/>
        <v>328.28411906976748</v>
      </c>
      <c r="AF961" s="104">
        <f t="shared" si="74"/>
        <v>12474.796524651165</v>
      </c>
    </row>
    <row r="962" spans="28:32" ht="20.100000000000001" customHeight="1" x14ac:dyDescent="0.5">
      <c r="AB962" s="102">
        <f t="shared" si="70"/>
        <v>38</v>
      </c>
      <c r="AC962" s="103">
        <f t="shared" si="71"/>
        <v>64.620930232558152</v>
      </c>
      <c r="AD962" s="103">
        <f t="shared" si="72"/>
        <v>2455.5953488372097</v>
      </c>
      <c r="AE962" s="104">
        <f t="shared" si="73"/>
        <v>328.28411906976748</v>
      </c>
      <c r="AF962" s="104">
        <f t="shared" si="74"/>
        <v>12474.796524651165</v>
      </c>
    </row>
    <row r="963" spans="28:32" ht="20.100000000000001" customHeight="1" x14ac:dyDescent="0.5">
      <c r="AB963" s="102">
        <f t="shared" si="70"/>
        <v>38</v>
      </c>
      <c r="AC963" s="103">
        <f t="shared" si="71"/>
        <v>64.620930232558152</v>
      </c>
      <c r="AD963" s="103">
        <f t="shared" si="72"/>
        <v>2455.5953488372097</v>
      </c>
      <c r="AE963" s="104">
        <f t="shared" si="73"/>
        <v>328.28411906976748</v>
      </c>
      <c r="AF963" s="104">
        <f t="shared" si="74"/>
        <v>12474.796524651165</v>
      </c>
    </row>
    <row r="964" spans="28:32" ht="20.100000000000001" customHeight="1" x14ac:dyDescent="0.5">
      <c r="AB964" s="102">
        <f t="shared" si="70"/>
        <v>38</v>
      </c>
      <c r="AC964" s="103">
        <f t="shared" si="71"/>
        <v>64.620930232558152</v>
      </c>
      <c r="AD964" s="103">
        <f t="shared" si="72"/>
        <v>2455.5953488372097</v>
      </c>
      <c r="AE964" s="104">
        <f t="shared" si="73"/>
        <v>328.28411906976748</v>
      </c>
      <c r="AF964" s="104">
        <f t="shared" si="74"/>
        <v>12474.796524651165</v>
      </c>
    </row>
    <row r="965" spans="28:32" ht="20.100000000000001" customHeight="1" x14ac:dyDescent="0.5">
      <c r="AB965" s="102">
        <f t="shared" si="70"/>
        <v>38</v>
      </c>
      <c r="AC965" s="103">
        <f t="shared" si="71"/>
        <v>64.620930232558152</v>
      </c>
      <c r="AD965" s="103">
        <f t="shared" si="72"/>
        <v>2455.5953488372097</v>
      </c>
      <c r="AE965" s="104">
        <f t="shared" si="73"/>
        <v>328.28411906976748</v>
      </c>
      <c r="AF965" s="104">
        <f t="shared" si="74"/>
        <v>12474.796524651165</v>
      </c>
    </row>
    <row r="966" spans="28:32" ht="20.100000000000001" customHeight="1" x14ac:dyDescent="0.5">
      <c r="AB966" s="102">
        <f t="shared" si="70"/>
        <v>38</v>
      </c>
      <c r="AC966" s="103">
        <f t="shared" si="71"/>
        <v>64.620930232558152</v>
      </c>
      <c r="AD966" s="103">
        <f t="shared" si="72"/>
        <v>2455.5953488372097</v>
      </c>
      <c r="AE966" s="104">
        <f t="shared" si="73"/>
        <v>328.28411906976748</v>
      </c>
      <c r="AF966" s="104">
        <f t="shared" si="74"/>
        <v>12474.796524651165</v>
      </c>
    </row>
    <row r="967" spans="28:32" ht="20.100000000000001" customHeight="1" x14ac:dyDescent="0.5">
      <c r="AB967" s="102">
        <f t="shared" ref="AB967:AB1030" si="75">AB966+U967</f>
        <v>38</v>
      </c>
      <c r="AC967" s="103">
        <f t="shared" ref="AC967:AC1030" si="76">IF(U967&gt;0,(W967+AD966)/AB967,AC966)</f>
        <v>64.620930232558152</v>
      </c>
      <c r="AD967" s="103">
        <f t="shared" ref="AD967:AD1030" si="77">AB967*AC967</f>
        <v>2455.5953488372097</v>
      </c>
      <c r="AE967" s="104">
        <f t="shared" ref="AE967:AE1030" si="78">IF(U967&gt;0,(AF966+Z967)/AB967,AE966)</f>
        <v>328.28411906976748</v>
      </c>
      <c r="AF967" s="104">
        <f t="shared" ref="AF967:AF1030" si="79">AB967*AE967</f>
        <v>12474.796524651165</v>
      </c>
    </row>
    <row r="968" spans="28:32" ht="20.100000000000001" customHeight="1" x14ac:dyDescent="0.5">
      <c r="AB968" s="102">
        <f t="shared" si="75"/>
        <v>38</v>
      </c>
      <c r="AC968" s="103">
        <f t="shared" si="76"/>
        <v>64.620930232558152</v>
      </c>
      <c r="AD968" s="103">
        <f t="shared" si="77"/>
        <v>2455.5953488372097</v>
      </c>
      <c r="AE968" s="104">
        <f t="shared" si="78"/>
        <v>328.28411906976748</v>
      </c>
      <c r="AF968" s="104">
        <f t="shared" si="79"/>
        <v>12474.796524651165</v>
      </c>
    </row>
    <row r="969" spans="28:32" ht="20.100000000000001" customHeight="1" x14ac:dyDescent="0.5">
      <c r="AB969" s="102">
        <f t="shared" si="75"/>
        <v>38</v>
      </c>
      <c r="AC969" s="103">
        <f t="shared" si="76"/>
        <v>64.620930232558152</v>
      </c>
      <c r="AD969" s="103">
        <f t="shared" si="77"/>
        <v>2455.5953488372097</v>
      </c>
      <c r="AE969" s="104">
        <f t="shared" si="78"/>
        <v>328.28411906976748</v>
      </c>
      <c r="AF969" s="104">
        <f t="shared" si="79"/>
        <v>12474.796524651165</v>
      </c>
    </row>
    <row r="970" spans="28:32" ht="20.100000000000001" customHeight="1" x14ac:dyDescent="0.5">
      <c r="AB970" s="102">
        <f t="shared" si="75"/>
        <v>38</v>
      </c>
      <c r="AC970" s="103">
        <f t="shared" si="76"/>
        <v>64.620930232558152</v>
      </c>
      <c r="AD970" s="103">
        <f t="shared" si="77"/>
        <v>2455.5953488372097</v>
      </c>
      <c r="AE970" s="104">
        <f t="shared" si="78"/>
        <v>328.28411906976748</v>
      </c>
      <c r="AF970" s="104">
        <f t="shared" si="79"/>
        <v>12474.796524651165</v>
      </c>
    </row>
    <row r="971" spans="28:32" ht="20.100000000000001" customHeight="1" x14ac:dyDescent="0.5">
      <c r="AB971" s="102">
        <f t="shared" si="75"/>
        <v>38</v>
      </c>
      <c r="AC971" s="103">
        <f t="shared" si="76"/>
        <v>64.620930232558152</v>
      </c>
      <c r="AD971" s="103">
        <f t="shared" si="77"/>
        <v>2455.5953488372097</v>
      </c>
      <c r="AE971" s="104">
        <f t="shared" si="78"/>
        <v>328.28411906976748</v>
      </c>
      <c r="AF971" s="104">
        <f t="shared" si="79"/>
        <v>12474.796524651165</v>
      </c>
    </row>
    <row r="972" spans="28:32" ht="20.100000000000001" customHeight="1" x14ac:dyDescent="0.5">
      <c r="AB972" s="102">
        <f t="shared" si="75"/>
        <v>38</v>
      </c>
      <c r="AC972" s="103">
        <f t="shared" si="76"/>
        <v>64.620930232558152</v>
      </c>
      <c r="AD972" s="103">
        <f t="shared" si="77"/>
        <v>2455.5953488372097</v>
      </c>
      <c r="AE972" s="104">
        <f t="shared" si="78"/>
        <v>328.28411906976748</v>
      </c>
      <c r="AF972" s="104">
        <f t="shared" si="79"/>
        <v>12474.796524651165</v>
      </c>
    </row>
    <row r="973" spans="28:32" ht="20.100000000000001" customHeight="1" x14ac:dyDescent="0.5">
      <c r="AB973" s="102">
        <f t="shared" si="75"/>
        <v>38</v>
      </c>
      <c r="AC973" s="103">
        <f t="shared" si="76"/>
        <v>64.620930232558152</v>
      </c>
      <c r="AD973" s="103">
        <f t="shared" si="77"/>
        <v>2455.5953488372097</v>
      </c>
      <c r="AE973" s="104">
        <f t="shared" si="78"/>
        <v>328.28411906976748</v>
      </c>
      <c r="AF973" s="104">
        <f t="shared" si="79"/>
        <v>12474.796524651165</v>
      </c>
    </row>
    <row r="974" spans="28:32" ht="20.100000000000001" customHeight="1" x14ac:dyDescent="0.5">
      <c r="AB974" s="102">
        <f t="shared" si="75"/>
        <v>38</v>
      </c>
      <c r="AC974" s="103">
        <f t="shared" si="76"/>
        <v>64.620930232558152</v>
      </c>
      <c r="AD974" s="103">
        <f t="shared" si="77"/>
        <v>2455.5953488372097</v>
      </c>
      <c r="AE974" s="104">
        <f t="shared" si="78"/>
        <v>328.28411906976748</v>
      </c>
      <c r="AF974" s="104">
        <f t="shared" si="79"/>
        <v>12474.796524651165</v>
      </c>
    </row>
    <row r="975" spans="28:32" ht="20.100000000000001" customHeight="1" x14ac:dyDescent="0.5">
      <c r="AB975" s="102">
        <f t="shared" si="75"/>
        <v>38</v>
      </c>
      <c r="AC975" s="103">
        <f t="shared" si="76"/>
        <v>64.620930232558152</v>
      </c>
      <c r="AD975" s="103">
        <f t="shared" si="77"/>
        <v>2455.5953488372097</v>
      </c>
      <c r="AE975" s="104">
        <f t="shared" si="78"/>
        <v>328.28411906976748</v>
      </c>
      <c r="AF975" s="104">
        <f t="shared" si="79"/>
        <v>12474.796524651165</v>
      </c>
    </row>
    <row r="976" spans="28:32" ht="20.100000000000001" customHeight="1" x14ac:dyDescent="0.5">
      <c r="AB976" s="102">
        <f t="shared" si="75"/>
        <v>38</v>
      </c>
      <c r="AC976" s="103">
        <f t="shared" si="76"/>
        <v>64.620930232558152</v>
      </c>
      <c r="AD976" s="103">
        <f t="shared" si="77"/>
        <v>2455.5953488372097</v>
      </c>
      <c r="AE976" s="104">
        <f t="shared" si="78"/>
        <v>328.28411906976748</v>
      </c>
      <c r="AF976" s="104">
        <f t="shared" si="79"/>
        <v>12474.796524651165</v>
      </c>
    </row>
    <row r="977" spans="28:32" ht="20.100000000000001" customHeight="1" x14ac:dyDescent="0.5">
      <c r="AB977" s="102">
        <f t="shared" si="75"/>
        <v>38</v>
      </c>
      <c r="AC977" s="103">
        <f t="shared" si="76"/>
        <v>64.620930232558152</v>
      </c>
      <c r="AD977" s="103">
        <f t="shared" si="77"/>
        <v>2455.5953488372097</v>
      </c>
      <c r="AE977" s="104">
        <f t="shared" si="78"/>
        <v>328.28411906976748</v>
      </c>
      <c r="AF977" s="104">
        <f t="shared" si="79"/>
        <v>12474.796524651165</v>
      </c>
    </row>
    <row r="978" spans="28:32" ht="20.100000000000001" customHeight="1" x14ac:dyDescent="0.5">
      <c r="AB978" s="102">
        <f t="shared" si="75"/>
        <v>38</v>
      </c>
      <c r="AC978" s="103">
        <f t="shared" si="76"/>
        <v>64.620930232558152</v>
      </c>
      <c r="AD978" s="103">
        <f t="shared" si="77"/>
        <v>2455.5953488372097</v>
      </c>
      <c r="AE978" s="104">
        <f t="shared" si="78"/>
        <v>328.28411906976748</v>
      </c>
      <c r="AF978" s="104">
        <f t="shared" si="79"/>
        <v>12474.796524651165</v>
      </c>
    </row>
    <row r="979" spans="28:32" ht="20.100000000000001" customHeight="1" x14ac:dyDescent="0.5">
      <c r="AB979" s="102">
        <f t="shared" si="75"/>
        <v>38</v>
      </c>
      <c r="AC979" s="103">
        <f t="shared" si="76"/>
        <v>64.620930232558152</v>
      </c>
      <c r="AD979" s="103">
        <f t="shared" si="77"/>
        <v>2455.5953488372097</v>
      </c>
      <c r="AE979" s="104">
        <f t="shared" si="78"/>
        <v>328.28411906976748</v>
      </c>
      <c r="AF979" s="104">
        <f t="shared" si="79"/>
        <v>12474.796524651165</v>
      </c>
    </row>
    <row r="980" spans="28:32" ht="20.100000000000001" customHeight="1" x14ac:dyDescent="0.5">
      <c r="AB980" s="102">
        <f t="shared" si="75"/>
        <v>38</v>
      </c>
      <c r="AC980" s="103">
        <f t="shared" si="76"/>
        <v>64.620930232558152</v>
      </c>
      <c r="AD980" s="103">
        <f t="shared" si="77"/>
        <v>2455.5953488372097</v>
      </c>
      <c r="AE980" s="104">
        <f t="shared" si="78"/>
        <v>328.28411906976748</v>
      </c>
      <c r="AF980" s="104">
        <f t="shared" si="79"/>
        <v>12474.796524651165</v>
      </c>
    </row>
    <row r="981" spans="28:32" ht="20.100000000000001" customHeight="1" x14ac:dyDescent="0.5">
      <c r="AB981" s="102">
        <f t="shared" si="75"/>
        <v>38</v>
      </c>
      <c r="AC981" s="103">
        <f t="shared" si="76"/>
        <v>64.620930232558152</v>
      </c>
      <c r="AD981" s="103">
        <f t="shared" si="77"/>
        <v>2455.5953488372097</v>
      </c>
      <c r="AE981" s="104">
        <f t="shared" si="78"/>
        <v>328.28411906976748</v>
      </c>
      <c r="AF981" s="104">
        <f t="shared" si="79"/>
        <v>12474.796524651165</v>
      </c>
    </row>
    <row r="982" spans="28:32" ht="20.100000000000001" customHeight="1" x14ac:dyDescent="0.5">
      <c r="AB982" s="102">
        <f t="shared" si="75"/>
        <v>38</v>
      </c>
      <c r="AC982" s="103">
        <f t="shared" si="76"/>
        <v>64.620930232558152</v>
      </c>
      <c r="AD982" s="103">
        <f t="shared" si="77"/>
        <v>2455.5953488372097</v>
      </c>
      <c r="AE982" s="104">
        <f t="shared" si="78"/>
        <v>328.28411906976748</v>
      </c>
      <c r="AF982" s="104">
        <f t="shared" si="79"/>
        <v>12474.796524651165</v>
      </c>
    </row>
    <row r="983" spans="28:32" ht="20.100000000000001" customHeight="1" x14ac:dyDescent="0.5">
      <c r="AB983" s="102">
        <f t="shared" si="75"/>
        <v>38</v>
      </c>
      <c r="AC983" s="103">
        <f t="shared" si="76"/>
        <v>64.620930232558152</v>
      </c>
      <c r="AD983" s="103">
        <f t="shared" si="77"/>
        <v>2455.5953488372097</v>
      </c>
      <c r="AE983" s="104">
        <f t="shared" si="78"/>
        <v>328.28411906976748</v>
      </c>
      <c r="AF983" s="104">
        <f t="shared" si="79"/>
        <v>12474.796524651165</v>
      </c>
    </row>
    <row r="984" spans="28:32" ht="20.100000000000001" customHeight="1" x14ac:dyDescent="0.5">
      <c r="AB984" s="102">
        <f t="shared" si="75"/>
        <v>38</v>
      </c>
      <c r="AC984" s="103">
        <f t="shared" si="76"/>
        <v>64.620930232558152</v>
      </c>
      <c r="AD984" s="103">
        <f t="shared" si="77"/>
        <v>2455.5953488372097</v>
      </c>
      <c r="AE984" s="104">
        <f t="shared" si="78"/>
        <v>328.28411906976748</v>
      </c>
      <c r="AF984" s="104">
        <f t="shared" si="79"/>
        <v>12474.796524651165</v>
      </c>
    </row>
    <row r="985" spans="28:32" ht="20.100000000000001" customHeight="1" x14ac:dyDescent="0.5">
      <c r="AB985" s="102">
        <f t="shared" si="75"/>
        <v>38</v>
      </c>
      <c r="AC985" s="103">
        <f t="shared" si="76"/>
        <v>64.620930232558152</v>
      </c>
      <c r="AD985" s="103">
        <f t="shared" si="77"/>
        <v>2455.5953488372097</v>
      </c>
      <c r="AE985" s="104">
        <f t="shared" si="78"/>
        <v>328.28411906976748</v>
      </c>
      <c r="AF985" s="104">
        <f t="shared" si="79"/>
        <v>12474.796524651165</v>
      </c>
    </row>
    <row r="986" spans="28:32" ht="20.100000000000001" customHeight="1" x14ac:dyDescent="0.5">
      <c r="AB986" s="102">
        <f t="shared" si="75"/>
        <v>38</v>
      </c>
      <c r="AC986" s="103">
        <f t="shared" si="76"/>
        <v>64.620930232558152</v>
      </c>
      <c r="AD986" s="103">
        <f t="shared" si="77"/>
        <v>2455.5953488372097</v>
      </c>
      <c r="AE986" s="104">
        <f t="shared" si="78"/>
        <v>328.28411906976748</v>
      </c>
      <c r="AF986" s="104">
        <f t="shared" si="79"/>
        <v>12474.796524651165</v>
      </c>
    </row>
    <row r="987" spans="28:32" ht="20.100000000000001" customHeight="1" x14ac:dyDescent="0.5">
      <c r="AB987" s="102">
        <f t="shared" si="75"/>
        <v>38</v>
      </c>
      <c r="AC987" s="103">
        <f t="shared" si="76"/>
        <v>64.620930232558152</v>
      </c>
      <c r="AD987" s="103">
        <f t="shared" si="77"/>
        <v>2455.5953488372097</v>
      </c>
      <c r="AE987" s="104">
        <f t="shared" si="78"/>
        <v>328.28411906976748</v>
      </c>
      <c r="AF987" s="104">
        <f t="shared" si="79"/>
        <v>12474.796524651165</v>
      </c>
    </row>
    <row r="988" spans="28:32" ht="20.100000000000001" customHeight="1" x14ac:dyDescent="0.5">
      <c r="AB988" s="102">
        <f t="shared" si="75"/>
        <v>38</v>
      </c>
      <c r="AC988" s="103">
        <f t="shared" si="76"/>
        <v>64.620930232558152</v>
      </c>
      <c r="AD988" s="103">
        <f t="shared" si="77"/>
        <v>2455.5953488372097</v>
      </c>
      <c r="AE988" s="104">
        <f t="shared" si="78"/>
        <v>328.28411906976748</v>
      </c>
      <c r="AF988" s="104">
        <f t="shared" si="79"/>
        <v>12474.796524651165</v>
      </c>
    </row>
    <row r="989" spans="28:32" ht="20.100000000000001" customHeight="1" x14ac:dyDescent="0.5">
      <c r="AB989" s="102">
        <f t="shared" si="75"/>
        <v>38</v>
      </c>
      <c r="AC989" s="103">
        <f t="shared" si="76"/>
        <v>64.620930232558152</v>
      </c>
      <c r="AD989" s="103">
        <f t="shared" si="77"/>
        <v>2455.5953488372097</v>
      </c>
      <c r="AE989" s="104">
        <f t="shared" si="78"/>
        <v>328.28411906976748</v>
      </c>
      <c r="AF989" s="104">
        <f t="shared" si="79"/>
        <v>12474.796524651165</v>
      </c>
    </row>
    <row r="990" spans="28:32" ht="20.100000000000001" customHeight="1" x14ac:dyDescent="0.5">
      <c r="AB990" s="102">
        <f t="shared" si="75"/>
        <v>38</v>
      </c>
      <c r="AC990" s="103">
        <f t="shared" si="76"/>
        <v>64.620930232558152</v>
      </c>
      <c r="AD990" s="103">
        <f t="shared" si="77"/>
        <v>2455.5953488372097</v>
      </c>
      <c r="AE990" s="104">
        <f t="shared" si="78"/>
        <v>328.28411906976748</v>
      </c>
      <c r="AF990" s="104">
        <f t="shared" si="79"/>
        <v>12474.796524651165</v>
      </c>
    </row>
    <row r="991" spans="28:32" ht="20.100000000000001" customHeight="1" x14ac:dyDescent="0.5">
      <c r="AB991" s="102">
        <f t="shared" si="75"/>
        <v>38</v>
      </c>
      <c r="AC991" s="103">
        <f t="shared" si="76"/>
        <v>64.620930232558152</v>
      </c>
      <c r="AD991" s="103">
        <f t="shared" si="77"/>
        <v>2455.5953488372097</v>
      </c>
      <c r="AE991" s="104">
        <f t="shared" si="78"/>
        <v>328.28411906976748</v>
      </c>
      <c r="AF991" s="104">
        <f t="shared" si="79"/>
        <v>12474.796524651165</v>
      </c>
    </row>
    <row r="992" spans="28:32" ht="20.100000000000001" customHeight="1" x14ac:dyDescent="0.5">
      <c r="AB992" s="102">
        <f t="shared" si="75"/>
        <v>38</v>
      </c>
      <c r="AC992" s="103">
        <f t="shared" si="76"/>
        <v>64.620930232558152</v>
      </c>
      <c r="AD992" s="103">
        <f t="shared" si="77"/>
        <v>2455.5953488372097</v>
      </c>
      <c r="AE992" s="104">
        <f t="shared" si="78"/>
        <v>328.28411906976748</v>
      </c>
      <c r="AF992" s="104">
        <f t="shared" si="79"/>
        <v>12474.796524651165</v>
      </c>
    </row>
    <row r="993" spans="28:32" ht="20.100000000000001" customHeight="1" x14ac:dyDescent="0.5">
      <c r="AB993" s="102">
        <f t="shared" si="75"/>
        <v>38</v>
      </c>
      <c r="AC993" s="103">
        <f t="shared" si="76"/>
        <v>64.620930232558152</v>
      </c>
      <c r="AD993" s="103">
        <f t="shared" si="77"/>
        <v>2455.5953488372097</v>
      </c>
      <c r="AE993" s="104">
        <f t="shared" si="78"/>
        <v>328.28411906976748</v>
      </c>
      <c r="AF993" s="104">
        <f t="shared" si="79"/>
        <v>12474.796524651165</v>
      </c>
    </row>
    <row r="994" spans="28:32" ht="20.100000000000001" customHeight="1" x14ac:dyDescent="0.5">
      <c r="AB994" s="102">
        <f t="shared" si="75"/>
        <v>38</v>
      </c>
      <c r="AC994" s="103">
        <f t="shared" si="76"/>
        <v>64.620930232558152</v>
      </c>
      <c r="AD994" s="103">
        <f t="shared" si="77"/>
        <v>2455.5953488372097</v>
      </c>
      <c r="AE994" s="104">
        <f t="shared" si="78"/>
        <v>328.28411906976748</v>
      </c>
      <c r="AF994" s="104">
        <f t="shared" si="79"/>
        <v>12474.796524651165</v>
      </c>
    </row>
    <row r="995" spans="28:32" ht="20.100000000000001" customHeight="1" x14ac:dyDescent="0.5">
      <c r="AB995" s="102">
        <f t="shared" si="75"/>
        <v>38</v>
      </c>
      <c r="AC995" s="103">
        <f t="shared" si="76"/>
        <v>64.620930232558152</v>
      </c>
      <c r="AD995" s="103">
        <f t="shared" si="77"/>
        <v>2455.5953488372097</v>
      </c>
      <c r="AE995" s="104">
        <f t="shared" si="78"/>
        <v>328.28411906976748</v>
      </c>
      <c r="AF995" s="104">
        <f t="shared" si="79"/>
        <v>12474.796524651165</v>
      </c>
    </row>
    <row r="996" spans="28:32" ht="20.100000000000001" customHeight="1" x14ac:dyDescent="0.5">
      <c r="AB996" s="102">
        <f t="shared" si="75"/>
        <v>38</v>
      </c>
      <c r="AC996" s="103">
        <f t="shared" si="76"/>
        <v>64.620930232558152</v>
      </c>
      <c r="AD996" s="103">
        <f t="shared" si="77"/>
        <v>2455.5953488372097</v>
      </c>
      <c r="AE996" s="104">
        <f t="shared" si="78"/>
        <v>328.28411906976748</v>
      </c>
      <c r="AF996" s="104">
        <f t="shared" si="79"/>
        <v>12474.796524651165</v>
      </c>
    </row>
    <row r="997" spans="28:32" ht="20.100000000000001" customHeight="1" x14ac:dyDescent="0.5">
      <c r="AB997" s="102">
        <f t="shared" si="75"/>
        <v>38</v>
      </c>
      <c r="AC997" s="103">
        <f t="shared" si="76"/>
        <v>64.620930232558152</v>
      </c>
      <c r="AD997" s="103">
        <f t="shared" si="77"/>
        <v>2455.5953488372097</v>
      </c>
      <c r="AE997" s="104">
        <f t="shared" si="78"/>
        <v>328.28411906976748</v>
      </c>
      <c r="AF997" s="104">
        <f t="shared" si="79"/>
        <v>12474.796524651165</v>
      </c>
    </row>
    <row r="998" spans="28:32" ht="20.100000000000001" customHeight="1" x14ac:dyDescent="0.5">
      <c r="AB998" s="102">
        <f t="shared" si="75"/>
        <v>38</v>
      </c>
      <c r="AC998" s="103">
        <f t="shared" si="76"/>
        <v>64.620930232558152</v>
      </c>
      <c r="AD998" s="103">
        <f t="shared" si="77"/>
        <v>2455.5953488372097</v>
      </c>
      <c r="AE998" s="104">
        <f t="shared" si="78"/>
        <v>328.28411906976748</v>
      </c>
      <c r="AF998" s="104">
        <f t="shared" si="79"/>
        <v>12474.796524651165</v>
      </c>
    </row>
    <row r="999" spans="28:32" ht="20.100000000000001" customHeight="1" x14ac:dyDescent="0.5">
      <c r="AB999" s="102">
        <f t="shared" si="75"/>
        <v>38</v>
      </c>
      <c r="AC999" s="103">
        <f t="shared" si="76"/>
        <v>64.620930232558152</v>
      </c>
      <c r="AD999" s="103">
        <f t="shared" si="77"/>
        <v>2455.5953488372097</v>
      </c>
      <c r="AE999" s="104">
        <f t="shared" si="78"/>
        <v>328.28411906976748</v>
      </c>
      <c r="AF999" s="104">
        <f t="shared" si="79"/>
        <v>12474.796524651165</v>
      </c>
    </row>
    <row r="1000" spans="28:32" ht="20.100000000000001" customHeight="1" x14ac:dyDescent="0.5">
      <c r="AB1000" s="102">
        <f t="shared" si="75"/>
        <v>38</v>
      </c>
      <c r="AC1000" s="103">
        <f t="shared" si="76"/>
        <v>64.620930232558152</v>
      </c>
      <c r="AD1000" s="103">
        <f t="shared" si="77"/>
        <v>2455.5953488372097</v>
      </c>
      <c r="AE1000" s="104">
        <f t="shared" si="78"/>
        <v>328.28411906976748</v>
      </c>
      <c r="AF1000" s="104">
        <f t="shared" si="79"/>
        <v>12474.796524651165</v>
      </c>
    </row>
    <row r="1001" spans="28:32" ht="20.100000000000001" customHeight="1" x14ac:dyDescent="0.5">
      <c r="AB1001" s="102">
        <f t="shared" si="75"/>
        <v>38</v>
      </c>
      <c r="AC1001" s="103">
        <f t="shared" si="76"/>
        <v>64.620930232558152</v>
      </c>
      <c r="AD1001" s="103">
        <f t="shared" si="77"/>
        <v>2455.5953488372097</v>
      </c>
      <c r="AE1001" s="104">
        <f t="shared" si="78"/>
        <v>328.28411906976748</v>
      </c>
      <c r="AF1001" s="104">
        <f t="shared" si="79"/>
        <v>12474.796524651165</v>
      </c>
    </row>
    <row r="1002" spans="28:32" ht="20.100000000000001" customHeight="1" x14ac:dyDescent="0.5">
      <c r="AB1002" s="102">
        <f t="shared" si="75"/>
        <v>38</v>
      </c>
      <c r="AC1002" s="103">
        <f t="shared" si="76"/>
        <v>64.620930232558152</v>
      </c>
      <c r="AD1002" s="103">
        <f t="shared" si="77"/>
        <v>2455.5953488372097</v>
      </c>
      <c r="AE1002" s="104">
        <f t="shared" si="78"/>
        <v>328.28411906976748</v>
      </c>
      <c r="AF1002" s="104">
        <f t="shared" si="79"/>
        <v>12474.796524651165</v>
      </c>
    </row>
    <row r="1003" spans="28:32" ht="20.100000000000001" customHeight="1" x14ac:dyDescent="0.5">
      <c r="AB1003" s="102">
        <f t="shared" si="75"/>
        <v>38</v>
      </c>
      <c r="AC1003" s="103">
        <f t="shared" si="76"/>
        <v>64.620930232558152</v>
      </c>
      <c r="AD1003" s="103">
        <f t="shared" si="77"/>
        <v>2455.5953488372097</v>
      </c>
      <c r="AE1003" s="104">
        <f t="shared" si="78"/>
        <v>328.28411906976748</v>
      </c>
      <c r="AF1003" s="104">
        <f t="shared" si="79"/>
        <v>12474.796524651165</v>
      </c>
    </row>
    <row r="1004" spans="28:32" ht="20.100000000000001" customHeight="1" x14ac:dyDescent="0.5">
      <c r="AB1004" s="102">
        <f t="shared" si="75"/>
        <v>38</v>
      </c>
      <c r="AC1004" s="103">
        <f t="shared" si="76"/>
        <v>64.620930232558152</v>
      </c>
      <c r="AD1004" s="103">
        <f t="shared" si="77"/>
        <v>2455.5953488372097</v>
      </c>
      <c r="AE1004" s="104">
        <f t="shared" si="78"/>
        <v>328.28411906976748</v>
      </c>
      <c r="AF1004" s="104">
        <f t="shared" si="79"/>
        <v>12474.796524651165</v>
      </c>
    </row>
    <row r="1005" spans="28:32" ht="20.100000000000001" customHeight="1" x14ac:dyDescent="0.5">
      <c r="AB1005" s="102">
        <f t="shared" si="75"/>
        <v>38</v>
      </c>
      <c r="AC1005" s="103">
        <f t="shared" si="76"/>
        <v>64.620930232558152</v>
      </c>
      <c r="AD1005" s="103">
        <f t="shared" si="77"/>
        <v>2455.5953488372097</v>
      </c>
      <c r="AE1005" s="104">
        <f t="shared" si="78"/>
        <v>328.28411906976748</v>
      </c>
      <c r="AF1005" s="104">
        <f t="shared" si="79"/>
        <v>12474.796524651165</v>
      </c>
    </row>
    <row r="1006" spans="28:32" ht="20.100000000000001" customHeight="1" x14ac:dyDescent="0.5">
      <c r="AB1006" s="102">
        <f t="shared" si="75"/>
        <v>38</v>
      </c>
      <c r="AC1006" s="103">
        <f t="shared" si="76"/>
        <v>64.620930232558152</v>
      </c>
      <c r="AD1006" s="103">
        <f t="shared" si="77"/>
        <v>2455.5953488372097</v>
      </c>
      <c r="AE1006" s="104">
        <f t="shared" si="78"/>
        <v>328.28411906976748</v>
      </c>
      <c r="AF1006" s="104">
        <f t="shared" si="79"/>
        <v>12474.796524651165</v>
      </c>
    </row>
    <row r="1007" spans="28:32" ht="20.100000000000001" customHeight="1" x14ac:dyDescent="0.5">
      <c r="AB1007" s="102">
        <f t="shared" si="75"/>
        <v>38</v>
      </c>
      <c r="AC1007" s="103">
        <f t="shared" si="76"/>
        <v>64.620930232558152</v>
      </c>
      <c r="AD1007" s="103">
        <f t="shared" si="77"/>
        <v>2455.5953488372097</v>
      </c>
      <c r="AE1007" s="104">
        <f t="shared" si="78"/>
        <v>328.28411906976748</v>
      </c>
      <c r="AF1007" s="104">
        <f t="shared" si="79"/>
        <v>12474.796524651165</v>
      </c>
    </row>
    <row r="1008" spans="28:32" ht="20.100000000000001" customHeight="1" x14ac:dyDescent="0.5">
      <c r="AB1008" s="102">
        <f t="shared" si="75"/>
        <v>38</v>
      </c>
      <c r="AC1008" s="103">
        <f t="shared" si="76"/>
        <v>64.620930232558152</v>
      </c>
      <c r="AD1008" s="103">
        <f t="shared" si="77"/>
        <v>2455.5953488372097</v>
      </c>
      <c r="AE1008" s="104">
        <f t="shared" si="78"/>
        <v>328.28411906976748</v>
      </c>
      <c r="AF1008" s="104">
        <f t="shared" si="79"/>
        <v>12474.796524651165</v>
      </c>
    </row>
    <row r="1009" spans="28:32" ht="20.100000000000001" customHeight="1" x14ac:dyDescent="0.5">
      <c r="AB1009" s="102">
        <f t="shared" si="75"/>
        <v>38</v>
      </c>
      <c r="AC1009" s="103">
        <f t="shared" si="76"/>
        <v>64.620930232558152</v>
      </c>
      <c r="AD1009" s="103">
        <f t="shared" si="77"/>
        <v>2455.5953488372097</v>
      </c>
      <c r="AE1009" s="104">
        <f t="shared" si="78"/>
        <v>328.28411906976748</v>
      </c>
      <c r="AF1009" s="104">
        <f t="shared" si="79"/>
        <v>12474.796524651165</v>
      </c>
    </row>
    <row r="1010" spans="28:32" ht="20.100000000000001" customHeight="1" x14ac:dyDescent="0.5">
      <c r="AB1010" s="102">
        <f t="shared" si="75"/>
        <v>38</v>
      </c>
      <c r="AC1010" s="103">
        <f t="shared" si="76"/>
        <v>64.620930232558152</v>
      </c>
      <c r="AD1010" s="103">
        <f t="shared" si="77"/>
        <v>2455.5953488372097</v>
      </c>
      <c r="AE1010" s="104">
        <f t="shared" si="78"/>
        <v>328.28411906976748</v>
      </c>
      <c r="AF1010" s="104">
        <f t="shared" si="79"/>
        <v>12474.796524651165</v>
      </c>
    </row>
    <row r="1011" spans="28:32" ht="20.100000000000001" customHeight="1" x14ac:dyDescent="0.5">
      <c r="AB1011" s="102">
        <f t="shared" si="75"/>
        <v>38</v>
      </c>
      <c r="AC1011" s="103">
        <f t="shared" si="76"/>
        <v>64.620930232558152</v>
      </c>
      <c r="AD1011" s="103">
        <f t="shared" si="77"/>
        <v>2455.5953488372097</v>
      </c>
      <c r="AE1011" s="104">
        <f t="shared" si="78"/>
        <v>328.28411906976748</v>
      </c>
      <c r="AF1011" s="104">
        <f t="shared" si="79"/>
        <v>12474.796524651165</v>
      </c>
    </row>
    <row r="1012" spans="28:32" ht="20.100000000000001" customHeight="1" x14ac:dyDescent="0.5">
      <c r="AB1012" s="102">
        <f t="shared" si="75"/>
        <v>38</v>
      </c>
      <c r="AC1012" s="103">
        <f t="shared" si="76"/>
        <v>64.620930232558152</v>
      </c>
      <c r="AD1012" s="103">
        <f t="shared" si="77"/>
        <v>2455.5953488372097</v>
      </c>
      <c r="AE1012" s="104">
        <f t="shared" si="78"/>
        <v>328.28411906976748</v>
      </c>
      <c r="AF1012" s="104">
        <f t="shared" si="79"/>
        <v>12474.796524651165</v>
      </c>
    </row>
    <row r="1013" spans="28:32" ht="20.100000000000001" customHeight="1" x14ac:dyDescent="0.5">
      <c r="AB1013" s="102">
        <f t="shared" si="75"/>
        <v>38</v>
      </c>
      <c r="AC1013" s="103">
        <f t="shared" si="76"/>
        <v>64.620930232558152</v>
      </c>
      <c r="AD1013" s="103">
        <f t="shared" si="77"/>
        <v>2455.5953488372097</v>
      </c>
      <c r="AE1013" s="104">
        <f t="shared" si="78"/>
        <v>328.28411906976748</v>
      </c>
      <c r="AF1013" s="104">
        <f t="shared" si="79"/>
        <v>12474.796524651165</v>
      </c>
    </row>
    <row r="1014" spans="28:32" ht="20.100000000000001" customHeight="1" x14ac:dyDescent="0.5">
      <c r="AB1014" s="102">
        <f t="shared" si="75"/>
        <v>38</v>
      </c>
      <c r="AC1014" s="103">
        <f t="shared" si="76"/>
        <v>64.620930232558152</v>
      </c>
      <c r="AD1014" s="103">
        <f t="shared" si="77"/>
        <v>2455.5953488372097</v>
      </c>
      <c r="AE1014" s="104">
        <f t="shared" si="78"/>
        <v>328.28411906976748</v>
      </c>
      <c r="AF1014" s="104">
        <f t="shared" si="79"/>
        <v>12474.796524651165</v>
      </c>
    </row>
    <row r="1015" spans="28:32" ht="20.100000000000001" customHeight="1" x14ac:dyDescent="0.5">
      <c r="AB1015" s="102">
        <f t="shared" si="75"/>
        <v>38</v>
      </c>
      <c r="AC1015" s="103">
        <f t="shared" si="76"/>
        <v>64.620930232558152</v>
      </c>
      <c r="AD1015" s="103">
        <f t="shared" si="77"/>
        <v>2455.5953488372097</v>
      </c>
      <c r="AE1015" s="104">
        <f t="shared" si="78"/>
        <v>328.28411906976748</v>
      </c>
      <c r="AF1015" s="104">
        <f t="shared" si="79"/>
        <v>12474.796524651165</v>
      </c>
    </row>
    <row r="1016" spans="28:32" ht="20.100000000000001" customHeight="1" x14ac:dyDescent="0.5">
      <c r="AB1016" s="102">
        <f t="shared" si="75"/>
        <v>38</v>
      </c>
      <c r="AC1016" s="103">
        <f t="shared" si="76"/>
        <v>64.620930232558152</v>
      </c>
      <c r="AD1016" s="103">
        <f t="shared" si="77"/>
        <v>2455.5953488372097</v>
      </c>
      <c r="AE1016" s="104">
        <f t="shared" si="78"/>
        <v>328.28411906976748</v>
      </c>
      <c r="AF1016" s="104">
        <f t="shared" si="79"/>
        <v>12474.796524651165</v>
      </c>
    </row>
    <row r="1017" spans="28:32" ht="20.100000000000001" customHeight="1" x14ac:dyDescent="0.5">
      <c r="AB1017" s="102">
        <f t="shared" si="75"/>
        <v>38</v>
      </c>
      <c r="AC1017" s="103">
        <f t="shared" si="76"/>
        <v>64.620930232558152</v>
      </c>
      <c r="AD1017" s="103">
        <f t="shared" si="77"/>
        <v>2455.5953488372097</v>
      </c>
      <c r="AE1017" s="104">
        <f t="shared" si="78"/>
        <v>328.28411906976748</v>
      </c>
      <c r="AF1017" s="104">
        <f t="shared" si="79"/>
        <v>12474.796524651165</v>
      </c>
    </row>
    <row r="1018" spans="28:32" ht="20.100000000000001" customHeight="1" x14ac:dyDescent="0.5">
      <c r="AB1018" s="102">
        <f t="shared" si="75"/>
        <v>38</v>
      </c>
      <c r="AC1018" s="103">
        <f t="shared" si="76"/>
        <v>64.620930232558152</v>
      </c>
      <c r="AD1018" s="103">
        <f t="shared" si="77"/>
        <v>2455.5953488372097</v>
      </c>
      <c r="AE1018" s="104">
        <f t="shared" si="78"/>
        <v>328.28411906976748</v>
      </c>
      <c r="AF1018" s="104">
        <f t="shared" si="79"/>
        <v>12474.796524651165</v>
      </c>
    </row>
    <row r="1019" spans="28:32" ht="20.100000000000001" customHeight="1" x14ac:dyDescent="0.5">
      <c r="AB1019" s="102">
        <f t="shared" si="75"/>
        <v>38</v>
      </c>
      <c r="AC1019" s="103">
        <f t="shared" si="76"/>
        <v>64.620930232558152</v>
      </c>
      <c r="AD1019" s="103">
        <f t="shared" si="77"/>
        <v>2455.5953488372097</v>
      </c>
      <c r="AE1019" s="104">
        <f t="shared" si="78"/>
        <v>328.28411906976748</v>
      </c>
      <c r="AF1019" s="104">
        <f t="shared" si="79"/>
        <v>12474.796524651165</v>
      </c>
    </row>
    <row r="1020" spans="28:32" ht="20.100000000000001" customHeight="1" x14ac:dyDescent="0.5">
      <c r="AB1020" s="102">
        <f t="shared" si="75"/>
        <v>38</v>
      </c>
      <c r="AC1020" s="103">
        <f t="shared" si="76"/>
        <v>64.620930232558152</v>
      </c>
      <c r="AD1020" s="103">
        <f t="shared" si="77"/>
        <v>2455.5953488372097</v>
      </c>
      <c r="AE1020" s="104">
        <f t="shared" si="78"/>
        <v>328.28411906976748</v>
      </c>
      <c r="AF1020" s="104">
        <f t="shared" si="79"/>
        <v>12474.796524651165</v>
      </c>
    </row>
    <row r="1021" spans="28:32" ht="20.100000000000001" customHeight="1" x14ac:dyDescent="0.5">
      <c r="AB1021" s="102">
        <f t="shared" si="75"/>
        <v>38</v>
      </c>
      <c r="AC1021" s="103">
        <f t="shared" si="76"/>
        <v>64.620930232558152</v>
      </c>
      <c r="AD1021" s="103">
        <f t="shared" si="77"/>
        <v>2455.5953488372097</v>
      </c>
      <c r="AE1021" s="104">
        <f t="shared" si="78"/>
        <v>328.28411906976748</v>
      </c>
      <c r="AF1021" s="104">
        <f t="shared" si="79"/>
        <v>12474.796524651165</v>
      </c>
    </row>
    <row r="1022" spans="28:32" ht="20.100000000000001" customHeight="1" x14ac:dyDescent="0.5">
      <c r="AB1022" s="102">
        <f t="shared" si="75"/>
        <v>38</v>
      </c>
      <c r="AC1022" s="103">
        <f t="shared" si="76"/>
        <v>64.620930232558152</v>
      </c>
      <c r="AD1022" s="103">
        <f t="shared" si="77"/>
        <v>2455.5953488372097</v>
      </c>
      <c r="AE1022" s="104">
        <f t="shared" si="78"/>
        <v>328.28411906976748</v>
      </c>
      <c r="AF1022" s="104">
        <f t="shared" si="79"/>
        <v>12474.796524651165</v>
      </c>
    </row>
    <row r="1023" spans="28:32" ht="20.100000000000001" customHeight="1" x14ac:dyDescent="0.5">
      <c r="AB1023" s="102">
        <f t="shared" si="75"/>
        <v>38</v>
      </c>
      <c r="AC1023" s="103">
        <f t="shared" si="76"/>
        <v>64.620930232558152</v>
      </c>
      <c r="AD1023" s="103">
        <f t="shared" si="77"/>
        <v>2455.5953488372097</v>
      </c>
      <c r="AE1023" s="104">
        <f t="shared" si="78"/>
        <v>328.28411906976748</v>
      </c>
      <c r="AF1023" s="104">
        <f t="shared" si="79"/>
        <v>12474.796524651165</v>
      </c>
    </row>
    <row r="1024" spans="28:32" ht="20.100000000000001" customHeight="1" x14ac:dyDescent="0.5">
      <c r="AB1024" s="102">
        <f t="shared" si="75"/>
        <v>38</v>
      </c>
      <c r="AC1024" s="103">
        <f t="shared" si="76"/>
        <v>64.620930232558152</v>
      </c>
      <c r="AD1024" s="103">
        <f t="shared" si="77"/>
        <v>2455.5953488372097</v>
      </c>
      <c r="AE1024" s="104">
        <f t="shared" si="78"/>
        <v>328.28411906976748</v>
      </c>
      <c r="AF1024" s="104">
        <f t="shared" si="79"/>
        <v>12474.796524651165</v>
      </c>
    </row>
    <row r="1025" spans="28:32" ht="20.100000000000001" customHeight="1" x14ac:dyDescent="0.5">
      <c r="AB1025" s="102">
        <f t="shared" si="75"/>
        <v>38</v>
      </c>
      <c r="AC1025" s="103">
        <f t="shared" si="76"/>
        <v>64.620930232558152</v>
      </c>
      <c r="AD1025" s="103">
        <f t="shared" si="77"/>
        <v>2455.5953488372097</v>
      </c>
      <c r="AE1025" s="104">
        <f t="shared" si="78"/>
        <v>328.28411906976748</v>
      </c>
      <c r="AF1025" s="104">
        <f t="shared" si="79"/>
        <v>12474.796524651165</v>
      </c>
    </row>
    <row r="1026" spans="28:32" ht="20.100000000000001" customHeight="1" x14ac:dyDescent="0.5">
      <c r="AB1026" s="102">
        <f t="shared" si="75"/>
        <v>38</v>
      </c>
      <c r="AC1026" s="103">
        <f t="shared" si="76"/>
        <v>64.620930232558152</v>
      </c>
      <c r="AD1026" s="103">
        <f t="shared" si="77"/>
        <v>2455.5953488372097</v>
      </c>
      <c r="AE1026" s="104">
        <f t="shared" si="78"/>
        <v>328.28411906976748</v>
      </c>
      <c r="AF1026" s="104">
        <f t="shared" si="79"/>
        <v>12474.796524651165</v>
      </c>
    </row>
    <row r="1027" spans="28:32" ht="20.100000000000001" customHeight="1" x14ac:dyDescent="0.5">
      <c r="AB1027" s="102">
        <f t="shared" si="75"/>
        <v>38</v>
      </c>
      <c r="AC1027" s="103">
        <f t="shared" si="76"/>
        <v>64.620930232558152</v>
      </c>
      <c r="AD1027" s="103">
        <f t="shared" si="77"/>
        <v>2455.5953488372097</v>
      </c>
      <c r="AE1027" s="104">
        <f t="shared" si="78"/>
        <v>328.28411906976748</v>
      </c>
      <c r="AF1027" s="104">
        <f t="shared" si="79"/>
        <v>12474.796524651165</v>
      </c>
    </row>
    <row r="1028" spans="28:32" ht="20.100000000000001" customHeight="1" x14ac:dyDescent="0.5">
      <c r="AB1028" s="102">
        <f t="shared" si="75"/>
        <v>38</v>
      </c>
      <c r="AC1028" s="103">
        <f t="shared" si="76"/>
        <v>64.620930232558152</v>
      </c>
      <c r="AD1028" s="103">
        <f t="shared" si="77"/>
        <v>2455.5953488372097</v>
      </c>
      <c r="AE1028" s="104">
        <f t="shared" si="78"/>
        <v>328.28411906976748</v>
      </c>
      <c r="AF1028" s="104">
        <f t="shared" si="79"/>
        <v>12474.796524651165</v>
      </c>
    </row>
    <row r="1029" spans="28:32" ht="20.100000000000001" customHeight="1" x14ac:dyDescent="0.5">
      <c r="AB1029" s="102">
        <f t="shared" si="75"/>
        <v>38</v>
      </c>
      <c r="AC1029" s="103">
        <f t="shared" si="76"/>
        <v>64.620930232558152</v>
      </c>
      <c r="AD1029" s="103">
        <f t="shared" si="77"/>
        <v>2455.5953488372097</v>
      </c>
      <c r="AE1029" s="104">
        <f t="shared" si="78"/>
        <v>328.28411906976748</v>
      </c>
      <c r="AF1029" s="104">
        <f t="shared" si="79"/>
        <v>12474.796524651165</v>
      </c>
    </row>
    <row r="1030" spans="28:32" ht="20.100000000000001" customHeight="1" x14ac:dyDescent="0.5">
      <c r="AB1030" s="102">
        <f t="shared" si="75"/>
        <v>38</v>
      </c>
      <c r="AC1030" s="103">
        <f t="shared" si="76"/>
        <v>64.620930232558152</v>
      </c>
      <c r="AD1030" s="103">
        <f t="shared" si="77"/>
        <v>2455.5953488372097</v>
      </c>
      <c r="AE1030" s="104">
        <f t="shared" si="78"/>
        <v>328.28411906976748</v>
      </c>
      <c r="AF1030" s="104">
        <f t="shared" si="79"/>
        <v>12474.796524651165</v>
      </c>
    </row>
    <row r="1031" spans="28:32" ht="20.100000000000001" customHeight="1" x14ac:dyDescent="0.5">
      <c r="AB1031" s="102">
        <f t="shared" ref="AB1031:AB1094" si="80">AB1030+U1031</f>
        <v>38</v>
      </c>
      <c r="AC1031" s="103">
        <f t="shared" ref="AC1031:AC1094" si="81">IF(U1031&gt;0,(W1031+AD1030)/AB1031,AC1030)</f>
        <v>64.620930232558152</v>
      </c>
      <c r="AD1031" s="103">
        <f t="shared" ref="AD1031:AD1094" si="82">AB1031*AC1031</f>
        <v>2455.5953488372097</v>
      </c>
      <c r="AE1031" s="104">
        <f t="shared" ref="AE1031:AE1094" si="83">IF(U1031&gt;0,(AF1030+Z1031)/AB1031,AE1030)</f>
        <v>328.28411906976748</v>
      </c>
      <c r="AF1031" s="104">
        <f t="shared" ref="AF1031:AF1094" si="84">AB1031*AE1031</f>
        <v>12474.796524651165</v>
      </c>
    </row>
    <row r="1032" spans="28:32" ht="20.100000000000001" customHeight="1" x14ac:dyDescent="0.5">
      <c r="AB1032" s="102">
        <f t="shared" si="80"/>
        <v>38</v>
      </c>
      <c r="AC1032" s="103">
        <f t="shared" si="81"/>
        <v>64.620930232558152</v>
      </c>
      <c r="AD1032" s="103">
        <f t="shared" si="82"/>
        <v>2455.5953488372097</v>
      </c>
      <c r="AE1032" s="104">
        <f t="shared" si="83"/>
        <v>328.28411906976748</v>
      </c>
      <c r="AF1032" s="104">
        <f t="shared" si="84"/>
        <v>12474.796524651165</v>
      </c>
    </row>
    <row r="1033" spans="28:32" ht="20.100000000000001" customHeight="1" x14ac:dyDescent="0.5">
      <c r="AB1033" s="102">
        <f t="shared" si="80"/>
        <v>38</v>
      </c>
      <c r="AC1033" s="103">
        <f t="shared" si="81"/>
        <v>64.620930232558152</v>
      </c>
      <c r="AD1033" s="103">
        <f t="shared" si="82"/>
        <v>2455.5953488372097</v>
      </c>
      <c r="AE1033" s="104">
        <f t="shared" si="83"/>
        <v>328.28411906976748</v>
      </c>
      <c r="AF1033" s="104">
        <f t="shared" si="84"/>
        <v>12474.796524651165</v>
      </c>
    </row>
    <row r="1034" spans="28:32" ht="20.100000000000001" customHeight="1" x14ac:dyDescent="0.5">
      <c r="AB1034" s="102">
        <f t="shared" si="80"/>
        <v>38</v>
      </c>
      <c r="AC1034" s="103">
        <f t="shared" si="81"/>
        <v>64.620930232558152</v>
      </c>
      <c r="AD1034" s="103">
        <f t="shared" si="82"/>
        <v>2455.5953488372097</v>
      </c>
      <c r="AE1034" s="104">
        <f t="shared" si="83"/>
        <v>328.28411906976748</v>
      </c>
      <c r="AF1034" s="104">
        <f t="shared" si="84"/>
        <v>12474.796524651165</v>
      </c>
    </row>
    <row r="1035" spans="28:32" ht="20.100000000000001" customHeight="1" x14ac:dyDescent="0.5">
      <c r="AB1035" s="102">
        <f t="shared" si="80"/>
        <v>38</v>
      </c>
      <c r="AC1035" s="103">
        <f t="shared" si="81"/>
        <v>64.620930232558152</v>
      </c>
      <c r="AD1035" s="103">
        <f t="shared" si="82"/>
        <v>2455.5953488372097</v>
      </c>
      <c r="AE1035" s="104">
        <f t="shared" si="83"/>
        <v>328.28411906976748</v>
      </c>
      <c r="AF1035" s="104">
        <f t="shared" si="84"/>
        <v>12474.796524651165</v>
      </c>
    </row>
    <row r="1036" spans="28:32" ht="20.100000000000001" customHeight="1" x14ac:dyDescent="0.5">
      <c r="AB1036" s="102">
        <f t="shared" si="80"/>
        <v>38</v>
      </c>
      <c r="AC1036" s="103">
        <f t="shared" si="81"/>
        <v>64.620930232558152</v>
      </c>
      <c r="AD1036" s="103">
        <f t="shared" si="82"/>
        <v>2455.5953488372097</v>
      </c>
      <c r="AE1036" s="104">
        <f t="shared" si="83"/>
        <v>328.28411906976748</v>
      </c>
      <c r="AF1036" s="104">
        <f t="shared" si="84"/>
        <v>12474.796524651165</v>
      </c>
    </row>
    <row r="1037" spans="28:32" ht="20.100000000000001" customHeight="1" x14ac:dyDescent="0.5">
      <c r="AB1037" s="102">
        <f t="shared" si="80"/>
        <v>38</v>
      </c>
      <c r="AC1037" s="103">
        <f t="shared" si="81"/>
        <v>64.620930232558152</v>
      </c>
      <c r="AD1037" s="103">
        <f t="shared" si="82"/>
        <v>2455.5953488372097</v>
      </c>
      <c r="AE1037" s="104">
        <f t="shared" si="83"/>
        <v>328.28411906976748</v>
      </c>
      <c r="AF1037" s="104">
        <f t="shared" si="84"/>
        <v>12474.796524651165</v>
      </c>
    </row>
    <row r="1038" spans="28:32" ht="20.100000000000001" customHeight="1" x14ac:dyDescent="0.5">
      <c r="AB1038" s="102">
        <f t="shared" si="80"/>
        <v>38</v>
      </c>
      <c r="AC1038" s="103">
        <f t="shared" si="81"/>
        <v>64.620930232558152</v>
      </c>
      <c r="AD1038" s="103">
        <f t="shared" si="82"/>
        <v>2455.5953488372097</v>
      </c>
      <c r="AE1038" s="104">
        <f t="shared" si="83"/>
        <v>328.28411906976748</v>
      </c>
      <c r="AF1038" s="104">
        <f t="shared" si="84"/>
        <v>12474.796524651165</v>
      </c>
    </row>
    <row r="1039" spans="28:32" ht="20.100000000000001" customHeight="1" x14ac:dyDescent="0.5">
      <c r="AB1039" s="102">
        <f t="shared" si="80"/>
        <v>38</v>
      </c>
      <c r="AC1039" s="103">
        <f t="shared" si="81"/>
        <v>64.620930232558152</v>
      </c>
      <c r="AD1039" s="103">
        <f t="shared" si="82"/>
        <v>2455.5953488372097</v>
      </c>
      <c r="AE1039" s="104">
        <f t="shared" si="83"/>
        <v>328.28411906976748</v>
      </c>
      <c r="AF1039" s="104">
        <f t="shared" si="84"/>
        <v>12474.796524651165</v>
      </c>
    </row>
    <row r="1040" spans="28:32" ht="20.100000000000001" customHeight="1" x14ac:dyDescent="0.5">
      <c r="AB1040" s="102">
        <f t="shared" si="80"/>
        <v>38</v>
      </c>
      <c r="AC1040" s="103">
        <f t="shared" si="81"/>
        <v>64.620930232558152</v>
      </c>
      <c r="AD1040" s="103">
        <f t="shared" si="82"/>
        <v>2455.5953488372097</v>
      </c>
      <c r="AE1040" s="104">
        <f t="shared" si="83"/>
        <v>328.28411906976748</v>
      </c>
      <c r="AF1040" s="104">
        <f t="shared" si="84"/>
        <v>12474.796524651165</v>
      </c>
    </row>
    <row r="1041" spans="28:32" ht="20.100000000000001" customHeight="1" x14ac:dyDescent="0.5">
      <c r="AB1041" s="102">
        <f t="shared" si="80"/>
        <v>38</v>
      </c>
      <c r="AC1041" s="103">
        <f t="shared" si="81"/>
        <v>64.620930232558152</v>
      </c>
      <c r="AD1041" s="103">
        <f t="shared" si="82"/>
        <v>2455.5953488372097</v>
      </c>
      <c r="AE1041" s="104">
        <f t="shared" si="83"/>
        <v>328.28411906976748</v>
      </c>
      <c r="AF1041" s="104">
        <f t="shared" si="84"/>
        <v>12474.796524651165</v>
      </c>
    </row>
    <row r="1042" spans="28:32" ht="20.100000000000001" customHeight="1" x14ac:dyDescent="0.5">
      <c r="AB1042" s="102">
        <f t="shared" si="80"/>
        <v>38</v>
      </c>
      <c r="AC1042" s="103">
        <f t="shared" si="81"/>
        <v>64.620930232558152</v>
      </c>
      <c r="AD1042" s="103">
        <f t="shared" si="82"/>
        <v>2455.5953488372097</v>
      </c>
      <c r="AE1042" s="104">
        <f t="shared" si="83"/>
        <v>328.28411906976748</v>
      </c>
      <c r="AF1042" s="104">
        <f t="shared" si="84"/>
        <v>12474.796524651165</v>
      </c>
    </row>
    <row r="1043" spans="28:32" ht="20.100000000000001" customHeight="1" x14ac:dyDescent="0.5">
      <c r="AB1043" s="102">
        <f t="shared" si="80"/>
        <v>38</v>
      </c>
      <c r="AC1043" s="103">
        <f t="shared" si="81"/>
        <v>64.620930232558152</v>
      </c>
      <c r="AD1043" s="103">
        <f t="shared" si="82"/>
        <v>2455.5953488372097</v>
      </c>
      <c r="AE1043" s="104">
        <f t="shared" si="83"/>
        <v>328.28411906976748</v>
      </c>
      <c r="AF1043" s="104">
        <f t="shared" si="84"/>
        <v>12474.796524651165</v>
      </c>
    </row>
    <row r="1044" spans="28:32" ht="20.100000000000001" customHeight="1" x14ac:dyDescent="0.5">
      <c r="AB1044" s="102">
        <f t="shared" si="80"/>
        <v>38</v>
      </c>
      <c r="AC1044" s="103">
        <f t="shared" si="81"/>
        <v>64.620930232558152</v>
      </c>
      <c r="AD1044" s="103">
        <f t="shared" si="82"/>
        <v>2455.5953488372097</v>
      </c>
      <c r="AE1044" s="104">
        <f t="shared" si="83"/>
        <v>328.28411906976748</v>
      </c>
      <c r="AF1044" s="104">
        <f t="shared" si="84"/>
        <v>12474.796524651165</v>
      </c>
    </row>
    <row r="1045" spans="28:32" ht="20.100000000000001" customHeight="1" x14ac:dyDescent="0.5">
      <c r="AB1045" s="102">
        <f t="shared" si="80"/>
        <v>38</v>
      </c>
      <c r="AC1045" s="103">
        <f t="shared" si="81"/>
        <v>64.620930232558152</v>
      </c>
      <c r="AD1045" s="103">
        <f t="shared" si="82"/>
        <v>2455.5953488372097</v>
      </c>
      <c r="AE1045" s="104">
        <f t="shared" si="83"/>
        <v>328.28411906976748</v>
      </c>
      <c r="AF1045" s="104">
        <f t="shared" si="84"/>
        <v>12474.796524651165</v>
      </c>
    </row>
    <row r="1046" spans="28:32" ht="20.100000000000001" customHeight="1" x14ac:dyDescent="0.5">
      <c r="AB1046" s="102">
        <f t="shared" si="80"/>
        <v>38</v>
      </c>
      <c r="AC1046" s="103">
        <f t="shared" si="81"/>
        <v>64.620930232558152</v>
      </c>
      <c r="AD1046" s="103">
        <f t="shared" si="82"/>
        <v>2455.5953488372097</v>
      </c>
      <c r="AE1046" s="104">
        <f t="shared" si="83"/>
        <v>328.28411906976748</v>
      </c>
      <c r="AF1046" s="104">
        <f t="shared" si="84"/>
        <v>12474.796524651165</v>
      </c>
    </row>
    <row r="1047" spans="28:32" ht="20.100000000000001" customHeight="1" x14ac:dyDescent="0.5">
      <c r="AB1047" s="102">
        <f t="shared" si="80"/>
        <v>38</v>
      </c>
      <c r="AC1047" s="103">
        <f t="shared" si="81"/>
        <v>64.620930232558152</v>
      </c>
      <c r="AD1047" s="103">
        <f t="shared" si="82"/>
        <v>2455.5953488372097</v>
      </c>
      <c r="AE1047" s="104">
        <f t="shared" si="83"/>
        <v>328.28411906976748</v>
      </c>
      <c r="AF1047" s="104">
        <f t="shared" si="84"/>
        <v>12474.796524651165</v>
      </c>
    </row>
    <row r="1048" spans="28:32" ht="20.100000000000001" customHeight="1" x14ac:dyDescent="0.5">
      <c r="AB1048" s="102">
        <f t="shared" si="80"/>
        <v>38</v>
      </c>
      <c r="AC1048" s="103">
        <f t="shared" si="81"/>
        <v>64.620930232558152</v>
      </c>
      <c r="AD1048" s="103">
        <f t="shared" si="82"/>
        <v>2455.5953488372097</v>
      </c>
      <c r="AE1048" s="104">
        <f t="shared" si="83"/>
        <v>328.28411906976748</v>
      </c>
      <c r="AF1048" s="104">
        <f t="shared" si="84"/>
        <v>12474.796524651165</v>
      </c>
    </row>
    <row r="1049" spans="28:32" ht="20.100000000000001" customHeight="1" x14ac:dyDescent="0.5">
      <c r="AB1049" s="102">
        <f t="shared" si="80"/>
        <v>38</v>
      </c>
      <c r="AC1049" s="103">
        <f t="shared" si="81"/>
        <v>64.620930232558152</v>
      </c>
      <c r="AD1049" s="103">
        <f t="shared" si="82"/>
        <v>2455.5953488372097</v>
      </c>
      <c r="AE1049" s="104">
        <f t="shared" si="83"/>
        <v>328.28411906976748</v>
      </c>
      <c r="AF1049" s="104">
        <f t="shared" si="84"/>
        <v>12474.796524651165</v>
      </c>
    </row>
    <row r="1050" spans="28:32" ht="20.100000000000001" customHeight="1" x14ac:dyDescent="0.5">
      <c r="AB1050" s="102">
        <f t="shared" si="80"/>
        <v>38</v>
      </c>
      <c r="AC1050" s="103">
        <f t="shared" si="81"/>
        <v>64.620930232558152</v>
      </c>
      <c r="AD1050" s="103">
        <f t="shared" si="82"/>
        <v>2455.5953488372097</v>
      </c>
      <c r="AE1050" s="104">
        <f t="shared" si="83"/>
        <v>328.28411906976748</v>
      </c>
      <c r="AF1050" s="104">
        <f t="shared" si="84"/>
        <v>12474.796524651165</v>
      </c>
    </row>
    <row r="1051" spans="28:32" ht="20.100000000000001" customHeight="1" x14ac:dyDescent="0.5">
      <c r="AB1051" s="102">
        <f t="shared" si="80"/>
        <v>38</v>
      </c>
      <c r="AC1051" s="103">
        <f t="shared" si="81"/>
        <v>64.620930232558152</v>
      </c>
      <c r="AD1051" s="103">
        <f t="shared" si="82"/>
        <v>2455.5953488372097</v>
      </c>
      <c r="AE1051" s="104">
        <f t="shared" si="83"/>
        <v>328.28411906976748</v>
      </c>
      <c r="AF1051" s="104">
        <f t="shared" si="84"/>
        <v>12474.796524651165</v>
      </c>
    </row>
    <row r="1052" spans="28:32" ht="20.100000000000001" customHeight="1" x14ac:dyDescent="0.5">
      <c r="AB1052" s="102">
        <f t="shared" si="80"/>
        <v>38</v>
      </c>
      <c r="AC1052" s="103">
        <f t="shared" si="81"/>
        <v>64.620930232558152</v>
      </c>
      <c r="AD1052" s="103">
        <f t="shared" si="82"/>
        <v>2455.5953488372097</v>
      </c>
      <c r="AE1052" s="104">
        <f t="shared" si="83"/>
        <v>328.28411906976748</v>
      </c>
      <c r="AF1052" s="104">
        <f t="shared" si="84"/>
        <v>12474.796524651165</v>
      </c>
    </row>
    <row r="1053" spans="28:32" ht="20.100000000000001" customHeight="1" x14ac:dyDescent="0.5">
      <c r="AB1053" s="102">
        <f t="shared" si="80"/>
        <v>38</v>
      </c>
      <c r="AC1053" s="103">
        <f t="shared" si="81"/>
        <v>64.620930232558152</v>
      </c>
      <c r="AD1053" s="103">
        <f t="shared" si="82"/>
        <v>2455.5953488372097</v>
      </c>
      <c r="AE1053" s="104">
        <f t="shared" si="83"/>
        <v>328.28411906976748</v>
      </c>
      <c r="AF1053" s="104">
        <f t="shared" si="84"/>
        <v>12474.796524651165</v>
      </c>
    </row>
    <row r="1054" spans="28:32" ht="20.100000000000001" customHeight="1" x14ac:dyDescent="0.5">
      <c r="AB1054" s="102">
        <f t="shared" si="80"/>
        <v>38</v>
      </c>
      <c r="AC1054" s="103">
        <f t="shared" si="81"/>
        <v>64.620930232558152</v>
      </c>
      <c r="AD1054" s="103">
        <f t="shared" si="82"/>
        <v>2455.5953488372097</v>
      </c>
      <c r="AE1054" s="104">
        <f t="shared" si="83"/>
        <v>328.28411906976748</v>
      </c>
      <c r="AF1054" s="104">
        <f t="shared" si="84"/>
        <v>12474.796524651165</v>
      </c>
    </row>
    <row r="1055" spans="28:32" ht="20.100000000000001" customHeight="1" x14ac:dyDescent="0.5">
      <c r="AB1055" s="102">
        <f t="shared" si="80"/>
        <v>38</v>
      </c>
      <c r="AC1055" s="103">
        <f t="shared" si="81"/>
        <v>64.620930232558152</v>
      </c>
      <c r="AD1055" s="103">
        <f t="shared" si="82"/>
        <v>2455.5953488372097</v>
      </c>
      <c r="AE1055" s="104">
        <f t="shared" si="83"/>
        <v>328.28411906976748</v>
      </c>
      <c r="AF1055" s="104">
        <f t="shared" si="84"/>
        <v>12474.796524651165</v>
      </c>
    </row>
    <row r="1056" spans="28:32" ht="20.100000000000001" customHeight="1" x14ac:dyDescent="0.5">
      <c r="AB1056" s="102">
        <f t="shared" si="80"/>
        <v>38</v>
      </c>
      <c r="AC1056" s="103">
        <f t="shared" si="81"/>
        <v>64.620930232558152</v>
      </c>
      <c r="AD1056" s="103">
        <f t="shared" si="82"/>
        <v>2455.5953488372097</v>
      </c>
      <c r="AE1056" s="104">
        <f t="shared" si="83"/>
        <v>328.28411906976748</v>
      </c>
      <c r="AF1056" s="104">
        <f t="shared" si="84"/>
        <v>12474.796524651165</v>
      </c>
    </row>
    <row r="1057" spans="28:32" ht="20.100000000000001" customHeight="1" x14ac:dyDescent="0.5">
      <c r="AB1057" s="102">
        <f t="shared" si="80"/>
        <v>38</v>
      </c>
      <c r="AC1057" s="103">
        <f t="shared" si="81"/>
        <v>64.620930232558152</v>
      </c>
      <c r="AD1057" s="103">
        <f t="shared" si="82"/>
        <v>2455.5953488372097</v>
      </c>
      <c r="AE1057" s="104">
        <f t="shared" si="83"/>
        <v>328.28411906976748</v>
      </c>
      <c r="AF1057" s="104">
        <f t="shared" si="84"/>
        <v>12474.796524651165</v>
      </c>
    </row>
    <row r="1058" spans="28:32" ht="20.100000000000001" customHeight="1" x14ac:dyDescent="0.5">
      <c r="AB1058" s="102">
        <f t="shared" si="80"/>
        <v>38</v>
      </c>
      <c r="AC1058" s="103">
        <f t="shared" si="81"/>
        <v>64.620930232558152</v>
      </c>
      <c r="AD1058" s="103">
        <f t="shared" si="82"/>
        <v>2455.5953488372097</v>
      </c>
      <c r="AE1058" s="104">
        <f t="shared" si="83"/>
        <v>328.28411906976748</v>
      </c>
      <c r="AF1058" s="104">
        <f t="shared" si="84"/>
        <v>12474.796524651165</v>
      </c>
    </row>
    <row r="1059" spans="28:32" ht="20.100000000000001" customHeight="1" x14ac:dyDescent="0.5">
      <c r="AB1059" s="102">
        <f t="shared" si="80"/>
        <v>38</v>
      </c>
      <c r="AC1059" s="103">
        <f t="shared" si="81"/>
        <v>64.620930232558152</v>
      </c>
      <c r="AD1059" s="103">
        <f t="shared" si="82"/>
        <v>2455.5953488372097</v>
      </c>
      <c r="AE1059" s="104">
        <f t="shared" si="83"/>
        <v>328.28411906976748</v>
      </c>
      <c r="AF1059" s="104">
        <f t="shared" si="84"/>
        <v>12474.796524651165</v>
      </c>
    </row>
    <row r="1060" spans="28:32" ht="20.100000000000001" customHeight="1" x14ac:dyDescent="0.5">
      <c r="AB1060" s="102">
        <f t="shared" si="80"/>
        <v>38</v>
      </c>
      <c r="AC1060" s="103">
        <f t="shared" si="81"/>
        <v>64.620930232558152</v>
      </c>
      <c r="AD1060" s="103">
        <f t="shared" si="82"/>
        <v>2455.5953488372097</v>
      </c>
      <c r="AE1060" s="104">
        <f t="shared" si="83"/>
        <v>328.28411906976748</v>
      </c>
      <c r="AF1060" s="104">
        <f t="shared" si="84"/>
        <v>12474.796524651165</v>
      </c>
    </row>
    <row r="1061" spans="28:32" ht="20.100000000000001" customHeight="1" x14ac:dyDescent="0.5">
      <c r="AB1061" s="102">
        <f t="shared" si="80"/>
        <v>38</v>
      </c>
      <c r="AC1061" s="103">
        <f t="shared" si="81"/>
        <v>64.620930232558152</v>
      </c>
      <c r="AD1061" s="103">
        <f t="shared" si="82"/>
        <v>2455.5953488372097</v>
      </c>
      <c r="AE1061" s="104">
        <f t="shared" si="83"/>
        <v>328.28411906976748</v>
      </c>
      <c r="AF1061" s="104">
        <f t="shared" si="84"/>
        <v>12474.796524651165</v>
      </c>
    </row>
    <row r="1062" spans="28:32" ht="20.100000000000001" customHeight="1" x14ac:dyDescent="0.5">
      <c r="AB1062" s="102">
        <f t="shared" si="80"/>
        <v>38</v>
      </c>
      <c r="AC1062" s="103">
        <f t="shared" si="81"/>
        <v>64.620930232558152</v>
      </c>
      <c r="AD1062" s="103">
        <f t="shared" si="82"/>
        <v>2455.5953488372097</v>
      </c>
      <c r="AE1062" s="104">
        <f t="shared" si="83"/>
        <v>328.28411906976748</v>
      </c>
      <c r="AF1062" s="104">
        <f t="shared" si="84"/>
        <v>12474.796524651165</v>
      </c>
    </row>
    <row r="1063" spans="28:32" ht="20.100000000000001" customHeight="1" x14ac:dyDescent="0.5">
      <c r="AB1063" s="102">
        <f t="shared" si="80"/>
        <v>38</v>
      </c>
      <c r="AC1063" s="103">
        <f t="shared" si="81"/>
        <v>64.620930232558152</v>
      </c>
      <c r="AD1063" s="103">
        <f t="shared" si="82"/>
        <v>2455.5953488372097</v>
      </c>
      <c r="AE1063" s="104">
        <f t="shared" si="83"/>
        <v>328.28411906976748</v>
      </c>
      <c r="AF1063" s="104">
        <f t="shared" si="84"/>
        <v>12474.796524651165</v>
      </c>
    </row>
    <row r="1064" spans="28:32" ht="20.100000000000001" customHeight="1" x14ac:dyDescent="0.5">
      <c r="AB1064" s="102">
        <f t="shared" si="80"/>
        <v>38</v>
      </c>
      <c r="AC1064" s="103">
        <f t="shared" si="81"/>
        <v>64.620930232558152</v>
      </c>
      <c r="AD1064" s="103">
        <f t="shared" si="82"/>
        <v>2455.5953488372097</v>
      </c>
      <c r="AE1064" s="104">
        <f t="shared" si="83"/>
        <v>328.28411906976748</v>
      </c>
      <c r="AF1064" s="104">
        <f t="shared" si="84"/>
        <v>12474.796524651165</v>
      </c>
    </row>
    <row r="1065" spans="28:32" ht="20.100000000000001" customHeight="1" x14ac:dyDescent="0.5">
      <c r="AB1065" s="102">
        <f t="shared" si="80"/>
        <v>38</v>
      </c>
      <c r="AC1065" s="103">
        <f t="shared" si="81"/>
        <v>64.620930232558152</v>
      </c>
      <c r="AD1065" s="103">
        <f t="shared" si="82"/>
        <v>2455.5953488372097</v>
      </c>
      <c r="AE1065" s="104">
        <f t="shared" si="83"/>
        <v>328.28411906976748</v>
      </c>
      <c r="AF1065" s="104">
        <f t="shared" si="84"/>
        <v>12474.796524651165</v>
      </c>
    </row>
    <row r="1066" spans="28:32" ht="20.100000000000001" customHeight="1" x14ac:dyDescent="0.5">
      <c r="AB1066" s="102">
        <f t="shared" si="80"/>
        <v>38</v>
      </c>
      <c r="AC1066" s="103">
        <f t="shared" si="81"/>
        <v>64.620930232558152</v>
      </c>
      <c r="AD1066" s="103">
        <f t="shared" si="82"/>
        <v>2455.5953488372097</v>
      </c>
      <c r="AE1066" s="104">
        <f t="shared" si="83"/>
        <v>328.28411906976748</v>
      </c>
      <c r="AF1066" s="104">
        <f t="shared" si="84"/>
        <v>12474.796524651165</v>
      </c>
    </row>
    <row r="1067" spans="28:32" ht="20.100000000000001" customHeight="1" x14ac:dyDescent="0.5">
      <c r="AB1067" s="102">
        <f t="shared" si="80"/>
        <v>38</v>
      </c>
      <c r="AC1067" s="103">
        <f t="shared" si="81"/>
        <v>64.620930232558152</v>
      </c>
      <c r="AD1067" s="103">
        <f t="shared" si="82"/>
        <v>2455.5953488372097</v>
      </c>
      <c r="AE1067" s="104">
        <f t="shared" si="83"/>
        <v>328.28411906976748</v>
      </c>
      <c r="AF1067" s="104">
        <f t="shared" si="84"/>
        <v>12474.796524651165</v>
      </c>
    </row>
    <row r="1068" spans="28:32" ht="20.100000000000001" customHeight="1" x14ac:dyDescent="0.5">
      <c r="AB1068" s="102">
        <f t="shared" si="80"/>
        <v>38</v>
      </c>
      <c r="AC1068" s="103">
        <f t="shared" si="81"/>
        <v>64.620930232558152</v>
      </c>
      <c r="AD1068" s="103">
        <f t="shared" si="82"/>
        <v>2455.5953488372097</v>
      </c>
      <c r="AE1068" s="104">
        <f t="shared" si="83"/>
        <v>328.28411906976748</v>
      </c>
      <c r="AF1068" s="104">
        <f t="shared" si="84"/>
        <v>12474.796524651165</v>
      </c>
    </row>
    <row r="1069" spans="28:32" ht="20.100000000000001" customHeight="1" x14ac:dyDescent="0.5">
      <c r="AB1069" s="102">
        <f t="shared" si="80"/>
        <v>38</v>
      </c>
      <c r="AC1069" s="103">
        <f t="shared" si="81"/>
        <v>64.620930232558152</v>
      </c>
      <c r="AD1069" s="103">
        <f t="shared" si="82"/>
        <v>2455.5953488372097</v>
      </c>
      <c r="AE1069" s="104">
        <f t="shared" si="83"/>
        <v>328.28411906976748</v>
      </c>
      <c r="AF1069" s="104">
        <f t="shared" si="84"/>
        <v>12474.796524651165</v>
      </c>
    </row>
    <row r="1070" spans="28:32" ht="20.100000000000001" customHeight="1" x14ac:dyDescent="0.5">
      <c r="AB1070" s="102">
        <f t="shared" si="80"/>
        <v>38</v>
      </c>
      <c r="AC1070" s="103">
        <f t="shared" si="81"/>
        <v>64.620930232558152</v>
      </c>
      <c r="AD1070" s="103">
        <f t="shared" si="82"/>
        <v>2455.5953488372097</v>
      </c>
      <c r="AE1070" s="104">
        <f t="shared" si="83"/>
        <v>328.28411906976748</v>
      </c>
      <c r="AF1070" s="104">
        <f t="shared" si="84"/>
        <v>12474.796524651165</v>
      </c>
    </row>
    <row r="1071" spans="28:32" ht="20.100000000000001" customHeight="1" x14ac:dyDescent="0.5">
      <c r="AB1071" s="102">
        <f t="shared" si="80"/>
        <v>38</v>
      </c>
      <c r="AC1071" s="103">
        <f t="shared" si="81"/>
        <v>64.620930232558152</v>
      </c>
      <c r="AD1071" s="103">
        <f t="shared" si="82"/>
        <v>2455.5953488372097</v>
      </c>
      <c r="AE1071" s="104">
        <f t="shared" si="83"/>
        <v>328.28411906976748</v>
      </c>
      <c r="AF1071" s="104">
        <f t="shared" si="84"/>
        <v>12474.796524651165</v>
      </c>
    </row>
    <row r="1072" spans="28:32" ht="20.100000000000001" customHeight="1" x14ac:dyDescent="0.5">
      <c r="AB1072" s="102">
        <f t="shared" si="80"/>
        <v>38</v>
      </c>
      <c r="AC1072" s="103">
        <f t="shared" si="81"/>
        <v>64.620930232558152</v>
      </c>
      <c r="AD1072" s="103">
        <f t="shared" si="82"/>
        <v>2455.5953488372097</v>
      </c>
      <c r="AE1072" s="104">
        <f t="shared" si="83"/>
        <v>328.28411906976748</v>
      </c>
      <c r="AF1072" s="104">
        <f t="shared" si="84"/>
        <v>12474.796524651165</v>
      </c>
    </row>
    <row r="1073" spans="28:32" ht="20.100000000000001" customHeight="1" x14ac:dyDescent="0.5">
      <c r="AB1073" s="102">
        <f t="shared" si="80"/>
        <v>38</v>
      </c>
      <c r="AC1073" s="103">
        <f t="shared" si="81"/>
        <v>64.620930232558152</v>
      </c>
      <c r="AD1073" s="103">
        <f t="shared" si="82"/>
        <v>2455.5953488372097</v>
      </c>
      <c r="AE1073" s="104">
        <f t="shared" si="83"/>
        <v>328.28411906976748</v>
      </c>
      <c r="AF1073" s="104">
        <f t="shared" si="84"/>
        <v>12474.796524651165</v>
      </c>
    </row>
    <row r="1074" spans="28:32" ht="20.100000000000001" customHeight="1" x14ac:dyDescent="0.5">
      <c r="AB1074" s="102">
        <f t="shared" si="80"/>
        <v>38</v>
      </c>
      <c r="AC1074" s="103">
        <f t="shared" si="81"/>
        <v>64.620930232558152</v>
      </c>
      <c r="AD1074" s="103">
        <f t="shared" si="82"/>
        <v>2455.5953488372097</v>
      </c>
      <c r="AE1074" s="104">
        <f t="shared" si="83"/>
        <v>328.28411906976748</v>
      </c>
      <c r="AF1074" s="104">
        <f t="shared" si="84"/>
        <v>12474.796524651165</v>
      </c>
    </row>
    <row r="1075" spans="28:32" ht="20.100000000000001" customHeight="1" x14ac:dyDescent="0.5">
      <c r="AB1075" s="102">
        <f t="shared" si="80"/>
        <v>38</v>
      </c>
      <c r="AC1075" s="103">
        <f t="shared" si="81"/>
        <v>64.620930232558152</v>
      </c>
      <c r="AD1075" s="103">
        <f t="shared" si="82"/>
        <v>2455.5953488372097</v>
      </c>
      <c r="AE1075" s="104">
        <f t="shared" si="83"/>
        <v>328.28411906976748</v>
      </c>
      <c r="AF1075" s="104">
        <f t="shared" si="84"/>
        <v>12474.796524651165</v>
      </c>
    </row>
    <row r="1076" spans="28:32" ht="20.100000000000001" customHeight="1" x14ac:dyDescent="0.5">
      <c r="AB1076" s="102">
        <f t="shared" si="80"/>
        <v>38</v>
      </c>
      <c r="AC1076" s="103">
        <f t="shared" si="81"/>
        <v>64.620930232558152</v>
      </c>
      <c r="AD1076" s="103">
        <f t="shared" si="82"/>
        <v>2455.5953488372097</v>
      </c>
      <c r="AE1076" s="104">
        <f t="shared" si="83"/>
        <v>328.28411906976748</v>
      </c>
      <c r="AF1076" s="104">
        <f t="shared" si="84"/>
        <v>12474.796524651165</v>
      </c>
    </row>
    <row r="1077" spans="28:32" ht="20.100000000000001" customHeight="1" x14ac:dyDescent="0.5">
      <c r="AB1077" s="102">
        <f t="shared" si="80"/>
        <v>38</v>
      </c>
      <c r="AC1077" s="103">
        <f t="shared" si="81"/>
        <v>64.620930232558152</v>
      </c>
      <c r="AD1077" s="103">
        <f t="shared" si="82"/>
        <v>2455.5953488372097</v>
      </c>
      <c r="AE1077" s="104">
        <f t="shared" si="83"/>
        <v>328.28411906976748</v>
      </c>
      <c r="AF1077" s="104">
        <f t="shared" si="84"/>
        <v>12474.796524651165</v>
      </c>
    </row>
    <row r="1078" spans="28:32" ht="20.100000000000001" customHeight="1" x14ac:dyDescent="0.5">
      <c r="AB1078" s="102">
        <f t="shared" si="80"/>
        <v>38</v>
      </c>
      <c r="AC1078" s="103">
        <f t="shared" si="81"/>
        <v>64.620930232558152</v>
      </c>
      <c r="AD1078" s="103">
        <f t="shared" si="82"/>
        <v>2455.5953488372097</v>
      </c>
      <c r="AE1078" s="104">
        <f t="shared" si="83"/>
        <v>328.28411906976748</v>
      </c>
      <c r="AF1078" s="104">
        <f t="shared" si="84"/>
        <v>12474.796524651165</v>
      </c>
    </row>
    <row r="1079" spans="28:32" ht="20.100000000000001" customHeight="1" x14ac:dyDescent="0.5">
      <c r="AB1079" s="102">
        <f t="shared" si="80"/>
        <v>38</v>
      </c>
      <c r="AC1079" s="103">
        <f t="shared" si="81"/>
        <v>64.620930232558152</v>
      </c>
      <c r="AD1079" s="103">
        <f t="shared" si="82"/>
        <v>2455.5953488372097</v>
      </c>
      <c r="AE1079" s="104">
        <f t="shared" si="83"/>
        <v>328.28411906976748</v>
      </c>
      <c r="AF1079" s="104">
        <f t="shared" si="84"/>
        <v>12474.796524651165</v>
      </c>
    </row>
    <row r="1080" spans="28:32" ht="20.100000000000001" customHeight="1" x14ac:dyDescent="0.5">
      <c r="AB1080" s="102">
        <f t="shared" si="80"/>
        <v>38</v>
      </c>
      <c r="AC1080" s="103">
        <f t="shared" si="81"/>
        <v>64.620930232558152</v>
      </c>
      <c r="AD1080" s="103">
        <f t="shared" si="82"/>
        <v>2455.5953488372097</v>
      </c>
      <c r="AE1080" s="104">
        <f t="shared" si="83"/>
        <v>328.28411906976748</v>
      </c>
      <c r="AF1080" s="104">
        <f t="shared" si="84"/>
        <v>12474.796524651165</v>
      </c>
    </row>
    <row r="1081" spans="28:32" ht="20.100000000000001" customHeight="1" x14ac:dyDescent="0.5">
      <c r="AB1081" s="102">
        <f t="shared" si="80"/>
        <v>38</v>
      </c>
      <c r="AC1081" s="103">
        <f t="shared" si="81"/>
        <v>64.620930232558152</v>
      </c>
      <c r="AD1081" s="103">
        <f t="shared" si="82"/>
        <v>2455.5953488372097</v>
      </c>
      <c r="AE1081" s="104">
        <f t="shared" si="83"/>
        <v>328.28411906976748</v>
      </c>
      <c r="AF1081" s="104">
        <f t="shared" si="84"/>
        <v>12474.796524651165</v>
      </c>
    </row>
    <row r="1082" spans="28:32" ht="20.100000000000001" customHeight="1" x14ac:dyDescent="0.5">
      <c r="AB1082" s="102">
        <f t="shared" si="80"/>
        <v>38</v>
      </c>
      <c r="AC1082" s="103">
        <f t="shared" si="81"/>
        <v>64.620930232558152</v>
      </c>
      <c r="AD1082" s="103">
        <f t="shared" si="82"/>
        <v>2455.5953488372097</v>
      </c>
      <c r="AE1082" s="104">
        <f t="shared" si="83"/>
        <v>328.28411906976748</v>
      </c>
      <c r="AF1082" s="104">
        <f t="shared" si="84"/>
        <v>12474.796524651165</v>
      </c>
    </row>
    <row r="1083" spans="28:32" ht="20.100000000000001" customHeight="1" x14ac:dyDescent="0.5">
      <c r="AB1083" s="102">
        <f t="shared" si="80"/>
        <v>38</v>
      </c>
      <c r="AC1083" s="103">
        <f t="shared" si="81"/>
        <v>64.620930232558152</v>
      </c>
      <c r="AD1083" s="103">
        <f t="shared" si="82"/>
        <v>2455.5953488372097</v>
      </c>
      <c r="AE1083" s="104">
        <f t="shared" si="83"/>
        <v>328.28411906976748</v>
      </c>
      <c r="AF1083" s="104">
        <f t="shared" si="84"/>
        <v>12474.796524651165</v>
      </c>
    </row>
    <row r="1084" spans="28:32" ht="20.100000000000001" customHeight="1" x14ac:dyDescent="0.5">
      <c r="AB1084" s="102">
        <f t="shared" si="80"/>
        <v>38</v>
      </c>
      <c r="AC1084" s="103">
        <f t="shared" si="81"/>
        <v>64.620930232558152</v>
      </c>
      <c r="AD1084" s="103">
        <f t="shared" si="82"/>
        <v>2455.5953488372097</v>
      </c>
      <c r="AE1084" s="104">
        <f t="shared" si="83"/>
        <v>328.28411906976748</v>
      </c>
      <c r="AF1084" s="104">
        <f t="shared" si="84"/>
        <v>12474.796524651165</v>
      </c>
    </row>
    <row r="1085" spans="28:32" ht="20.100000000000001" customHeight="1" x14ac:dyDescent="0.5">
      <c r="AB1085" s="102">
        <f t="shared" si="80"/>
        <v>38</v>
      </c>
      <c r="AC1085" s="103">
        <f t="shared" si="81"/>
        <v>64.620930232558152</v>
      </c>
      <c r="AD1085" s="103">
        <f t="shared" si="82"/>
        <v>2455.5953488372097</v>
      </c>
      <c r="AE1085" s="104">
        <f t="shared" si="83"/>
        <v>328.28411906976748</v>
      </c>
      <c r="AF1085" s="104">
        <f t="shared" si="84"/>
        <v>12474.796524651165</v>
      </c>
    </row>
    <row r="1086" spans="28:32" ht="20.100000000000001" customHeight="1" x14ac:dyDescent="0.5">
      <c r="AB1086" s="102">
        <f t="shared" si="80"/>
        <v>38</v>
      </c>
      <c r="AC1086" s="103">
        <f t="shared" si="81"/>
        <v>64.620930232558152</v>
      </c>
      <c r="AD1086" s="103">
        <f t="shared" si="82"/>
        <v>2455.5953488372097</v>
      </c>
      <c r="AE1086" s="104">
        <f t="shared" si="83"/>
        <v>328.28411906976748</v>
      </c>
      <c r="AF1086" s="104">
        <f t="shared" si="84"/>
        <v>12474.796524651165</v>
      </c>
    </row>
    <row r="1087" spans="28:32" ht="20.100000000000001" customHeight="1" x14ac:dyDescent="0.5">
      <c r="AB1087" s="102">
        <f t="shared" si="80"/>
        <v>38</v>
      </c>
      <c r="AC1087" s="103">
        <f t="shared" si="81"/>
        <v>64.620930232558152</v>
      </c>
      <c r="AD1087" s="103">
        <f t="shared" si="82"/>
        <v>2455.5953488372097</v>
      </c>
      <c r="AE1087" s="104">
        <f t="shared" si="83"/>
        <v>328.28411906976748</v>
      </c>
      <c r="AF1087" s="104">
        <f t="shared" si="84"/>
        <v>12474.796524651165</v>
      </c>
    </row>
    <row r="1088" spans="28:32" ht="20.100000000000001" customHeight="1" x14ac:dyDescent="0.5">
      <c r="AB1088" s="102">
        <f t="shared" si="80"/>
        <v>38</v>
      </c>
      <c r="AC1088" s="103">
        <f t="shared" si="81"/>
        <v>64.620930232558152</v>
      </c>
      <c r="AD1088" s="103">
        <f t="shared" si="82"/>
        <v>2455.5953488372097</v>
      </c>
      <c r="AE1088" s="104">
        <f t="shared" si="83"/>
        <v>328.28411906976748</v>
      </c>
      <c r="AF1088" s="104">
        <f t="shared" si="84"/>
        <v>12474.796524651165</v>
      </c>
    </row>
    <row r="1089" spans="28:32" ht="20.100000000000001" customHeight="1" x14ac:dyDescent="0.5">
      <c r="AB1089" s="102">
        <f t="shared" si="80"/>
        <v>38</v>
      </c>
      <c r="AC1089" s="103">
        <f t="shared" si="81"/>
        <v>64.620930232558152</v>
      </c>
      <c r="AD1089" s="103">
        <f t="shared" si="82"/>
        <v>2455.5953488372097</v>
      </c>
      <c r="AE1089" s="104">
        <f t="shared" si="83"/>
        <v>328.28411906976748</v>
      </c>
      <c r="AF1089" s="104">
        <f t="shared" si="84"/>
        <v>12474.796524651165</v>
      </c>
    </row>
    <row r="1090" spans="28:32" ht="20.100000000000001" customHeight="1" x14ac:dyDescent="0.5">
      <c r="AB1090" s="102">
        <f t="shared" si="80"/>
        <v>38</v>
      </c>
      <c r="AC1090" s="103">
        <f t="shared" si="81"/>
        <v>64.620930232558152</v>
      </c>
      <c r="AD1090" s="103">
        <f t="shared" si="82"/>
        <v>2455.5953488372097</v>
      </c>
      <c r="AE1090" s="104">
        <f t="shared" si="83"/>
        <v>328.28411906976748</v>
      </c>
      <c r="AF1090" s="104">
        <f t="shared" si="84"/>
        <v>12474.796524651165</v>
      </c>
    </row>
    <row r="1091" spans="28:32" ht="20.100000000000001" customHeight="1" x14ac:dyDescent="0.5">
      <c r="AB1091" s="102">
        <f t="shared" si="80"/>
        <v>38</v>
      </c>
      <c r="AC1091" s="103">
        <f t="shared" si="81"/>
        <v>64.620930232558152</v>
      </c>
      <c r="AD1091" s="103">
        <f t="shared" si="82"/>
        <v>2455.5953488372097</v>
      </c>
      <c r="AE1091" s="104">
        <f t="shared" si="83"/>
        <v>328.28411906976748</v>
      </c>
      <c r="AF1091" s="104">
        <f t="shared" si="84"/>
        <v>12474.796524651165</v>
      </c>
    </row>
    <row r="1092" spans="28:32" ht="20.100000000000001" customHeight="1" x14ac:dyDescent="0.5">
      <c r="AB1092" s="102">
        <f t="shared" si="80"/>
        <v>38</v>
      </c>
      <c r="AC1092" s="103">
        <f t="shared" si="81"/>
        <v>64.620930232558152</v>
      </c>
      <c r="AD1092" s="103">
        <f t="shared" si="82"/>
        <v>2455.5953488372097</v>
      </c>
      <c r="AE1092" s="104">
        <f t="shared" si="83"/>
        <v>328.28411906976748</v>
      </c>
      <c r="AF1092" s="104">
        <f t="shared" si="84"/>
        <v>12474.796524651165</v>
      </c>
    </row>
    <row r="1093" spans="28:32" ht="20.100000000000001" customHeight="1" x14ac:dyDescent="0.5">
      <c r="AB1093" s="102">
        <f t="shared" si="80"/>
        <v>38</v>
      </c>
      <c r="AC1093" s="103">
        <f t="shared" si="81"/>
        <v>64.620930232558152</v>
      </c>
      <c r="AD1093" s="103">
        <f t="shared" si="82"/>
        <v>2455.5953488372097</v>
      </c>
      <c r="AE1093" s="104">
        <f t="shared" si="83"/>
        <v>328.28411906976748</v>
      </c>
      <c r="AF1093" s="104">
        <f t="shared" si="84"/>
        <v>12474.796524651165</v>
      </c>
    </row>
    <row r="1094" spans="28:32" ht="20.100000000000001" customHeight="1" x14ac:dyDescent="0.5">
      <c r="AB1094" s="102">
        <f t="shared" si="80"/>
        <v>38</v>
      </c>
      <c r="AC1094" s="103">
        <f t="shared" si="81"/>
        <v>64.620930232558152</v>
      </c>
      <c r="AD1094" s="103">
        <f t="shared" si="82"/>
        <v>2455.5953488372097</v>
      </c>
      <c r="AE1094" s="104">
        <f t="shared" si="83"/>
        <v>328.28411906976748</v>
      </c>
      <c r="AF1094" s="104">
        <f t="shared" si="84"/>
        <v>12474.796524651165</v>
      </c>
    </row>
    <row r="1095" spans="28:32" ht="20.100000000000001" customHeight="1" x14ac:dyDescent="0.5">
      <c r="AB1095" s="102">
        <f t="shared" ref="AB1095:AB1158" si="85">AB1094+U1095</f>
        <v>38</v>
      </c>
      <c r="AC1095" s="103">
        <f t="shared" ref="AC1095:AC1158" si="86">IF(U1095&gt;0,(W1095+AD1094)/AB1095,AC1094)</f>
        <v>64.620930232558152</v>
      </c>
      <c r="AD1095" s="103">
        <f t="shared" ref="AD1095:AD1158" si="87">AB1095*AC1095</f>
        <v>2455.5953488372097</v>
      </c>
      <c r="AE1095" s="104">
        <f t="shared" ref="AE1095:AE1158" si="88">IF(U1095&gt;0,(AF1094+Z1095)/AB1095,AE1094)</f>
        <v>328.28411906976748</v>
      </c>
      <c r="AF1095" s="104">
        <f t="shared" ref="AF1095:AF1158" si="89">AB1095*AE1095</f>
        <v>12474.796524651165</v>
      </c>
    </row>
    <row r="1096" spans="28:32" ht="20.100000000000001" customHeight="1" x14ac:dyDescent="0.5">
      <c r="AB1096" s="102">
        <f t="shared" si="85"/>
        <v>38</v>
      </c>
      <c r="AC1096" s="103">
        <f t="shared" si="86"/>
        <v>64.620930232558152</v>
      </c>
      <c r="AD1096" s="103">
        <f t="shared" si="87"/>
        <v>2455.5953488372097</v>
      </c>
      <c r="AE1096" s="104">
        <f t="shared" si="88"/>
        <v>328.28411906976748</v>
      </c>
      <c r="AF1096" s="104">
        <f t="shared" si="89"/>
        <v>12474.796524651165</v>
      </c>
    </row>
    <row r="1097" spans="28:32" ht="20.100000000000001" customHeight="1" x14ac:dyDescent="0.5">
      <c r="AB1097" s="102">
        <f t="shared" si="85"/>
        <v>38</v>
      </c>
      <c r="AC1097" s="103">
        <f t="shared" si="86"/>
        <v>64.620930232558152</v>
      </c>
      <c r="AD1097" s="103">
        <f t="shared" si="87"/>
        <v>2455.5953488372097</v>
      </c>
      <c r="AE1097" s="104">
        <f t="shared" si="88"/>
        <v>328.28411906976748</v>
      </c>
      <c r="AF1097" s="104">
        <f t="shared" si="89"/>
        <v>12474.796524651165</v>
      </c>
    </row>
    <row r="1098" spans="28:32" ht="20.100000000000001" customHeight="1" x14ac:dyDescent="0.5">
      <c r="AB1098" s="102">
        <f t="shared" si="85"/>
        <v>38</v>
      </c>
      <c r="AC1098" s="103">
        <f t="shared" si="86"/>
        <v>64.620930232558152</v>
      </c>
      <c r="AD1098" s="103">
        <f t="shared" si="87"/>
        <v>2455.5953488372097</v>
      </c>
      <c r="AE1098" s="104">
        <f t="shared" si="88"/>
        <v>328.28411906976748</v>
      </c>
      <c r="AF1098" s="104">
        <f t="shared" si="89"/>
        <v>12474.796524651165</v>
      </c>
    </row>
    <row r="1099" spans="28:32" ht="20.100000000000001" customHeight="1" x14ac:dyDescent="0.5">
      <c r="AB1099" s="102">
        <f t="shared" si="85"/>
        <v>38</v>
      </c>
      <c r="AC1099" s="103">
        <f t="shared" si="86"/>
        <v>64.620930232558152</v>
      </c>
      <c r="AD1099" s="103">
        <f t="shared" si="87"/>
        <v>2455.5953488372097</v>
      </c>
      <c r="AE1099" s="104">
        <f t="shared" si="88"/>
        <v>328.28411906976748</v>
      </c>
      <c r="AF1099" s="104">
        <f t="shared" si="89"/>
        <v>12474.796524651165</v>
      </c>
    </row>
    <row r="1100" spans="28:32" ht="20.100000000000001" customHeight="1" x14ac:dyDescent="0.5">
      <c r="AB1100" s="102">
        <f t="shared" si="85"/>
        <v>38</v>
      </c>
      <c r="AC1100" s="103">
        <f t="shared" si="86"/>
        <v>64.620930232558152</v>
      </c>
      <c r="AD1100" s="103">
        <f t="shared" si="87"/>
        <v>2455.5953488372097</v>
      </c>
      <c r="AE1100" s="104">
        <f t="shared" si="88"/>
        <v>328.28411906976748</v>
      </c>
      <c r="AF1100" s="104">
        <f t="shared" si="89"/>
        <v>12474.796524651165</v>
      </c>
    </row>
    <row r="1101" spans="28:32" ht="20.100000000000001" customHeight="1" x14ac:dyDescent="0.5">
      <c r="AB1101" s="102">
        <f t="shared" si="85"/>
        <v>38</v>
      </c>
      <c r="AC1101" s="103">
        <f t="shared" si="86"/>
        <v>64.620930232558152</v>
      </c>
      <c r="AD1101" s="103">
        <f t="shared" si="87"/>
        <v>2455.5953488372097</v>
      </c>
      <c r="AE1101" s="104">
        <f t="shared" si="88"/>
        <v>328.28411906976748</v>
      </c>
      <c r="AF1101" s="104">
        <f t="shared" si="89"/>
        <v>12474.796524651165</v>
      </c>
    </row>
    <row r="1102" spans="28:32" ht="20.100000000000001" customHeight="1" x14ac:dyDescent="0.5">
      <c r="AB1102" s="102">
        <f t="shared" si="85"/>
        <v>38</v>
      </c>
      <c r="AC1102" s="103">
        <f t="shared" si="86"/>
        <v>64.620930232558152</v>
      </c>
      <c r="AD1102" s="103">
        <f t="shared" si="87"/>
        <v>2455.5953488372097</v>
      </c>
      <c r="AE1102" s="104">
        <f t="shared" si="88"/>
        <v>328.28411906976748</v>
      </c>
      <c r="AF1102" s="104">
        <f t="shared" si="89"/>
        <v>12474.796524651165</v>
      </c>
    </row>
    <row r="1103" spans="28:32" ht="20.100000000000001" customHeight="1" x14ac:dyDescent="0.5">
      <c r="AB1103" s="102">
        <f t="shared" si="85"/>
        <v>38</v>
      </c>
      <c r="AC1103" s="103">
        <f t="shared" si="86"/>
        <v>64.620930232558152</v>
      </c>
      <c r="AD1103" s="103">
        <f t="shared" si="87"/>
        <v>2455.5953488372097</v>
      </c>
      <c r="AE1103" s="104">
        <f t="shared" si="88"/>
        <v>328.28411906976748</v>
      </c>
      <c r="AF1103" s="104">
        <f t="shared" si="89"/>
        <v>12474.796524651165</v>
      </c>
    </row>
    <row r="1104" spans="28:32" ht="20.100000000000001" customHeight="1" x14ac:dyDescent="0.5">
      <c r="AB1104" s="102">
        <f t="shared" si="85"/>
        <v>38</v>
      </c>
      <c r="AC1104" s="103">
        <f t="shared" si="86"/>
        <v>64.620930232558152</v>
      </c>
      <c r="AD1104" s="103">
        <f t="shared" si="87"/>
        <v>2455.5953488372097</v>
      </c>
      <c r="AE1104" s="104">
        <f t="shared" si="88"/>
        <v>328.28411906976748</v>
      </c>
      <c r="AF1104" s="104">
        <f t="shared" si="89"/>
        <v>12474.796524651165</v>
      </c>
    </row>
    <row r="1105" spans="28:32" ht="20.100000000000001" customHeight="1" x14ac:dyDescent="0.5">
      <c r="AB1105" s="102">
        <f t="shared" si="85"/>
        <v>38</v>
      </c>
      <c r="AC1105" s="103">
        <f t="shared" si="86"/>
        <v>64.620930232558152</v>
      </c>
      <c r="AD1105" s="103">
        <f t="shared" si="87"/>
        <v>2455.5953488372097</v>
      </c>
      <c r="AE1105" s="104">
        <f t="shared" si="88"/>
        <v>328.28411906976748</v>
      </c>
      <c r="AF1105" s="104">
        <f t="shared" si="89"/>
        <v>12474.796524651165</v>
      </c>
    </row>
    <row r="1106" spans="28:32" ht="20.100000000000001" customHeight="1" x14ac:dyDescent="0.5">
      <c r="AB1106" s="102">
        <f t="shared" si="85"/>
        <v>38</v>
      </c>
      <c r="AC1106" s="103">
        <f t="shared" si="86"/>
        <v>64.620930232558152</v>
      </c>
      <c r="AD1106" s="103">
        <f t="shared" si="87"/>
        <v>2455.5953488372097</v>
      </c>
      <c r="AE1106" s="104">
        <f t="shared" si="88"/>
        <v>328.28411906976748</v>
      </c>
      <c r="AF1106" s="104">
        <f t="shared" si="89"/>
        <v>12474.796524651165</v>
      </c>
    </row>
    <row r="1107" spans="28:32" ht="20.100000000000001" customHeight="1" x14ac:dyDescent="0.5">
      <c r="AB1107" s="102">
        <f t="shared" si="85"/>
        <v>38</v>
      </c>
      <c r="AC1107" s="103">
        <f t="shared" si="86"/>
        <v>64.620930232558152</v>
      </c>
      <c r="AD1107" s="103">
        <f t="shared" si="87"/>
        <v>2455.5953488372097</v>
      </c>
      <c r="AE1107" s="104">
        <f t="shared" si="88"/>
        <v>328.28411906976748</v>
      </c>
      <c r="AF1107" s="104">
        <f t="shared" si="89"/>
        <v>12474.796524651165</v>
      </c>
    </row>
    <row r="1108" spans="28:32" ht="20.100000000000001" customHeight="1" x14ac:dyDescent="0.5">
      <c r="AB1108" s="102">
        <f t="shared" si="85"/>
        <v>38</v>
      </c>
      <c r="AC1108" s="103">
        <f t="shared" si="86"/>
        <v>64.620930232558152</v>
      </c>
      <c r="AD1108" s="103">
        <f t="shared" si="87"/>
        <v>2455.5953488372097</v>
      </c>
      <c r="AE1108" s="104">
        <f t="shared" si="88"/>
        <v>328.28411906976748</v>
      </c>
      <c r="AF1108" s="104">
        <f t="shared" si="89"/>
        <v>12474.796524651165</v>
      </c>
    </row>
    <row r="1109" spans="28:32" ht="20.100000000000001" customHeight="1" x14ac:dyDescent="0.5">
      <c r="AB1109" s="102">
        <f t="shared" si="85"/>
        <v>38</v>
      </c>
      <c r="AC1109" s="103">
        <f t="shared" si="86"/>
        <v>64.620930232558152</v>
      </c>
      <c r="AD1109" s="103">
        <f t="shared" si="87"/>
        <v>2455.5953488372097</v>
      </c>
      <c r="AE1109" s="104">
        <f t="shared" si="88"/>
        <v>328.28411906976748</v>
      </c>
      <c r="AF1109" s="104">
        <f t="shared" si="89"/>
        <v>12474.796524651165</v>
      </c>
    </row>
    <row r="1110" spans="28:32" ht="20.100000000000001" customHeight="1" x14ac:dyDescent="0.5">
      <c r="AB1110" s="102">
        <f t="shared" si="85"/>
        <v>38</v>
      </c>
      <c r="AC1110" s="103">
        <f t="shared" si="86"/>
        <v>64.620930232558152</v>
      </c>
      <c r="AD1110" s="103">
        <f t="shared" si="87"/>
        <v>2455.5953488372097</v>
      </c>
      <c r="AE1110" s="104">
        <f t="shared" si="88"/>
        <v>328.28411906976748</v>
      </c>
      <c r="AF1110" s="104">
        <f t="shared" si="89"/>
        <v>12474.796524651165</v>
      </c>
    </row>
    <row r="1111" spans="28:32" ht="20.100000000000001" customHeight="1" x14ac:dyDescent="0.5">
      <c r="AB1111" s="102">
        <f t="shared" si="85"/>
        <v>38</v>
      </c>
      <c r="AC1111" s="103">
        <f t="shared" si="86"/>
        <v>64.620930232558152</v>
      </c>
      <c r="AD1111" s="103">
        <f t="shared" si="87"/>
        <v>2455.5953488372097</v>
      </c>
      <c r="AE1111" s="104">
        <f t="shared" si="88"/>
        <v>328.28411906976748</v>
      </c>
      <c r="AF1111" s="104">
        <f t="shared" si="89"/>
        <v>12474.796524651165</v>
      </c>
    </row>
    <row r="1112" spans="28:32" ht="20.100000000000001" customHeight="1" x14ac:dyDescent="0.5">
      <c r="AB1112" s="102">
        <f t="shared" si="85"/>
        <v>38</v>
      </c>
      <c r="AC1112" s="103">
        <f t="shared" si="86"/>
        <v>64.620930232558152</v>
      </c>
      <c r="AD1112" s="103">
        <f t="shared" si="87"/>
        <v>2455.5953488372097</v>
      </c>
      <c r="AE1112" s="104">
        <f t="shared" si="88"/>
        <v>328.28411906976748</v>
      </c>
      <c r="AF1112" s="104">
        <f t="shared" si="89"/>
        <v>12474.796524651165</v>
      </c>
    </row>
    <row r="1113" spans="28:32" ht="20.100000000000001" customHeight="1" x14ac:dyDescent="0.5">
      <c r="AB1113" s="102">
        <f t="shared" si="85"/>
        <v>38</v>
      </c>
      <c r="AC1113" s="103">
        <f t="shared" si="86"/>
        <v>64.620930232558152</v>
      </c>
      <c r="AD1113" s="103">
        <f t="shared" si="87"/>
        <v>2455.5953488372097</v>
      </c>
      <c r="AE1113" s="104">
        <f t="shared" si="88"/>
        <v>328.28411906976748</v>
      </c>
      <c r="AF1113" s="104">
        <f t="shared" si="89"/>
        <v>12474.796524651165</v>
      </c>
    </row>
    <row r="1114" spans="28:32" ht="20.100000000000001" customHeight="1" x14ac:dyDescent="0.5">
      <c r="AB1114" s="102">
        <f t="shared" si="85"/>
        <v>38</v>
      </c>
      <c r="AC1114" s="103">
        <f t="shared" si="86"/>
        <v>64.620930232558152</v>
      </c>
      <c r="AD1114" s="103">
        <f t="shared" si="87"/>
        <v>2455.5953488372097</v>
      </c>
      <c r="AE1114" s="104">
        <f t="shared" si="88"/>
        <v>328.28411906976748</v>
      </c>
      <c r="AF1114" s="104">
        <f t="shared" si="89"/>
        <v>12474.796524651165</v>
      </c>
    </row>
    <row r="1115" spans="28:32" ht="20.100000000000001" customHeight="1" x14ac:dyDescent="0.5">
      <c r="AB1115" s="102">
        <f t="shared" si="85"/>
        <v>38</v>
      </c>
      <c r="AC1115" s="103">
        <f t="shared" si="86"/>
        <v>64.620930232558152</v>
      </c>
      <c r="AD1115" s="103">
        <f t="shared" si="87"/>
        <v>2455.5953488372097</v>
      </c>
      <c r="AE1115" s="104">
        <f t="shared" si="88"/>
        <v>328.28411906976748</v>
      </c>
      <c r="AF1115" s="104">
        <f t="shared" si="89"/>
        <v>12474.796524651165</v>
      </c>
    </row>
    <row r="1116" spans="28:32" ht="20.100000000000001" customHeight="1" x14ac:dyDescent="0.5">
      <c r="AB1116" s="102">
        <f t="shared" si="85"/>
        <v>38</v>
      </c>
      <c r="AC1116" s="103">
        <f t="shared" si="86"/>
        <v>64.620930232558152</v>
      </c>
      <c r="AD1116" s="103">
        <f t="shared" si="87"/>
        <v>2455.5953488372097</v>
      </c>
      <c r="AE1116" s="104">
        <f t="shared" si="88"/>
        <v>328.28411906976748</v>
      </c>
      <c r="AF1116" s="104">
        <f t="shared" si="89"/>
        <v>12474.796524651165</v>
      </c>
    </row>
    <row r="1117" spans="28:32" ht="20.100000000000001" customHeight="1" x14ac:dyDescent="0.5">
      <c r="AB1117" s="102">
        <f t="shared" si="85"/>
        <v>38</v>
      </c>
      <c r="AC1117" s="103">
        <f t="shared" si="86"/>
        <v>64.620930232558152</v>
      </c>
      <c r="AD1117" s="103">
        <f t="shared" si="87"/>
        <v>2455.5953488372097</v>
      </c>
      <c r="AE1117" s="104">
        <f t="shared" si="88"/>
        <v>328.28411906976748</v>
      </c>
      <c r="AF1117" s="104">
        <f t="shared" si="89"/>
        <v>12474.796524651165</v>
      </c>
    </row>
    <row r="1118" spans="28:32" ht="20.100000000000001" customHeight="1" x14ac:dyDescent="0.5">
      <c r="AB1118" s="102">
        <f t="shared" si="85"/>
        <v>38</v>
      </c>
      <c r="AC1118" s="103">
        <f t="shared" si="86"/>
        <v>64.620930232558152</v>
      </c>
      <c r="AD1118" s="103">
        <f t="shared" si="87"/>
        <v>2455.5953488372097</v>
      </c>
      <c r="AE1118" s="104">
        <f t="shared" si="88"/>
        <v>328.28411906976748</v>
      </c>
      <c r="AF1118" s="104">
        <f t="shared" si="89"/>
        <v>12474.796524651165</v>
      </c>
    </row>
    <row r="1119" spans="28:32" ht="20.100000000000001" customHeight="1" x14ac:dyDescent="0.5">
      <c r="AB1119" s="102">
        <f t="shared" si="85"/>
        <v>38</v>
      </c>
      <c r="AC1119" s="103">
        <f t="shared" si="86"/>
        <v>64.620930232558152</v>
      </c>
      <c r="AD1119" s="103">
        <f t="shared" si="87"/>
        <v>2455.5953488372097</v>
      </c>
      <c r="AE1119" s="104">
        <f t="shared" si="88"/>
        <v>328.28411906976748</v>
      </c>
      <c r="AF1119" s="104">
        <f t="shared" si="89"/>
        <v>12474.796524651165</v>
      </c>
    </row>
    <row r="1120" spans="28:32" ht="20.100000000000001" customHeight="1" x14ac:dyDescent="0.5">
      <c r="AB1120" s="102">
        <f t="shared" si="85"/>
        <v>38</v>
      </c>
      <c r="AC1120" s="103">
        <f t="shared" si="86"/>
        <v>64.620930232558152</v>
      </c>
      <c r="AD1120" s="103">
        <f t="shared" si="87"/>
        <v>2455.5953488372097</v>
      </c>
      <c r="AE1120" s="104">
        <f t="shared" si="88"/>
        <v>328.28411906976748</v>
      </c>
      <c r="AF1120" s="104">
        <f t="shared" si="89"/>
        <v>12474.796524651165</v>
      </c>
    </row>
    <row r="1121" spans="28:32" ht="20.100000000000001" customHeight="1" x14ac:dyDescent="0.5">
      <c r="AB1121" s="102">
        <f t="shared" si="85"/>
        <v>38</v>
      </c>
      <c r="AC1121" s="103">
        <f t="shared" si="86"/>
        <v>64.620930232558152</v>
      </c>
      <c r="AD1121" s="103">
        <f t="shared" si="87"/>
        <v>2455.5953488372097</v>
      </c>
      <c r="AE1121" s="104">
        <f t="shared" si="88"/>
        <v>328.28411906976748</v>
      </c>
      <c r="AF1121" s="104">
        <f t="shared" si="89"/>
        <v>12474.796524651165</v>
      </c>
    </row>
    <row r="1122" spans="28:32" ht="20.100000000000001" customHeight="1" x14ac:dyDescent="0.5">
      <c r="AB1122" s="102">
        <f t="shared" si="85"/>
        <v>38</v>
      </c>
      <c r="AC1122" s="103">
        <f t="shared" si="86"/>
        <v>64.620930232558152</v>
      </c>
      <c r="AD1122" s="103">
        <f t="shared" si="87"/>
        <v>2455.5953488372097</v>
      </c>
      <c r="AE1122" s="104">
        <f t="shared" si="88"/>
        <v>328.28411906976748</v>
      </c>
      <c r="AF1122" s="104">
        <f t="shared" si="89"/>
        <v>12474.796524651165</v>
      </c>
    </row>
    <row r="1123" spans="28:32" ht="20.100000000000001" customHeight="1" x14ac:dyDescent="0.5">
      <c r="AB1123" s="102">
        <f t="shared" si="85"/>
        <v>38</v>
      </c>
      <c r="AC1123" s="103">
        <f t="shared" si="86"/>
        <v>64.620930232558152</v>
      </c>
      <c r="AD1123" s="103">
        <f t="shared" si="87"/>
        <v>2455.5953488372097</v>
      </c>
      <c r="AE1123" s="104">
        <f t="shared" si="88"/>
        <v>328.28411906976748</v>
      </c>
      <c r="AF1123" s="104">
        <f t="shared" si="89"/>
        <v>12474.796524651165</v>
      </c>
    </row>
    <row r="1124" spans="28:32" ht="20.100000000000001" customHeight="1" x14ac:dyDescent="0.5">
      <c r="AB1124" s="102">
        <f t="shared" si="85"/>
        <v>38</v>
      </c>
      <c r="AC1124" s="103">
        <f t="shared" si="86"/>
        <v>64.620930232558152</v>
      </c>
      <c r="AD1124" s="103">
        <f t="shared" si="87"/>
        <v>2455.5953488372097</v>
      </c>
      <c r="AE1124" s="104">
        <f t="shared" si="88"/>
        <v>328.28411906976748</v>
      </c>
      <c r="AF1124" s="104">
        <f t="shared" si="89"/>
        <v>12474.796524651165</v>
      </c>
    </row>
    <row r="1125" spans="28:32" ht="20.100000000000001" customHeight="1" x14ac:dyDescent="0.5">
      <c r="AB1125" s="102">
        <f t="shared" si="85"/>
        <v>38</v>
      </c>
      <c r="AC1125" s="103">
        <f t="shared" si="86"/>
        <v>64.620930232558152</v>
      </c>
      <c r="AD1125" s="103">
        <f t="shared" si="87"/>
        <v>2455.5953488372097</v>
      </c>
      <c r="AE1125" s="104">
        <f t="shared" si="88"/>
        <v>328.28411906976748</v>
      </c>
      <c r="AF1125" s="104">
        <f t="shared" si="89"/>
        <v>12474.796524651165</v>
      </c>
    </row>
    <row r="1126" spans="28:32" ht="20.100000000000001" customHeight="1" x14ac:dyDescent="0.5">
      <c r="AB1126" s="102">
        <f t="shared" si="85"/>
        <v>38</v>
      </c>
      <c r="AC1126" s="103">
        <f t="shared" si="86"/>
        <v>64.620930232558152</v>
      </c>
      <c r="AD1126" s="103">
        <f t="shared" si="87"/>
        <v>2455.5953488372097</v>
      </c>
      <c r="AE1126" s="104">
        <f t="shared" si="88"/>
        <v>328.28411906976748</v>
      </c>
      <c r="AF1126" s="104">
        <f t="shared" si="89"/>
        <v>12474.796524651165</v>
      </c>
    </row>
    <row r="1127" spans="28:32" ht="20.100000000000001" customHeight="1" x14ac:dyDescent="0.5">
      <c r="AB1127" s="102">
        <f t="shared" si="85"/>
        <v>38</v>
      </c>
      <c r="AC1127" s="103">
        <f t="shared" si="86"/>
        <v>64.620930232558152</v>
      </c>
      <c r="AD1127" s="103">
        <f t="shared" si="87"/>
        <v>2455.5953488372097</v>
      </c>
      <c r="AE1127" s="104">
        <f t="shared" si="88"/>
        <v>328.28411906976748</v>
      </c>
      <c r="AF1127" s="104">
        <f t="shared" si="89"/>
        <v>12474.796524651165</v>
      </c>
    </row>
    <row r="1128" spans="28:32" ht="20.100000000000001" customHeight="1" x14ac:dyDescent="0.5">
      <c r="AB1128" s="102">
        <f t="shared" si="85"/>
        <v>38</v>
      </c>
      <c r="AC1128" s="103">
        <f t="shared" si="86"/>
        <v>64.620930232558152</v>
      </c>
      <c r="AD1128" s="103">
        <f t="shared" si="87"/>
        <v>2455.5953488372097</v>
      </c>
      <c r="AE1128" s="104">
        <f t="shared" si="88"/>
        <v>328.28411906976748</v>
      </c>
      <c r="AF1128" s="104">
        <f t="shared" si="89"/>
        <v>12474.796524651165</v>
      </c>
    </row>
    <row r="1129" spans="28:32" ht="20.100000000000001" customHeight="1" x14ac:dyDescent="0.5">
      <c r="AB1129" s="102">
        <f t="shared" si="85"/>
        <v>38</v>
      </c>
      <c r="AC1129" s="103">
        <f t="shared" si="86"/>
        <v>64.620930232558152</v>
      </c>
      <c r="AD1129" s="103">
        <f t="shared" si="87"/>
        <v>2455.5953488372097</v>
      </c>
      <c r="AE1129" s="104">
        <f t="shared" si="88"/>
        <v>328.28411906976748</v>
      </c>
      <c r="AF1129" s="104">
        <f t="shared" si="89"/>
        <v>12474.796524651165</v>
      </c>
    </row>
    <row r="1130" spans="28:32" ht="20.100000000000001" customHeight="1" x14ac:dyDescent="0.5">
      <c r="AB1130" s="102">
        <f t="shared" si="85"/>
        <v>38</v>
      </c>
      <c r="AC1130" s="103">
        <f t="shared" si="86"/>
        <v>64.620930232558152</v>
      </c>
      <c r="AD1130" s="103">
        <f t="shared" si="87"/>
        <v>2455.5953488372097</v>
      </c>
      <c r="AE1130" s="104">
        <f t="shared" si="88"/>
        <v>328.28411906976748</v>
      </c>
      <c r="AF1130" s="104">
        <f t="shared" si="89"/>
        <v>12474.796524651165</v>
      </c>
    </row>
    <row r="1131" spans="28:32" ht="20.100000000000001" customHeight="1" x14ac:dyDescent="0.5">
      <c r="AB1131" s="102">
        <f t="shared" si="85"/>
        <v>38</v>
      </c>
      <c r="AC1131" s="103">
        <f t="shared" si="86"/>
        <v>64.620930232558152</v>
      </c>
      <c r="AD1131" s="103">
        <f t="shared" si="87"/>
        <v>2455.5953488372097</v>
      </c>
      <c r="AE1131" s="104">
        <f t="shared" si="88"/>
        <v>328.28411906976748</v>
      </c>
      <c r="AF1131" s="104">
        <f t="shared" si="89"/>
        <v>12474.796524651165</v>
      </c>
    </row>
    <row r="1132" spans="28:32" ht="20.100000000000001" customHeight="1" x14ac:dyDescent="0.5">
      <c r="AB1132" s="102">
        <f t="shared" si="85"/>
        <v>38</v>
      </c>
      <c r="AC1132" s="103">
        <f t="shared" si="86"/>
        <v>64.620930232558152</v>
      </c>
      <c r="AD1132" s="103">
        <f t="shared" si="87"/>
        <v>2455.5953488372097</v>
      </c>
      <c r="AE1132" s="104">
        <f t="shared" si="88"/>
        <v>328.28411906976748</v>
      </c>
      <c r="AF1132" s="104">
        <f t="shared" si="89"/>
        <v>12474.796524651165</v>
      </c>
    </row>
    <row r="1133" spans="28:32" ht="20.100000000000001" customHeight="1" x14ac:dyDescent="0.5">
      <c r="AB1133" s="102">
        <f t="shared" si="85"/>
        <v>38</v>
      </c>
      <c r="AC1133" s="103">
        <f t="shared" si="86"/>
        <v>64.620930232558152</v>
      </c>
      <c r="AD1133" s="103">
        <f t="shared" si="87"/>
        <v>2455.5953488372097</v>
      </c>
      <c r="AE1133" s="104">
        <f t="shared" si="88"/>
        <v>328.28411906976748</v>
      </c>
      <c r="AF1133" s="104">
        <f t="shared" si="89"/>
        <v>12474.796524651165</v>
      </c>
    </row>
    <row r="1134" spans="28:32" ht="20.100000000000001" customHeight="1" x14ac:dyDescent="0.5">
      <c r="AB1134" s="102">
        <f t="shared" si="85"/>
        <v>38</v>
      </c>
      <c r="AC1134" s="103">
        <f t="shared" si="86"/>
        <v>64.620930232558152</v>
      </c>
      <c r="AD1134" s="103">
        <f t="shared" si="87"/>
        <v>2455.5953488372097</v>
      </c>
      <c r="AE1134" s="104">
        <f t="shared" si="88"/>
        <v>328.28411906976748</v>
      </c>
      <c r="AF1134" s="104">
        <f t="shared" si="89"/>
        <v>12474.796524651165</v>
      </c>
    </row>
    <row r="1135" spans="28:32" ht="20.100000000000001" customHeight="1" x14ac:dyDescent="0.5">
      <c r="AB1135" s="102">
        <f t="shared" si="85"/>
        <v>38</v>
      </c>
      <c r="AC1135" s="103">
        <f t="shared" si="86"/>
        <v>64.620930232558152</v>
      </c>
      <c r="AD1135" s="103">
        <f t="shared" si="87"/>
        <v>2455.5953488372097</v>
      </c>
      <c r="AE1135" s="104">
        <f t="shared" si="88"/>
        <v>328.28411906976748</v>
      </c>
      <c r="AF1135" s="104">
        <f t="shared" si="89"/>
        <v>12474.796524651165</v>
      </c>
    </row>
    <row r="1136" spans="28:32" ht="20.100000000000001" customHeight="1" x14ac:dyDescent="0.5">
      <c r="AB1136" s="102">
        <f t="shared" si="85"/>
        <v>38</v>
      </c>
      <c r="AC1136" s="103">
        <f t="shared" si="86"/>
        <v>64.620930232558152</v>
      </c>
      <c r="AD1136" s="103">
        <f t="shared" si="87"/>
        <v>2455.5953488372097</v>
      </c>
      <c r="AE1136" s="104">
        <f t="shared" si="88"/>
        <v>328.28411906976748</v>
      </c>
      <c r="AF1136" s="104">
        <f t="shared" si="89"/>
        <v>12474.796524651165</v>
      </c>
    </row>
    <row r="1137" spans="28:32" ht="20.100000000000001" customHeight="1" x14ac:dyDescent="0.5">
      <c r="AB1137" s="102">
        <f t="shared" si="85"/>
        <v>38</v>
      </c>
      <c r="AC1137" s="103">
        <f t="shared" si="86"/>
        <v>64.620930232558152</v>
      </c>
      <c r="AD1137" s="103">
        <f t="shared" si="87"/>
        <v>2455.5953488372097</v>
      </c>
      <c r="AE1137" s="104">
        <f t="shared" si="88"/>
        <v>328.28411906976748</v>
      </c>
      <c r="AF1137" s="104">
        <f t="shared" si="89"/>
        <v>12474.796524651165</v>
      </c>
    </row>
    <row r="1138" spans="28:32" ht="20.100000000000001" customHeight="1" x14ac:dyDescent="0.5">
      <c r="AB1138" s="102">
        <f t="shared" si="85"/>
        <v>38</v>
      </c>
      <c r="AC1138" s="103">
        <f t="shared" si="86"/>
        <v>64.620930232558152</v>
      </c>
      <c r="AD1138" s="103">
        <f t="shared" si="87"/>
        <v>2455.5953488372097</v>
      </c>
      <c r="AE1138" s="104">
        <f t="shared" si="88"/>
        <v>328.28411906976748</v>
      </c>
      <c r="AF1138" s="104">
        <f t="shared" si="89"/>
        <v>12474.796524651165</v>
      </c>
    </row>
    <row r="1139" spans="28:32" ht="20.100000000000001" customHeight="1" x14ac:dyDescent="0.5">
      <c r="AB1139" s="102">
        <f t="shared" si="85"/>
        <v>38</v>
      </c>
      <c r="AC1139" s="103">
        <f t="shared" si="86"/>
        <v>64.620930232558152</v>
      </c>
      <c r="AD1139" s="103">
        <f t="shared" si="87"/>
        <v>2455.5953488372097</v>
      </c>
      <c r="AE1139" s="104">
        <f t="shared" si="88"/>
        <v>328.28411906976748</v>
      </c>
      <c r="AF1139" s="104">
        <f t="shared" si="89"/>
        <v>12474.796524651165</v>
      </c>
    </row>
    <row r="1140" spans="28:32" ht="20.100000000000001" customHeight="1" x14ac:dyDescent="0.5">
      <c r="AB1140" s="102">
        <f t="shared" si="85"/>
        <v>38</v>
      </c>
      <c r="AC1140" s="103">
        <f t="shared" si="86"/>
        <v>64.620930232558152</v>
      </c>
      <c r="AD1140" s="103">
        <f t="shared" si="87"/>
        <v>2455.5953488372097</v>
      </c>
      <c r="AE1140" s="104">
        <f t="shared" si="88"/>
        <v>328.28411906976748</v>
      </c>
      <c r="AF1140" s="104">
        <f t="shared" si="89"/>
        <v>12474.796524651165</v>
      </c>
    </row>
    <row r="1141" spans="28:32" ht="20.100000000000001" customHeight="1" x14ac:dyDescent="0.5">
      <c r="AB1141" s="102">
        <f t="shared" si="85"/>
        <v>38</v>
      </c>
      <c r="AC1141" s="103">
        <f t="shared" si="86"/>
        <v>64.620930232558152</v>
      </c>
      <c r="AD1141" s="103">
        <f t="shared" si="87"/>
        <v>2455.5953488372097</v>
      </c>
      <c r="AE1141" s="104">
        <f t="shared" si="88"/>
        <v>328.28411906976748</v>
      </c>
      <c r="AF1141" s="104">
        <f t="shared" si="89"/>
        <v>12474.796524651165</v>
      </c>
    </row>
    <row r="1142" spans="28:32" ht="20.100000000000001" customHeight="1" x14ac:dyDescent="0.5">
      <c r="AB1142" s="102">
        <f t="shared" si="85"/>
        <v>38</v>
      </c>
      <c r="AC1142" s="103">
        <f t="shared" si="86"/>
        <v>64.620930232558152</v>
      </c>
      <c r="AD1142" s="103">
        <f t="shared" si="87"/>
        <v>2455.5953488372097</v>
      </c>
      <c r="AE1142" s="104">
        <f t="shared" si="88"/>
        <v>328.28411906976748</v>
      </c>
      <c r="AF1142" s="104">
        <f t="shared" si="89"/>
        <v>12474.796524651165</v>
      </c>
    </row>
    <row r="1143" spans="28:32" ht="20.100000000000001" customHeight="1" x14ac:dyDescent="0.5">
      <c r="AB1143" s="102">
        <f t="shared" si="85"/>
        <v>38</v>
      </c>
      <c r="AC1143" s="103">
        <f t="shared" si="86"/>
        <v>64.620930232558152</v>
      </c>
      <c r="AD1143" s="103">
        <f t="shared" si="87"/>
        <v>2455.5953488372097</v>
      </c>
      <c r="AE1143" s="104">
        <f t="shared" si="88"/>
        <v>328.28411906976748</v>
      </c>
      <c r="AF1143" s="104">
        <f t="shared" si="89"/>
        <v>12474.796524651165</v>
      </c>
    </row>
    <row r="1144" spans="28:32" ht="20.100000000000001" customHeight="1" x14ac:dyDescent="0.5">
      <c r="AB1144" s="102">
        <f t="shared" si="85"/>
        <v>38</v>
      </c>
      <c r="AC1144" s="103">
        <f t="shared" si="86"/>
        <v>64.620930232558152</v>
      </c>
      <c r="AD1144" s="103">
        <f t="shared" si="87"/>
        <v>2455.5953488372097</v>
      </c>
      <c r="AE1144" s="104">
        <f t="shared" si="88"/>
        <v>328.28411906976748</v>
      </c>
      <c r="AF1144" s="104">
        <f t="shared" si="89"/>
        <v>12474.796524651165</v>
      </c>
    </row>
    <row r="1145" spans="28:32" ht="20.100000000000001" customHeight="1" x14ac:dyDescent="0.5">
      <c r="AB1145" s="102">
        <f t="shared" si="85"/>
        <v>38</v>
      </c>
      <c r="AC1145" s="103">
        <f t="shared" si="86"/>
        <v>64.620930232558152</v>
      </c>
      <c r="AD1145" s="103">
        <f t="shared" si="87"/>
        <v>2455.5953488372097</v>
      </c>
      <c r="AE1145" s="104">
        <f t="shared" si="88"/>
        <v>328.28411906976748</v>
      </c>
      <c r="AF1145" s="104">
        <f t="shared" si="89"/>
        <v>12474.796524651165</v>
      </c>
    </row>
    <row r="1146" spans="28:32" ht="20.100000000000001" customHeight="1" x14ac:dyDescent="0.5">
      <c r="AB1146" s="102">
        <f t="shared" si="85"/>
        <v>38</v>
      </c>
      <c r="AC1146" s="103">
        <f t="shared" si="86"/>
        <v>64.620930232558152</v>
      </c>
      <c r="AD1146" s="103">
        <f t="shared" si="87"/>
        <v>2455.5953488372097</v>
      </c>
      <c r="AE1146" s="104">
        <f t="shared" si="88"/>
        <v>328.28411906976748</v>
      </c>
      <c r="AF1146" s="104">
        <f t="shared" si="89"/>
        <v>12474.796524651165</v>
      </c>
    </row>
    <row r="1147" spans="28:32" ht="20.100000000000001" customHeight="1" x14ac:dyDescent="0.5">
      <c r="AB1147" s="102">
        <f t="shared" si="85"/>
        <v>38</v>
      </c>
      <c r="AC1147" s="103">
        <f t="shared" si="86"/>
        <v>64.620930232558152</v>
      </c>
      <c r="AD1147" s="103">
        <f t="shared" si="87"/>
        <v>2455.5953488372097</v>
      </c>
      <c r="AE1147" s="104">
        <f t="shared" si="88"/>
        <v>328.28411906976748</v>
      </c>
      <c r="AF1147" s="104">
        <f t="shared" si="89"/>
        <v>12474.796524651165</v>
      </c>
    </row>
    <row r="1148" spans="28:32" ht="20.100000000000001" customHeight="1" x14ac:dyDescent="0.5">
      <c r="AB1148" s="102">
        <f t="shared" si="85"/>
        <v>38</v>
      </c>
      <c r="AC1148" s="103">
        <f t="shared" si="86"/>
        <v>64.620930232558152</v>
      </c>
      <c r="AD1148" s="103">
        <f t="shared" si="87"/>
        <v>2455.5953488372097</v>
      </c>
      <c r="AE1148" s="104">
        <f t="shared" si="88"/>
        <v>328.28411906976748</v>
      </c>
      <c r="AF1148" s="104">
        <f t="shared" si="89"/>
        <v>12474.796524651165</v>
      </c>
    </row>
    <row r="1149" spans="28:32" ht="20.100000000000001" customHeight="1" x14ac:dyDescent="0.5">
      <c r="AB1149" s="102">
        <f t="shared" si="85"/>
        <v>38</v>
      </c>
      <c r="AC1149" s="103">
        <f t="shared" si="86"/>
        <v>64.620930232558152</v>
      </c>
      <c r="AD1149" s="103">
        <f t="shared" si="87"/>
        <v>2455.5953488372097</v>
      </c>
      <c r="AE1149" s="104">
        <f t="shared" si="88"/>
        <v>328.28411906976748</v>
      </c>
      <c r="AF1149" s="104">
        <f t="shared" si="89"/>
        <v>12474.796524651165</v>
      </c>
    </row>
    <row r="1150" spans="28:32" ht="20.100000000000001" customHeight="1" x14ac:dyDescent="0.5">
      <c r="AB1150" s="102">
        <f t="shared" si="85"/>
        <v>38</v>
      </c>
      <c r="AC1150" s="103">
        <f t="shared" si="86"/>
        <v>64.620930232558152</v>
      </c>
      <c r="AD1150" s="103">
        <f t="shared" si="87"/>
        <v>2455.5953488372097</v>
      </c>
      <c r="AE1150" s="104">
        <f t="shared" si="88"/>
        <v>328.28411906976748</v>
      </c>
      <c r="AF1150" s="104">
        <f t="shared" si="89"/>
        <v>12474.796524651165</v>
      </c>
    </row>
    <row r="1151" spans="28:32" ht="20.100000000000001" customHeight="1" x14ac:dyDescent="0.5">
      <c r="AB1151" s="102">
        <f t="shared" si="85"/>
        <v>38</v>
      </c>
      <c r="AC1151" s="103">
        <f t="shared" si="86"/>
        <v>64.620930232558152</v>
      </c>
      <c r="AD1151" s="103">
        <f t="shared" si="87"/>
        <v>2455.5953488372097</v>
      </c>
      <c r="AE1151" s="104">
        <f t="shared" si="88"/>
        <v>328.28411906976748</v>
      </c>
      <c r="AF1151" s="104">
        <f t="shared" si="89"/>
        <v>12474.796524651165</v>
      </c>
    </row>
    <row r="1152" spans="28:32" ht="20.100000000000001" customHeight="1" x14ac:dyDescent="0.5">
      <c r="AB1152" s="102">
        <f t="shared" si="85"/>
        <v>38</v>
      </c>
      <c r="AC1152" s="103">
        <f t="shared" si="86"/>
        <v>64.620930232558152</v>
      </c>
      <c r="AD1152" s="103">
        <f t="shared" si="87"/>
        <v>2455.5953488372097</v>
      </c>
      <c r="AE1152" s="104">
        <f t="shared" si="88"/>
        <v>328.28411906976748</v>
      </c>
      <c r="AF1152" s="104">
        <f t="shared" si="89"/>
        <v>12474.796524651165</v>
      </c>
    </row>
    <row r="1153" spans="28:32" ht="20.100000000000001" customHeight="1" x14ac:dyDescent="0.5">
      <c r="AB1153" s="102">
        <f t="shared" si="85"/>
        <v>38</v>
      </c>
      <c r="AC1153" s="103">
        <f t="shared" si="86"/>
        <v>64.620930232558152</v>
      </c>
      <c r="AD1153" s="103">
        <f t="shared" si="87"/>
        <v>2455.5953488372097</v>
      </c>
      <c r="AE1153" s="104">
        <f t="shared" si="88"/>
        <v>328.28411906976748</v>
      </c>
      <c r="AF1153" s="104">
        <f t="shared" si="89"/>
        <v>12474.796524651165</v>
      </c>
    </row>
    <row r="1154" spans="28:32" ht="20.100000000000001" customHeight="1" x14ac:dyDescent="0.5">
      <c r="AB1154" s="102">
        <f t="shared" si="85"/>
        <v>38</v>
      </c>
      <c r="AC1154" s="103">
        <f t="shared" si="86"/>
        <v>64.620930232558152</v>
      </c>
      <c r="AD1154" s="103">
        <f t="shared" si="87"/>
        <v>2455.5953488372097</v>
      </c>
      <c r="AE1154" s="104">
        <f t="shared" si="88"/>
        <v>328.28411906976748</v>
      </c>
      <c r="AF1154" s="104">
        <f t="shared" si="89"/>
        <v>12474.796524651165</v>
      </c>
    </row>
    <row r="1155" spans="28:32" ht="20.100000000000001" customHeight="1" x14ac:dyDescent="0.5">
      <c r="AB1155" s="102">
        <f t="shared" si="85"/>
        <v>38</v>
      </c>
      <c r="AC1155" s="103">
        <f t="shared" si="86"/>
        <v>64.620930232558152</v>
      </c>
      <c r="AD1155" s="103">
        <f t="shared" si="87"/>
        <v>2455.5953488372097</v>
      </c>
      <c r="AE1155" s="104">
        <f t="shared" si="88"/>
        <v>328.28411906976748</v>
      </c>
      <c r="AF1155" s="104">
        <f t="shared" si="89"/>
        <v>12474.796524651165</v>
      </c>
    </row>
    <row r="1156" spans="28:32" ht="20.100000000000001" customHeight="1" x14ac:dyDescent="0.5">
      <c r="AB1156" s="102">
        <f t="shared" si="85"/>
        <v>38</v>
      </c>
      <c r="AC1156" s="103">
        <f t="shared" si="86"/>
        <v>64.620930232558152</v>
      </c>
      <c r="AD1156" s="103">
        <f t="shared" si="87"/>
        <v>2455.5953488372097</v>
      </c>
      <c r="AE1156" s="104">
        <f t="shared" si="88"/>
        <v>328.28411906976748</v>
      </c>
      <c r="AF1156" s="104">
        <f t="shared" si="89"/>
        <v>12474.796524651165</v>
      </c>
    </row>
    <row r="1157" spans="28:32" ht="20.100000000000001" customHeight="1" x14ac:dyDescent="0.5">
      <c r="AB1157" s="102">
        <f t="shared" si="85"/>
        <v>38</v>
      </c>
      <c r="AC1157" s="103">
        <f t="shared" si="86"/>
        <v>64.620930232558152</v>
      </c>
      <c r="AD1157" s="103">
        <f t="shared" si="87"/>
        <v>2455.5953488372097</v>
      </c>
      <c r="AE1157" s="104">
        <f t="shared" si="88"/>
        <v>328.28411906976748</v>
      </c>
      <c r="AF1157" s="104">
        <f t="shared" si="89"/>
        <v>12474.796524651165</v>
      </c>
    </row>
    <row r="1158" spans="28:32" ht="20.100000000000001" customHeight="1" x14ac:dyDescent="0.5">
      <c r="AB1158" s="102">
        <f t="shared" si="85"/>
        <v>38</v>
      </c>
      <c r="AC1158" s="103">
        <f t="shared" si="86"/>
        <v>64.620930232558152</v>
      </c>
      <c r="AD1158" s="103">
        <f t="shared" si="87"/>
        <v>2455.5953488372097</v>
      </c>
      <c r="AE1158" s="104">
        <f t="shared" si="88"/>
        <v>328.28411906976748</v>
      </c>
      <c r="AF1158" s="104">
        <f t="shared" si="89"/>
        <v>12474.796524651165</v>
      </c>
    </row>
    <row r="1159" spans="28:32" ht="20.100000000000001" customHeight="1" x14ac:dyDescent="0.5">
      <c r="AB1159" s="102">
        <f t="shared" ref="AB1159:AB1222" si="90">AB1158+U1159</f>
        <v>38</v>
      </c>
      <c r="AC1159" s="103">
        <f t="shared" ref="AC1159:AC1222" si="91">IF(U1159&gt;0,(W1159+AD1158)/AB1159,AC1158)</f>
        <v>64.620930232558152</v>
      </c>
      <c r="AD1159" s="103">
        <f t="shared" ref="AD1159:AD1222" si="92">AB1159*AC1159</f>
        <v>2455.5953488372097</v>
      </c>
      <c r="AE1159" s="104">
        <f t="shared" ref="AE1159:AE1222" si="93">IF(U1159&gt;0,(AF1158+Z1159)/AB1159,AE1158)</f>
        <v>328.28411906976748</v>
      </c>
      <c r="AF1159" s="104">
        <f t="shared" ref="AF1159:AF1222" si="94">AB1159*AE1159</f>
        <v>12474.796524651165</v>
      </c>
    </row>
    <row r="1160" spans="28:32" ht="20.100000000000001" customHeight="1" x14ac:dyDescent="0.5">
      <c r="AB1160" s="102">
        <f t="shared" si="90"/>
        <v>38</v>
      </c>
      <c r="AC1160" s="103">
        <f t="shared" si="91"/>
        <v>64.620930232558152</v>
      </c>
      <c r="AD1160" s="103">
        <f t="shared" si="92"/>
        <v>2455.5953488372097</v>
      </c>
      <c r="AE1160" s="104">
        <f t="shared" si="93"/>
        <v>328.28411906976748</v>
      </c>
      <c r="AF1160" s="104">
        <f t="shared" si="94"/>
        <v>12474.796524651165</v>
      </c>
    </row>
    <row r="1161" spans="28:32" ht="20.100000000000001" customHeight="1" x14ac:dyDescent="0.5">
      <c r="AB1161" s="102">
        <f t="shared" si="90"/>
        <v>38</v>
      </c>
      <c r="AC1161" s="103">
        <f t="shared" si="91"/>
        <v>64.620930232558152</v>
      </c>
      <c r="AD1161" s="103">
        <f t="shared" si="92"/>
        <v>2455.5953488372097</v>
      </c>
      <c r="AE1161" s="104">
        <f t="shared" si="93"/>
        <v>328.28411906976748</v>
      </c>
      <c r="AF1161" s="104">
        <f t="shared" si="94"/>
        <v>12474.796524651165</v>
      </c>
    </row>
    <row r="1162" spans="28:32" ht="20.100000000000001" customHeight="1" x14ac:dyDescent="0.5">
      <c r="AB1162" s="102">
        <f t="shared" si="90"/>
        <v>38</v>
      </c>
      <c r="AC1162" s="103">
        <f t="shared" si="91"/>
        <v>64.620930232558152</v>
      </c>
      <c r="AD1162" s="103">
        <f t="shared" si="92"/>
        <v>2455.5953488372097</v>
      </c>
      <c r="AE1162" s="104">
        <f t="shared" si="93"/>
        <v>328.28411906976748</v>
      </c>
      <c r="AF1162" s="104">
        <f t="shared" si="94"/>
        <v>12474.796524651165</v>
      </c>
    </row>
    <row r="1163" spans="28:32" ht="20.100000000000001" customHeight="1" x14ac:dyDescent="0.5">
      <c r="AB1163" s="102">
        <f t="shared" si="90"/>
        <v>38</v>
      </c>
      <c r="AC1163" s="103">
        <f t="shared" si="91"/>
        <v>64.620930232558152</v>
      </c>
      <c r="AD1163" s="103">
        <f t="shared" si="92"/>
        <v>2455.5953488372097</v>
      </c>
      <c r="AE1163" s="104">
        <f t="shared" si="93"/>
        <v>328.28411906976748</v>
      </c>
      <c r="AF1163" s="104">
        <f t="shared" si="94"/>
        <v>12474.796524651165</v>
      </c>
    </row>
    <row r="1164" spans="28:32" ht="20.100000000000001" customHeight="1" x14ac:dyDescent="0.5">
      <c r="AB1164" s="102">
        <f t="shared" si="90"/>
        <v>38</v>
      </c>
      <c r="AC1164" s="103">
        <f t="shared" si="91"/>
        <v>64.620930232558152</v>
      </c>
      <c r="AD1164" s="103">
        <f t="shared" si="92"/>
        <v>2455.5953488372097</v>
      </c>
      <c r="AE1164" s="104">
        <f t="shared" si="93"/>
        <v>328.28411906976748</v>
      </c>
      <c r="AF1164" s="104">
        <f t="shared" si="94"/>
        <v>12474.796524651165</v>
      </c>
    </row>
    <row r="1165" spans="28:32" ht="20.100000000000001" customHeight="1" x14ac:dyDescent="0.5">
      <c r="AB1165" s="102">
        <f t="shared" si="90"/>
        <v>38</v>
      </c>
      <c r="AC1165" s="103">
        <f t="shared" si="91"/>
        <v>64.620930232558152</v>
      </c>
      <c r="AD1165" s="103">
        <f t="shared" si="92"/>
        <v>2455.5953488372097</v>
      </c>
      <c r="AE1165" s="104">
        <f t="shared" si="93"/>
        <v>328.28411906976748</v>
      </c>
      <c r="AF1165" s="104">
        <f t="shared" si="94"/>
        <v>12474.796524651165</v>
      </c>
    </row>
    <row r="1166" spans="28:32" ht="20.100000000000001" customHeight="1" x14ac:dyDescent="0.5">
      <c r="AB1166" s="102">
        <f t="shared" si="90"/>
        <v>38</v>
      </c>
      <c r="AC1166" s="103">
        <f t="shared" si="91"/>
        <v>64.620930232558152</v>
      </c>
      <c r="AD1166" s="103">
        <f t="shared" si="92"/>
        <v>2455.5953488372097</v>
      </c>
      <c r="AE1166" s="104">
        <f t="shared" si="93"/>
        <v>328.28411906976748</v>
      </c>
      <c r="AF1166" s="104">
        <f t="shared" si="94"/>
        <v>12474.796524651165</v>
      </c>
    </row>
    <row r="1167" spans="28:32" ht="20.100000000000001" customHeight="1" x14ac:dyDescent="0.5">
      <c r="AB1167" s="102">
        <f t="shared" si="90"/>
        <v>38</v>
      </c>
      <c r="AC1167" s="103">
        <f t="shared" si="91"/>
        <v>64.620930232558152</v>
      </c>
      <c r="AD1167" s="103">
        <f t="shared" si="92"/>
        <v>2455.5953488372097</v>
      </c>
      <c r="AE1167" s="104">
        <f t="shared" si="93"/>
        <v>328.28411906976748</v>
      </c>
      <c r="AF1167" s="104">
        <f t="shared" si="94"/>
        <v>12474.796524651165</v>
      </c>
    </row>
    <row r="1168" spans="28:32" ht="20.100000000000001" customHeight="1" x14ac:dyDescent="0.5">
      <c r="AB1168" s="102">
        <f t="shared" si="90"/>
        <v>38</v>
      </c>
      <c r="AC1168" s="103">
        <f t="shared" si="91"/>
        <v>64.620930232558152</v>
      </c>
      <c r="AD1168" s="103">
        <f t="shared" si="92"/>
        <v>2455.5953488372097</v>
      </c>
      <c r="AE1168" s="104">
        <f t="shared" si="93"/>
        <v>328.28411906976748</v>
      </c>
      <c r="AF1168" s="104">
        <f t="shared" si="94"/>
        <v>12474.796524651165</v>
      </c>
    </row>
    <row r="1169" spans="28:32" ht="20.100000000000001" customHeight="1" x14ac:dyDescent="0.5">
      <c r="AB1169" s="102">
        <f t="shared" si="90"/>
        <v>38</v>
      </c>
      <c r="AC1169" s="103">
        <f t="shared" si="91"/>
        <v>64.620930232558152</v>
      </c>
      <c r="AD1169" s="103">
        <f t="shared" si="92"/>
        <v>2455.5953488372097</v>
      </c>
      <c r="AE1169" s="104">
        <f t="shared" si="93"/>
        <v>328.28411906976748</v>
      </c>
      <c r="AF1169" s="104">
        <f t="shared" si="94"/>
        <v>12474.796524651165</v>
      </c>
    </row>
    <row r="1170" spans="28:32" ht="20.100000000000001" customHeight="1" x14ac:dyDescent="0.5">
      <c r="AB1170" s="102">
        <f t="shared" si="90"/>
        <v>38</v>
      </c>
      <c r="AC1170" s="103">
        <f t="shared" si="91"/>
        <v>64.620930232558152</v>
      </c>
      <c r="AD1170" s="103">
        <f t="shared" si="92"/>
        <v>2455.5953488372097</v>
      </c>
      <c r="AE1170" s="104">
        <f t="shared" si="93"/>
        <v>328.28411906976748</v>
      </c>
      <c r="AF1170" s="104">
        <f t="shared" si="94"/>
        <v>12474.796524651165</v>
      </c>
    </row>
    <row r="1171" spans="28:32" ht="20.100000000000001" customHeight="1" x14ac:dyDescent="0.5">
      <c r="AB1171" s="102">
        <f t="shared" si="90"/>
        <v>38</v>
      </c>
      <c r="AC1171" s="103">
        <f t="shared" si="91"/>
        <v>64.620930232558152</v>
      </c>
      <c r="AD1171" s="103">
        <f t="shared" si="92"/>
        <v>2455.5953488372097</v>
      </c>
      <c r="AE1171" s="104">
        <f t="shared" si="93"/>
        <v>328.28411906976748</v>
      </c>
      <c r="AF1171" s="104">
        <f t="shared" si="94"/>
        <v>12474.796524651165</v>
      </c>
    </row>
    <row r="1172" spans="28:32" ht="20.100000000000001" customHeight="1" x14ac:dyDescent="0.5">
      <c r="AB1172" s="102">
        <f t="shared" si="90"/>
        <v>38</v>
      </c>
      <c r="AC1172" s="103">
        <f t="shared" si="91"/>
        <v>64.620930232558152</v>
      </c>
      <c r="AD1172" s="103">
        <f t="shared" si="92"/>
        <v>2455.5953488372097</v>
      </c>
      <c r="AE1172" s="104">
        <f t="shared" si="93"/>
        <v>328.28411906976748</v>
      </c>
      <c r="AF1172" s="104">
        <f t="shared" si="94"/>
        <v>12474.796524651165</v>
      </c>
    </row>
    <row r="1173" spans="28:32" ht="20.100000000000001" customHeight="1" x14ac:dyDescent="0.5">
      <c r="AB1173" s="102">
        <f t="shared" si="90"/>
        <v>38</v>
      </c>
      <c r="AC1173" s="103">
        <f t="shared" si="91"/>
        <v>64.620930232558152</v>
      </c>
      <c r="AD1173" s="103">
        <f t="shared" si="92"/>
        <v>2455.5953488372097</v>
      </c>
      <c r="AE1173" s="104">
        <f t="shared" si="93"/>
        <v>328.28411906976748</v>
      </c>
      <c r="AF1173" s="104">
        <f t="shared" si="94"/>
        <v>12474.796524651165</v>
      </c>
    </row>
    <row r="1174" spans="28:32" ht="20.100000000000001" customHeight="1" x14ac:dyDescent="0.5">
      <c r="AB1174" s="102">
        <f t="shared" si="90"/>
        <v>38</v>
      </c>
      <c r="AC1174" s="103">
        <f t="shared" si="91"/>
        <v>64.620930232558152</v>
      </c>
      <c r="AD1174" s="103">
        <f t="shared" si="92"/>
        <v>2455.5953488372097</v>
      </c>
      <c r="AE1174" s="104">
        <f t="shared" si="93"/>
        <v>328.28411906976748</v>
      </c>
      <c r="AF1174" s="104">
        <f t="shared" si="94"/>
        <v>12474.796524651165</v>
      </c>
    </row>
    <row r="1175" spans="28:32" ht="20.100000000000001" customHeight="1" x14ac:dyDescent="0.5">
      <c r="AB1175" s="102">
        <f t="shared" si="90"/>
        <v>38</v>
      </c>
      <c r="AC1175" s="103">
        <f t="shared" si="91"/>
        <v>64.620930232558152</v>
      </c>
      <c r="AD1175" s="103">
        <f t="shared" si="92"/>
        <v>2455.5953488372097</v>
      </c>
      <c r="AE1175" s="104">
        <f t="shared" si="93"/>
        <v>328.28411906976748</v>
      </c>
      <c r="AF1175" s="104">
        <f t="shared" si="94"/>
        <v>12474.796524651165</v>
      </c>
    </row>
    <row r="1176" spans="28:32" ht="20.100000000000001" customHeight="1" x14ac:dyDescent="0.5">
      <c r="AB1176" s="102">
        <f t="shared" si="90"/>
        <v>38</v>
      </c>
      <c r="AC1176" s="103">
        <f t="shared" si="91"/>
        <v>64.620930232558152</v>
      </c>
      <c r="AD1176" s="103">
        <f t="shared" si="92"/>
        <v>2455.5953488372097</v>
      </c>
      <c r="AE1176" s="104">
        <f t="shared" si="93"/>
        <v>328.28411906976748</v>
      </c>
      <c r="AF1176" s="104">
        <f t="shared" si="94"/>
        <v>12474.796524651165</v>
      </c>
    </row>
    <row r="1177" spans="28:32" ht="20.100000000000001" customHeight="1" x14ac:dyDescent="0.5">
      <c r="AB1177" s="102">
        <f t="shared" si="90"/>
        <v>38</v>
      </c>
      <c r="AC1177" s="103">
        <f t="shared" si="91"/>
        <v>64.620930232558152</v>
      </c>
      <c r="AD1177" s="103">
        <f t="shared" si="92"/>
        <v>2455.5953488372097</v>
      </c>
      <c r="AE1177" s="104">
        <f t="shared" si="93"/>
        <v>328.28411906976748</v>
      </c>
      <c r="AF1177" s="104">
        <f t="shared" si="94"/>
        <v>12474.796524651165</v>
      </c>
    </row>
    <row r="1178" spans="28:32" ht="20.100000000000001" customHeight="1" x14ac:dyDescent="0.5">
      <c r="AB1178" s="102">
        <f t="shared" si="90"/>
        <v>38</v>
      </c>
      <c r="AC1178" s="103">
        <f t="shared" si="91"/>
        <v>64.620930232558152</v>
      </c>
      <c r="AD1178" s="103">
        <f t="shared" si="92"/>
        <v>2455.5953488372097</v>
      </c>
      <c r="AE1178" s="104">
        <f t="shared" si="93"/>
        <v>328.28411906976748</v>
      </c>
      <c r="AF1178" s="104">
        <f t="shared" si="94"/>
        <v>12474.796524651165</v>
      </c>
    </row>
    <row r="1179" spans="28:32" ht="20.100000000000001" customHeight="1" x14ac:dyDescent="0.5">
      <c r="AB1179" s="102">
        <f t="shared" si="90"/>
        <v>38</v>
      </c>
      <c r="AC1179" s="103">
        <f t="shared" si="91"/>
        <v>64.620930232558152</v>
      </c>
      <c r="AD1179" s="103">
        <f t="shared" si="92"/>
        <v>2455.5953488372097</v>
      </c>
      <c r="AE1179" s="104">
        <f t="shared" si="93"/>
        <v>328.28411906976748</v>
      </c>
      <c r="AF1179" s="104">
        <f t="shared" si="94"/>
        <v>12474.796524651165</v>
      </c>
    </row>
    <row r="1180" spans="28:32" ht="20.100000000000001" customHeight="1" x14ac:dyDescent="0.5">
      <c r="AB1180" s="102">
        <f t="shared" si="90"/>
        <v>38</v>
      </c>
      <c r="AC1180" s="103">
        <f t="shared" si="91"/>
        <v>64.620930232558152</v>
      </c>
      <c r="AD1180" s="103">
        <f t="shared" si="92"/>
        <v>2455.5953488372097</v>
      </c>
      <c r="AE1180" s="104">
        <f t="shared" si="93"/>
        <v>328.28411906976748</v>
      </c>
      <c r="AF1180" s="104">
        <f t="shared" si="94"/>
        <v>12474.796524651165</v>
      </c>
    </row>
    <row r="1181" spans="28:32" ht="20.100000000000001" customHeight="1" x14ac:dyDescent="0.5">
      <c r="AB1181" s="102">
        <f t="shared" si="90"/>
        <v>38</v>
      </c>
      <c r="AC1181" s="103">
        <f t="shared" si="91"/>
        <v>64.620930232558152</v>
      </c>
      <c r="AD1181" s="103">
        <f t="shared" si="92"/>
        <v>2455.5953488372097</v>
      </c>
      <c r="AE1181" s="104">
        <f t="shared" si="93"/>
        <v>328.28411906976748</v>
      </c>
      <c r="AF1181" s="104">
        <f t="shared" si="94"/>
        <v>12474.796524651165</v>
      </c>
    </row>
    <row r="1182" spans="28:32" ht="20.100000000000001" customHeight="1" x14ac:dyDescent="0.5">
      <c r="AB1182" s="102">
        <f t="shared" si="90"/>
        <v>38</v>
      </c>
      <c r="AC1182" s="103">
        <f t="shared" si="91"/>
        <v>64.620930232558152</v>
      </c>
      <c r="AD1182" s="103">
        <f t="shared" si="92"/>
        <v>2455.5953488372097</v>
      </c>
      <c r="AE1182" s="104">
        <f t="shared" si="93"/>
        <v>328.28411906976748</v>
      </c>
      <c r="AF1182" s="104">
        <f t="shared" si="94"/>
        <v>12474.796524651165</v>
      </c>
    </row>
    <row r="1183" spans="28:32" ht="20.100000000000001" customHeight="1" x14ac:dyDescent="0.5">
      <c r="AB1183" s="102">
        <f t="shared" si="90"/>
        <v>38</v>
      </c>
      <c r="AC1183" s="103">
        <f t="shared" si="91"/>
        <v>64.620930232558152</v>
      </c>
      <c r="AD1183" s="103">
        <f t="shared" si="92"/>
        <v>2455.5953488372097</v>
      </c>
      <c r="AE1183" s="104">
        <f t="shared" si="93"/>
        <v>328.28411906976748</v>
      </c>
      <c r="AF1183" s="104">
        <f t="shared" si="94"/>
        <v>12474.796524651165</v>
      </c>
    </row>
    <row r="1184" spans="28:32" ht="20.100000000000001" customHeight="1" x14ac:dyDescent="0.5">
      <c r="AB1184" s="102">
        <f t="shared" si="90"/>
        <v>38</v>
      </c>
      <c r="AC1184" s="103">
        <f t="shared" si="91"/>
        <v>64.620930232558152</v>
      </c>
      <c r="AD1184" s="103">
        <f t="shared" si="92"/>
        <v>2455.5953488372097</v>
      </c>
      <c r="AE1184" s="104">
        <f t="shared" si="93"/>
        <v>328.28411906976748</v>
      </c>
      <c r="AF1184" s="104">
        <f t="shared" si="94"/>
        <v>12474.796524651165</v>
      </c>
    </row>
    <row r="1185" spans="28:32" ht="20.100000000000001" customHeight="1" x14ac:dyDescent="0.5">
      <c r="AB1185" s="102">
        <f t="shared" si="90"/>
        <v>38</v>
      </c>
      <c r="AC1185" s="103">
        <f t="shared" si="91"/>
        <v>64.620930232558152</v>
      </c>
      <c r="AD1185" s="103">
        <f t="shared" si="92"/>
        <v>2455.5953488372097</v>
      </c>
      <c r="AE1185" s="104">
        <f t="shared" si="93"/>
        <v>328.28411906976748</v>
      </c>
      <c r="AF1185" s="104">
        <f t="shared" si="94"/>
        <v>12474.796524651165</v>
      </c>
    </row>
    <row r="1186" spans="28:32" ht="20.100000000000001" customHeight="1" x14ac:dyDescent="0.5">
      <c r="AB1186" s="102">
        <f t="shared" si="90"/>
        <v>38</v>
      </c>
      <c r="AC1186" s="103">
        <f t="shared" si="91"/>
        <v>64.620930232558152</v>
      </c>
      <c r="AD1186" s="103">
        <f t="shared" si="92"/>
        <v>2455.5953488372097</v>
      </c>
      <c r="AE1186" s="104">
        <f t="shared" si="93"/>
        <v>328.28411906976748</v>
      </c>
      <c r="AF1186" s="104">
        <f t="shared" si="94"/>
        <v>12474.796524651165</v>
      </c>
    </row>
    <row r="1187" spans="28:32" ht="20.100000000000001" customHeight="1" x14ac:dyDescent="0.5">
      <c r="AB1187" s="102">
        <f t="shared" si="90"/>
        <v>38</v>
      </c>
      <c r="AC1187" s="103">
        <f t="shared" si="91"/>
        <v>64.620930232558152</v>
      </c>
      <c r="AD1187" s="103">
        <f t="shared" si="92"/>
        <v>2455.5953488372097</v>
      </c>
      <c r="AE1187" s="104">
        <f t="shared" si="93"/>
        <v>328.28411906976748</v>
      </c>
      <c r="AF1187" s="104">
        <f t="shared" si="94"/>
        <v>12474.796524651165</v>
      </c>
    </row>
    <row r="1188" spans="28:32" ht="20.100000000000001" customHeight="1" x14ac:dyDescent="0.5">
      <c r="AB1188" s="102">
        <f t="shared" si="90"/>
        <v>38</v>
      </c>
      <c r="AC1188" s="103">
        <f t="shared" si="91"/>
        <v>64.620930232558152</v>
      </c>
      <c r="AD1188" s="103">
        <f t="shared" si="92"/>
        <v>2455.5953488372097</v>
      </c>
      <c r="AE1188" s="104">
        <f t="shared" si="93"/>
        <v>328.28411906976748</v>
      </c>
      <c r="AF1188" s="104">
        <f t="shared" si="94"/>
        <v>12474.796524651165</v>
      </c>
    </row>
    <row r="1189" spans="28:32" ht="20.100000000000001" customHeight="1" x14ac:dyDescent="0.5">
      <c r="AB1189" s="102">
        <f t="shared" si="90"/>
        <v>38</v>
      </c>
      <c r="AC1189" s="103">
        <f t="shared" si="91"/>
        <v>64.620930232558152</v>
      </c>
      <c r="AD1189" s="103">
        <f t="shared" si="92"/>
        <v>2455.5953488372097</v>
      </c>
      <c r="AE1189" s="104">
        <f t="shared" si="93"/>
        <v>328.28411906976748</v>
      </c>
      <c r="AF1189" s="104">
        <f t="shared" si="94"/>
        <v>12474.796524651165</v>
      </c>
    </row>
    <row r="1190" spans="28:32" ht="20.100000000000001" customHeight="1" x14ac:dyDescent="0.5">
      <c r="AB1190" s="102">
        <f t="shared" si="90"/>
        <v>38</v>
      </c>
      <c r="AC1190" s="103">
        <f t="shared" si="91"/>
        <v>64.620930232558152</v>
      </c>
      <c r="AD1190" s="103">
        <f t="shared" si="92"/>
        <v>2455.5953488372097</v>
      </c>
      <c r="AE1190" s="104">
        <f t="shared" si="93"/>
        <v>328.28411906976748</v>
      </c>
      <c r="AF1190" s="104">
        <f t="shared" si="94"/>
        <v>12474.796524651165</v>
      </c>
    </row>
    <row r="1191" spans="28:32" ht="20.100000000000001" customHeight="1" x14ac:dyDescent="0.5">
      <c r="AB1191" s="102">
        <f t="shared" si="90"/>
        <v>38</v>
      </c>
      <c r="AC1191" s="103">
        <f t="shared" si="91"/>
        <v>64.620930232558152</v>
      </c>
      <c r="AD1191" s="103">
        <f t="shared" si="92"/>
        <v>2455.5953488372097</v>
      </c>
      <c r="AE1191" s="104">
        <f t="shared" si="93"/>
        <v>328.28411906976748</v>
      </c>
      <c r="AF1191" s="104">
        <f t="shared" si="94"/>
        <v>12474.796524651165</v>
      </c>
    </row>
    <row r="1192" spans="28:32" ht="20.100000000000001" customHeight="1" x14ac:dyDescent="0.5">
      <c r="AB1192" s="102">
        <f t="shared" si="90"/>
        <v>38</v>
      </c>
      <c r="AC1192" s="103">
        <f t="shared" si="91"/>
        <v>64.620930232558152</v>
      </c>
      <c r="AD1192" s="103">
        <f t="shared" si="92"/>
        <v>2455.5953488372097</v>
      </c>
      <c r="AE1192" s="104">
        <f t="shared" si="93"/>
        <v>328.28411906976748</v>
      </c>
      <c r="AF1192" s="104">
        <f t="shared" si="94"/>
        <v>12474.796524651165</v>
      </c>
    </row>
    <row r="1193" spans="28:32" ht="20.100000000000001" customHeight="1" x14ac:dyDescent="0.5">
      <c r="AB1193" s="102">
        <f t="shared" si="90"/>
        <v>38</v>
      </c>
      <c r="AC1193" s="103">
        <f t="shared" si="91"/>
        <v>64.620930232558152</v>
      </c>
      <c r="AD1193" s="103">
        <f t="shared" si="92"/>
        <v>2455.5953488372097</v>
      </c>
      <c r="AE1193" s="104">
        <f t="shared" si="93"/>
        <v>328.28411906976748</v>
      </c>
      <c r="AF1193" s="104">
        <f t="shared" si="94"/>
        <v>12474.796524651165</v>
      </c>
    </row>
    <row r="1194" spans="28:32" ht="20.100000000000001" customHeight="1" x14ac:dyDescent="0.5">
      <c r="AB1194" s="102">
        <f t="shared" si="90"/>
        <v>38</v>
      </c>
      <c r="AC1194" s="103">
        <f t="shared" si="91"/>
        <v>64.620930232558152</v>
      </c>
      <c r="AD1194" s="103">
        <f t="shared" si="92"/>
        <v>2455.5953488372097</v>
      </c>
      <c r="AE1194" s="104">
        <f t="shared" si="93"/>
        <v>328.28411906976748</v>
      </c>
      <c r="AF1194" s="104">
        <f t="shared" si="94"/>
        <v>12474.796524651165</v>
      </c>
    </row>
    <row r="1195" spans="28:32" ht="20.100000000000001" customHeight="1" x14ac:dyDescent="0.5">
      <c r="AB1195" s="102">
        <f t="shared" si="90"/>
        <v>38</v>
      </c>
      <c r="AC1195" s="103">
        <f t="shared" si="91"/>
        <v>64.620930232558152</v>
      </c>
      <c r="AD1195" s="103">
        <f t="shared" si="92"/>
        <v>2455.5953488372097</v>
      </c>
      <c r="AE1195" s="104">
        <f t="shared" si="93"/>
        <v>328.28411906976748</v>
      </c>
      <c r="AF1195" s="104">
        <f t="shared" si="94"/>
        <v>12474.796524651165</v>
      </c>
    </row>
    <row r="1196" spans="28:32" ht="20.100000000000001" customHeight="1" x14ac:dyDescent="0.5">
      <c r="AB1196" s="102">
        <f t="shared" si="90"/>
        <v>38</v>
      </c>
      <c r="AC1196" s="103">
        <f t="shared" si="91"/>
        <v>64.620930232558152</v>
      </c>
      <c r="AD1196" s="103">
        <f t="shared" si="92"/>
        <v>2455.5953488372097</v>
      </c>
      <c r="AE1196" s="104">
        <f t="shared" si="93"/>
        <v>328.28411906976748</v>
      </c>
      <c r="AF1196" s="104">
        <f t="shared" si="94"/>
        <v>12474.796524651165</v>
      </c>
    </row>
    <row r="1197" spans="28:32" ht="20.100000000000001" customHeight="1" x14ac:dyDescent="0.5">
      <c r="AB1197" s="102">
        <f t="shared" si="90"/>
        <v>38</v>
      </c>
      <c r="AC1197" s="103">
        <f t="shared" si="91"/>
        <v>64.620930232558152</v>
      </c>
      <c r="AD1197" s="103">
        <f t="shared" si="92"/>
        <v>2455.5953488372097</v>
      </c>
      <c r="AE1197" s="104">
        <f t="shared" si="93"/>
        <v>328.28411906976748</v>
      </c>
      <c r="AF1197" s="104">
        <f t="shared" si="94"/>
        <v>12474.796524651165</v>
      </c>
    </row>
    <row r="1198" spans="28:32" ht="20.100000000000001" customHeight="1" x14ac:dyDescent="0.5">
      <c r="AB1198" s="102">
        <f t="shared" si="90"/>
        <v>38</v>
      </c>
      <c r="AC1198" s="103">
        <f t="shared" si="91"/>
        <v>64.620930232558152</v>
      </c>
      <c r="AD1198" s="103">
        <f t="shared" si="92"/>
        <v>2455.5953488372097</v>
      </c>
      <c r="AE1198" s="104">
        <f t="shared" si="93"/>
        <v>328.28411906976748</v>
      </c>
      <c r="AF1198" s="104">
        <f t="shared" si="94"/>
        <v>12474.796524651165</v>
      </c>
    </row>
    <row r="1199" spans="28:32" ht="20.100000000000001" customHeight="1" x14ac:dyDescent="0.5">
      <c r="AB1199" s="102">
        <f t="shared" si="90"/>
        <v>38</v>
      </c>
      <c r="AC1199" s="103">
        <f t="shared" si="91"/>
        <v>64.620930232558152</v>
      </c>
      <c r="AD1199" s="103">
        <f t="shared" si="92"/>
        <v>2455.5953488372097</v>
      </c>
      <c r="AE1199" s="104">
        <f t="shared" si="93"/>
        <v>328.28411906976748</v>
      </c>
      <c r="AF1199" s="104">
        <f t="shared" si="94"/>
        <v>12474.796524651165</v>
      </c>
    </row>
    <row r="1200" spans="28:32" ht="20.100000000000001" customHeight="1" x14ac:dyDescent="0.5">
      <c r="AB1200" s="102">
        <f t="shared" si="90"/>
        <v>38</v>
      </c>
      <c r="AC1200" s="103">
        <f t="shared" si="91"/>
        <v>64.620930232558152</v>
      </c>
      <c r="AD1200" s="103">
        <f t="shared" si="92"/>
        <v>2455.5953488372097</v>
      </c>
      <c r="AE1200" s="104">
        <f t="shared" si="93"/>
        <v>328.28411906976748</v>
      </c>
      <c r="AF1200" s="104">
        <f t="shared" si="94"/>
        <v>12474.796524651165</v>
      </c>
    </row>
    <row r="1201" spans="28:32" ht="20.100000000000001" customHeight="1" x14ac:dyDescent="0.5">
      <c r="AB1201" s="102">
        <f t="shared" si="90"/>
        <v>38</v>
      </c>
      <c r="AC1201" s="103">
        <f t="shared" si="91"/>
        <v>64.620930232558152</v>
      </c>
      <c r="AD1201" s="103">
        <f t="shared" si="92"/>
        <v>2455.5953488372097</v>
      </c>
      <c r="AE1201" s="104">
        <f t="shared" si="93"/>
        <v>328.28411906976748</v>
      </c>
      <c r="AF1201" s="104">
        <f t="shared" si="94"/>
        <v>12474.796524651165</v>
      </c>
    </row>
    <row r="1202" spans="28:32" ht="20.100000000000001" customHeight="1" x14ac:dyDescent="0.5">
      <c r="AB1202" s="102">
        <f t="shared" si="90"/>
        <v>38</v>
      </c>
      <c r="AC1202" s="103">
        <f t="shared" si="91"/>
        <v>64.620930232558152</v>
      </c>
      <c r="AD1202" s="103">
        <f t="shared" si="92"/>
        <v>2455.5953488372097</v>
      </c>
      <c r="AE1202" s="104">
        <f t="shared" si="93"/>
        <v>328.28411906976748</v>
      </c>
      <c r="AF1202" s="104">
        <f t="shared" si="94"/>
        <v>12474.796524651165</v>
      </c>
    </row>
    <row r="1203" spans="28:32" ht="20.100000000000001" customHeight="1" x14ac:dyDescent="0.5">
      <c r="AB1203" s="102">
        <f t="shared" si="90"/>
        <v>38</v>
      </c>
      <c r="AC1203" s="103">
        <f t="shared" si="91"/>
        <v>64.620930232558152</v>
      </c>
      <c r="AD1203" s="103">
        <f t="shared" si="92"/>
        <v>2455.5953488372097</v>
      </c>
      <c r="AE1203" s="104">
        <f t="shared" si="93"/>
        <v>328.28411906976748</v>
      </c>
      <c r="AF1203" s="104">
        <f t="shared" si="94"/>
        <v>12474.796524651165</v>
      </c>
    </row>
    <row r="1204" spans="28:32" ht="20.100000000000001" customHeight="1" x14ac:dyDescent="0.5">
      <c r="AB1204" s="102">
        <f t="shared" si="90"/>
        <v>38</v>
      </c>
      <c r="AC1204" s="103">
        <f t="shared" si="91"/>
        <v>64.620930232558152</v>
      </c>
      <c r="AD1204" s="103">
        <f t="shared" si="92"/>
        <v>2455.5953488372097</v>
      </c>
      <c r="AE1204" s="104">
        <f t="shared" si="93"/>
        <v>328.28411906976748</v>
      </c>
      <c r="AF1204" s="104">
        <f t="shared" si="94"/>
        <v>12474.796524651165</v>
      </c>
    </row>
    <row r="1205" spans="28:32" ht="20.100000000000001" customHeight="1" x14ac:dyDescent="0.5">
      <c r="AB1205" s="102">
        <f t="shared" si="90"/>
        <v>38</v>
      </c>
      <c r="AC1205" s="103">
        <f t="shared" si="91"/>
        <v>64.620930232558152</v>
      </c>
      <c r="AD1205" s="103">
        <f t="shared" si="92"/>
        <v>2455.5953488372097</v>
      </c>
      <c r="AE1205" s="104">
        <f t="shared" si="93"/>
        <v>328.28411906976748</v>
      </c>
      <c r="AF1205" s="104">
        <f t="shared" si="94"/>
        <v>12474.796524651165</v>
      </c>
    </row>
    <row r="1206" spans="28:32" ht="20.100000000000001" customHeight="1" x14ac:dyDescent="0.5">
      <c r="AB1206" s="102">
        <f t="shared" si="90"/>
        <v>38</v>
      </c>
      <c r="AC1206" s="103">
        <f t="shared" si="91"/>
        <v>64.620930232558152</v>
      </c>
      <c r="AD1206" s="103">
        <f t="shared" si="92"/>
        <v>2455.5953488372097</v>
      </c>
      <c r="AE1206" s="104">
        <f t="shared" si="93"/>
        <v>328.28411906976748</v>
      </c>
      <c r="AF1206" s="104">
        <f t="shared" si="94"/>
        <v>12474.796524651165</v>
      </c>
    </row>
    <row r="1207" spans="28:32" ht="20.100000000000001" customHeight="1" x14ac:dyDescent="0.5">
      <c r="AB1207" s="102">
        <f t="shared" si="90"/>
        <v>38</v>
      </c>
      <c r="AC1207" s="103">
        <f t="shared" si="91"/>
        <v>64.620930232558152</v>
      </c>
      <c r="AD1207" s="103">
        <f t="shared" si="92"/>
        <v>2455.5953488372097</v>
      </c>
      <c r="AE1207" s="104">
        <f t="shared" si="93"/>
        <v>328.28411906976748</v>
      </c>
      <c r="AF1207" s="104">
        <f t="shared" si="94"/>
        <v>12474.796524651165</v>
      </c>
    </row>
    <row r="1208" spans="28:32" ht="20.100000000000001" customHeight="1" x14ac:dyDescent="0.5">
      <c r="AB1208" s="102">
        <f t="shared" si="90"/>
        <v>38</v>
      </c>
      <c r="AC1208" s="103">
        <f t="shared" si="91"/>
        <v>64.620930232558152</v>
      </c>
      <c r="AD1208" s="103">
        <f t="shared" si="92"/>
        <v>2455.5953488372097</v>
      </c>
      <c r="AE1208" s="104">
        <f t="shared" si="93"/>
        <v>328.28411906976748</v>
      </c>
      <c r="AF1208" s="104">
        <f t="shared" si="94"/>
        <v>12474.796524651165</v>
      </c>
    </row>
    <row r="1209" spans="28:32" ht="20.100000000000001" customHeight="1" x14ac:dyDescent="0.5">
      <c r="AB1209" s="102">
        <f t="shared" si="90"/>
        <v>38</v>
      </c>
      <c r="AC1209" s="103">
        <f t="shared" si="91"/>
        <v>64.620930232558152</v>
      </c>
      <c r="AD1209" s="103">
        <f t="shared" si="92"/>
        <v>2455.5953488372097</v>
      </c>
      <c r="AE1209" s="104">
        <f t="shared" si="93"/>
        <v>328.28411906976748</v>
      </c>
      <c r="AF1209" s="104">
        <f t="shared" si="94"/>
        <v>12474.796524651165</v>
      </c>
    </row>
    <row r="1210" spans="28:32" ht="20.100000000000001" customHeight="1" x14ac:dyDescent="0.5">
      <c r="AB1210" s="102">
        <f t="shared" si="90"/>
        <v>38</v>
      </c>
      <c r="AC1210" s="103">
        <f t="shared" si="91"/>
        <v>64.620930232558152</v>
      </c>
      <c r="AD1210" s="103">
        <f t="shared" si="92"/>
        <v>2455.5953488372097</v>
      </c>
      <c r="AE1210" s="104">
        <f t="shared" si="93"/>
        <v>328.28411906976748</v>
      </c>
      <c r="AF1210" s="104">
        <f t="shared" si="94"/>
        <v>12474.796524651165</v>
      </c>
    </row>
    <row r="1211" spans="28:32" ht="20.100000000000001" customHeight="1" x14ac:dyDescent="0.5">
      <c r="AB1211" s="102">
        <f t="shared" si="90"/>
        <v>38</v>
      </c>
      <c r="AC1211" s="103">
        <f t="shared" si="91"/>
        <v>64.620930232558152</v>
      </c>
      <c r="AD1211" s="103">
        <f t="shared" si="92"/>
        <v>2455.5953488372097</v>
      </c>
      <c r="AE1211" s="104">
        <f t="shared" si="93"/>
        <v>328.28411906976748</v>
      </c>
      <c r="AF1211" s="104">
        <f t="shared" si="94"/>
        <v>12474.796524651165</v>
      </c>
    </row>
    <row r="1212" spans="28:32" ht="20.100000000000001" customHeight="1" x14ac:dyDescent="0.5">
      <c r="AB1212" s="102">
        <f t="shared" si="90"/>
        <v>38</v>
      </c>
      <c r="AC1212" s="103">
        <f t="shared" si="91"/>
        <v>64.620930232558152</v>
      </c>
      <c r="AD1212" s="103">
        <f t="shared" si="92"/>
        <v>2455.5953488372097</v>
      </c>
      <c r="AE1212" s="104">
        <f t="shared" si="93"/>
        <v>328.28411906976748</v>
      </c>
      <c r="AF1212" s="104">
        <f t="shared" si="94"/>
        <v>12474.796524651165</v>
      </c>
    </row>
    <row r="1213" spans="28:32" ht="20.100000000000001" customHeight="1" x14ac:dyDescent="0.5">
      <c r="AB1213" s="102">
        <f t="shared" si="90"/>
        <v>38</v>
      </c>
      <c r="AC1213" s="103">
        <f t="shared" si="91"/>
        <v>64.620930232558152</v>
      </c>
      <c r="AD1213" s="103">
        <f t="shared" si="92"/>
        <v>2455.5953488372097</v>
      </c>
      <c r="AE1213" s="104">
        <f t="shared" si="93"/>
        <v>328.28411906976748</v>
      </c>
      <c r="AF1213" s="104">
        <f t="shared" si="94"/>
        <v>12474.796524651165</v>
      </c>
    </row>
    <row r="1214" spans="28:32" ht="20.100000000000001" customHeight="1" x14ac:dyDescent="0.5">
      <c r="AB1214" s="102">
        <f t="shared" si="90"/>
        <v>38</v>
      </c>
      <c r="AC1214" s="103">
        <f t="shared" si="91"/>
        <v>64.620930232558152</v>
      </c>
      <c r="AD1214" s="103">
        <f t="shared" si="92"/>
        <v>2455.5953488372097</v>
      </c>
      <c r="AE1214" s="104">
        <f t="shared" si="93"/>
        <v>328.28411906976748</v>
      </c>
      <c r="AF1214" s="104">
        <f t="shared" si="94"/>
        <v>12474.796524651165</v>
      </c>
    </row>
    <row r="1215" spans="28:32" ht="20.100000000000001" customHeight="1" x14ac:dyDescent="0.5">
      <c r="AB1215" s="102">
        <f t="shared" si="90"/>
        <v>38</v>
      </c>
      <c r="AC1215" s="103">
        <f t="shared" si="91"/>
        <v>64.620930232558152</v>
      </c>
      <c r="AD1215" s="103">
        <f t="shared" si="92"/>
        <v>2455.5953488372097</v>
      </c>
      <c r="AE1215" s="104">
        <f t="shared" si="93"/>
        <v>328.28411906976748</v>
      </c>
      <c r="AF1215" s="104">
        <f t="shared" si="94"/>
        <v>12474.796524651165</v>
      </c>
    </row>
    <row r="1216" spans="28:32" ht="20.100000000000001" customHeight="1" x14ac:dyDescent="0.5">
      <c r="AB1216" s="102">
        <f t="shared" si="90"/>
        <v>38</v>
      </c>
      <c r="AC1216" s="103">
        <f t="shared" si="91"/>
        <v>64.620930232558152</v>
      </c>
      <c r="AD1216" s="103">
        <f t="shared" si="92"/>
        <v>2455.5953488372097</v>
      </c>
      <c r="AE1216" s="104">
        <f t="shared" si="93"/>
        <v>328.28411906976748</v>
      </c>
      <c r="AF1216" s="104">
        <f t="shared" si="94"/>
        <v>12474.796524651165</v>
      </c>
    </row>
    <row r="1217" spans="28:32" ht="20.100000000000001" customHeight="1" x14ac:dyDescent="0.5">
      <c r="AB1217" s="102">
        <f t="shared" si="90"/>
        <v>38</v>
      </c>
      <c r="AC1217" s="103">
        <f t="shared" si="91"/>
        <v>64.620930232558152</v>
      </c>
      <c r="AD1217" s="103">
        <f t="shared" si="92"/>
        <v>2455.5953488372097</v>
      </c>
      <c r="AE1217" s="104">
        <f t="shared" si="93"/>
        <v>328.28411906976748</v>
      </c>
      <c r="AF1217" s="104">
        <f t="shared" si="94"/>
        <v>12474.796524651165</v>
      </c>
    </row>
    <row r="1218" spans="28:32" ht="20.100000000000001" customHeight="1" x14ac:dyDescent="0.5">
      <c r="AB1218" s="102">
        <f t="shared" si="90"/>
        <v>38</v>
      </c>
      <c r="AC1218" s="103">
        <f t="shared" si="91"/>
        <v>64.620930232558152</v>
      </c>
      <c r="AD1218" s="103">
        <f t="shared" si="92"/>
        <v>2455.5953488372097</v>
      </c>
      <c r="AE1218" s="104">
        <f t="shared" si="93"/>
        <v>328.28411906976748</v>
      </c>
      <c r="AF1218" s="104">
        <f t="shared" si="94"/>
        <v>12474.796524651165</v>
      </c>
    </row>
    <row r="1219" spans="28:32" ht="20.100000000000001" customHeight="1" x14ac:dyDescent="0.5">
      <c r="AB1219" s="102">
        <f t="shared" si="90"/>
        <v>38</v>
      </c>
      <c r="AC1219" s="103">
        <f t="shared" si="91"/>
        <v>64.620930232558152</v>
      </c>
      <c r="AD1219" s="103">
        <f t="shared" si="92"/>
        <v>2455.5953488372097</v>
      </c>
      <c r="AE1219" s="104">
        <f t="shared" si="93"/>
        <v>328.28411906976748</v>
      </c>
      <c r="AF1219" s="104">
        <f t="shared" si="94"/>
        <v>12474.796524651165</v>
      </c>
    </row>
    <row r="1220" spans="28:32" ht="20.100000000000001" customHeight="1" x14ac:dyDescent="0.5">
      <c r="AB1220" s="102">
        <f t="shared" si="90"/>
        <v>38</v>
      </c>
      <c r="AC1220" s="103">
        <f t="shared" si="91"/>
        <v>64.620930232558152</v>
      </c>
      <c r="AD1220" s="103">
        <f t="shared" si="92"/>
        <v>2455.5953488372097</v>
      </c>
      <c r="AE1220" s="104">
        <f t="shared" si="93"/>
        <v>328.28411906976748</v>
      </c>
      <c r="AF1220" s="104">
        <f t="shared" si="94"/>
        <v>12474.796524651165</v>
      </c>
    </row>
    <row r="1221" spans="28:32" ht="20.100000000000001" customHeight="1" x14ac:dyDescent="0.5">
      <c r="AB1221" s="102">
        <f t="shared" si="90"/>
        <v>38</v>
      </c>
      <c r="AC1221" s="103">
        <f t="shared" si="91"/>
        <v>64.620930232558152</v>
      </c>
      <c r="AD1221" s="103">
        <f t="shared" si="92"/>
        <v>2455.5953488372097</v>
      </c>
      <c r="AE1221" s="104">
        <f t="shared" si="93"/>
        <v>328.28411906976748</v>
      </c>
      <c r="AF1221" s="104">
        <f t="shared" si="94"/>
        <v>12474.796524651165</v>
      </c>
    </row>
    <row r="1222" spans="28:32" ht="20.100000000000001" customHeight="1" x14ac:dyDescent="0.5">
      <c r="AB1222" s="102">
        <f t="shared" si="90"/>
        <v>38</v>
      </c>
      <c r="AC1222" s="103">
        <f t="shared" si="91"/>
        <v>64.620930232558152</v>
      </c>
      <c r="AD1222" s="103">
        <f t="shared" si="92"/>
        <v>2455.5953488372097</v>
      </c>
      <c r="AE1222" s="104">
        <f t="shared" si="93"/>
        <v>328.28411906976748</v>
      </c>
      <c r="AF1222" s="104">
        <f t="shared" si="94"/>
        <v>12474.796524651165</v>
      </c>
    </row>
    <row r="1223" spans="28:32" ht="20.100000000000001" customHeight="1" x14ac:dyDescent="0.5">
      <c r="AB1223" s="102">
        <f t="shared" ref="AB1223:AB1286" si="95">AB1222+U1223</f>
        <v>38</v>
      </c>
      <c r="AC1223" s="103">
        <f t="shared" ref="AC1223:AC1286" si="96">IF(U1223&gt;0,(W1223+AD1222)/AB1223,AC1222)</f>
        <v>64.620930232558152</v>
      </c>
      <c r="AD1223" s="103">
        <f t="shared" ref="AD1223:AD1286" si="97">AB1223*AC1223</f>
        <v>2455.5953488372097</v>
      </c>
      <c r="AE1223" s="104">
        <f t="shared" ref="AE1223:AE1286" si="98">IF(U1223&gt;0,(AF1222+Z1223)/AB1223,AE1222)</f>
        <v>328.28411906976748</v>
      </c>
      <c r="AF1223" s="104">
        <f t="shared" ref="AF1223:AF1286" si="99">AB1223*AE1223</f>
        <v>12474.796524651165</v>
      </c>
    </row>
    <row r="1224" spans="28:32" ht="20.100000000000001" customHeight="1" x14ac:dyDescent="0.5">
      <c r="AB1224" s="102">
        <f t="shared" si="95"/>
        <v>38</v>
      </c>
      <c r="AC1224" s="103">
        <f t="shared" si="96"/>
        <v>64.620930232558152</v>
      </c>
      <c r="AD1224" s="103">
        <f t="shared" si="97"/>
        <v>2455.5953488372097</v>
      </c>
      <c r="AE1224" s="104">
        <f t="shared" si="98"/>
        <v>328.28411906976748</v>
      </c>
      <c r="AF1224" s="104">
        <f t="shared" si="99"/>
        <v>12474.796524651165</v>
      </c>
    </row>
    <row r="1225" spans="28:32" ht="20.100000000000001" customHeight="1" x14ac:dyDescent="0.5">
      <c r="AB1225" s="102">
        <f t="shared" si="95"/>
        <v>38</v>
      </c>
      <c r="AC1225" s="103">
        <f t="shared" si="96"/>
        <v>64.620930232558152</v>
      </c>
      <c r="AD1225" s="103">
        <f t="shared" si="97"/>
        <v>2455.5953488372097</v>
      </c>
      <c r="AE1225" s="104">
        <f t="shared" si="98"/>
        <v>328.28411906976748</v>
      </c>
      <c r="AF1225" s="104">
        <f t="shared" si="99"/>
        <v>12474.796524651165</v>
      </c>
    </row>
    <row r="1226" spans="28:32" ht="20.100000000000001" customHeight="1" x14ac:dyDescent="0.5">
      <c r="AB1226" s="102">
        <f t="shared" si="95"/>
        <v>38</v>
      </c>
      <c r="AC1226" s="103">
        <f t="shared" si="96"/>
        <v>64.620930232558152</v>
      </c>
      <c r="AD1226" s="103">
        <f t="shared" si="97"/>
        <v>2455.5953488372097</v>
      </c>
      <c r="AE1226" s="104">
        <f t="shared" si="98"/>
        <v>328.28411906976748</v>
      </c>
      <c r="AF1226" s="104">
        <f t="shared" si="99"/>
        <v>12474.796524651165</v>
      </c>
    </row>
    <row r="1227" spans="28:32" ht="20.100000000000001" customHeight="1" x14ac:dyDescent="0.5">
      <c r="AB1227" s="102">
        <f t="shared" si="95"/>
        <v>38</v>
      </c>
      <c r="AC1227" s="103">
        <f t="shared" si="96"/>
        <v>64.620930232558152</v>
      </c>
      <c r="AD1227" s="103">
        <f t="shared" si="97"/>
        <v>2455.5953488372097</v>
      </c>
      <c r="AE1227" s="104">
        <f t="shared" si="98"/>
        <v>328.28411906976748</v>
      </c>
      <c r="AF1227" s="104">
        <f t="shared" si="99"/>
        <v>12474.796524651165</v>
      </c>
    </row>
    <row r="1228" spans="28:32" ht="20.100000000000001" customHeight="1" x14ac:dyDescent="0.5">
      <c r="AB1228" s="102">
        <f t="shared" si="95"/>
        <v>38</v>
      </c>
      <c r="AC1228" s="103">
        <f t="shared" si="96"/>
        <v>64.620930232558152</v>
      </c>
      <c r="AD1228" s="103">
        <f t="shared" si="97"/>
        <v>2455.5953488372097</v>
      </c>
      <c r="AE1228" s="104">
        <f t="shared" si="98"/>
        <v>328.28411906976748</v>
      </c>
      <c r="AF1228" s="104">
        <f t="shared" si="99"/>
        <v>12474.796524651165</v>
      </c>
    </row>
    <row r="1229" spans="28:32" ht="20.100000000000001" customHeight="1" x14ac:dyDescent="0.5">
      <c r="AB1229" s="102">
        <f t="shared" si="95"/>
        <v>38</v>
      </c>
      <c r="AC1229" s="103">
        <f t="shared" si="96"/>
        <v>64.620930232558152</v>
      </c>
      <c r="AD1229" s="103">
        <f t="shared" si="97"/>
        <v>2455.5953488372097</v>
      </c>
      <c r="AE1229" s="104">
        <f t="shared" si="98"/>
        <v>328.28411906976748</v>
      </c>
      <c r="AF1229" s="104">
        <f t="shared" si="99"/>
        <v>12474.796524651165</v>
      </c>
    </row>
    <row r="1230" spans="28:32" ht="20.100000000000001" customHeight="1" x14ac:dyDescent="0.5">
      <c r="AB1230" s="102">
        <f t="shared" si="95"/>
        <v>38</v>
      </c>
      <c r="AC1230" s="103">
        <f t="shared" si="96"/>
        <v>64.620930232558152</v>
      </c>
      <c r="AD1230" s="103">
        <f t="shared" si="97"/>
        <v>2455.5953488372097</v>
      </c>
      <c r="AE1230" s="104">
        <f t="shared" si="98"/>
        <v>328.28411906976748</v>
      </c>
      <c r="AF1230" s="104">
        <f t="shared" si="99"/>
        <v>12474.796524651165</v>
      </c>
    </row>
    <row r="1231" spans="28:32" ht="20.100000000000001" customHeight="1" x14ac:dyDescent="0.5">
      <c r="AB1231" s="102">
        <f t="shared" si="95"/>
        <v>38</v>
      </c>
      <c r="AC1231" s="103">
        <f t="shared" si="96"/>
        <v>64.620930232558152</v>
      </c>
      <c r="AD1231" s="103">
        <f t="shared" si="97"/>
        <v>2455.5953488372097</v>
      </c>
      <c r="AE1231" s="104">
        <f t="shared" si="98"/>
        <v>328.28411906976748</v>
      </c>
      <c r="AF1231" s="104">
        <f t="shared" si="99"/>
        <v>12474.796524651165</v>
      </c>
    </row>
    <row r="1232" spans="28:32" ht="20.100000000000001" customHeight="1" x14ac:dyDescent="0.5">
      <c r="AB1232" s="102">
        <f t="shared" si="95"/>
        <v>38</v>
      </c>
      <c r="AC1232" s="103">
        <f t="shared" si="96"/>
        <v>64.620930232558152</v>
      </c>
      <c r="AD1232" s="103">
        <f t="shared" si="97"/>
        <v>2455.5953488372097</v>
      </c>
      <c r="AE1232" s="104">
        <f t="shared" si="98"/>
        <v>328.28411906976748</v>
      </c>
      <c r="AF1232" s="104">
        <f t="shared" si="99"/>
        <v>12474.796524651165</v>
      </c>
    </row>
    <row r="1233" spans="28:32" ht="20.100000000000001" customHeight="1" x14ac:dyDescent="0.5">
      <c r="AB1233" s="102">
        <f t="shared" si="95"/>
        <v>38</v>
      </c>
      <c r="AC1233" s="103">
        <f t="shared" si="96"/>
        <v>64.620930232558152</v>
      </c>
      <c r="AD1233" s="103">
        <f t="shared" si="97"/>
        <v>2455.5953488372097</v>
      </c>
      <c r="AE1233" s="104">
        <f t="shared" si="98"/>
        <v>328.28411906976748</v>
      </c>
      <c r="AF1233" s="104">
        <f t="shared" si="99"/>
        <v>12474.796524651165</v>
      </c>
    </row>
    <row r="1234" spans="28:32" ht="20.100000000000001" customHeight="1" x14ac:dyDescent="0.5">
      <c r="AB1234" s="102">
        <f t="shared" si="95"/>
        <v>38</v>
      </c>
      <c r="AC1234" s="103">
        <f t="shared" si="96"/>
        <v>64.620930232558152</v>
      </c>
      <c r="AD1234" s="103">
        <f t="shared" si="97"/>
        <v>2455.5953488372097</v>
      </c>
      <c r="AE1234" s="104">
        <f t="shared" si="98"/>
        <v>328.28411906976748</v>
      </c>
      <c r="AF1234" s="104">
        <f t="shared" si="99"/>
        <v>12474.796524651165</v>
      </c>
    </row>
    <row r="1235" spans="28:32" ht="20.100000000000001" customHeight="1" x14ac:dyDescent="0.5">
      <c r="AB1235" s="102">
        <f t="shared" si="95"/>
        <v>38</v>
      </c>
      <c r="AC1235" s="103">
        <f t="shared" si="96"/>
        <v>64.620930232558152</v>
      </c>
      <c r="AD1235" s="103">
        <f t="shared" si="97"/>
        <v>2455.5953488372097</v>
      </c>
      <c r="AE1235" s="104">
        <f t="shared" si="98"/>
        <v>328.28411906976748</v>
      </c>
      <c r="AF1235" s="104">
        <f t="shared" si="99"/>
        <v>12474.796524651165</v>
      </c>
    </row>
    <row r="1236" spans="28:32" ht="20.100000000000001" customHeight="1" x14ac:dyDescent="0.5">
      <c r="AB1236" s="102">
        <f t="shared" si="95"/>
        <v>38</v>
      </c>
      <c r="AC1236" s="103">
        <f t="shared" si="96"/>
        <v>64.620930232558152</v>
      </c>
      <c r="AD1236" s="103">
        <f t="shared" si="97"/>
        <v>2455.5953488372097</v>
      </c>
      <c r="AE1236" s="104">
        <f t="shared" si="98"/>
        <v>328.28411906976748</v>
      </c>
      <c r="AF1236" s="104">
        <f t="shared" si="99"/>
        <v>12474.796524651165</v>
      </c>
    </row>
    <row r="1237" spans="28:32" ht="20.100000000000001" customHeight="1" x14ac:dyDescent="0.5">
      <c r="AB1237" s="102">
        <f t="shared" si="95"/>
        <v>38</v>
      </c>
      <c r="AC1237" s="103">
        <f t="shared" si="96"/>
        <v>64.620930232558152</v>
      </c>
      <c r="AD1237" s="103">
        <f t="shared" si="97"/>
        <v>2455.5953488372097</v>
      </c>
      <c r="AE1237" s="104">
        <f t="shared" si="98"/>
        <v>328.28411906976748</v>
      </c>
      <c r="AF1237" s="104">
        <f t="shared" si="99"/>
        <v>12474.796524651165</v>
      </c>
    </row>
    <row r="1238" spans="28:32" ht="20.100000000000001" customHeight="1" x14ac:dyDescent="0.5">
      <c r="AB1238" s="102">
        <f t="shared" si="95"/>
        <v>38</v>
      </c>
      <c r="AC1238" s="103">
        <f t="shared" si="96"/>
        <v>64.620930232558152</v>
      </c>
      <c r="AD1238" s="103">
        <f t="shared" si="97"/>
        <v>2455.5953488372097</v>
      </c>
      <c r="AE1238" s="104">
        <f t="shared" si="98"/>
        <v>328.28411906976748</v>
      </c>
      <c r="AF1238" s="104">
        <f t="shared" si="99"/>
        <v>12474.796524651165</v>
      </c>
    </row>
    <row r="1239" spans="28:32" ht="20.100000000000001" customHeight="1" x14ac:dyDescent="0.5">
      <c r="AB1239" s="102">
        <f t="shared" si="95"/>
        <v>38</v>
      </c>
      <c r="AC1239" s="103">
        <f t="shared" si="96"/>
        <v>64.620930232558152</v>
      </c>
      <c r="AD1239" s="103">
        <f t="shared" si="97"/>
        <v>2455.5953488372097</v>
      </c>
      <c r="AE1239" s="104">
        <f t="shared" si="98"/>
        <v>328.28411906976748</v>
      </c>
      <c r="AF1239" s="104">
        <f t="shared" si="99"/>
        <v>12474.796524651165</v>
      </c>
    </row>
    <row r="1240" spans="28:32" ht="20.100000000000001" customHeight="1" x14ac:dyDescent="0.5">
      <c r="AB1240" s="102">
        <f t="shared" si="95"/>
        <v>38</v>
      </c>
      <c r="AC1240" s="103">
        <f t="shared" si="96"/>
        <v>64.620930232558152</v>
      </c>
      <c r="AD1240" s="103">
        <f t="shared" si="97"/>
        <v>2455.5953488372097</v>
      </c>
      <c r="AE1240" s="104">
        <f t="shared" si="98"/>
        <v>328.28411906976748</v>
      </c>
      <c r="AF1240" s="104">
        <f t="shared" si="99"/>
        <v>12474.796524651165</v>
      </c>
    </row>
    <row r="1241" spans="28:32" ht="20.100000000000001" customHeight="1" x14ac:dyDescent="0.5">
      <c r="AB1241" s="102">
        <f t="shared" si="95"/>
        <v>38</v>
      </c>
      <c r="AC1241" s="103">
        <f t="shared" si="96"/>
        <v>64.620930232558152</v>
      </c>
      <c r="AD1241" s="103">
        <f t="shared" si="97"/>
        <v>2455.5953488372097</v>
      </c>
      <c r="AE1241" s="104">
        <f t="shared" si="98"/>
        <v>328.28411906976748</v>
      </c>
      <c r="AF1241" s="104">
        <f t="shared" si="99"/>
        <v>12474.796524651165</v>
      </c>
    </row>
    <row r="1242" spans="28:32" ht="20.100000000000001" customHeight="1" x14ac:dyDescent="0.5">
      <c r="AB1242" s="102">
        <f t="shared" si="95"/>
        <v>38</v>
      </c>
      <c r="AC1242" s="103">
        <f t="shared" si="96"/>
        <v>64.620930232558152</v>
      </c>
      <c r="AD1242" s="103">
        <f t="shared" si="97"/>
        <v>2455.5953488372097</v>
      </c>
      <c r="AE1242" s="104">
        <f t="shared" si="98"/>
        <v>328.28411906976748</v>
      </c>
      <c r="AF1242" s="104">
        <f t="shared" si="99"/>
        <v>12474.796524651165</v>
      </c>
    </row>
    <row r="1243" spans="28:32" ht="20.100000000000001" customHeight="1" x14ac:dyDescent="0.5">
      <c r="AB1243" s="102">
        <f t="shared" si="95"/>
        <v>38</v>
      </c>
      <c r="AC1243" s="103">
        <f t="shared" si="96"/>
        <v>64.620930232558152</v>
      </c>
      <c r="AD1243" s="103">
        <f t="shared" si="97"/>
        <v>2455.5953488372097</v>
      </c>
      <c r="AE1243" s="104">
        <f t="shared" si="98"/>
        <v>328.28411906976748</v>
      </c>
      <c r="AF1243" s="104">
        <f t="shared" si="99"/>
        <v>12474.796524651165</v>
      </c>
    </row>
    <row r="1244" spans="28:32" ht="20.100000000000001" customHeight="1" x14ac:dyDescent="0.5">
      <c r="AB1244" s="102">
        <f t="shared" si="95"/>
        <v>38</v>
      </c>
      <c r="AC1244" s="103">
        <f t="shared" si="96"/>
        <v>64.620930232558152</v>
      </c>
      <c r="AD1244" s="103">
        <f t="shared" si="97"/>
        <v>2455.5953488372097</v>
      </c>
      <c r="AE1244" s="104">
        <f t="shared" si="98"/>
        <v>328.28411906976748</v>
      </c>
      <c r="AF1244" s="104">
        <f t="shared" si="99"/>
        <v>12474.796524651165</v>
      </c>
    </row>
    <row r="1245" spans="28:32" ht="20.100000000000001" customHeight="1" x14ac:dyDescent="0.5">
      <c r="AB1245" s="102">
        <f t="shared" si="95"/>
        <v>38</v>
      </c>
      <c r="AC1245" s="103">
        <f t="shared" si="96"/>
        <v>64.620930232558152</v>
      </c>
      <c r="AD1245" s="103">
        <f t="shared" si="97"/>
        <v>2455.5953488372097</v>
      </c>
      <c r="AE1245" s="104">
        <f t="shared" si="98"/>
        <v>328.28411906976748</v>
      </c>
      <c r="AF1245" s="104">
        <f t="shared" si="99"/>
        <v>12474.796524651165</v>
      </c>
    </row>
    <row r="1246" spans="28:32" ht="20.100000000000001" customHeight="1" x14ac:dyDescent="0.5">
      <c r="AB1246" s="102">
        <f t="shared" si="95"/>
        <v>38</v>
      </c>
      <c r="AC1246" s="103">
        <f t="shared" si="96"/>
        <v>64.620930232558152</v>
      </c>
      <c r="AD1246" s="103">
        <f t="shared" si="97"/>
        <v>2455.5953488372097</v>
      </c>
      <c r="AE1246" s="104">
        <f t="shared" si="98"/>
        <v>328.28411906976748</v>
      </c>
      <c r="AF1246" s="104">
        <f t="shared" si="99"/>
        <v>12474.796524651165</v>
      </c>
    </row>
    <row r="1247" spans="28:32" ht="20.100000000000001" customHeight="1" x14ac:dyDescent="0.5">
      <c r="AB1247" s="102">
        <f t="shared" si="95"/>
        <v>38</v>
      </c>
      <c r="AC1247" s="103">
        <f t="shared" si="96"/>
        <v>64.620930232558152</v>
      </c>
      <c r="AD1247" s="103">
        <f t="shared" si="97"/>
        <v>2455.5953488372097</v>
      </c>
      <c r="AE1247" s="104">
        <f t="shared" si="98"/>
        <v>328.28411906976748</v>
      </c>
      <c r="AF1247" s="104">
        <f t="shared" si="99"/>
        <v>12474.796524651165</v>
      </c>
    </row>
    <row r="1248" spans="28:32" ht="20.100000000000001" customHeight="1" x14ac:dyDescent="0.5">
      <c r="AB1248" s="102">
        <f t="shared" si="95"/>
        <v>38</v>
      </c>
      <c r="AC1248" s="103">
        <f t="shared" si="96"/>
        <v>64.620930232558152</v>
      </c>
      <c r="AD1248" s="103">
        <f t="shared" si="97"/>
        <v>2455.5953488372097</v>
      </c>
      <c r="AE1248" s="104">
        <f t="shared" si="98"/>
        <v>328.28411906976748</v>
      </c>
      <c r="AF1248" s="104">
        <f t="shared" si="99"/>
        <v>12474.796524651165</v>
      </c>
    </row>
    <row r="1249" spans="28:32" ht="20.100000000000001" customHeight="1" x14ac:dyDescent="0.5">
      <c r="AB1249" s="102">
        <f t="shared" si="95"/>
        <v>38</v>
      </c>
      <c r="AC1249" s="103">
        <f t="shared" si="96"/>
        <v>64.620930232558152</v>
      </c>
      <c r="AD1249" s="103">
        <f t="shared" si="97"/>
        <v>2455.5953488372097</v>
      </c>
      <c r="AE1249" s="104">
        <f t="shared" si="98"/>
        <v>328.28411906976748</v>
      </c>
      <c r="AF1249" s="104">
        <f t="shared" si="99"/>
        <v>12474.796524651165</v>
      </c>
    </row>
    <row r="1250" spans="28:32" ht="20.100000000000001" customHeight="1" x14ac:dyDescent="0.5">
      <c r="AB1250" s="102">
        <f t="shared" si="95"/>
        <v>38</v>
      </c>
      <c r="AC1250" s="103">
        <f t="shared" si="96"/>
        <v>64.620930232558152</v>
      </c>
      <c r="AD1250" s="103">
        <f t="shared" si="97"/>
        <v>2455.5953488372097</v>
      </c>
      <c r="AE1250" s="104">
        <f t="shared" si="98"/>
        <v>328.28411906976748</v>
      </c>
      <c r="AF1250" s="104">
        <f t="shared" si="99"/>
        <v>12474.796524651165</v>
      </c>
    </row>
    <row r="1251" spans="28:32" ht="20.100000000000001" customHeight="1" x14ac:dyDescent="0.5">
      <c r="AB1251" s="102">
        <f t="shared" si="95"/>
        <v>38</v>
      </c>
      <c r="AC1251" s="103">
        <f t="shared" si="96"/>
        <v>64.620930232558152</v>
      </c>
      <c r="AD1251" s="103">
        <f t="shared" si="97"/>
        <v>2455.5953488372097</v>
      </c>
      <c r="AE1251" s="104">
        <f t="shared" si="98"/>
        <v>328.28411906976748</v>
      </c>
      <c r="AF1251" s="104">
        <f t="shared" si="99"/>
        <v>12474.796524651165</v>
      </c>
    </row>
    <row r="1252" spans="28:32" ht="20.100000000000001" customHeight="1" x14ac:dyDescent="0.5">
      <c r="AB1252" s="102">
        <f t="shared" si="95"/>
        <v>38</v>
      </c>
      <c r="AC1252" s="103">
        <f t="shared" si="96"/>
        <v>64.620930232558152</v>
      </c>
      <c r="AD1252" s="103">
        <f t="shared" si="97"/>
        <v>2455.5953488372097</v>
      </c>
      <c r="AE1252" s="104">
        <f t="shared" si="98"/>
        <v>328.28411906976748</v>
      </c>
      <c r="AF1252" s="104">
        <f t="shared" si="99"/>
        <v>12474.796524651165</v>
      </c>
    </row>
    <row r="1253" spans="28:32" ht="20.100000000000001" customHeight="1" x14ac:dyDescent="0.5">
      <c r="AB1253" s="102">
        <f t="shared" si="95"/>
        <v>38</v>
      </c>
      <c r="AC1253" s="103">
        <f t="shared" si="96"/>
        <v>64.620930232558152</v>
      </c>
      <c r="AD1253" s="103">
        <f t="shared" si="97"/>
        <v>2455.5953488372097</v>
      </c>
      <c r="AE1253" s="104">
        <f t="shared" si="98"/>
        <v>328.28411906976748</v>
      </c>
      <c r="AF1253" s="104">
        <f t="shared" si="99"/>
        <v>12474.796524651165</v>
      </c>
    </row>
    <row r="1254" spans="28:32" ht="20.100000000000001" customHeight="1" x14ac:dyDescent="0.5">
      <c r="AB1254" s="102">
        <f t="shared" si="95"/>
        <v>38</v>
      </c>
      <c r="AC1254" s="103">
        <f t="shared" si="96"/>
        <v>64.620930232558152</v>
      </c>
      <c r="AD1254" s="103">
        <f t="shared" si="97"/>
        <v>2455.5953488372097</v>
      </c>
      <c r="AE1254" s="104">
        <f t="shared" si="98"/>
        <v>328.28411906976748</v>
      </c>
      <c r="AF1254" s="104">
        <f t="shared" si="99"/>
        <v>12474.796524651165</v>
      </c>
    </row>
    <row r="1255" spans="28:32" ht="20.100000000000001" customHeight="1" x14ac:dyDescent="0.5">
      <c r="AB1255" s="102">
        <f t="shared" si="95"/>
        <v>38</v>
      </c>
      <c r="AC1255" s="103">
        <f t="shared" si="96"/>
        <v>64.620930232558152</v>
      </c>
      <c r="AD1255" s="103">
        <f t="shared" si="97"/>
        <v>2455.5953488372097</v>
      </c>
      <c r="AE1255" s="104">
        <f t="shared" si="98"/>
        <v>328.28411906976748</v>
      </c>
      <c r="AF1255" s="104">
        <f t="shared" si="99"/>
        <v>12474.796524651165</v>
      </c>
    </row>
    <row r="1256" spans="28:32" ht="20.100000000000001" customHeight="1" x14ac:dyDescent="0.5">
      <c r="AB1256" s="102">
        <f t="shared" si="95"/>
        <v>38</v>
      </c>
      <c r="AC1256" s="103">
        <f t="shared" si="96"/>
        <v>64.620930232558152</v>
      </c>
      <c r="AD1256" s="103">
        <f t="shared" si="97"/>
        <v>2455.5953488372097</v>
      </c>
      <c r="AE1256" s="104">
        <f t="shared" si="98"/>
        <v>328.28411906976748</v>
      </c>
      <c r="AF1256" s="104">
        <f t="shared" si="99"/>
        <v>12474.796524651165</v>
      </c>
    </row>
    <row r="1257" spans="28:32" ht="20.100000000000001" customHeight="1" x14ac:dyDescent="0.5">
      <c r="AB1257" s="102">
        <f t="shared" si="95"/>
        <v>38</v>
      </c>
      <c r="AC1257" s="103">
        <f t="shared" si="96"/>
        <v>64.620930232558152</v>
      </c>
      <c r="AD1257" s="103">
        <f t="shared" si="97"/>
        <v>2455.5953488372097</v>
      </c>
      <c r="AE1257" s="104">
        <f t="shared" si="98"/>
        <v>328.28411906976748</v>
      </c>
      <c r="AF1257" s="104">
        <f t="shared" si="99"/>
        <v>12474.796524651165</v>
      </c>
    </row>
    <row r="1258" spans="28:32" ht="20.100000000000001" customHeight="1" x14ac:dyDescent="0.5">
      <c r="AB1258" s="102">
        <f t="shared" si="95"/>
        <v>38</v>
      </c>
      <c r="AC1258" s="103">
        <f t="shared" si="96"/>
        <v>64.620930232558152</v>
      </c>
      <c r="AD1258" s="103">
        <f t="shared" si="97"/>
        <v>2455.5953488372097</v>
      </c>
      <c r="AE1258" s="104">
        <f t="shared" si="98"/>
        <v>328.28411906976748</v>
      </c>
      <c r="AF1258" s="104">
        <f t="shared" si="99"/>
        <v>12474.796524651165</v>
      </c>
    </row>
    <row r="1259" spans="28:32" ht="20.100000000000001" customHeight="1" x14ac:dyDescent="0.5">
      <c r="AB1259" s="102">
        <f t="shared" si="95"/>
        <v>38</v>
      </c>
      <c r="AC1259" s="103">
        <f t="shared" si="96"/>
        <v>64.620930232558152</v>
      </c>
      <c r="AD1259" s="103">
        <f t="shared" si="97"/>
        <v>2455.5953488372097</v>
      </c>
      <c r="AE1259" s="104">
        <f t="shared" si="98"/>
        <v>328.28411906976748</v>
      </c>
      <c r="AF1259" s="104">
        <f t="shared" si="99"/>
        <v>12474.796524651165</v>
      </c>
    </row>
    <row r="1260" spans="28:32" ht="20.100000000000001" customHeight="1" x14ac:dyDescent="0.5">
      <c r="AB1260" s="102">
        <f t="shared" si="95"/>
        <v>38</v>
      </c>
      <c r="AC1260" s="103">
        <f t="shared" si="96"/>
        <v>64.620930232558152</v>
      </c>
      <c r="AD1260" s="103">
        <f t="shared" si="97"/>
        <v>2455.5953488372097</v>
      </c>
      <c r="AE1260" s="104">
        <f t="shared" si="98"/>
        <v>328.28411906976748</v>
      </c>
      <c r="AF1260" s="104">
        <f t="shared" si="99"/>
        <v>12474.796524651165</v>
      </c>
    </row>
    <row r="1261" spans="28:32" ht="20.100000000000001" customHeight="1" x14ac:dyDescent="0.5">
      <c r="AB1261" s="102">
        <f t="shared" si="95"/>
        <v>38</v>
      </c>
      <c r="AC1261" s="103">
        <f t="shared" si="96"/>
        <v>64.620930232558152</v>
      </c>
      <c r="AD1261" s="103">
        <f t="shared" si="97"/>
        <v>2455.5953488372097</v>
      </c>
      <c r="AE1261" s="104">
        <f t="shared" si="98"/>
        <v>328.28411906976748</v>
      </c>
      <c r="AF1261" s="104">
        <f t="shared" si="99"/>
        <v>12474.796524651165</v>
      </c>
    </row>
    <row r="1262" spans="28:32" ht="20.100000000000001" customHeight="1" x14ac:dyDescent="0.5">
      <c r="AB1262" s="102">
        <f t="shared" si="95"/>
        <v>38</v>
      </c>
      <c r="AC1262" s="103">
        <f t="shared" si="96"/>
        <v>64.620930232558152</v>
      </c>
      <c r="AD1262" s="103">
        <f t="shared" si="97"/>
        <v>2455.5953488372097</v>
      </c>
      <c r="AE1262" s="104">
        <f t="shared" si="98"/>
        <v>328.28411906976748</v>
      </c>
      <c r="AF1262" s="104">
        <f t="shared" si="99"/>
        <v>12474.796524651165</v>
      </c>
    </row>
    <row r="1263" spans="28:32" ht="20.100000000000001" customHeight="1" x14ac:dyDescent="0.5">
      <c r="AB1263" s="102">
        <f t="shared" si="95"/>
        <v>38</v>
      </c>
      <c r="AC1263" s="103">
        <f t="shared" si="96"/>
        <v>64.620930232558152</v>
      </c>
      <c r="AD1263" s="103">
        <f t="shared" si="97"/>
        <v>2455.5953488372097</v>
      </c>
      <c r="AE1263" s="104">
        <f t="shared" si="98"/>
        <v>328.28411906976748</v>
      </c>
      <c r="AF1263" s="104">
        <f t="shared" si="99"/>
        <v>12474.796524651165</v>
      </c>
    </row>
    <row r="1264" spans="28:32" ht="20.100000000000001" customHeight="1" x14ac:dyDescent="0.5">
      <c r="AB1264" s="102">
        <f t="shared" si="95"/>
        <v>38</v>
      </c>
      <c r="AC1264" s="103">
        <f t="shared" si="96"/>
        <v>64.620930232558152</v>
      </c>
      <c r="AD1264" s="103">
        <f t="shared" si="97"/>
        <v>2455.5953488372097</v>
      </c>
      <c r="AE1264" s="104">
        <f t="shared" si="98"/>
        <v>328.28411906976748</v>
      </c>
      <c r="AF1264" s="104">
        <f t="shared" si="99"/>
        <v>12474.796524651165</v>
      </c>
    </row>
    <row r="1265" spans="28:32" ht="20.100000000000001" customHeight="1" x14ac:dyDescent="0.5">
      <c r="AB1265" s="102">
        <f t="shared" si="95"/>
        <v>38</v>
      </c>
      <c r="AC1265" s="103">
        <f t="shared" si="96"/>
        <v>64.620930232558152</v>
      </c>
      <c r="AD1265" s="103">
        <f t="shared" si="97"/>
        <v>2455.5953488372097</v>
      </c>
      <c r="AE1265" s="104">
        <f t="shared" si="98"/>
        <v>328.28411906976748</v>
      </c>
      <c r="AF1265" s="104">
        <f t="shared" si="99"/>
        <v>12474.796524651165</v>
      </c>
    </row>
    <row r="1266" spans="28:32" ht="20.100000000000001" customHeight="1" x14ac:dyDescent="0.5">
      <c r="AB1266" s="102">
        <f t="shared" si="95"/>
        <v>38</v>
      </c>
      <c r="AC1266" s="103">
        <f t="shared" si="96"/>
        <v>64.620930232558152</v>
      </c>
      <c r="AD1266" s="103">
        <f t="shared" si="97"/>
        <v>2455.5953488372097</v>
      </c>
      <c r="AE1266" s="104">
        <f t="shared" si="98"/>
        <v>328.28411906976748</v>
      </c>
      <c r="AF1266" s="104">
        <f t="shared" si="99"/>
        <v>12474.796524651165</v>
      </c>
    </row>
    <row r="1267" spans="28:32" ht="20.100000000000001" customHeight="1" x14ac:dyDescent="0.5">
      <c r="AB1267" s="102">
        <f t="shared" si="95"/>
        <v>38</v>
      </c>
      <c r="AC1267" s="103">
        <f t="shared" si="96"/>
        <v>64.620930232558152</v>
      </c>
      <c r="AD1267" s="103">
        <f t="shared" si="97"/>
        <v>2455.5953488372097</v>
      </c>
      <c r="AE1267" s="104">
        <f t="shared" si="98"/>
        <v>328.28411906976748</v>
      </c>
      <c r="AF1267" s="104">
        <f t="shared" si="99"/>
        <v>12474.796524651165</v>
      </c>
    </row>
    <row r="1268" spans="28:32" ht="20.100000000000001" customHeight="1" x14ac:dyDescent="0.5">
      <c r="AB1268" s="102">
        <f t="shared" si="95"/>
        <v>38</v>
      </c>
      <c r="AC1268" s="103">
        <f t="shared" si="96"/>
        <v>64.620930232558152</v>
      </c>
      <c r="AD1268" s="103">
        <f t="shared" si="97"/>
        <v>2455.5953488372097</v>
      </c>
      <c r="AE1268" s="104">
        <f t="shared" si="98"/>
        <v>328.28411906976748</v>
      </c>
      <c r="AF1268" s="104">
        <f t="shared" si="99"/>
        <v>12474.796524651165</v>
      </c>
    </row>
    <row r="1269" spans="28:32" ht="20.100000000000001" customHeight="1" x14ac:dyDescent="0.5">
      <c r="AB1269" s="102">
        <f t="shared" si="95"/>
        <v>38</v>
      </c>
      <c r="AC1269" s="103">
        <f t="shared" si="96"/>
        <v>64.620930232558152</v>
      </c>
      <c r="AD1269" s="103">
        <f t="shared" si="97"/>
        <v>2455.5953488372097</v>
      </c>
      <c r="AE1269" s="104">
        <f t="shared" si="98"/>
        <v>328.28411906976748</v>
      </c>
      <c r="AF1269" s="104">
        <f t="shared" si="99"/>
        <v>12474.796524651165</v>
      </c>
    </row>
    <row r="1270" spans="28:32" ht="20.100000000000001" customHeight="1" x14ac:dyDescent="0.5">
      <c r="AB1270" s="102">
        <f t="shared" si="95"/>
        <v>38</v>
      </c>
      <c r="AC1270" s="103">
        <f t="shared" si="96"/>
        <v>64.620930232558152</v>
      </c>
      <c r="AD1270" s="103">
        <f t="shared" si="97"/>
        <v>2455.5953488372097</v>
      </c>
      <c r="AE1270" s="104">
        <f t="shared" si="98"/>
        <v>328.28411906976748</v>
      </c>
      <c r="AF1270" s="104">
        <f t="shared" si="99"/>
        <v>12474.796524651165</v>
      </c>
    </row>
    <row r="1271" spans="28:32" ht="20.100000000000001" customHeight="1" x14ac:dyDescent="0.5">
      <c r="AB1271" s="102">
        <f t="shared" si="95"/>
        <v>38</v>
      </c>
      <c r="AC1271" s="103">
        <f t="shared" si="96"/>
        <v>64.620930232558152</v>
      </c>
      <c r="AD1271" s="103">
        <f t="shared" si="97"/>
        <v>2455.5953488372097</v>
      </c>
      <c r="AE1271" s="104">
        <f t="shared" si="98"/>
        <v>328.28411906976748</v>
      </c>
      <c r="AF1271" s="104">
        <f t="shared" si="99"/>
        <v>12474.796524651165</v>
      </c>
    </row>
    <row r="1272" spans="28:32" ht="20.100000000000001" customHeight="1" x14ac:dyDescent="0.5">
      <c r="AB1272" s="102">
        <f t="shared" si="95"/>
        <v>38</v>
      </c>
      <c r="AC1272" s="103">
        <f t="shared" si="96"/>
        <v>64.620930232558152</v>
      </c>
      <c r="AD1272" s="103">
        <f t="shared" si="97"/>
        <v>2455.5953488372097</v>
      </c>
      <c r="AE1272" s="104">
        <f t="shared" si="98"/>
        <v>328.28411906976748</v>
      </c>
      <c r="AF1272" s="104">
        <f t="shared" si="99"/>
        <v>12474.796524651165</v>
      </c>
    </row>
    <row r="1273" spans="28:32" ht="20.100000000000001" customHeight="1" x14ac:dyDescent="0.5">
      <c r="AB1273" s="102">
        <f t="shared" si="95"/>
        <v>38</v>
      </c>
      <c r="AC1273" s="103">
        <f t="shared" si="96"/>
        <v>64.620930232558152</v>
      </c>
      <c r="AD1273" s="103">
        <f t="shared" si="97"/>
        <v>2455.5953488372097</v>
      </c>
      <c r="AE1273" s="104">
        <f t="shared" si="98"/>
        <v>328.28411906976748</v>
      </c>
      <c r="AF1273" s="104">
        <f t="shared" si="99"/>
        <v>12474.796524651165</v>
      </c>
    </row>
    <row r="1274" spans="28:32" ht="20.100000000000001" customHeight="1" x14ac:dyDescent="0.5">
      <c r="AB1274" s="102">
        <f t="shared" si="95"/>
        <v>38</v>
      </c>
      <c r="AC1274" s="103">
        <f t="shared" si="96"/>
        <v>64.620930232558152</v>
      </c>
      <c r="AD1274" s="103">
        <f t="shared" si="97"/>
        <v>2455.5953488372097</v>
      </c>
      <c r="AE1274" s="104">
        <f t="shared" si="98"/>
        <v>328.28411906976748</v>
      </c>
      <c r="AF1274" s="104">
        <f t="shared" si="99"/>
        <v>12474.796524651165</v>
      </c>
    </row>
    <row r="1275" spans="28:32" ht="20.100000000000001" customHeight="1" x14ac:dyDescent="0.5">
      <c r="AB1275" s="102">
        <f t="shared" si="95"/>
        <v>38</v>
      </c>
      <c r="AC1275" s="103">
        <f t="shared" si="96"/>
        <v>64.620930232558152</v>
      </c>
      <c r="AD1275" s="103">
        <f t="shared" si="97"/>
        <v>2455.5953488372097</v>
      </c>
      <c r="AE1275" s="104">
        <f t="shared" si="98"/>
        <v>328.28411906976748</v>
      </c>
      <c r="AF1275" s="104">
        <f t="shared" si="99"/>
        <v>12474.796524651165</v>
      </c>
    </row>
    <row r="1276" spans="28:32" ht="20.100000000000001" customHeight="1" x14ac:dyDescent="0.5">
      <c r="AB1276" s="102">
        <f t="shared" si="95"/>
        <v>38</v>
      </c>
      <c r="AC1276" s="103">
        <f t="shared" si="96"/>
        <v>64.620930232558152</v>
      </c>
      <c r="AD1276" s="103">
        <f t="shared" si="97"/>
        <v>2455.5953488372097</v>
      </c>
      <c r="AE1276" s="104">
        <f t="shared" si="98"/>
        <v>328.28411906976748</v>
      </c>
      <c r="AF1276" s="104">
        <f t="shared" si="99"/>
        <v>12474.796524651165</v>
      </c>
    </row>
    <row r="1277" spans="28:32" ht="20.100000000000001" customHeight="1" x14ac:dyDescent="0.5">
      <c r="AB1277" s="102">
        <f t="shared" si="95"/>
        <v>38</v>
      </c>
      <c r="AC1277" s="103">
        <f t="shared" si="96"/>
        <v>64.620930232558152</v>
      </c>
      <c r="AD1277" s="103">
        <f t="shared" si="97"/>
        <v>2455.5953488372097</v>
      </c>
      <c r="AE1277" s="104">
        <f t="shared" si="98"/>
        <v>328.28411906976748</v>
      </c>
      <c r="AF1277" s="104">
        <f t="shared" si="99"/>
        <v>12474.796524651165</v>
      </c>
    </row>
    <row r="1278" spans="28:32" ht="20.100000000000001" customHeight="1" x14ac:dyDescent="0.5">
      <c r="AB1278" s="102">
        <f t="shared" si="95"/>
        <v>38</v>
      </c>
      <c r="AC1278" s="103">
        <f t="shared" si="96"/>
        <v>64.620930232558152</v>
      </c>
      <c r="AD1278" s="103">
        <f t="shared" si="97"/>
        <v>2455.5953488372097</v>
      </c>
      <c r="AE1278" s="104">
        <f t="shared" si="98"/>
        <v>328.28411906976748</v>
      </c>
      <c r="AF1278" s="104">
        <f t="shared" si="99"/>
        <v>12474.796524651165</v>
      </c>
    </row>
    <row r="1279" spans="28:32" ht="20.100000000000001" customHeight="1" x14ac:dyDescent="0.5">
      <c r="AB1279" s="102">
        <f t="shared" si="95"/>
        <v>38</v>
      </c>
      <c r="AC1279" s="103">
        <f t="shared" si="96"/>
        <v>64.620930232558152</v>
      </c>
      <c r="AD1279" s="103">
        <f t="shared" si="97"/>
        <v>2455.5953488372097</v>
      </c>
      <c r="AE1279" s="104">
        <f t="shared" si="98"/>
        <v>328.28411906976748</v>
      </c>
      <c r="AF1279" s="104">
        <f t="shared" si="99"/>
        <v>12474.796524651165</v>
      </c>
    </row>
    <row r="1280" spans="28:32" ht="20.100000000000001" customHeight="1" x14ac:dyDescent="0.5">
      <c r="AB1280" s="102">
        <f t="shared" si="95"/>
        <v>38</v>
      </c>
      <c r="AC1280" s="103">
        <f t="shared" si="96"/>
        <v>64.620930232558152</v>
      </c>
      <c r="AD1280" s="103">
        <f t="shared" si="97"/>
        <v>2455.5953488372097</v>
      </c>
      <c r="AE1280" s="104">
        <f t="shared" si="98"/>
        <v>328.28411906976748</v>
      </c>
      <c r="AF1280" s="104">
        <f t="shared" si="99"/>
        <v>12474.796524651165</v>
      </c>
    </row>
    <row r="1281" spans="28:32" ht="20.100000000000001" customHeight="1" x14ac:dyDescent="0.5">
      <c r="AB1281" s="102">
        <f t="shared" si="95"/>
        <v>38</v>
      </c>
      <c r="AC1281" s="103">
        <f t="shared" si="96"/>
        <v>64.620930232558152</v>
      </c>
      <c r="AD1281" s="103">
        <f t="shared" si="97"/>
        <v>2455.5953488372097</v>
      </c>
      <c r="AE1281" s="104">
        <f t="shared" si="98"/>
        <v>328.28411906976748</v>
      </c>
      <c r="AF1281" s="104">
        <f t="shared" si="99"/>
        <v>12474.796524651165</v>
      </c>
    </row>
    <row r="1282" spans="28:32" ht="20.100000000000001" customHeight="1" x14ac:dyDescent="0.5">
      <c r="AB1282" s="102">
        <f t="shared" si="95"/>
        <v>38</v>
      </c>
      <c r="AC1282" s="103">
        <f t="shared" si="96"/>
        <v>64.620930232558152</v>
      </c>
      <c r="AD1282" s="103">
        <f t="shared" si="97"/>
        <v>2455.5953488372097</v>
      </c>
      <c r="AE1282" s="104">
        <f t="shared" si="98"/>
        <v>328.28411906976748</v>
      </c>
      <c r="AF1282" s="104">
        <f t="shared" si="99"/>
        <v>12474.796524651165</v>
      </c>
    </row>
    <row r="1283" spans="28:32" ht="20.100000000000001" customHeight="1" x14ac:dyDescent="0.5">
      <c r="AB1283" s="102">
        <f t="shared" si="95"/>
        <v>38</v>
      </c>
      <c r="AC1283" s="103">
        <f t="shared" si="96"/>
        <v>64.620930232558152</v>
      </c>
      <c r="AD1283" s="103">
        <f t="shared" si="97"/>
        <v>2455.5953488372097</v>
      </c>
      <c r="AE1283" s="104">
        <f t="shared" si="98"/>
        <v>328.28411906976748</v>
      </c>
      <c r="AF1283" s="104">
        <f t="shared" si="99"/>
        <v>12474.796524651165</v>
      </c>
    </row>
    <row r="1284" spans="28:32" ht="20.100000000000001" customHeight="1" x14ac:dyDescent="0.5">
      <c r="AB1284" s="102">
        <f t="shared" si="95"/>
        <v>38</v>
      </c>
      <c r="AC1284" s="103">
        <f t="shared" si="96"/>
        <v>64.620930232558152</v>
      </c>
      <c r="AD1284" s="103">
        <f t="shared" si="97"/>
        <v>2455.5953488372097</v>
      </c>
      <c r="AE1284" s="104">
        <f t="shared" si="98"/>
        <v>328.28411906976748</v>
      </c>
      <c r="AF1284" s="104">
        <f t="shared" si="99"/>
        <v>12474.796524651165</v>
      </c>
    </row>
    <row r="1285" spans="28:32" ht="20.100000000000001" customHeight="1" x14ac:dyDescent="0.5">
      <c r="AB1285" s="102">
        <f t="shared" si="95"/>
        <v>38</v>
      </c>
      <c r="AC1285" s="103">
        <f t="shared" si="96"/>
        <v>64.620930232558152</v>
      </c>
      <c r="AD1285" s="103">
        <f t="shared" si="97"/>
        <v>2455.5953488372097</v>
      </c>
      <c r="AE1285" s="104">
        <f t="shared" si="98"/>
        <v>328.28411906976748</v>
      </c>
      <c r="AF1285" s="104">
        <f t="shared" si="99"/>
        <v>12474.796524651165</v>
      </c>
    </row>
    <row r="1286" spans="28:32" ht="20.100000000000001" customHeight="1" x14ac:dyDescent="0.5">
      <c r="AB1286" s="102">
        <f t="shared" si="95"/>
        <v>38</v>
      </c>
      <c r="AC1286" s="103">
        <f t="shared" si="96"/>
        <v>64.620930232558152</v>
      </c>
      <c r="AD1286" s="103">
        <f t="shared" si="97"/>
        <v>2455.5953488372097</v>
      </c>
      <c r="AE1286" s="104">
        <f t="shared" si="98"/>
        <v>328.28411906976748</v>
      </c>
      <c r="AF1286" s="104">
        <f t="shared" si="99"/>
        <v>12474.796524651165</v>
      </c>
    </row>
    <row r="1287" spans="28:32" ht="20.100000000000001" customHeight="1" x14ac:dyDescent="0.5">
      <c r="AB1287" s="102">
        <f t="shared" ref="AB1287:AB1350" si="100">AB1286+U1287</f>
        <v>38</v>
      </c>
      <c r="AC1287" s="103">
        <f t="shared" ref="AC1287:AC1350" si="101">IF(U1287&gt;0,(W1287+AD1286)/AB1287,AC1286)</f>
        <v>64.620930232558152</v>
      </c>
      <c r="AD1287" s="103">
        <f t="shared" ref="AD1287:AD1350" si="102">AB1287*AC1287</f>
        <v>2455.5953488372097</v>
      </c>
      <c r="AE1287" s="104">
        <f t="shared" ref="AE1287:AE1350" si="103">IF(U1287&gt;0,(AF1286+Z1287)/AB1287,AE1286)</f>
        <v>328.28411906976748</v>
      </c>
      <c r="AF1287" s="104">
        <f t="shared" ref="AF1287:AF1350" si="104">AB1287*AE1287</f>
        <v>12474.796524651165</v>
      </c>
    </row>
    <row r="1288" spans="28:32" ht="20.100000000000001" customHeight="1" x14ac:dyDescent="0.5">
      <c r="AB1288" s="102">
        <f t="shared" si="100"/>
        <v>38</v>
      </c>
      <c r="AC1288" s="103">
        <f t="shared" si="101"/>
        <v>64.620930232558152</v>
      </c>
      <c r="AD1288" s="103">
        <f t="shared" si="102"/>
        <v>2455.5953488372097</v>
      </c>
      <c r="AE1288" s="104">
        <f t="shared" si="103"/>
        <v>328.28411906976748</v>
      </c>
      <c r="AF1288" s="104">
        <f t="shared" si="104"/>
        <v>12474.796524651165</v>
      </c>
    </row>
    <row r="1289" spans="28:32" ht="20.100000000000001" customHeight="1" x14ac:dyDescent="0.5">
      <c r="AB1289" s="102">
        <f t="shared" si="100"/>
        <v>38</v>
      </c>
      <c r="AC1289" s="103">
        <f t="shared" si="101"/>
        <v>64.620930232558152</v>
      </c>
      <c r="AD1289" s="103">
        <f t="shared" si="102"/>
        <v>2455.5953488372097</v>
      </c>
      <c r="AE1289" s="104">
        <f t="shared" si="103"/>
        <v>328.28411906976748</v>
      </c>
      <c r="AF1289" s="104">
        <f t="shared" si="104"/>
        <v>12474.796524651165</v>
      </c>
    </row>
    <row r="1290" spans="28:32" ht="20.100000000000001" customHeight="1" x14ac:dyDescent="0.5">
      <c r="AB1290" s="102">
        <f t="shared" si="100"/>
        <v>38</v>
      </c>
      <c r="AC1290" s="103">
        <f t="shared" si="101"/>
        <v>64.620930232558152</v>
      </c>
      <c r="AD1290" s="103">
        <f t="shared" si="102"/>
        <v>2455.5953488372097</v>
      </c>
      <c r="AE1290" s="104">
        <f t="shared" si="103"/>
        <v>328.28411906976748</v>
      </c>
      <c r="AF1290" s="104">
        <f t="shared" si="104"/>
        <v>12474.796524651165</v>
      </c>
    </row>
    <row r="1291" spans="28:32" ht="20.100000000000001" customHeight="1" x14ac:dyDescent="0.5">
      <c r="AB1291" s="102">
        <f t="shared" si="100"/>
        <v>38</v>
      </c>
      <c r="AC1291" s="103">
        <f t="shared" si="101"/>
        <v>64.620930232558152</v>
      </c>
      <c r="AD1291" s="103">
        <f t="shared" si="102"/>
        <v>2455.5953488372097</v>
      </c>
      <c r="AE1291" s="104">
        <f t="shared" si="103"/>
        <v>328.28411906976748</v>
      </c>
      <c r="AF1291" s="104">
        <f t="shared" si="104"/>
        <v>12474.796524651165</v>
      </c>
    </row>
    <row r="1292" spans="28:32" ht="20.100000000000001" customHeight="1" x14ac:dyDescent="0.5">
      <c r="AB1292" s="102">
        <f t="shared" si="100"/>
        <v>38</v>
      </c>
      <c r="AC1292" s="103">
        <f t="shared" si="101"/>
        <v>64.620930232558152</v>
      </c>
      <c r="AD1292" s="103">
        <f t="shared" si="102"/>
        <v>2455.5953488372097</v>
      </c>
      <c r="AE1292" s="104">
        <f t="shared" si="103"/>
        <v>328.28411906976748</v>
      </c>
      <c r="AF1292" s="104">
        <f t="shared" si="104"/>
        <v>12474.796524651165</v>
      </c>
    </row>
    <row r="1293" spans="28:32" ht="20.100000000000001" customHeight="1" x14ac:dyDescent="0.5">
      <c r="AB1293" s="102">
        <f t="shared" si="100"/>
        <v>38</v>
      </c>
      <c r="AC1293" s="103">
        <f t="shared" si="101"/>
        <v>64.620930232558152</v>
      </c>
      <c r="AD1293" s="103">
        <f t="shared" si="102"/>
        <v>2455.5953488372097</v>
      </c>
      <c r="AE1293" s="104">
        <f t="shared" si="103"/>
        <v>328.28411906976748</v>
      </c>
      <c r="AF1293" s="104">
        <f t="shared" si="104"/>
        <v>12474.796524651165</v>
      </c>
    </row>
    <row r="1294" spans="28:32" ht="20.100000000000001" customHeight="1" x14ac:dyDescent="0.5">
      <c r="AB1294" s="102">
        <f t="shared" si="100"/>
        <v>38</v>
      </c>
      <c r="AC1294" s="103">
        <f t="shared" si="101"/>
        <v>64.620930232558152</v>
      </c>
      <c r="AD1294" s="103">
        <f t="shared" si="102"/>
        <v>2455.5953488372097</v>
      </c>
      <c r="AE1294" s="104">
        <f t="shared" si="103"/>
        <v>328.28411906976748</v>
      </c>
      <c r="AF1294" s="104">
        <f t="shared" si="104"/>
        <v>12474.796524651165</v>
      </c>
    </row>
    <row r="1295" spans="28:32" ht="20.100000000000001" customHeight="1" x14ac:dyDescent="0.5">
      <c r="AB1295" s="102">
        <f t="shared" si="100"/>
        <v>38</v>
      </c>
      <c r="AC1295" s="103">
        <f t="shared" si="101"/>
        <v>64.620930232558152</v>
      </c>
      <c r="AD1295" s="103">
        <f t="shared" si="102"/>
        <v>2455.5953488372097</v>
      </c>
      <c r="AE1295" s="104">
        <f t="shared" si="103"/>
        <v>328.28411906976748</v>
      </c>
      <c r="AF1295" s="104">
        <f t="shared" si="104"/>
        <v>12474.796524651165</v>
      </c>
    </row>
    <row r="1296" spans="28:32" ht="20.100000000000001" customHeight="1" x14ac:dyDescent="0.5">
      <c r="AB1296" s="102">
        <f t="shared" si="100"/>
        <v>38</v>
      </c>
      <c r="AC1296" s="103">
        <f t="shared" si="101"/>
        <v>64.620930232558152</v>
      </c>
      <c r="AD1296" s="103">
        <f t="shared" si="102"/>
        <v>2455.5953488372097</v>
      </c>
      <c r="AE1296" s="104">
        <f t="shared" si="103"/>
        <v>328.28411906976748</v>
      </c>
      <c r="AF1296" s="104">
        <f t="shared" si="104"/>
        <v>12474.796524651165</v>
      </c>
    </row>
    <row r="1297" spans="28:32" ht="20.100000000000001" customHeight="1" x14ac:dyDescent="0.5">
      <c r="AB1297" s="102">
        <f t="shared" si="100"/>
        <v>38</v>
      </c>
      <c r="AC1297" s="103">
        <f t="shared" si="101"/>
        <v>64.620930232558152</v>
      </c>
      <c r="AD1297" s="103">
        <f t="shared" si="102"/>
        <v>2455.5953488372097</v>
      </c>
      <c r="AE1297" s="104">
        <f t="shared" si="103"/>
        <v>328.28411906976748</v>
      </c>
      <c r="AF1297" s="104">
        <f t="shared" si="104"/>
        <v>12474.796524651165</v>
      </c>
    </row>
    <row r="1298" spans="28:32" ht="20.100000000000001" customHeight="1" x14ac:dyDescent="0.5">
      <c r="AB1298" s="102">
        <f t="shared" si="100"/>
        <v>38</v>
      </c>
      <c r="AC1298" s="103">
        <f t="shared" si="101"/>
        <v>64.620930232558152</v>
      </c>
      <c r="AD1298" s="103">
        <f t="shared" si="102"/>
        <v>2455.5953488372097</v>
      </c>
      <c r="AE1298" s="104">
        <f t="shared" si="103"/>
        <v>328.28411906976748</v>
      </c>
      <c r="AF1298" s="104">
        <f t="shared" si="104"/>
        <v>12474.796524651165</v>
      </c>
    </row>
    <row r="1299" spans="28:32" ht="20.100000000000001" customHeight="1" x14ac:dyDescent="0.5">
      <c r="AB1299" s="102">
        <f t="shared" si="100"/>
        <v>38</v>
      </c>
      <c r="AC1299" s="103">
        <f t="shared" si="101"/>
        <v>64.620930232558152</v>
      </c>
      <c r="AD1299" s="103">
        <f t="shared" si="102"/>
        <v>2455.5953488372097</v>
      </c>
      <c r="AE1299" s="104">
        <f t="shared" si="103"/>
        <v>328.28411906976748</v>
      </c>
      <c r="AF1299" s="104">
        <f t="shared" si="104"/>
        <v>12474.796524651165</v>
      </c>
    </row>
    <row r="1300" spans="28:32" ht="20.100000000000001" customHeight="1" x14ac:dyDescent="0.5">
      <c r="AB1300" s="102">
        <f t="shared" si="100"/>
        <v>38</v>
      </c>
      <c r="AC1300" s="103">
        <f t="shared" si="101"/>
        <v>64.620930232558152</v>
      </c>
      <c r="AD1300" s="103">
        <f t="shared" si="102"/>
        <v>2455.5953488372097</v>
      </c>
      <c r="AE1300" s="104">
        <f t="shared" si="103"/>
        <v>328.28411906976748</v>
      </c>
      <c r="AF1300" s="104">
        <f t="shared" si="104"/>
        <v>12474.796524651165</v>
      </c>
    </row>
    <row r="1301" spans="28:32" ht="20.100000000000001" customHeight="1" x14ac:dyDescent="0.5">
      <c r="AB1301" s="102">
        <f t="shared" si="100"/>
        <v>38</v>
      </c>
      <c r="AC1301" s="103">
        <f t="shared" si="101"/>
        <v>64.620930232558152</v>
      </c>
      <c r="AD1301" s="103">
        <f t="shared" si="102"/>
        <v>2455.5953488372097</v>
      </c>
      <c r="AE1301" s="104">
        <f t="shared" si="103"/>
        <v>328.28411906976748</v>
      </c>
      <c r="AF1301" s="104">
        <f t="shared" si="104"/>
        <v>12474.796524651165</v>
      </c>
    </row>
    <row r="1302" spans="28:32" ht="20.100000000000001" customHeight="1" x14ac:dyDescent="0.5">
      <c r="AB1302" s="102">
        <f t="shared" si="100"/>
        <v>38</v>
      </c>
      <c r="AC1302" s="103">
        <f t="shared" si="101"/>
        <v>64.620930232558152</v>
      </c>
      <c r="AD1302" s="103">
        <f t="shared" si="102"/>
        <v>2455.5953488372097</v>
      </c>
      <c r="AE1302" s="104">
        <f t="shared" si="103"/>
        <v>328.28411906976748</v>
      </c>
      <c r="AF1302" s="104">
        <f t="shared" si="104"/>
        <v>12474.796524651165</v>
      </c>
    </row>
    <row r="1303" spans="28:32" ht="20.100000000000001" customHeight="1" x14ac:dyDescent="0.5">
      <c r="AB1303" s="102">
        <f t="shared" si="100"/>
        <v>38</v>
      </c>
      <c r="AC1303" s="103">
        <f t="shared" si="101"/>
        <v>64.620930232558152</v>
      </c>
      <c r="AD1303" s="103">
        <f t="shared" si="102"/>
        <v>2455.5953488372097</v>
      </c>
      <c r="AE1303" s="104">
        <f t="shared" si="103"/>
        <v>328.28411906976748</v>
      </c>
      <c r="AF1303" s="104">
        <f t="shared" si="104"/>
        <v>12474.796524651165</v>
      </c>
    </row>
    <row r="1304" spans="28:32" ht="20.100000000000001" customHeight="1" x14ac:dyDescent="0.5">
      <c r="AB1304" s="102">
        <f t="shared" si="100"/>
        <v>38</v>
      </c>
      <c r="AC1304" s="103">
        <f t="shared" si="101"/>
        <v>64.620930232558152</v>
      </c>
      <c r="AD1304" s="103">
        <f t="shared" si="102"/>
        <v>2455.5953488372097</v>
      </c>
      <c r="AE1304" s="104">
        <f t="shared" si="103"/>
        <v>328.28411906976748</v>
      </c>
      <c r="AF1304" s="104">
        <f t="shared" si="104"/>
        <v>12474.796524651165</v>
      </c>
    </row>
    <row r="1305" spans="28:32" ht="20.100000000000001" customHeight="1" x14ac:dyDescent="0.5">
      <c r="AB1305" s="102">
        <f t="shared" si="100"/>
        <v>38</v>
      </c>
      <c r="AC1305" s="103">
        <f t="shared" si="101"/>
        <v>64.620930232558152</v>
      </c>
      <c r="AD1305" s="103">
        <f t="shared" si="102"/>
        <v>2455.5953488372097</v>
      </c>
      <c r="AE1305" s="104">
        <f t="shared" si="103"/>
        <v>328.28411906976748</v>
      </c>
      <c r="AF1305" s="104">
        <f t="shared" si="104"/>
        <v>12474.796524651165</v>
      </c>
    </row>
    <row r="1306" spans="28:32" ht="20.100000000000001" customHeight="1" x14ac:dyDescent="0.5">
      <c r="AB1306" s="102">
        <f t="shared" si="100"/>
        <v>38</v>
      </c>
      <c r="AC1306" s="103">
        <f t="shared" si="101"/>
        <v>64.620930232558152</v>
      </c>
      <c r="AD1306" s="103">
        <f t="shared" si="102"/>
        <v>2455.5953488372097</v>
      </c>
      <c r="AE1306" s="104">
        <f t="shared" si="103"/>
        <v>328.28411906976748</v>
      </c>
      <c r="AF1306" s="104">
        <f t="shared" si="104"/>
        <v>12474.796524651165</v>
      </c>
    </row>
    <row r="1307" spans="28:32" ht="20.100000000000001" customHeight="1" x14ac:dyDescent="0.5">
      <c r="AB1307" s="102">
        <f t="shared" si="100"/>
        <v>38</v>
      </c>
      <c r="AC1307" s="103">
        <f t="shared" si="101"/>
        <v>64.620930232558152</v>
      </c>
      <c r="AD1307" s="103">
        <f t="shared" si="102"/>
        <v>2455.5953488372097</v>
      </c>
      <c r="AE1307" s="104">
        <f t="shared" si="103"/>
        <v>328.28411906976748</v>
      </c>
      <c r="AF1307" s="104">
        <f t="shared" si="104"/>
        <v>12474.796524651165</v>
      </c>
    </row>
    <row r="1308" spans="28:32" ht="20.100000000000001" customHeight="1" x14ac:dyDescent="0.5">
      <c r="AB1308" s="102">
        <f t="shared" si="100"/>
        <v>38</v>
      </c>
      <c r="AC1308" s="103">
        <f t="shared" si="101"/>
        <v>64.620930232558152</v>
      </c>
      <c r="AD1308" s="103">
        <f t="shared" si="102"/>
        <v>2455.5953488372097</v>
      </c>
      <c r="AE1308" s="104">
        <f t="shared" si="103"/>
        <v>328.28411906976748</v>
      </c>
      <c r="AF1308" s="104">
        <f t="shared" si="104"/>
        <v>12474.796524651165</v>
      </c>
    </row>
    <row r="1309" spans="28:32" ht="20.100000000000001" customHeight="1" x14ac:dyDescent="0.5">
      <c r="AB1309" s="102">
        <f t="shared" si="100"/>
        <v>38</v>
      </c>
      <c r="AC1309" s="103">
        <f t="shared" si="101"/>
        <v>64.620930232558152</v>
      </c>
      <c r="AD1309" s="103">
        <f t="shared" si="102"/>
        <v>2455.5953488372097</v>
      </c>
      <c r="AE1309" s="104">
        <f t="shared" si="103"/>
        <v>328.28411906976748</v>
      </c>
      <c r="AF1309" s="104">
        <f t="shared" si="104"/>
        <v>12474.796524651165</v>
      </c>
    </row>
    <row r="1310" spans="28:32" ht="20.100000000000001" customHeight="1" x14ac:dyDescent="0.5">
      <c r="AB1310" s="102">
        <f t="shared" si="100"/>
        <v>38</v>
      </c>
      <c r="AC1310" s="103">
        <f t="shared" si="101"/>
        <v>64.620930232558152</v>
      </c>
      <c r="AD1310" s="103">
        <f t="shared" si="102"/>
        <v>2455.5953488372097</v>
      </c>
      <c r="AE1310" s="104">
        <f t="shared" si="103"/>
        <v>328.28411906976748</v>
      </c>
      <c r="AF1310" s="104">
        <f t="shared" si="104"/>
        <v>12474.796524651165</v>
      </c>
    </row>
    <row r="1311" spans="28:32" ht="20.100000000000001" customHeight="1" x14ac:dyDescent="0.5">
      <c r="AB1311" s="102">
        <f t="shared" si="100"/>
        <v>38</v>
      </c>
      <c r="AC1311" s="103">
        <f t="shared" si="101"/>
        <v>64.620930232558152</v>
      </c>
      <c r="AD1311" s="103">
        <f t="shared" si="102"/>
        <v>2455.5953488372097</v>
      </c>
      <c r="AE1311" s="104">
        <f t="shared" si="103"/>
        <v>328.28411906976748</v>
      </c>
      <c r="AF1311" s="104">
        <f t="shared" si="104"/>
        <v>12474.796524651165</v>
      </c>
    </row>
    <row r="1312" spans="28:32" ht="20.100000000000001" customHeight="1" x14ac:dyDescent="0.5">
      <c r="AB1312" s="102">
        <f t="shared" si="100"/>
        <v>38</v>
      </c>
      <c r="AC1312" s="103">
        <f t="shared" si="101"/>
        <v>64.620930232558152</v>
      </c>
      <c r="AD1312" s="103">
        <f t="shared" si="102"/>
        <v>2455.5953488372097</v>
      </c>
      <c r="AE1312" s="104">
        <f t="shared" si="103"/>
        <v>328.28411906976748</v>
      </c>
      <c r="AF1312" s="104">
        <f t="shared" si="104"/>
        <v>12474.796524651165</v>
      </c>
    </row>
    <row r="1313" spans="28:32" ht="20.100000000000001" customHeight="1" x14ac:dyDescent="0.5">
      <c r="AB1313" s="102">
        <f t="shared" si="100"/>
        <v>38</v>
      </c>
      <c r="AC1313" s="103">
        <f t="shared" si="101"/>
        <v>64.620930232558152</v>
      </c>
      <c r="AD1313" s="103">
        <f t="shared" si="102"/>
        <v>2455.5953488372097</v>
      </c>
      <c r="AE1313" s="104">
        <f t="shared" si="103"/>
        <v>328.28411906976748</v>
      </c>
      <c r="AF1313" s="104">
        <f t="shared" si="104"/>
        <v>12474.796524651165</v>
      </c>
    </row>
    <row r="1314" spans="28:32" ht="20.100000000000001" customHeight="1" x14ac:dyDescent="0.5">
      <c r="AB1314" s="102">
        <f t="shared" si="100"/>
        <v>38</v>
      </c>
      <c r="AC1314" s="103">
        <f t="shared" si="101"/>
        <v>64.620930232558152</v>
      </c>
      <c r="AD1314" s="103">
        <f t="shared" si="102"/>
        <v>2455.5953488372097</v>
      </c>
      <c r="AE1314" s="104">
        <f t="shared" si="103"/>
        <v>328.28411906976748</v>
      </c>
      <c r="AF1314" s="104">
        <f t="shared" si="104"/>
        <v>12474.796524651165</v>
      </c>
    </row>
    <row r="1315" spans="28:32" ht="20.100000000000001" customHeight="1" x14ac:dyDescent="0.5">
      <c r="AB1315" s="102">
        <f t="shared" si="100"/>
        <v>38</v>
      </c>
      <c r="AC1315" s="103">
        <f t="shared" si="101"/>
        <v>64.620930232558152</v>
      </c>
      <c r="AD1315" s="103">
        <f t="shared" si="102"/>
        <v>2455.5953488372097</v>
      </c>
      <c r="AE1315" s="104">
        <f t="shared" si="103"/>
        <v>328.28411906976748</v>
      </c>
      <c r="AF1315" s="104">
        <f t="shared" si="104"/>
        <v>12474.796524651165</v>
      </c>
    </row>
    <row r="1316" spans="28:32" ht="20.100000000000001" customHeight="1" x14ac:dyDescent="0.5">
      <c r="AB1316" s="102">
        <f t="shared" si="100"/>
        <v>38</v>
      </c>
      <c r="AC1316" s="103">
        <f t="shared" si="101"/>
        <v>64.620930232558152</v>
      </c>
      <c r="AD1316" s="103">
        <f t="shared" si="102"/>
        <v>2455.5953488372097</v>
      </c>
      <c r="AE1316" s="104">
        <f t="shared" si="103"/>
        <v>328.28411906976748</v>
      </c>
      <c r="AF1316" s="104">
        <f t="shared" si="104"/>
        <v>12474.796524651165</v>
      </c>
    </row>
    <row r="1317" spans="28:32" ht="20.100000000000001" customHeight="1" x14ac:dyDescent="0.5">
      <c r="AB1317" s="102">
        <f t="shared" si="100"/>
        <v>38</v>
      </c>
      <c r="AC1317" s="103">
        <f t="shared" si="101"/>
        <v>64.620930232558152</v>
      </c>
      <c r="AD1317" s="103">
        <f t="shared" si="102"/>
        <v>2455.5953488372097</v>
      </c>
      <c r="AE1317" s="104">
        <f t="shared" si="103"/>
        <v>328.28411906976748</v>
      </c>
      <c r="AF1317" s="104">
        <f t="shared" si="104"/>
        <v>12474.796524651165</v>
      </c>
    </row>
    <row r="1318" spans="28:32" ht="20.100000000000001" customHeight="1" x14ac:dyDescent="0.5">
      <c r="AB1318" s="102">
        <f t="shared" si="100"/>
        <v>38</v>
      </c>
      <c r="AC1318" s="103">
        <f t="shared" si="101"/>
        <v>64.620930232558152</v>
      </c>
      <c r="AD1318" s="103">
        <f t="shared" si="102"/>
        <v>2455.5953488372097</v>
      </c>
      <c r="AE1318" s="104">
        <f t="shared" si="103"/>
        <v>328.28411906976748</v>
      </c>
      <c r="AF1318" s="104">
        <f t="shared" si="104"/>
        <v>12474.796524651165</v>
      </c>
    </row>
    <row r="1319" spans="28:32" ht="20.100000000000001" customHeight="1" x14ac:dyDescent="0.5">
      <c r="AB1319" s="102">
        <f t="shared" si="100"/>
        <v>38</v>
      </c>
      <c r="AC1319" s="103">
        <f t="shared" si="101"/>
        <v>64.620930232558152</v>
      </c>
      <c r="AD1319" s="103">
        <f t="shared" si="102"/>
        <v>2455.5953488372097</v>
      </c>
      <c r="AE1319" s="104">
        <f t="shared" si="103"/>
        <v>328.28411906976748</v>
      </c>
      <c r="AF1319" s="104">
        <f t="shared" si="104"/>
        <v>12474.796524651165</v>
      </c>
    </row>
    <row r="1320" spans="28:32" ht="20.100000000000001" customHeight="1" x14ac:dyDescent="0.5">
      <c r="AB1320" s="102">
        <f t="shared" si="100"/>
        <v>38</v>
      </c>
      <c r="AC1320" s="103">
        <f t="shared" si="101"/>
        <v>64.620930232558152</v>
      </c>
      <c r="AD1320" s="103">
        <f t="shared" si="102"/>
        <v>2455.5953488372097</v>
      </c>
      <c r="AE1320" s="104">
        <f t="shared" si="103"/>
        <v>328.28411906976748</v>
      </c>
      <c r="AF1320" s="104">
        <f t="shared" si="104"/>
        <v>12474.796524651165</v>
      </c>
    </row>
    <row r="1321" spans="28:32" ht="20.100000000000001" customHeight="1" x14ac:dyDescent="0.5">
      <c r="AB1321" s="102">
        <f t="shared" si="100"/>
        <v>38</v>
      </c>
      <c r="AC1321" s="103">
        <f t="shared" si="101"/>
        <v>64.620930232558152</v>
      </c>
      <c r="AD1321" s="103">
        <f t="shared" si="102"/>
        <v>2455.5953488372097</v>
      </c>
      <c r="AE1321" s="104">
        <f t="shared" si="103"/>
        <v>328.28411906976748</v>
      </c>
      <c r="AF1321" s="104">
        <f t="shared" si="104"/>
        <v>12474.796524651165</v>
      </c>
    </row>
    <row r="1322" spans="28:32" ht="20.100000000000001" customHeight="1" x14ac:dyDescent="0.5">
      <c r="AB1322" s="102">
        <f t="shared" si="100"/>
        <v>38</v>
      </c>
      <c r="AC1322" s="103">
        <f t="shared" si="101"/>
        <v>64.620930232558152</v>
      </c>
      <c r="AD1322" s="103">
        <f t="shared" si="102"/>
        <v>2455.5953488372097</v>
      </c>
      <c r="AE1322" s="104">
        <f t="shared" si="103"/>
        <v>328.28411906976748</v>
      </c>
      <c r="AF1322" s="104">
        <f t="shared" si="104"/>
        <v>12474.796524651165</v>
      </c>
    </row>
    <row r="1323" spans="28:32" ht="20.100000000000001" customHeight="1" x14ac:dyDescent="0.5">
      <c r="AB1323" s="102">
        <f t="shared" si="100"/>
        <v>38</v>
      </c>
      <c r="AC1323" s="103">
        <f t="shared" si="101"/>
        <v>64.620930232558152</v>
      </c>
      <c r="AD1323" s="103">
        <f t="shared" si="102"/>
        <v>2455.5953488372097</v>
      </c>
      <c r="AE1323" s="104">
        <f t="shared" si="103"/>
        <v>328.28411906976748</v>
      </c>
      <c r="AF1323" s="104">
        <f t="shared" si="104"/>
        <v>12474.796524651165</v>
      </c>
    </row>
    <row r="1324" spans="28:32" ht="20.100000000000001" customHeight="1" x14ac:dyDescent="0.5">
      <c r="AB1324" s="102">
        <f t="shared" si="100"/>
        <v>38</v>
      </c>
      <c r="AC1324" s="103">
        <f t="shared" si="101"/>
        <v>64.620930232558152</v>
      </c>
      <c r="AD1324" s="103">
        <f t="shared" si="102"/>
        <v>2455.5953488372097</v>
      </c>
      <c r="AE1324" s="104">
        <f t="shared" si="103"/>
        <v>328.28411906976748</v>
      </c>
      <c r="AF1324" s="104">
        <f t="shared" si="104"/>
        <v>12474.796524651165</v>
      </c>
    </row>
    <row r="1325" spans="28:32" ht="20.100000000000001" customHeight="1" x14ac:dyDescent="0.5">
      <c r="AB1325" s="102">
        <f t="shared" si="100"/>
        <v>38</v>
      </c>
      <c r="AC1325" s="103">
        <f t="shared" si="101"/>
        <v>64.620930232558152</v>
      </c>
      <c r="AD1325" s="103">
        <f t="shared" si="102"/>
        <v>2455.5953488372097</v>
      </c>
      <c r="AE1325" s="104">
        <f t="shared" si="103"/>
        <v>328.28411906976748</v>
      </c>
      <c r="AF1325" s="104">
        <f t="shared" si="104"/>
        <v>12474.796524651165</v>
      </c>
    </row>
    <row r="1326" spans="28:32" ht="20.100000000000001" customHeight="1" x14ac:dyDescent="0.5">
      <c r="AB1326" s="102">
        <f t="shared" si="100"/>
        <v>38</v>
      </c>
      <c r="AC1326" s="103">
        <f t="shared" si="101"/>
        <v>64.620930232558152</v>
      </c>
      <c r="AD1326" s="103">
        <f t="shared" si="102"/>
        <v>2455.5953488372097</v>
      </c>
      <c r="AE1326" s="104">
        <f t="shared" si="103"/>
        <v>328.28411906976748</v>
      </c>
      <c r="AF1326" s="104">
        <f t="shared" si="104"/>
        <v>12474.796524651165</v>
      </c>
    </row>
    <row r="1327" spans="28:32" ht="20.100000000000001" customHeight="1" x14ac:dyDescent="0.5">
      <c r="AB1327" s="102">
        <f t="shared" si="100"/>
        <v>38</v>
      </c>
      <c r="AC1327" s="103">
        <f t="shared" si="101"/>
        <v>64.620930232558152</v>
      </c>
      <c r="AD1327" s="103">
        <f t="shared" si="102"/>
        <v>2455.5953488372097</v>
      </c>
      <c r="AE1327" s="104">
        <f t="shared" si="103"/>
        <v>328.28411906976748</v>
      </c>
      <c r="AF1327" s="104">
        <f t="shared" si="104"/>
        <v>12474.796524651165</v>
      </c>
    </row>
    <row r="1328" spans="28:32" ht="20.100000000000001" customHeight="1" x14ac:dyDescent="0.5">
      <c r="AB1328" s="102">
        <f t="shared" si="100"/>
        <v>38</v>
      </c>
      <c r="AC1328" s="103">
        <f t="shared" si="101"/>
        <v>64.620930232558152</v>
      </c>
      <c r="AD1328" s="103">
        <f t="shared" si="102"/>
        <v>2455.5953488372097</v>
      </c>
      <c r="AE1328" s="104">
        <f t="shared" si="103"/>
        <v>328.28411906976748</v>
      </c>
      <c r="AF1328" s="104">
        <f t="shared" si="104"/>
        <v>12474.796524651165</v>
      </c>
    </row>
    <row r="1329" spans="28:32" ht="20.100000000000001" customHeight="1" x14ac:dyDescent="0.5">
      <c r="AB1329" s="102">
        <f t="shared" si="100"/>
        <v>38</v>
      </c>
      <c r="AC1329" s="103">
        <f t="shared" si="101"/>
        <v>64.620930232558152</v>
      </c>
      <c r="AD1329" s="103">
        <f t="shared" si="102"/>
        <v>2455.5953488372097</v>
      </c>
      <c r="AE1329" s="104">
        <f t="shared" si="103"/>
        <v>328.28411906976748</v>
      </c>
      <c r="AF1329" s="104">
        <f t="shared" si="104"/>
        <v>12474.796524651165</v>
      </c>
    </row>
    <row r="1330" spans="28:32" ht="20.100000000000001" customHeight="1" x14ac:dyDescent="0.5">
      <c r="AB1330" s="102">
        <f t="shared" si="100"/>
        <v>38</v>
      </c>
      <c r="AC1330" s="103">
        <f t="shared" si="101"/>
        <v>64.620930232558152</v>
      </c>
      <c r="AD1330" s="103">
        <f t="shared" si="102"/>
        <v>2455.5953488372097</v>
      </c>
      <c r="AE1330" s="104">
        <f t="shared" si="103"/>
        <v>328.28411906976748</v>
      </c>
      <c r="AF1330" s="104">
        <f t="shared" si="104"/>
        <v>12474.796524651165</v>
      </c>
    </row>
    <row r="1331" spans="28:32" ht="20.100000000000001" customHeight="1" x14ac:dyDescent="0.5">
      <c r="AB1331" s="102">
        <f t="shared" si="100"/>
        <v>38</v>
      </c>
      <c r="AC1331" s="103">
        <f t="shared" si="101"/>
        <v>64.620930232558152</v>
      </c>
      <c r="AD1331" s="103">
        <f t="shared" si="102"/>
        <v>2455.5953488372097</v>
      </c>
      <c r="AE1331" s="104">
        <f t="shared" si="103"/>
        <v>328.28411906976748</v>
      </c>
      <c r="AF1331" s="104">
        <f t="shared" si="104"/>
        <v>12474.796524651165</v>
      </c>
    </row>
    <row r="1332" spans="28:32" ht="20.100000000000001" customHeight="1" x14ac:dyDescent="0.5">
      <c r="AB1332" s="102">
        <f t="shared" si="100"/>
        <v>38</v>
      </c>
      <c r="AC1332" s="103">
        <f t="shared" si="101"/>
        <v>64.620930232558152</v>
      </c>
      <c r="AD1332" s="103">
        <f t="shared" si="102"/>
        <v>2455.5953488372097</v>
      </c>
      <c r="AE1332" s="104">
        <f t="shared" si="103"/>
        <v>328.28411906976748</v>
      </c>
      <c r="AF1332" s="104">
        <f t="shared" si="104"/>
        <v>12474.796524651165</v>
      </c>
    </row>
    <row r="1333" spans="28:32" ht="20.100000000000001" customHeight="1" x14ac:dyDescent="0.5">
      <c r="AB1333" s="102">
        <f t="shared" si="100"/>
        <v>38</v>
      </c>
      <c r="AC1333" s="103">
        <f t="shared" si="101"/>
        <v>64.620930232558152</v>
      </c>
      <c r="AD1333" s="103">
        <f t="shared" si="102"/>
        <v>2455.5953488372097</v>
      </c>
      <c r="AE1333" s="104">
        <f t="shared" si="103"/>
        <v>328.28411906976748</v>
      </c>
      <c r="AF1333" s="104">
        <f t="shared" si="104"/>
        <v>12474.796524651165</v>
      </c>
    </row>
    <row r="1334" spans="28:32" ht="20.100000000000001" customHeight="1" x14ac:dyDescent="0.5">
      <c r="AB1334" s="102">
        <f t="shared" si="100"/>
        <v>38</v>
      </c>
      <c r="AC1334" s="103">
        <f t="shared" si="101"/>
        <v>64.620930232558152</v>
      </c>
      <c r="AD1334" s="103">
        <f t="shared" si="102"/>
        <v>2455.5953488372097</v>
      </c>
      <c r="AE1334" s="104">
        <f t="shared" si="103"/>
        <v>328.28411906976748</v>
      </c>
      <c r="AF1334" s="104">
        <f t="shared" si="104"/>
        <v>12474.796524651165</v>
      </c>
    </row>
    <row r="1335" spans="28:32" ht="20.100000000000001" customHeight="1" x14ac:dyDescent="0.5">
      <c r="AB1335" s="102">
        <f t="shared" si="100"/>
        <v>38</v>
      </c>
      <c r="AC1335" s="103">
        <f t="shared" si="101"/>
        <v>64.620930232558152</v>
      </c>
      <c r="AD1335" s="103">
        <f t="shared" si="102"/>
        <v>2455.5953488372097</v>
      </c>
      <c r="AE1335" s="104">
        <f t="shared" si="103"/>
        <v>328.28411906976748</v>
      </c>
      <c r="AF1335" s="104">
        <f t="shared" si="104"/>
        <v>12474.796524651165</v>
      </c>
    </row>
    <row r="1336" spans="28:32" ht="20.100000000000001" customHeight="1" x14ac:dyDescent="0.5">
      <c r="AB1336" s="102">
        <f t="shared" si="100"/>
        <v>38</v>
      </c>
      <c r="AC1336" s="103">
        <f t="shared" si="101"/>
        <v>64.620930232558152</v>
      </c>
      <c r="AD1336" s="103">
        <f t="shared" si="102"/>
        <v>2455.5953488372097</v>
      </c>
      <c r="AE1336" s="104">
        <f t="shared" si="103"/>
        <v>328.28411906976748</v>
      </c>
      <c r="AF1336" s="104">
        <f t="shared" si="104"/>
        <v>12474.796524651165</v>
      </c>
    </row>
    <row r="1337" spans="28:32" ht="20.100000000000001" customHeight="1" x14ac:dyDescent="0.5">
      <c r="AB1337" s="102">
        <f t="shared" si="100"/>
        <v>38</v>
      </c>
      <c r="AC1337" s="103">
        <f t="shared" si="101"/>
        <v>64.620930232558152</v>
      </c>
      <c r="AD1337" s="103">
        <f t="shared" si="102"/>
        <v>2455.5953488372097</v>
      </c>
      <c r="AE1337" s="104">
        <f t="shared" si="103"/>
        <v>328.28411906976748</v>
      </c>
      <c r="AF1337" s="104">
        <f t="shared" si="104"/>
        <v>12474.796524651165</v>
      </c>
    </row>
    <row r="1338" spans="28:32" ht="20.100000000000001" customHeight="1" x14ac:dyDescent="0.5">
      <c r="AB1338" s="102">
        <f t="shared" si="100"/>
        <v>38</v>
      </c>
      <c r="AC1338" s="103">
        <f t="shared" si="101"/>
        <v>64.620930232558152</v>
      </c>
      <c r="AD1338" s="103">
        <f t="shared" si="102"/>
        <v>2455.5953488372097</v>
      </c>
      <c r="AE1338" s="104">
        <f t="shared" si="103"/>
        <v>328.28411906976748</v>
      </c>
      <c r="AF1338" s="104">
        <f t="shared" si="104"/>
        <v>12474.796524651165</v>
      </c>
    </row>
    <row r="1339" spans="28:32" ht="20.100000000000001" customHeight="1" x14ac:dyDescent="0.5">
      <c r="AB1339" s="102">
        <f t="shared" si="100"/>
        <v>38</v>
      </c>
      <c r="AC1339" s="103">
        <f t="shared" si="101"/>
        <v>64.620930232558152</v>
      </c>
      <c r="AD1339" s="103">
        <f t="shared" si="102"/>
        <v>2455.5953488372097</v>
      </c>
      <c r="AE1339" s="104">
        <f t="shared" si="103"/>
        <v>328.28411906976748</v>
      </c>
      <c r="AF1339" s="104">
        <f t="shared" si="104"/>
        <v>12474.796524651165</v>
      </c>
    </row>
    <row r="1340" spans="28:32" ht="20.100000000000001" customHeight="1" x14ac:dyDescent="0.5">
      <c r="AB1340" s="102">
        <f t="shared" si="100"/>
        <v>38</v>
      </c>
      <c r="AC1340" s="103">
        <f t="shared" si="101"/>
        <v>64.620930232558152</v>
      </c>
      <c r="AD1340" s="103">
        <f t="shared" si="102"/>
        <v>2455.5953488372097</v>
      </c>
      <c r="AE1340" s="104">
        <f t="shared" si="103"/>
        <v>328.28411906976748</v>
      </c>
      <c r="AF1340" s="104">
        <f t="shared" si="104"/>
        <v>12474.796524651165</v>
      </c>
    </row>
    <row r="1341" spans="28:32" ht="20.100000000000001" customHeight="1" x14ac:dyDescent="0.5">
      <c r="AB1341" s="102">
        <f t="shared" si="100"/>
        <v>38</v>
      </c>
      <c r="AC1341" s="103">
        <f t="shared" si="101"/>
        <v>64.620930232558152</v>
      </c>
      <c r="AD1341" s="103">
        <f t="shared" si="102"/>
        <v>2455.5953488372097</v>
      </c>
      <c r="AE1341" s="104">
        <f t="shared" si="103"/>
        <v>328.28411906976748</v>
      </c>
      <c r="AF1341" s="104">
        <f t="shared" si="104"/>
        <v>12474.796524651165</v>
      </c>
    </row>
    <row r="1342" spans="28:32" ht="20.100000000000001" customHeight="1" x14ac:dyDescent="0.5">
      <c r="AB1342" s="102">
        <f t="shared" si="100"/>
        <v>38</v>
      </c>
      <c r="AC1342" s="103">
        <f t="shared" si="101"/>
        <v>64.620930232558152</v>
      </c>
      <c r="AD1342" s="103">
        <f t="shared" si="102"/>
        <v>2455.5953488372097</v>
      </c>
      <c r="AE1342" s="104">
        <f t="shared" si="103"/>
        <v>328.28411906976748</v>
      </c>
      <c r="AF1342" s="104">
        <f t="shared" si="104"/>
        <v>12474.796524651165</v>
      </c>
    </row>
    <row r="1343" spans="28:32" ht="20.100000000000001" customHeight="1" x14ac:dyDescent="0.5">
      <c r="AB1343" s="102">
        <f t="shared" si="100"/>
        <v>38</v>
      </c>
      <c r="AC1343" s="103">
        <f t="shared" si="101"/>
        <v>64.620930232558152</v>
      </c>
      <c r="AD1343" s="103">
        <f t="shared" si="102"/>
        <v>2455.5953488372097</v>
      </c>
      <c r="AE1343" s="104">
        <f t="shared" si="103"/>
        <v>328.28411906976748</v>
      </c>
      <c r="AF1343" s="104">
        <f t="shared" si="104"/>
        <v>12474.796524651165</v>
      </c>
    </row>
    <row r="1344" spans="28:32" ht="20.100000000000001" customHeight="1" x14ac:dyDescent="0.5">
      <c r="AB1344" s="102">
        <f t="shared" si="100"/>
        <v>38</v>
      </c>
      <c r="AC1344" s="103">
        <f t="shared" si="101"/>
        <v>64.620930232558152</v>
      </c>
      <c r="AD1344" s="103">
        <f t="shared" si="102"/>
        <v>2455.5953488372097</v>
      </c>
      <c r="AE1344" s="104">
        <f t="shared" si="103"/>
        <v>328.28411906976748</v>
      </c>
      <c r="AF1344" s="104">
        <f t="shared" si="104"/>
        <v>12474.796524651165</v>
      </c>
    </row>
    <row r="1345" spans="28:32" ht="20.100000000000001" customHeight="1" x14ac:dyDescent="0.5">
      <c r="AB1345" s="102">
        <f t="shared" si="100"/>
        <v>38</v>
      </c>
      <c r="AC1345" s="103">
        <f t="shared" si="101"/>
        <v>64.620930232558152</v>
      </c>
      <c r="AD1345" s="103">
        <f t="shared" si="102"/>
        <v>2455.5953488372097</v>
      </c>
      <c r="AE1345" s="104">
        <f t="shared" si="103"/>
        <v>328.28411906976748</v>
      </c>
      <c r="AF1345" s="104">
        <f t="shared" si="104"/>
        <v>12474.796524651165</v>
      </c>
    </row>
    <row r="1346" spans="28:32" ht="20.100000000000001" customHeight="1" x14ac:dyDescent="0.5">
      <c r="AB1346" s="102">
        <f t="shared" si="100"/>
        <v>38</v>
      </c>
      <c r="AC1346" s="103">
        <f t="shared" si="101"/>
        <v>64.620930232558152</v>
      </c>
      <c r="AD1346" s="103">
        <f t="shared" si="102"/>
        <v>2455.5953488372097</v>
      </c>
      <c r="AE1346" s="104">
        <f t="shared" si="103"/>
        <v>328.28411906976748</v>
      </c>
      <c r="AF1346" s="104">
        <f t="shared" si="104"/>
        <v>12474.796524651165</v>
      </c>
    </row>
    <row r="1347" spans="28:32" ht="20.100000000000001" customHeight="1" x14ac:dyDescent="0.5">
      <c r="AB1347" s="102">
        <f t="shared" si="100"/>
        <v>38</v>
      </c>
      <c r="AC1347" s="103">
        <f t="shared" si="101"/>
        <v>64.620930232558152</v>
      </c>
      <c r="AD1347" s="103">
        <f t="shared" si="102"/>
        <v>2455.5953488372097</v>
      </c>
      <c r="AE1347" s="104">
        <f t="shared" si="103"/>
        <v>328.28411906976748</v>
      </c>
      <c r="AF1347" s="104">
        <f t="shared" si="104"/>
        <v>12474.796524651165</v>
      </c>
    </row>
    <row r="1348" spans="28:32" ht="20.100000000000001" customHeight="1" x14ac:dyDescent="0.5">
      <c r="AB1348" s="102">
        <f t="shared" si="100"/>
        <v>38</v>
      </c>
      <c r="AC1348" s="103">
        <f t="shared" si="101"/>
        <v>64.620930232558152</v>
      </c>
      <c r="AD1348" s="103">
        <f t="shared" si="102"/>
        <v>2455.5953488372097</v>
      </c>
      <c r="AE1348" s="104">
        <f t="shared" si="103"/>
        <v>328.28411906976748</v>
      </c>
      <c r="AF1348" s="104">
        <f t="shared" si="104"/>
        <v>12474.796524651165</v>
      </c>
    </row>
    <row r="1349" spans="28:32" ht="20.100000000000001" customHeight="1" x14ac:dyDescent="0.5">
      <c r="AB1349" s="102">
        <f t="shared" si="100"/>
        <v>38</v>
      </c>
      <c r="AC1349" s="103">
        <f t="shared" si="101"/>
        <v>64.620930232558152</v>
      </c>
      <c r="AD1349" s="103">
        <f t="shared" si="102"/>
        <v>2455.5953488372097</v>
      </c>
      <c r="AE1349" s="104">
        <f t="shared" si="103"/>
        <v>328.28411906976748</v>
      </c>
      <c r="AF1349" s="104">
        <f t="shared" si="104"/>
        <v>12474.796524651165</v>
      </c>
    </row>
    <row r="1350" spans="28:32" ht="20.100000000000001" customHeight="1" x14ac:dyDescent="0.5">
      <c r="AB1350" s="102">
        <f t="shared" si="100"/>
        <v>38</v>
      </c>
      <c r="AC1350" s="103">
        <f t="shared" si="101"/>
        <v>64.620930232558152</v>
      </c>
      <c r="AD1350" s="103">
        <f t="shared" si="102"/>
        <v>2455.5953488372097</v>
      </c>
      <c r="AE1350" s="104">
        <f t="shared" si="103"/>
        <v>328.28411906976748</v>
      </c>
      <c r="AF1350" s="104">
        <f t="shared" si="104"/>
        <v>12474.796524651165</v>
      </c>
    </row>
    <row r="1351" spans="28:32" ht="20.100000000000001" customHeight="1" x14ac:dyDescent="0.5">
      <c r="AB1351" s="102">
        <f t="shared" ref="AB1351:AB1414" si="105">AB1350+U1351</f>
        <v>38</v>
      </c>
      <c r="AC1351" s="103">
        <f t="shared" ref="AC1351:AC1414" si="106">IF(U1351&gt;0,(W1351+AD1350)/AB1351,AC1350)</f>
        <v>64.620930232558152</v>
      </c>
      <c r="AD1351" s="103">
        <f t="shared" ref="AD1351:AD1414" si="107">AB1351*AC1351</f>
        <v>2455.5953488372097</v>
      </c>
      <c r="AE1351" s="104">
        <f t="shared" ref="AE1351:AE1414" si="108">IF(U1351&gt;0,(AF1350+Z1351)/AB1351,AE1350)</f>
        <v>328.28411906976748</v>
      </c>
      <c r="AF1351" s="104">
        <f t="shared" ref="AF1351:AF1414" si="109">AB1351*AE1351</f>
        <v>12474.796524651165</v>
      </c>
    </row>
    <row r="1352" spans="28:32" ht="20.100000000000001" customHeight="1" x14ac:dyDescent="0.5">
      <c r="AB1352" s="102">
        <f t="shared" si="105"/>
        <v>38</v>
      </c>
      <c r="AC1352" s="103">
        <f t="shared" si="106"/>
        <v>64.620930232558152</v>
      </c>
      <c r="AD1352" s="103">
        <f t="shared" si="107"/>
        <v>2455.5953488372097</v>
      </c>
      <c r="AE1352" s="104">
        <f t="shared" si="108"/>
        <v>328.28411906976748</v>
      </c>
      <c r="AF1352" s="104">
        <f t="shared" si="109"/>
        <v>12474.796524651165</v>
      </c>
    </row>
    <row r="1353" spans="28:32" ht="20.100000000000001" customHeight="1" x14ac:dyDescent="0.5">
      <c r="AB1353" s="102">
        <f t="shared" si="105"/>
        <v>38</v>
      </c>
      <c r="AC1353" s="103">
        <f t="shared" si="106"/>
        <v>64.620930232558152</v>
      </c>
      <c r="AD1353" s="103">
        <f t="shared" si="107"/>
        <v>2455.5953488372097</v>
      </c>
      <c r="AE1353" s="104">
        <f t="shared" si="108"/>
        <v>328.28411906976748</v>
      </c>
      <c r="AF1353" s="104">
        <f t="shared" si="109"/>
        <v>12474.796524651165</v>
      </c>
    </row>
    <row r="1354" spans="28:32" ht="20.100000000000001" customHeight="1" x14ac:dyDescent="0.5">
      <c r="AB1354" s="102">
        <f t="shared" si="105"/>
        <v>38</v>
      </c>
      <c r="AC1354" s="103">
        <f t="shared" si="106"/>
        <v>64.620930232558152</v>
      </c>
      <c r="AD1354" s="103">
        <f t="shared" si="107"/>
        <v>2455.5953488372097</v>
      </c>
      <c r="AE1354" s="104">
        <f t="shared" si="108"/>
        <v>328.28411906976748</v>
      </c>
      <c r="AF1354" s="104">
        <f t="shared" si="109"/>
        <v>12474.796524651165</v>
      </c>
    </row>
    <row r="1355" spans="28:32" ht="20.100000000000001" customHeight="1" x14ac:dyDescent="0.5">
      <c r="AB1355" s="102">
        <f t="shared" si="105"/>
        <v>38</v>
      </c>
      <c r="AC1355" s="103">
        <f t="shared" si="106"/>
        <v>64.620930232558152</v>
      </c>
      <c r="AD1355" s="103">
        <f t="shared" si="107"/>
        <v>2455.5953488372097</v>
      </c>
      <c r="AE1355" s="104">
        <f t="shared" si="108"/>
        <v>328.28411906976748</v>
      </c>
      <c r="AF1355" s="104">
        <f t="shared" si="109"/>
        <v>12474.796524651165</v>
      </c>
    </row>
    <row r="1356" spans="28:32" ht="20.100000000000001" customHeight="1" x14ac:dyDescent="0.5">
      <c r="AB1356" s="102">
        <f t="shared" si="105"/>
        <v>38</v>
      </c>
      <c r="AC1356" s="103">
        <f t="shared" si="106"/>
        <v>64.620930232558152</v>
      </c>
      <c r="AD1356" s="103">
        <f t="shared" si="107"/>
        <v>2455.5953488372097</v>
      </c>
      <c r="AE1356" s="104">
        <f t="shared" si="108"/>
        <v>328.28411906976748</v>
      </c>
      <c r="AF1356" s="104">
        <f t="shared" si="109"/>
        <v>12474.796524651165</v>
      </c>
    </row>
    <row r="1357" spans="28:32" ht="20.100000000000001" customHeight="1" x14ac:dyDescent="0.5">
      <c r="AB1357" s="102">
        <f t="shared" si="105"/>
        <v>38</v>
      </c>
      <c r="AC1357" s="103">
        <f t="shared" si="106"/>
        <v>64.620930232558152</v>
      </c>
      <c r="AD1357" s="103">
        <f t="shared" si="107"/>
        <v>2455.5953488372097</v>
      </c>
      <c r="AE1357" s="104">
        <f t="shared" si="108"/>
        <v>328.28411906976748</v>
      </c>
      <c r="AF1357" s="104">
        <f t="shared" si="109"/>
        <v>12474.796524651165</v>
      </c>
    </row>
    <row r="1358" spans="28:32" ht="20.100000000000001" customHeight="1" x14ac:dyDescent="0.5">
      <c r="AB1358" s="102">
        <f t="shared" si="105"/>
        <v>38</v>
      </c>
      <c r="AC1358" s="103">
        <f t="shared" si="106"/>
        <v>64.620930232558152</v>
      </c>
      <c r="AD1358" s="103">
        <f t="shared" si="107"/>
        <v>2455.5953488372097</v>
      </c>
      <c r="AE1358" s="104">
        <f t="shared" si="108"/>
        <v>328.28411906976748</v>
      </c>
      <c r="AF1358" s="104">
        <f t="shared" si="109"/>
        <v>12474.796524651165</v>
      </c>
    </row>
    <row r="1359" spans="28:32" ht="20.100000000000001" customHeight="1" x14ac:dyDescent="0.5">
      <c r="AB1359" s="102">
        <f t="shared" si="105"/>
        <v>38</v>
      </c>
      <c r="AC1359" s="103">
        <f t="shared" si="106"/>
        <v>64.620930232558152</v>
      </c>
      <c r="AD1359" s="103">
        <f t="shared" si="107"/>
        <v>2455.5953488372097</v>
      </c>
      <c r="AE1359" s="104">
        <f t="shared" si="108"/>
        <v>328.28411906976748</v>
      </c>
      <c r="AF1359" s="104">
        <f t="shared" si="109"/>
        <v>12474.796524651165</v>
      </c>
    </row>
    <row r="1360" spans="28:32" ht="20.100000000000001" customHeight="1" x14ac:dyDescent="0.5">
      <c r="AB1360" s="102">
        <f t="shared" si="105"/>
        <v>38</v>
      </c>
      <c r="AC1360" s="103">
        <f t="shared" si="106"/>
        <v>64.620930232558152</v>
      </c>
      <c r="AD1360" s="103">
        <f t="shared" si="107"/>
        <v>2455.5953488372097</v>
      </c>
      <c r="AE1360" s="104">
        <f t="shared" si="108"/>
        <v>328.28411906976748</v>
      </c>
      <c r="AF1360" s="104">
        <f t="shared" si="109"/>
        <v>12474.796524651165</v>
      </c>
    </row>
    <row r="1361" spans="28:32" ht="20.100000000000001" customHeight="1" x14ac:dyDescent="0.5">
      <c r="AB1361" s="102">
        <f t="shared" si="105"/>
        <v>38</v>
      </c>
      <c r="AC1361" s="103">
        <f t="shared" si="106"/>
        <v>64.620930232558152</v>
      </c>
      <c r="AD1361" s="103">
        <f t="shared" si="107"/>
        <v>2455.5953488372097</v>
      </c>
      <c r="AE1361" s="104">
        <f t="shared" si="108"/>
        <v>328.28411906976748</v>
      </c>
      <c r="AF1361" s="104">
        <f t="shared" si="109"/>
        <v>12474.796524651165</v>
      </c>
    </row>
    <row r="1362" spans="28:32" ht="20.100000000000001" customHeight="1" x14ac:dyDescent="0.5">
      <c r="AB1362" s="102">
        <f t="shared" si="105"/>
        <v>38</v>
      </c>
      <c r="AC1362" s="103">
        <f t="shared" si="106"/>
        <v>64.620930232558152</v>
      </c>
      <c r="AD1362" s="103">
        <f t="shared" si="107"/>
        <v>2455.5953488372097</v>
      </c>
      <c r="AE1362" s="104">
        <f t="shared" si="108"/>
        <v>328.28411906976748</v>
      </c>
      <c r="AF1362" s="104">
        <f t="shared" si="109"/>
        <v>12474.796524651165</v>
      </c>
    </row>
    <row r="1363" spans="28:32" ht="20.100000000000001" customHeight="1" x14ac:dyDescent="0.5">
      <c r="AB1363" s="102">
        <f t="shared" si="105"/>
        <v>38</v>
      </c>
      <c r="AC1363" s="103">
        <f t="shared" si="106"/>
        <v>64.620930232558152</v>
      </c>
      <c r="AD1363" s="103">
        <f t="shared" si="107"/>
        <v>2455.5953488372097</v>
      </c>
      <c r="AE1363" s="104">
        <f t="shared" si="108"/>
        <v>328.28411906976748</v>
      </c>
      <c r="AF1363" s="104">
        <f t="shared" si="109"/>
        <v>12474.796524651165</v>
      </c>
    </row>
    <row r="1364" spans="28:32" ht="20.100000000000001" customHeight="1" x14ac:dyDescent="0.5">
      <c r="AB1364" s="102">
        <f t="shared" si="105"/>
        <v>38</v>
      </c>
      <c r="AC1364" s="103">
        <f t="shared" si="106"/>
        <v>64.620930232558152</v>
      </c>
      <c r="AD1364" s="103">
        <f t="shared" si="107"/>
        <v>2455.5953488372097</v>
      </c>
      <c r="AE1364" s="104">
        <f t="shared" si="108"/>
        <v>328.28411906976748</v>
      </c>
      <c r="AF1364" s="104">
        <f t="shared" si="109"/>
        <v>12474.796524651165</v>
      </c>
    </row>
    <row r="1365" spans="28:32" ht="20.100000000000001" customHeight="1" x14ac:dyDescent="0.5">
      <c r="AB1365" s="102">
        <f t="shared" si="105"/>
        <v>38</v>
      </c>
      <c r="AC1365" s="103">
        <f t="shared" si="106"/>
        <v>64.620930232558152</v>
      </c>
      <c r="AD1365" s="103">
        <f t="shared" si="107"/>
        <v>2455.5953488372097</v>
      </c>
      <c r="AE1365" s="104">
        <f t="shared" si="108"/>
        <v>328.28411906976748</v>
      </c>
      <c r="AF1365" s="104">
        <f t="shared" si="109"/>
        <v>12474.796524651165</v>
      </c>
    </row>
    <row r="1366" spans="28:32" ht="20.100000000000001" customHeight="1" x14ac:dyDescent="0.5">
      <c r="AB1366" s="102">
        <f t="shared" si="105"/>
        <v>38</v>
      </c>
      <c r="AC1366" s="103">
        <f t="shared" si="106"/>
        <v>64.620930232558152</v>
      </c>
      <c r="AD1366" s="103">
        <f t="shared" si="107"/>
        <v>2455.5953488372097</v>
      </c>
      <c r="AE1366" s="104">
        <f t="shared" si="108"/>
        <v>328.28411906976748</v>
      </c>
      <c r="AF1366" s="104">
        <f t="shared" si="109"/>
        <v>12474.796524651165</v>
      </c>
    </row>
    <row r="1367" spans="28:32" ht="20.100000000000001" customHeight="1" x14ac:dyDescent="0.5">
      <c r="AB1367" s="102">
        <f t="shared" si="105"/>
        <v>38</v>
      </c>
      <c r="AC1367" s="103">
        <f t="shared" si="106"/>
        <v>64.620930232558152</v>
      </c>
      <c r="AD1367" s="103">
        <f t="shared" si="107"/>
        <v>2455.5953488372097</v>
      </c>
      <c r="AE1367" s="104">
        <f t="shared" si="108"/>
        <v>328.28411906976748</v>
      </c>
      <c r="AF1367" s="104">
        <f t="shared" si="109"/>
        <v>12474.796524651165</v>
      </c>
    </row>
    <row r="1368" spans="28:32" ht="20.100000000000001" customHeight="1" x14ac:dyDescent="0.5">
      <c r="AB1368" s="102">
        <f t="shared" si="105"/>
        <v>38</v>
      </c>
      <c r="AC1368" s="103">
        <f t="shared" si="106"/>
        <v>64.620930232558152</v>
      </c>
      <c r="AD1368" s="103">
        <f t="shared" si="107"/>
        <v>2455.5953488372097</v>
      </c>
      <c r="AE1368" s="104">
        <f t="shared" si="108"/>
        <v>328.28411906976748</v>
      </c>
      <c r="AF1368" s="104">
        <f t="shared" si="109"/>
        <v>12474.796524651165</v>
      </c>
    </row>
    <row r="1369" spans="28:32" ht="20.100000000000001" customHeight="1" x14ac:dyDescent="0.5">
      <c r="AB1369" s="102">
        <f t="shared" si="105"/>
        <v>38</v>
      </c>
      <c r="AC1369" s="103">
        <f t="shared" si="106"/>
        <v>64.620930232558152</v>
      </c>
      <c r="AD1369" s="103">
        <f t="shared" si="107"/>
        <v>2455.5953488372097</v>
      </c>
      <c r="AE1369" s="104">
        <f t="shared" si="108"/>
        <v>328.28411906976748</v>
      </c>
      <c r="AF1369" s="104">
        <f t="shared" si="109"/>
        <v>12474.796524651165</v>
      </c>
    </row>
    <row r="1370" spans="28:32" ht="20.100000000000001" customHeight="1" x14ac:dyDescent="0.5">
      <c r="AB1370" s="102">
        <f t="shared" si="105"/>
        <v>38</v>
      </c>
      <c r="AC1370" s="103">
        <f t="shared" si="106"/>
        <v>64.620930232558152</v>
      </c>
      <c r="AD1370" s="103">
        <f t="shared" si="107"/>
        <v>2455.5953488372097</v>
      </c>
      <c r="AE1370" s="104">
        <f t="shared" si="108"/>
        <v>328.28411906976748</v>
      </c>
      <c r="AF1370" s="104">
        <f t="shared" si="109"/>
        <v>12474.796524651165</v>
      </c>
    </row>
    <row r="1371" spans="28:32" ht="20.100000000000001" customHeight="1" x14ac:dyDescent="0.5">
      <c r="AB1371" s="102">
        <f t="shared" si="105"/>
        <v>38</v>
      </c>
      <c r="AC1371" s="103">
        <f t="shared" si="106"/>
        <v>64.620930232558152</v>
      </c>
      <c r="AD1371" s="103">
        <f t="shared" si="107"/>
        <v>2455.5953488372097</v>
      </c>
      <c r="AE1371" s="104">
        <f t="shared" si="108"/>
        <v>328.28411906976748</v>
      </c>
      <c r="AF1371" s="104">
        <f t="shared" si="109"/>
        <v>12474.796524651165</v>
      </c>
    </row>
    <row r="1372" spans="28:32" ht="20.100000000000001" customHeight="1" x14ac:dyDescent="0.5">
      <c r="AB1372" s="102">
        <f t="shared" si="105"/>
        <v>38</v>
      </c>
      <c r="AC1372" s="103">
        <f t="shared" si="106"/>
        <v>64.620930232558152</v>
      </c>
      <c r="AD1372" s="103">
        <f t="shared" si="107"/>
        <v>2455.5953488372097</v>
      </c>
      <c r="AE1372" s="104">
        <f t="shared" si="108"/>
        <v>328.28411906976748</v>
      </c>
      <c r="AF1372" s="104">
        <f t="shared" si="109"/>
        <v>12474.796524651165</v>
      </c>
    </row>
    <row r="1373" spans="28:32" ht="20.100000000000001" customHeight="1" x14ac:dyDescent="0.5">
      <c r="AB1373" s="102">
        <f t="shared" si="105"/>
        <v>38</v>
      </c>
      <c r="AC1373" s="103">
        <f t="shared" si="106"/>
        <v>64.620930232558152</v>
      </c>
      <c r="AD1373" s="103">
        <f t="shared" si="107"/>
        <v>2455.5953488372097</v>
      </c>
      <c r="AE1373" s="104">
        <f t="shared" si="108"/>
        <v>328.28411906976748</v>
      </c>
      <c r="AF1373" s="104">
        <f t="shared" si="109"/>
        <v>12474.796524651165</v>
      </c>
    </row>
    <row r="1374" spans="28:32" ht="20.100000000000001" customHeight="1" x14ac:dyDescent="0.5">
      <c r="AB1374" s="102">
        <f t="shared" si="105"/>
        <v>38</v>
      </c>
      <c r="AC1374" s="103">
        <f t="shared" si="106"/>
        <v>64.620930232558152</v>
      </c>
      <c r="AD1374" s="103">
        <f t="shared" si="107"/>
        <v>2455.5953488372097</v>
      </c>
      <c r="AE1374" s="104">
        <f t="shared" si="108"/>
        <v>328.28411906976748</v>
      </c>
      <c r="AF1374" s="104">
        <f t="shared" si="109"/>
        <v>12474.796524651165</v>
      </c>
    </row>
    <row r="1375" spans="28:32" ht="20.100000000000001" customHeight="1" x14ac:dyDescent="0.5">
      <c r="AB1375" s="102">
        <f t="shared" si="105"/>
        <v>38</v>
      </c>
      <c r="AC1375" s="103">
        <f t="shared" si="106"/>
        <v>64.620930232558152</v>
      </c>
      <c r="AD1375" s="103">
        <f t="shared" si="107"/>
        <v>2455.5953488372097</v>
      </c>
      <c r="AE1375" s="104">
        <f t="shared" si="108"/>
        <v>328.28411906976748</v>
      </c>
      <c r="AF1375" s="104">
        <f t="shared" si="109"/>
        <v>12474.796524651165</v>
      </c>
    </row>
    <row r="1376" spans="28:32" ht="20.100000000000001" customHeight="1" x14ac:dyDescent="0.5">
      <c r="AB1376" s="102">
        <f t="shared" si="105"/>
        <v>38</v>
      </c>
      <c r="AC1376" s="103">
        <f t="shared" si="106"/>
        <v>64.620930232558152</v>
      </c>
      <c r="AD1376" s="103">
        <f t="shared" si="107"/>
        <v>2455.5953488372097</v>
      </c>
      <c r="AE1376" s="104">
        <f t="shared" si="108"/>
        <v>328.28411906976748</v>
      </c>
      <c r="AF1376" s="104">
        <f t="shared" si="109"/>
        <v>12474.796524651165</v>
      </c>
    </row>
    <row r="1377" spans="28:32" ht="20.100000000000001" customHeight="1" x14ac:dyDescent="0.5">
      <c r="AB1377" s="102">
        <f t="shared" si="105"/>
        <v>38</v>
      </c>
      <c r="AC1377" s="103">
        <f t="shared" si="106"/>
        <v>64.620930232558152</v>
      </c>
      <c r="AD1377" s="103">
        <f t="shared" si="107"/>
        <v>2455.5953488372097</v>
      </c>
      <c r="AE1377" s="104">
        <f t="shared" si="108"/>
        <v>328.28411906976748</v>
      </c>
      <c r="AF1377" s="104">
        <f t="shared" si="109"/>
        <v>12474.796524651165</v>
      </c>
    </row>
    <row r="1378" spans="28:32" ht="20.100000000000001" customHeight="1" x14ac:dyDescent="0.5">
      <c r="AB1378" s="102">
        <f t="shared" si="105"/>
        <v>38</v>
      </c>
      <c r="AC1378" s="103">
        <f t="shared" si="106"/>
        <v>64.620930232558152</v>
      </c>
      <c r="AD1378" s="103">
        <f t="shared" si="107"/>
        <v>2455.5953488372097</v>
      </c>
      <c r="AE1378" s="104">
        <f t="shared" si="108"/>
        <v>328.28411906976748</v>
      </c>
      <c r="AF1378" s="104">
        <f t="shared" si="109"/>
        <v>12474.796524651165</v>
      </c>
    </row>
    <row r="1379" spans="28:32" ht="20.100000000000001" customHeight="1" x14ac:dyDescent="0.5">
      <c r="AB1379" s="102">
        <f t="shared" si="105"/>
        <v>38</v>
      </c>
      <c r="AC1379" s="103">
        <f t="shared" si="106"/>
        <v>64.620930232558152</v>
      </c>
      <c r="AD1379" s="103">
        <f t="shared" si="107"/>
        <v>2455.5953488372097</v>
      </c>
      <c r="AE1379" s="104">
        <f t="shared" si="108"/>
        <v>328.28411906976748</v>
      </c>
      <c r="AF1379" s="104">
        <f t="shared" si="109"/>
        <v>12474.796524651165</v>
      </c>
    </row>
    <row r="1380" spans="28:32" ht="20.100000000000001" customHeight="1" x14ac:dyDescent="0.5">
      <c r="AB1380" s="102">
        <f t="shared" si="105"/>
        <v>38</v>
      </c>
      <c r="AC1380" s="103">
        <f t="shared" si="106"/>
        <v>64.620930232558152</v>
      </c>
      <c r="AD1380" s="103">
        <f t="shared" si="107"/>
        <v>2455.5953488372097</v>
      </c>
      <c r="AE1380" s="104">
        <f t="shared" si="108"/>
        <v>328.28411906976748</v>
      </c>
      <c r="AF1380" s="104">
        <f t="shared" si="109"/>
        <v>12474.796524651165</v>
      </c>
    </row>
    <row r="1381" spans="28:32" ht="20.100000000000001" customHeight="1" x14ac:dyDescent="0.5">
      <c r="AB1381" s="102">
        <f t="shared" si="105"/>
        <v>38</v>
      </c>
      <c r="AC1381" s="103">
        <f t="shared" si="106"/>
        <v>64.620930232558152</v>
      </c>
      <c r="AD1381" s="103">
        <f t="shared" si="107"/>
        <v>2455.5953488372097</v>
      </c>
      <c r="AE1381" s="104">
        <f t="shared" si="108"/>
        <v>328.28411906976748</v>
      </c>
      <c r="AF1381" s="104">
        <f t="shared" si="109"/>
        <v>12474.796524651165</v>
      </c>
    </row>
    <row r="1382" spans="28:32" ht="20.100000000000001" customHeight="1" x14ac:dyDescent="0.5">
      <c r="AB1382" s="102">
        <f t="shared" si="105"/>
        <v>38</v>
      </c>
      <c r="AC1382" s="103">
        <f t="shared" si="106"/>
        <v>64.620930232558152</v>
      </c>
      <c r="AD1382" s="103">
        <f t="shared" si="107"/>
        <v>2455.5953488372097</v>
      </c>
      <c r="AE1382" s="104">
        <f t="shared" si="108"/>
        <v>328.28411906976748</v>
      </c>
      <c r="AF1382" s="104">
        <f t="shared" si="109"/>
        <v>12474.796524651165</v>
      </c>
    </row>
    <row r="1383" spans="28:32" ht="20.100000000000001" customHeight="1" x14ac:dyDescent="0.5">
      <c r="AB1383" s="102">
        <f t="shared" si="105"/>
        <v>38</v>
      </c>
      <c r="AC1383" s="103">
        <f t="shared" si="106"/>
        <v>64.620930232558152</v>
      </c>
      <c r="AD1383" s="103">
        <f t="shared" si="107"/>
        <v>2455.5953488372097</v>
      </c>
      <c r="AE1383" s="104">
        <f t="shared" si="108"/>
        <v>328.28411906976748</v>
      </c>
      <c r="AF1383" s="104">
        <f t="shared" si="109"/>
        <v>12474.796524651165</v>
      </c>
    </row>
    <row r="1384" spans="28:32" ht="20.100000000000001" customHeight="1" x14ac:dyDescent="0.5">
      <c r="AB1384" s="102">
        <f t="shared" si="105"/>
        <v>38</v>
      </c>
      <c r="AC1384" s="103">
        <f t="shared" si="106"/>
        <v>64.620930232558152</v>
      </c>
      <c r="AD1384" s="103">
        <f t="shared" si="107"/>
        <v>2455.5953488372097</v>
      </c>
      <c r="AE1384" s="104">
        <f t="shared" si="108"/>
        <v>328.28411906976748</v>
      </c>
      <c r="AF1384" s="104">
        <f t="shared" si="109"/>
        <v>12474.796524651165</v>
      </c>
    </row>
    <row r="1385" spans="28:32" ht="20.100000000000001" customHeight="1" x14ac:dyDescent="0.5">
      <c r="AB1385" s="102">
        <f t="shared" si="105"/>
        <v>38</v>
      </c>
      <c r="AC1385" s="103">
        <f t="shared" si="106"/>
        <v>64.620930232558152</v>
      </c>
      <c r="AD1385" s="103">
        <f t="shared" si="107"/>
        <v>2455.5953488372097</v>
      </c>
      <c r="AE1385" s="104">
        <f t="shared" si="108"/>
        <v>328.28411906976748</v>
      </c>
      <c r="AF1385" s="104">
        <f t="shared" si="109"/>
        <v>12474.796524651165</v>
      </c>
    </row>
    <row r="1386" spans="28:32" ht="20.100000000000001" customHeight="1" x14ac:dyDescent="0.5">
      <c r="AB1386" s="102">
        <f t="shared" si="105"/>
        <v>38</v>
      </c>
      <c r="AC1386" s="103">
        <f t="shared" si="106"/>
        <v>64.620930232558152</v>
      </c>
      <c r="AD1386" s="103">
        <f t="shared" si="107"/>
        <v>2455.5953488372097</v>
      </c>
      <c r="AE1386" s="104">
        <f t="shared" si="108"/>
        <v>328.28411906976748</v>
      </c>
      <c r="AF1386" s="104">
        <f t="shared" si="109"/>
        <v>12474.796524651165</v>
      </c>
    </row>
    <row r="1387" spans="28:32" ht="20.100000000000001" customHeight="1" x14ac:dyDescent="0.5">
      <c r="AB1387" s="102">
        <f t="shared" si="105"/>
        <v>38</v>
      </c>
      <c r="AC1387" s="103">
        <f t="shared" si="106"/>
        <v>64.620930232558152</v>
      </c>
      <c r="AD1387" s="103">
        <f t="shared" si="107"/>
        <v>2455.5953488372097</v>
      </c>
      <c r="AE1387" s="104">
        <f t="shared" si="108"/>
        <v>328.28411906976748</v>
      </c>
      <c r="AF1387" s="104">
        <f t="shared" si="109"/>
        <v>12474.796524651165</v>
      </c>
    </row>
    <row r="1388" spans="28:32" ht="20.100000000000001" customHeight="1" x14ac:dyDescent="0.5">
      <c r="AB1388" s="102">
        <f t="shared" si="105"/>
        <v>38</v>
      </c>
      <c r="AC1388" s="103">
        <f t="shared" si="106"/>
        <v>64.620930232558152</v>
      </c>
      <c r="AD1388" s="103">
        <f t="shared" si="107"/>
        <v>2455.5953488372097</v>
      </c>
      <c r="AE1388" s="104">
        <f t="shared" si="108"/>
        <v>328.28411906976748</v>
      </c>
      <c r="AF1388" s="104">
        <f t="shared" si="109"/>
        <v>12474.796524651165</v>
      </c>
    </row>
    <row r="1389" spans="28:32" ht="20.100000000000001" customHeight="1" x14ac:dyDescent="0.5">
      <c r="AB1389" s="102">
        <f t="shared" si="105"/>
        <v>38</v>
      </c>
      <c r="AC1389" s="103">
        <f t="shared" si="106"/>
        <v>64.620930232558152</v>
      </c>
      <c r="AD1389" s="103">
        <f t="shared" si="107"/>
        <v>2455.5953488372097</v>
      </c>
      <c r="AE1389" s="104">
        <f t="shared" si="108"/>
        <v>328.28411906976748</v>
      </c>
      <c r="AF1389" s="104">
        <f t="shared" si="109"/>
        <v>12474.796524651165</v>
      </c>
    </row>
    <row r="1390" spans="28:32" ht="20.100000000000001" customHeight="1" x14ac:dyDescent="0.5">
      <c r="AB1390" s="102">
        <f t="shared" si="105"/>
        <v>38</v>
      </c>
      <c r="AC1390" s="103">
        <f t="shared" si="106"/>
        <v>64.620930232558152</v>
      </c>
      <c r="AD1390" s="103">
        <f t="shared" si="107"/>
        <v>2455.5953488372097</v>
      </c>
      <c r="AE1390" s="104">
        <f t="shared" si="108"/>
        <v>328.28411906976748</v>
      </c>
      <c r="AF1390" s="104">
        <f t="shared" si="109"/>
        <v>12474.796524651165</v>
      </c>
    </row>
    <row r="1391" spans="28:32" ht="20.100000000000001" customHeight="1" x14ac:dyDescent="0.5">
      <c r="AB1391" s="102">
        <f t="shared" si="105"/>
        <v>38</v>
      </c>
      <c r="AC1391" s="103">
        <f t="shared" si="106"/>
        <v>64.620930232558152</v>
      </c>
      <c r="AD1391" s="103">
        <f t="shared" si="107"/>
        <v>2455.5953488372097</v>
      </c>
      <c r="AE1391" s="104">
        <f t="shared" si="108"/>
        <v>328.28411906976748</v>
      </c>
      <c r="AF1391" s="104">
        <f t="shared" si="109"/>
        <v>12474.796524651165</v>
      </c>
    </row>
    <row r="1392" spans="28:32" ht="20.100000000000001" customHeight="1" x14ac:dyDescent="0.5">
      <c r="AB1392" s="102">
        <f t="shared" si="105"/>
        <v>38</v>
      </c>
      <c r="AC1392" s="103">
        <f t="shared" si="106"/>
        <v>64.620930232558152</v>
      </c>
      <c r="AD1392" s="103">
        <f t="shared" si="107"/>
        <v>2455.5953488372097</v>
      </c>
      <c r="AE1392" s="104">
        <f t="shared" si="108"/>
        <v>328.28411906976748</v>
      </c>
      <c r="AF1392" s="104">
        <f t="shared" si="109"/>
        <v>12474.796524651165</v>
      </c>
    </row>
    <row r="1393" spans="28:32" ht="20.100000000000001" customHeight="1" x14ac:dyDescent="0.5">
      <c r="AB1393" s="102">
        <f t="shared" si="105"/>
        <v>38</v>
      </c>
      <c r="AC1393" s="103">
        <f t="shared" si="106"/>
        <v>64.620930232558152</v>
      </c>
      <c r="AD1393" s="103">
        <f t="shared" si="107"/>
        <v>2455.5953488372097</v>
      </c>
      <c r="AE1393" s="104">
        <f t="shared" si="108"/>
        <v>328.28411906976748</v>
      </c>
      <c r="AF1393" s="104">
        <f t="shared" si="109"/>
        <v>12474.796524651165</v>
      </c>
    </row>
    <row r="1394" spans="28:32" ht="20.100000000000001" customHeight="1" x14ac:dyDescent="0.5">
      <c r="AB1394" s="102">
        <f t="shared" si="105"/>
        <v>38</v>
      </c>
      <c r="AC1394" s="103">
        <f t="shared" si="106"/>
        <v>64.620930232558152</v>
      </c>
      <c r="AD1394" s="103">
        <f t="shared" si="107"/>
        <v>2455.5953488372097</v>
      </c>
      <c r="AE1394" s="104">
        <f t="shared" si="108"/>
        <v>328.28411906976748</v>
      </c>
      <c r="AF1394" s="104">
        <f t="shared" si="109"/>
        <v>12474.796524651165</v>
      </c>
    </row>
    <row r="1395" spans="28:32" ht="20.100000000000001" customHeight="1" x14ac:dyDescent="0.5">
      <c r="AB1395" s="102">
        <f t="shared" si="105"/>
        <v>38</v>
      </c>
      <c r="AC1395" s="103">
        <f t="shared" si="106"/>
        <v>64.620930232558152</v>
      </c>
      <c r="AD1395" s="103">
        <f t="shared" si="107"/>
        <v>2455.5953488372097</v>
      </c>
      <c r="AE1395" s="104">
        <f t="shared" si="108"/>
        <v>328.28411906976748</v>
      </c>
      <c r="AF1395" s="104">
        <f t="shared" si="109"/>
        <v>12474.796524651165</v>
      </c>
    </row>
    <row r="1396" spans="28:32" ht="20.100000000000001" customHeight="1" x14ac:dyDescent="0.5">
      <c r="AB1396" s="102">
        <f t="shared" si="105"/>
        <v>38</v>
      </c>
      <c r="AC1396" s="103">
        <f t="shared" si="106"/>
        <v>64.620930232558152</v>
      </c>
      <c r="AD1396" s="103">
        <f t="shared" si="107"/>
        <v>2455.5953488372097</v>
      </c>
      <c r="AE1396" s="104">
        <f t="shared" si="108"/>
        <v>328.28411906976748</v>
      </c>
      <c r="AF1396" s="104">
        <f t="shared" si="109"/>
        <v>12474.796524651165</v>
      </c>
    </row>
    <row r="1397" spans="28:32" ht="20.100000000000001" customHeight="1" x14ac:dyDescent="0.5">
      <c r="AB1397" s="102">
        <f t="shared" si="105"/>
        <v>38</v>
      </c>
      <c r="AC1397" s="103">
        <f t="shared" si="106"/>
        <v>64.620930232558152</v>
      </c>
      <c r="AD1397" s="103">
        <f t="shared" si="107"/>
        <v>2455.5953488372097</v>
      </c>
      <c r="AE1397" s="104">
        <f t="shared" si="108"/>
        <v>328.28411906976748</v>
      </c>
      <c r="AF1397" s="104">
        <f t="shared" si="109"/>
        <v>12474.796524651165</v>
      </c>
    </row>
    <row r="1398" spans="28:32" ht="20.100000000000001" customHeight="1" x14ac:dyDescent="0.5">
      <c r="AB1398" s="102">
        <f t="shared" si="105"/>
        <v>38</v>
      </c>
      <c r="AC1398" s="103">
        <f t="shared" si="106"/>
        <v>64.620930232558152</v>
      </c>
      <c r="AD1398" s="103">
        <f t="shared" si="107"/>
        <v>2455.5953488372097</v>
      </c>
      <c r="AE1398" s="104">
        <f t="shared" si="108"/>
        <v>328.28411906976748</v>
      </c>
      <c r="AF1398" s="104">
        <f t="shared" si="109"/>
        <v>12474.796524651165</v>
      </c>
    </row>
    <row r="1399" spans="28:32" ht="20.100000000000001" customHeight="1" x14ac:dyDescent="0.5">
      <c r="AB1399" s="102">
        <f t="shared" si="105"/>
        <v>38</v>
      </c>
      <c r="AC1399" s="103">
        <f t="shared" si="106"/>
        <v>64.620930232558152</v>
      </c>
      <c r="AD1399" s="103">
        <f t="shared" si="107"/>
        <v>2455.5953488372097</v>
      </c>
      <c r="AE1399" s="104">
        <f t="shared" si="108"/>
        <v>328.28411906976748</v>
      </c>
      <c r="AF1399" s="104">
        <f t="shared" si="109"/>
        <v>12474.796524651165</v>
      </c>
    </row>
    <row r="1400" spans="28:32" ht="20.100000000000001" customHeight="1" x14ac:dyDescent="0.5">
      <c r="AB1400" s="102">
        <f t="shared" si="105"/>
        <v>38</v>
      </c>
      <c r="AC1400" s="103">
        <f t="shared" si="106"/>
        <v>64.620930232558152</v>
      </c>
      <c r="AD1400" s="103">
        <f t="shared" si="107"/>
        <v>2455.5953488372097</v>
      </c>
      <c r="AE1400" s="104">
        <f t="shared" si="108"/>
        <v>328.28411906976748</v>
      </c>
      <c r="AF1400" s="104">
        <f t="shared" si="109"/>
        <v>12474.796524651165</v>
      </c>
    </row>
    <row r="1401" spans="28:32" ht="20.100000000000001" customHeight="1" x14ac:dyDescent="0.5">
      <c r="AB1401" s="102">
        <f t="shared" si="105"/>
        <v>38</v>
      </c>
      <c r="AC1401" s="103">
        <f t="shared" si="106"/>
        <v>64.620930232558152</v>
      </c>
      <c r="AD1401" s="103">
        <f t="shared" si="107"/>
        <v>2455.5953488372097</v>
      </c>
      <c r="AE1401" s="104">
        <f t="shared" si="108"/>
        <v>328.28411906976748</v>
      </c>
      <c r="AF1401" s="104">
        <f t="shared" si="109"/>
        <v>12474.796524651165</v>
      </c>
    </row>
    <row r="1402" spans="28:32" ht="20.100000000000001" customHeight="1" x14ac:dyDescent="0.5">
      <c r="AB1402" s="102">
        <f t="shared" si="105"/>
        <v>38</v>
      </c>
      <c r="AC1402" s="103">
        <f t="shared" si="106"/>
        <v>64.620930232558152</v>
      </c>
      <c r="AD1402" s="103">
        <f t="shared" si="107"/>
        <v>2455.5953488372097</v>
      </c>
      <c r="AE1402" s="104">
        <f t="shared" si="108"/>
        <v>328.28411906976748</v>
      </c>
      <c r="AF1402" s="104">
        <f t="shared" si="109"/>
        <v>12474.796524651165</v>
      </c>
    </row>
    <row r="1403" spans="28:32" ht="20.100000000000001" customHeight="1" x14ac:dyDescent="0.5">
      <c r="AB1403" s="102">
        <f t="shared" si="105"/>
        <v>38</v>
      </c>
      <c r="AC1403" s="103">
        <f t="shared" si="106"/>
        <v>64.620930232558152</v>
      </c>
      <c r="AD1403" s="103">
        <f t="shared" si="107"/>
        <v>2455.5953488372097</v>
      </c>
      <c r="AE1403" s="104">
        <f t="shared" si="108"/>
        <v>328.28411906976748</v>
      </c>
      <c r="AF1403" s="104">
        <f t="shared" si="109"/>
        <v>12474.796524651165</v>
      </c>
    </row>
    <row r="1404" spans="28:32" ht="20.100000000000001" customHeight="1" x14ac:dyDescent="0.5">
      <c r="AB1404" s="102">
        <f t="shared" si="105"/>
        <v>38</v>
      </c>
      <c r="AC1404" s="103">
        <f t="shared" si="106"/>
        <v>64.620930232558152</v>
      </c>
      <c r="AD1404" s="103">
        <f t="shared" si="107"/>
        <v>2455.5953488372097</v>
      </c>
      <c r="AE1404" s="104">
        <f t="shared" si="108"/>
        <v>328.28411906976748</v>
      </c>
      <c r="AF1404" s="104">
        <f t="shared" si="109"/>
        <v>12474.796524651165</v>
      </c>
    </row>
    <row r="1405" spans="28:32" ht="20.100000000000001" customHeight="1" x14ac:dyDescent="0.5">
      <c r="AB1405" s="102">
        <f t="shared" si="105"/>
        <v>38</v>
      </c>
      <c r="AC1405" s="103">
        <f t="shared" si="106"/>
        <v>64.620930232558152</v>
      </c>
      <c r="AD1405" s="103">
        <f t="shared" si="107"/>
        <v>2455.5953488372097</v>
      </c>
      <c r="AE1405" s="104">
        <f t="shared" si="108"/>
        <v>328.28411906976748</v>
      </c>
      <c r="AF1405" s="104">
        <f t="shared" si="109"/>
        <v>12474.796524651165</v>
      </c>
    </row>
    <row r="1406" spans="28:32" ht="20.100000000000001" customHeight="1" x14ac:dyDescent="0.5">
      <c r="AB1406" s="102">
        <f t="shared" si="105"/>
        <v>38</v>
      </c>
      <c r="AC1406" s="103">
        <f t="shared" si="106"/>
        <v>64.620930232558152</v>
      </c>
      <c r="AD1406" s="103">
        <f t="shared" si="107"/>
        <v>2455.5953488372097</v>
      </c>
      <c r="AE1406" s="104">
        <f t="shared" si="108"/>
        <v>328.28411906976748</v>
      </c>
      <c r="AF1406" s="104">
        <f t="shared" si="109"/>
        <v>12474.796524651165</v>
      </c>
    </row>
    <row r="1407" spans="28:32" ht="20.100000000000001" customHeight="1" x14ac:dyDescent="0.5">
      <c r="AB1407" s="102">
        <f t="shared" si="105"/>
        <v>38</v>
      </c>
      <c r="AC1407" s="103">
        <f t="shared" si="106"/>
        <v>64.620930232558152</v>
      </c>
      <c r="AD1407" s="103">
        <f t="shared" si="107"/>
        <v>2455.5953488372097</v>
      </c>
      <c r="AE1407" s="104">
        <f t="shared" si="108"/>
        <v>328.28411906976748</v>
      </c>
      <c r="AF1407" s="104">
        <f t="shared" si="109"/>
        <v>12474.796524651165</v>
      </c>
    </row>
    <row r="1408" spans="28:32" ht="20.100000000000001" customHeight="1" x14ac:dyDescent="0.5">
      <c r="AB1408" s="102">
        <f t="shared" si="105"/>
        <v>38</v>
      </c>
      <c r="AC1408" s="103">
        <f t="shared" si="106"/>
        <v>64.620930232558152</v>
      </c>
      <c r="AD1408" s="103">
        <f t="shared" si="107"/>
        <v>2455.5953488372097</v>
      </c>
      <c r="AE1408" s="104">
        <f t="shared" si="108"/>
        <v>328.28411906976748</v>
      </c>
      <c r="AF1408" s="104">
        <f t="shared" si="109"/>
        <v>12474.796524651165</v>
      </c>
    </row>
    <row r="1409" spans="28:32" ht="20.100000000000001" customHeight="1" x14ac:dyDescent="0.5">
      <c r="AB1409" s="102">
        <f t="shared" si="105"/>
        <v>38</v>
      </c>
      <c r="AC1409" s="103">
        <f t="shared" si="106"/>
        <v>64.620930232558152</v>
      </c>
      <c r="AD1409" s="103">
        <f t="shared" si="107"/>
        <v>2455.5953488372097</v>
      </c>
      <c r="AE1409" s="104">
        <f t="shared" si="108"/>
        <v>328.28411906976748</v>
      </c>
      <c r="AF1409" s="104">
        <f t="shared" si="109"/>
        <v>12474.796524651165</v>
      </c>
    </row>
    <row r="1410" spans="28:32" ht="20.100000000000001" customHeight="1" x14ac:dyDescent="0.5">
      <c r="AB1410" s="102">
        <f t="shared" si="105"/>
        <v>38</v>
      </c>
      <c r="AC1410" s="103">
        <f t="shared" si="106"/>
        <v>64.620930232558152</v>
      </c>
      <c r="AD1410" s="103">
        <f t="shared" si="107"/>
        <v>2455.5953488372097</v>
      </c>
      <c r="AE1410" s="104">
        <f t="shared" si="108"/>
        <v>328.28411906976748</v>
      </c>
      <c r="AF1410" s="104">
        <f t="shared" si="109"/>
        <v>12474.796524651165</v>
      </c>
    </row>
    <row r="1411" spans="28:32" ht="20.100000000000001" customHeight="1" x14ac:dyDescent="0.5">
      <c r="AB1411" s="102">
        <f t="shared" si="105"/>
        <v>38</v>
      </c>
      <c r="AC1411" s="103">
        <f t="shared" si="106"/>
        <v>64.620930232558152</v>
      </c>
      <c r="AD1411" s="103">
        <f t="shared" si="107"/>
        <v>2455.5953488372097</v>
      </c>
      <c r="AE1411" s="104">
        <f t="shared" si="108"/>
        <v>328.28411906976748</v>
      </c>
      <c r="AF1411" s="104">
        <f t="shared" si="109"/>
        <v>12474.796524651165</v>
      </c>
    </row>
    <row r="1412" spans="28:32" ht="20.100000000000001" customHeight="1" x14ac:dyDescent="0.5">
      <c r="AB1412" s="102">
        <f t="shared" si="105"/>
        <v>38</v>
      </c>
      <c r="AC1412" s="103">
        <f t="shared" si="106"/>
        <v>64.620930232558152</v>
      </c>
      <c r="AD1412" s="103">
        <f t="shared" si="107"/>
        <v>2455.5953488372097</v>
      </c>
      <c r="AE1412" s="104">
        <f t="shared" si="108"/>
        <v>328.28411906976748</v>
      </c>
      <c r="AF1412" s="104">
        <f t="shared" si="109"/>
        <v>12474.796524651165</v>
      </c>
    </row>
    <row r="1413" spans="28:32" ht="20.100000000000001" customHeight="1" x14ac:dyDescent="0.5">
      <c r="AB1413" s="102">
        <f t="shared" si="105"/>
        <v>38</v>
      </c>
      <c r="AC1413" s="103">
        <f t="shared" si="106"/>
        <v>64.620930232558152</v>
      </c>
      <c r="AD1413" s="103">
        <f t="shared" si="107"/>
        <v>2455.5953488372097</v>
      </c>
      <c r="AE1413" s="104">
        <f t="shared" si="108"/>
        <v>328.28411906976748</v>
      </c>
      <c r="AF1413" s="104">
        <f t="shared" si="109"/>
        <v>12474.796524651165</v>
      </c>
    </row>
    <row r="1414" spans="28:32" ht="20.100000000000001" customHeight="1" x14ac:dyDescent="0.5">
      <c r="AB1414" s="102">
        <f t="shared" si="105"/>
        <v>38</v>
      </c>
      <c r="AC1414" s="103">
        <f t="shared" si="106"/>
        <v>64.620930232558152</v>
      </c>
      <c r="AD1414" s="103">
        <f t="shared" si="107"/>
        <v>2455.5953488372097</v>
      </c>
      <c r="AE1414" s="104">
        <f t="shared" si="108"/>
        <v>328.28411906976748</v>
      </c>
      <c r="AF1414" s="104">
        <f t="shared" si="109"/>
        <v>12474.796524651165</v>
      </c>
    </row>
    <row r="1415" spans="28:32" ht="20.100000000000001" customHeight="1" x14ac:dyDescent="0.5">
      <c r="AB1415" s="102">
        <f t="shared" ref="AB1415:AB1478" si="110">AB1414+U1415</f>
        <v>38</v>
      </c>
      <c r="AC1415" s="103">
        <f t="shared" ref="AC1415:AC1478" si="111">IF(U1415&gt;0,(W1415+AD1414)/AB1415,AC1414)</f>
        <v>64.620930232558152</v>
      </c>
      <c r="AD1415" s="103">
        <f t="shared" ref="AD1415:AD1478" si="112">AB1415*AC1415</f>
        <v>2455.5953488372097</v>
      </c>
      <c r="AE1415" s="104">
        <f t="shared" ref="AE1415:AE1478" si="113">IF(U1415&gt;0,(AF1414+Z1415)/AB1415,AE1414)</f>
        <v>328.28411906976748</v>
      </c>
      <c r="AF1415" s="104">
        <f t="shared" ref="AF1415:AF1478" si="114">AB1415*AE1415</f>
        <v>12474.796524651165</v>
      </c>
    </row>
    <row r="1416" spans="28:32" ht="20.100000000000001" customHeight="1" x14ac:dyDescent="0.5">
      <c r="AB1416" s="102">
        <f t="shared" si="110"/>
        <v>38</v>
      </c>
      <c r="AC1416" s="103">
        <f t="shared" si="111"/>
        <v>64.620930232558152</v>
      </c>
      <c r="AD1416" s="103">
        <f t="shared" si="112"/>
        <v>2455.5953488372097</v>
      </c>
      <c r="AE1416" s="104">
        <f t="shared" si="113"/>
        <v>328.28411906976748</v>
      </c>
      <c r="AF1416" s="104">
        <f t="shared" si="114"/>
        <v>12474.796524651165</v>
      </c>
    </row>
    <row r="1417" spans="28:32" ht="20.100000000000001" customHeight="1" x14ac:dyDescent="0.5">
      <c r="AB1417" s="102">
        <f t="shared" si="110"/>
        <v>38</v>
      </c>
      <c r="AC1417" s="103">
        <f t="shared" si="111"/>
        <v>64.620930232558152</v>
      </c>
      <c r="AD1417" s="103">
        <f t="shared" si="112"/>
        <v>2455.5953488372097</v>
      </c>
      <c r="AE1417" s="104">
        <f t="shared" si="113"/>
        <v>328.28411906976748</v>
      </c>
      <c r="AF1417" s="104">
        <f t="shared" si="114"/>
        <v>12474.796524651165</v>
      </c>
    </row>
    <row r="1418" spans="28:32" ht="20.100000000000001" customHeight="1" x14ac:dyDescent="0.5">
      <c r="AB1418" s="102">
        <f t="shared" si="110"/>
        <v>38</v>
      </c>
      <c r="AC1418" s="103">
        <f t="shared" si="111"/>
        <v>64.620930232558152</v>
      </c>
      <c r="AD1418" s="103">
        <f t="shared" si="112"/>
        <v>2455.5953488372097</v>
      </c>
      <c r="AE1418" s="104">
        <f t="shared" si="113"/>
        <v>328.28411906976748</v>
      </c>
      <c r="AF1418" s="104">
        <f t="shared" si="114"/>
        <v>12474.796524651165</v>
      </c>
    </row>
    <row r="1419" spans="28:32" ht="20.100000000000001" customHeight="1" x14ac:dyDescent="0.5">
      <c r="AB1419" s="102">
        <f t="shared" si="110"/>
        <v>38</v>
      </c>
      <c r="AC1419" s="103">
        <f t="shared" si="111"/>
        <v>64.620930232558152</v>
      </c>
      <c r="AD1419" s="103">
        <f t="shared" si="112"/>
        <v>2455.5953488372097</v>
      </c>
      <c r="AE1419" s="104">
        <f t="shared" si="113"/>
        <v>328.28411906976748</v>
      </c>
      <c r="AF1419" s="104">
        <f t="shared" si="114"/>
        <v>12474.796524651165</v>
      </c>
    </row>
    <row r="1420" spans="28:32" ht="20.100000000000001" customHeight="1" x14ac:dyDescent="0.5">
      <c r="AB1420" s="102">
        <f t="shared" si="110"/>
        <v>38</v>
      </c>
      <c r="AC1420" s="103">
        <f t="shared" si="111"/>
        <v>64.620930232558152</v>
      </c>
      <c r="AD1420" s="103">
        <f t="shared" si="112"/>
        <v>2455.5953488372097</v>
      </c>
      <c r="AE1420" s="104">
        <f t="shared" si="113"/>
        <v>328.28411906976748</v>
      </c>
      <c r="AF1420" s="104">
        <f t="shared" si="114"/>
        <v>12474.796524651165</v>
      </c>
    </row>
    <row r="1421" spans="28:32" ht="20.100000000000001" customHeight="1" x14ac:dyDescent="0.5">
      <c r="AB1421" s="102">
        <f t="shared" si="110"/>
        <v>38</v>
      </c>
      <c r="AC1421" s="103">
        <f t="shared" si="111"/>
        <v>64.620930232558152</v>
      </c>
      <c r="AD1421" s="103">
        <f t="shared" si="112"/>
        <v>2455.5953488372097</v>
      </c>
      <c r="AE1421" s="104">
        <f t="shared" si="113"/>
        <v>328.28411906976748</v>
      </c>
      <c r="AF1421" s="104">
        <f t="shared" si="114"/>
        <v>12474.796524651165</v>
      </c>
    </row>
    <row r="1422" spans="28:32" ht="20.100000000000001" customHeight="1" x14ac:dyDescent="0.5">
      <c r="AB1422" s="102">
        <f t="shared" si="110"/>
        <v>38</v>
      </c>
      <c r="AC1422" s="103">
        <f t="shared" si="111"/>
        <v>64.620930232558152</v>
      </c>
      <c r="AD1422" s="103">
        <f t="shared" si="112"/>
        <v>2455.5953488372097</v>
      </c>
      <c r="AE1422" s="104">
        <f t="shared" si="113"/>
        <v>328.28411906976748</v>
      </c>
      <c r="AF1422" s="104">
        <f t="shared" si="114"/>
        <v>12474.796524651165</v>
      </c>
    </row>
    <row r="1423" spans="28:32" ht="20.100000000000001" customHeight="1" x14ac:dyDescent="0.5">
      <c r="AB1423" s="102">
        <f t="shared" si="110"/>
        <v>38</v>
      </c>
      <c r="AC1423" s="103">
        <f t="shared" si="111"/>
        <v>64.620930232558152</v>
      </c>
      <c r="AD1423" s="103">
        <f t="shared" si="112"/>
        <v>2455.5953488372097</v>
      </c>
      <c r="AE1423" s="104">
        <f t="shared" si="113"/>
        <v>328.28411906976748</v>
      </c>
      <c r="AF1423" s="104">
        <f t="shared" si="114"/>
        <v>12474.796524651165</v>
      </c>
    </row>
    <row r="1424" spans="28:32" ht="20.100000000000001" customHeight="1" x14ac:dyDescent="0.5">
      <c r="AB1424" s="102">
        <f t="shared" si="110"/>
        <v>38</v>
      </c>
      <c r="AC1424" s="103">
        <f t="shared" si="111"/>
        <v>64.620930232558152</v>
      </c>
      <c r="AD1424" s="103">
        <f t="shared" si="112"/>
        <v>2455.5953488372097</v>
      </c>
      <c r="AE1424" s="104">
        <f t="shared" si="113"/>
        <v>328.28411906976748</v>
      </c>
      <c r="AF1424" s="104">
        <f t="shared" si="114"/>
        <v>12474.796524651165</v>
      </c>
    </row>
    <row r="1425" spans="28:32" ht="20.100000000000001" customHeight="1" x14ac:dyDescent="0.5">
      <c r="AB1425" s="102">
        <f t="shared" si="110"/>
        <v>38</v>
      </c>
      <c r="AC1425" s="103">
        <f t="shared" si="111"/>
        <v>64.620930232558152</v>
      </c>
      <c r="AD1425" s="103">
        <f t="shared" si="112"/>
        <v>2455.5953488372097</v>
      </c>
      <c r="AE1425" s="104">
        <f t="shared" si="113"/>
        <v>328.28411906976748</v>
      </c>
      <c r="AF1425" s="104">
        <f t="shared" si="114"/>
        <v>12474.796524651165</v>
      </c>
    </row>
    <row r="1426" spans="28:32" ht="20.100000000000001" customHeight="1" x14ac:dyDescent="0.5">
      <c r="AB1426" s="102">
        <f t="shared" si="110"/>
        <v>38</v>
      </c>
      <c r="AC1426" s="103">
        <f t="shared" si="111"/>
        <v>64.620930232558152</v>
      </c>
      <c r="AD1426" s="103">
        <f t="shared" si="112"/>
        <v>2455.5953488372097</v>
      </c>
      <c r="AE1426" s="104">
        <f t="shared" si="113"/>
        <v>328.28411906976748</v>
      </c>
      <c r="AF1426" s="104">
        <f t="shared" si="114"/>
        <v>12474.796524651165</v>
      </c>
    </row>
    <row r="1427" spans="28:32" ht="20.100000000000001" customHeight="1" x14ac:dyDescent="0.5">
      <c r="AB1427" s="102">
        <f t="shared" si="110"/>
        <v>38</v>
      </c>
      <c r="AC1427" s="103">
        <f t="shared" si="111"/>
        <v>64.620930232558152</v>
      </c>
      <c r="AD1427" s="103">
        <f t="shared" si="112"/>
        <v>2455.5953488372097</v>
      </c>
      <c r="AE1427" s="104">
        <f t="shared" si="113"/>
        <v>328.28411906976748</v>
      </c>
      <c r="AF1427" s="104">
        <f t="shared" si="114"/>
        <v>12474.796524651165</v>
      </c>
    </row>
    <row r="1428" spans="28:32" ht="20.100000000000001" customHeight="1" x14ac:dyDescent="0.5">
      <c r="AB1428" s="102">
        <f t="shared" si="110"/>
        <v>38</v>
      </c>
      <c r="AC1428" s="103">
        <f t="shared" si="111"/>
        <v>64.620930232558152</v>
      </c>
      <c r="AD1428" s="103">
        <f t="shared" si="112"/>
        <v>2455.5953488372097</v>
      </c>
      <c r="AE1428" s="104">
        <f t="shared" si="113"/>
        <v>328.28411906976748</v>
      </c>
      <c r="AF1428" s="104">
        <f t="shared" si="114"/>
        <v>12474.796524651165</v>
      </c>
    </row>
    <row r="1429" spans="28:32" ht="20.100000000000001" customHeight="1" x14ac:dyDescent="0.5">
      <c r="AB1429" s="102">
        <f t="shared" si="110"/>
        <v>38</v>
      </c>
      <c r="AC1429" s="103">
        <f t="shared" si="111"/>
        <v>64.620930232558152</v>
      </c>
      <c r="AD1429" s="103">
        <f t="shared" si="112"/>
        <v>2455.5953488372097</v>
      </c>
      <c r="AE1429" s="104">
        <f t="shared" si="113"/>
        <v>328.28411906976748</v>
      </c>
      <c r="AF1429" s="104">
        <f t="shared" si="114"/>
        <v>12474.796524651165</v>
      </c>
    </row>
    <row r="1430" spans="28:32" ht="20.100000000000001" customHeight="1" x14ac:dyDescent="0.5">
      <c r="AB1430" s="102">
        <f t="shared" si="110"/>
        <v>38</v>
      </c>
      <c r="AC1430" s="103">
        <f t="shared" si="111"/>
        <v>64.620930232558152</v>
      </c>
      <c r="AD1430" s="103">
        <f t="shared" si="112"/>
        <v>2455.5953488372097</v>
      </c>
      <c r="AE1430" s="104">
        <f t="shared" si="113"/>
        <v>328.28411906976748</v>
      </c>
      <c r="AF1430" s="104">
        <f t="shared" si="114"/>
        <v>12474.796524651165</v>
      </c>
    </row>
    <row r="1431" spans="28:32" ht="20.100000000000001" customHeight="1" x14ac:dyDescent="0.5">
      <c r="AB1431" s="102">
        <f t="shared" si="110"/>
        <v>38</v>
      </c>
      <c r="AC1431" s="103">
        <f t="shared" si="111"/>
        <v>64.620930232558152</v>
      </c>
      <c r="AD1431" s="103">
        <f t="shared" si="112"/>
        <v>2455.5953488372097</v>
      </c>
      <c r="AE1431" s="104">
        <f t="shared" si="113"/>
        <v>328.28411906976748</v>
      </c>
      <c r="AF1431" s="104">
        <f t="shared" si="114"/>
        <v>12474.796524651165</v>
      </c>
    </row>
    <row r="1432" spans="28:32" ht="20.100000000000001" customHeight="1" x14ac:dyDescent="0.5">
      <c r="AB1432" s="102">
        <f t="shared" si="110"/>
        <v>38</v>
      </c>
      <c r="AC1432" s="103">
        <f t="shared" si="111"/>
        <v>64.620930232558152</v>
      </c>
      <c r="AD1432" s="103">
        <f t="shared" si="112"/>
        <v>2455.5953488372097</v>
      </c>
      <c r="AE1432" s="104">
        <f t="shared" si="113"/>
        <v>328.28411906976748</v>
      </c>
      <c r="AF1432" s="104">
        <f t="shared" si="114"/>
        <v>12474.796524651165</v>
      </c>
    </row>
    <row r="1433" spans="28:32" ht="20.100000000000001" customHeight="1" x14ac:dyDescent="0.5">
      <c r="AB1433" s="102">
        <f t="shared" si="110"/>
        <v>38</v>
      </c>
      <c r="AC1433" s="103">
        <f t="shared" si="111"/>
        <v>64.620930232558152</v>
      </c>
      <c r="AD1433" s="103">
        <f t="shared" si="112"/>
        <v>2455.5953488372097</v>
      </c>
      <c r="AE1433" s="104">
        <f t="shared" si="113"/>
        <v>328.28411906976748</v>
      </c>
      <c r="AF1433" s="104">
        <f t="shared" si="114"/>
        <v>12474.796524651165</v>
      </c>
    </row>
    <row r="1434" spans="28:32" ht="20.100000000000001" customHeight="1" x14ac:dyDescent="0.5">
      <c r="AB1434" s="102">
        <f t="shared" si="110"/>
        <v>38</v>
      </c>
      <c r="AC1434" s="103">
        <f t="shared" si="111"/>
        <v>64.620930232558152</v>
      </c>
      <c r="AD1434" s="103">
        <f t="shared" si="112"/>
        <v>2455.5953488372097</v>
      </c>
      <c r="AE1434" s="104">
        <f t="shared" si="113"/>
        <v>328.28411906976748</v>
      </c>
      <c r="AF1434" s="104">
        <f t="shared" si="114"/>
        <v>12474.796524651165</v>
      </c>
    </row>
    <row r="1435" spans="28:32" ht="20.100000000000001" customHeight="1" x14ac:dyDescent="0.5">
      <c r="AB1435" s="102">
        <f t="shared" si="110"/>
        <v>38</v>
      </c>
      <c r="AC1435" s="103">
        <f t="shared" si="111"/>
        <v>64.620930232558152</v>
      </c>
      <c r="AD1435" s="103">
        <f t="shared" si="112"/>
        <v>2455.5953488372097</v>
      </c>
      <c r="AE1435" s="104">
        <f t="shared" si="113"/>
        <v>328.28411906976748</v>
      </c>
      <c r="AF1435" s="104">
        <f t="shared" si="114"/>
        <v>12474.796524651165</v>
      </c>
    </row>
    <row r="1436" spans="28:32" ht="20.100000000000001" customHeight="1" x14ac:dyDescent="0.5">
      <c r="AB1436" s="102">
        <f t="shared" si="110"/>
        <v>38</v>
      </c>
      <c r="AC1436" s="103">
        <f t="shared" si="111"/>
        <v>64.620930232558152</v>
      </c>
      <c r="AD1436" s="103">
        <f t="shared" si="112"/>
        <v>2455.5953488372097</v>
      </c>
      <c r="AE1436" s="104">
        <f t="shared" si="113"/>
        <v>328.28411906976748</v>
      </c>
      <c r="AF1436" s="104">
        <f t="shared" si="114"/>
        <v>12474.796524651165</v>
      </c>
    </row>
    <row r="1437" spans="28:32" ht="20.100000000000001" customHeight="1" x14ac:dyDescent="0.5">
      <c r="AB1437" s="102">
        <f t="shared" si="110"/>
        <v>38</v>
      </c>
      <c r="AC1437" s="103">
        <f t="shared" si="111"/>
        <v>64.620930232558152</v>
      </c>
      <c r="AD1437" s="103">
        <f t="shared" si="112"/>
        <v>2455.5953488372097</v>
      </c>
      <c r="AE1437" s="104">
        <f t="shared" si="113"/>
        <v>328.28411906976748</v>
      </c>
      <c r="AF1437" s="104">
        <f t="shared" si="114"/>
        <v>12474.796524651165</v>
      </c>
    </row>
    <row r="1438" spans="28:32" ht="20.100000000000001" customHeight="1" x14ac:dyDescent="0.5">
      <c r="AB1438" s="102">
        <f t="shared" si="110"/>
        <v>38</v>
      </c>
      <c r="AC1438" s="103">
        <f t="shared" si="111"/>
        <v>64.620930232558152</v>
      </c>
      <c r="AD1438" s="103">
        <f t="shared" si="112"/>
        <v>2455.5953488372097</v>
      </c>
      <c r="AE1438" s="104">
        <f t="shared" si="113"/>
        <v>328.28411906976748</v>
      </c>
      <c r="AF1438" s="104">
        <f t="shared" si="114"/>
        <v>12474.796524651165</v>
      </c>
    </row>
    <row r="1439" spans="28:32" ht="20.100000000000001" customHeight="1" x14ac:dyDescent="0.5">
      <c r="AB1439" s="102">
        <f t="shared" si="110"/>
        <v>38</v>
      </c>
      <c r="AC1439" s="103">
        <f t="shared" si="111"/>
        <v>64.620930232558152</v>
      </c>
      <c r="AD1439" s="103">
        <f t="shared" si="112"/>
        <v>2455.5953488372097</v>
      </c>
      <c r="AE1439" s="104">
        <f t="shared" si="113"/>
        <v>328.28411906976748</v>
      </c>
      <c r="AF1439" s="104">
        <f t="shared" si="114"/>
        <v>12474.796524651165</v>
      </c>
    </row>
    <row r="1440" spans="28:32" ht="20.100000000000001" customHeight="1" x14ac:dyDescent="0.5">
      <c r="AB1440" s="102">
        <f t="shared" si="110"/>
        <v>38</v>
      </c>
      <c r="AC1440" s="103">
        <f t="shared" si="111"/>
        <v>64.620930232558152</v>
      </c>
      <c r="AD1440" s="103">
        <f t="shared" si="112"/>
        <v>2455.5953488372097</v>
      </c>
      <c r="AE1440" s="104">
        <f t="shared" si="113"/>
        <v>328.28411906976748</v>
      </c>
      <c r="AF1440" s="104">
        <f t="shared" si="114"/>
        <v>12474.796524651165</v>
      </c>
    </row>
    <row r="1441" spans="28:32" ht="20.100000000000001" customHeight="1" x14ac:dyDescent="0.5">
      <c r="AB1441" s="102">
        <f t="shared" si="110"/>
        <v>38</v>
      </c>
      <c r="AC1441" s="103">
        <f t="shared" si="111"/>
        <v>64.620930232558152</v>
      </c>
      <c r="AD1441" s="103">
        <f t="shared" si="112"/>
        <v>2455.5953488372097</v>
      </c>
      <c r="AE1441" s="104">
        <f t="shared" si="113"/>
        <v>328.28411906976748</v>
      </c>
      <c r="AF1441" s="104">
        <f t="shared" si="114"/>
        <v>12474.796524651165</v>
      </c>
    </row>
    <row r="1442" spans="28:32" ht="20.100000000000001" customHeight="1" x14ac:dyDescent="0.5">
      <c r="AB1442" s="102">
        <f t="shared" si="110"/>
        <v>38</v>
      </c>
      <c r="AC1442" s="103">
        <f t="shared" si="111"/>
        <v>64.620930232558152</v>
      </c>
      <c r="AD1442" s="103">
        <f t="shared" si="112"/>
        <v>2455.5953488372097</v>
      </c>
      <c r="AE1442" s="104">
        <f t="shared" si="113"/>
        <v>328.28411906976748</v>
      </c>
      <c r="AF1442" s="104">
        <f t="shared" si="114"/>
        <v>12474.796524651165</v>
      </c>
    </row>
    <row r="1443" spans="28:32" ht="20.100000000000001" customHeight="1" x14ac:dyDescent="0.5">
      <c r="AB1443" s="102">
        <f t="shared" si="110"/>
        <v>38</v>
      </c>
      <c r="AC1443" s="103">
        <f t="shared" si="111"/>
        <v>64.620930232558152</v>
      </c>
      <c r="AD1443" s="103">
        <f t="shared" si="112"/>
        <v>2455.5953488372097</v>
      </c>
      <c r="AE1443" s="104">
        <f t="shared" si="113"/>
        <v>328.28411906976748</v>
      </c>
      <c r="AF1443" s="104">
        <f t="shared" si="114"/>
        <v>12474.796524651165</v>
      </c>
    </row>
    <row r="1444" spans="28:32" ht="20.100000000000001" customHeight="1" x14ac:dyDescent="0.5">
      <c r="AB1444" s="102">
        <f t="shared" si="110"/>
        <v>38</v>
      </c>
      <c r="AC1444" s="103">
        <f t="shared" si="111"/>
        <v>64.620930232558152</v>
      </c>
      <c r="AD1444" s="103">
        <f t="shared" si="112"/>
        <v>2455.5953488372097</v>
      </c>
      <c r="AE1444" s="104">
        <f t="shared" si="113"/>
        <v>328.28411906976748</v>
      </c>
      <c r="AF1444" s="104">
        <f t="shared" si="114"/>
        <v>12474.796524651165</v>
      </c>
    </row>
    <row r="1445" spans="28:32" ht="20.100000000000001" customHeight="1" x14ac:dyDescent="0.5">
      <c r="AB1445" s="102">
        <f t="shared" si="110"/>
        <v>38</v>
      </c>
      <c r="AC1445" s="103">
        <f t="shared" si="111"/>
        <v>64.620930232558152</v>
      </c>
      <c r="AD1445" s="103">
        <f t="shared" si="112"/>
        <v>2455.5953488372097</v>
      </c>
      <c r="AE1445" s="104">
        <f t="shared" si="113"/>
        <v>328.28411906976748</v>
      </c>
      <c r="AF1445" s="104">
        <f t="shared" si="114"/>
        <v>12474.796524651165</v>
      </c>
    </row>
    <row r="1446" spans="28:32" ht="20.100000000000001" customHeight="1" x14ac:dyDescent="0.5">
      <c r="AB1446" s="102">
        <f t="shared" si="110"/>
        <v>38</v>
      </c>
      <c r="AC1446" s="103">
        <f t="shared" si="111"/>
        <v>64.620930232558152</v>
      </c>
      <c r="AD1446" s="103">
        <f t="shared" si="112"/>
        <v>2455.5953488372097</v>
      </c>
      <c r="AE1446" s="104">
        <f t="shared" si="113"/>
        <v>328.28411906976748</v>
      </c>
      <c r="AF1446" s="104">
        <f t="shared" si="114"/>
        <v>12474.796524651165</v>
      </c>
    </row>
    <row r="1447" spans="28:32" ht="20.100000000000001" customHeight="1" x14ac:dyDescent="0.5">
      <c r="AB1447" s="102">
        <f t="shared" si="110"/>
        <v>38</v>
      </c>
      <c r="AC1447" s="103">
        <f t="shared" si="111"/>
        <v>64.620930232558152</v>
      </c>
      <c r="AD1447" s="103">
        <f t="shared" si="112"/>
        <v>2455.5953488372097</v>
      </c>
      <c r="AE1447" s="104">
        <f t="shared" si="113"/>
        <v>328.28411906976748</v>
      </c>
      <c r="AF1447" s="104">
        <f t="shared" si="114"/>
        <v>12474.796524651165</v>
      </c>
    </row>
    <row r="1448" spans="28:32" ht="20.100000000000001" customHeight="1" x14ac:dyDescent="0.5">
      <c r="AB1448" s="102">
        <f t="shared" si="110"/>
        <v>38</v>
      </c>
      <c r="AC1448" s="103">
        <f t="shared" si="111"/>
        <v>64.620930232558152</v>
      </c>
      <c r="AD1448" s="103">
        <f t="shared" si="112"/>
        <v>2455.5953488372097</v>
      </c>
      <c r="AE1448" s="104">
        <f t="shared" si="113"/>
        <v>328.28411906976748</v>
      </c>
      <c r="AF1448" s="104">
        <f t="shared" si="114"/>
        <v>12474.796524651165</v>
      </c>
    </row>
    <row r="1449" spans="28:32" ht="20.100000000000001" customHeight="1" x14ac:dyDescent="0.5">
      <c r="AB1449" s="102">
        <f t="shared" si="110"/>
        <v>38</v>
      </c>
      <c r="AC1449" s="103">
        <f t="shared" si="111"/>
        <v>64.620930232558152</v>
      </c>
      <c r="AD1449" s="103">
        <f t="shared" si="112"/>
        <v>2455.5953488372097</v>
      </c>
      <c r="AE1449" s="104">
        <f t="shared" si="113"/>
        <v>328.28411906976748</v>
      </c>
      <c r="AF1449" s="104">
        <f t="shared" si="114"/>
        <v>12474.796524651165</v>
      </c>
    </row>
    <row r="1450" spans="28:32" ht="20.100000000000001" customHeight="1" x14ac:dyDescent="0.5">
      <c r="AB1450" s="102">
        <f t="shared" si="110"/>
        <v>38</v>
      </c>
      <c r="AC1450" s="103">
        <f t="shared" si="111"/>
        <v>64.620930232558152</v>
      </c>
      <c r="AD1450" s="103">
        <f t="shared" si="112"/>
        <v>2455.5953488372097</v>
      </c>
      <c r="AE1450" s="104">
        <f t="shared" si="113"/>
        <v>328.28411906976748</v>
      </c>
      <c r="AF1450" s="104">
        <f t="shared" si="114"/>
        <v>12474.796524651165</v>
      </c>
    </row>
    <row r="1451" spans="28:32" ht="20.100000000000001" customHeight="1" x14ac:dyDescent="0.5">
      <c r="AB1451" s="102">
        <f t="shared" si="110"/>
        <v>38</v>
      </c>
      <c r="AC1451" s="103">
        <f t="shared" si="111"/>
        <v>64.620930232558152</v>
      </c>
      <c r="AD1451" s="103">
        <f t="shared" si="112"/>
        <v>2455.5953488372097</v>
      </c>
      <c r="AE1451" s="104">
        <f t="shared" si="113"/>
        <v>328.28411906976748</v>
      </c>
      <c r="AF1451" s="104">
        <f t="shared" si="114"/>
        <v>12474.796524651165</v>
      </c>
    </row>
    <row r="1452" spans="28:32" ht="20.100000000000001" customHeight="1" x14ac:dyDescent="0.5">
      <c r="AB1452" s="102">
        <f t="shared" si="110"/>
        <v>38</v>
      </c>
      <c r="AC1452" s="103">
        <f t="shared" si="111"/>
        <v>64.620930232558152</v>
      </c>
      <c r="AD1452" s="103">
        <f t="shared" si="112"/>
        <v>2455.5953488372097</v>
      </c>
      <c r="AE1452" s="104">
        <f t="shared" si="113"/>
        <v>328.28411906976748</v>
      </c>
      <c r="AF1452" s="104">
        <f t="shared" si="114"/>
        <v>12474.796524651165</v>
      </c>
    </row>
    <row r="1453" spans="28:32" ht="20.100000000000001" customHeight="1" x14ac:dyDescent="0.5">
      <c r="AB1453" s="102">
        <f t="shared" si="110"/>
        <v>38</v>
      </c>
      <c r="AC1453" s="103">
        <f t="shared" si="111"/>
        <v>64.620930232558152</v>
      </c>
      <c r="AD1453" s="103">
        <f t="shared" si="112"/>
        <v>2455.5953488372097</v>
      </c>
      <c r="AE1453" s="104">
        <f t="shared" si="113"/>
        <v>328.28411906976748</v>
      </c>
      <c r="AF1453" s="104">
        <f t="shared" si="114"/>
        <v>12474.796524651165</v>
      </c>
    </row>
    <row r="1454" spans="28:32" ht="20.100000000000001" customHeight="1" x14ac:dyDescent="0.5">
      <c r="AB1454" s="102">
        <f t="shared" si="110"/>
        <v>38</v>
      </c>
      <c r="AC1454" s="103">
        <f t="shared" si="111"/>
        <v>64.620930232558152</v>
      </c>
      <c r="AD1454" s="103">
        <f t="shared" si="112"/>
        <v>2455.5953488372097</v>
      </c>
      <c r="AE1454" s="104">
        <f t="shared" si="113"/>
        <v>328.28411906976748</v>
      </c>
      <c r="AF1454" s="104">
        <f t="shared" si="114"/>
        <v>12474.796524651165</v>
      </c>
    </row>
    <row r="1455" spans="28:32" ht="20.100000000000001" customHeight="1" x14ac:dyDescent="0.5">
      <c r="AB1455" s="102">
        <f t="shared" si="110"/>
        <v>38</v>
      </c>
      <c r="AC1455" s="103">
        <f t="shared" si="111"/>
        <v>64.620930232558152</v>
      </c>
      <c r="AD1455" s="103">
        <f t="shared" si="112"/>
        <v>2455.5953488372097</v>
      </c>
      <c r="AE1455" s="104">
        <f t="shared" si="113"/>
        <v>328.28411906976748</v>
      </c>
      <c r="AF1455" s="104">
        <f t="shared" si="114"/>
        <v>12474.796524651165</v>
      </c>
    </row>
    <row r="1456" spans="28:32" ht="20.100000000000001" customHeight="1" x14ac:dyDescent="0.5">
      <c r="AB1456" s="102">
        <f t="shared" si="110"/>
        <v>38</v>
      </c>
      <c r="AC1456" s="103">
        <f t="shared" si="111"/>
        <v>64.620930232558152</v>
      </c>
      <c r="AD1456" s="103">
        <f t="shared" si="112"/>
        <v>2455.5953488372097</v>
      </c>
      <c r="AE1456" s="104">
        <f t="shared" si="113"/>
        <v>328.28411906976748</v>
      </c>
      <c r="AF1456" s="104">
        <f t="shared" si="114"/>
        <v>12474.796524651165</v>
      </c>
    </row>
    <row r="1457" spans="28:32" ht="20.100000000000001" customHeight="1" x14ac:dyDescent="0.5">
      <c r="AB1457" s="102">
        <f t="shared" si="110"/>
        <v>38</v>
      </c>
      <c r="AC1457" s="103">
        <f t="shared" si="111"/>
        <v>64.620930232558152</v>
      </c>
      <c r="AD1457" s="103">
        <f t="shared" si="112"/>
        <v>2455.5953488372097</v>
      </c>
      <c r="AE1457" s="104">
        <f t="shared" si="113"/>
        <v>328.28411906976748</v>
      </c>
      <c r="AF1457" s="104">
        <f t="shared" si="114"/>
        <v>12474.796524651165</v>
      </c>
    </row>
    <row r="1458" spans="28:32" ht="20.100000000000001" customHeight="1" x14ac:dyDescent="0.5">
      <c r="AB1458" s="102">
        <f t="shared" si="110"/>
        <v>38</v>
      </c>
      <c r="AC1458" s="103">
        <f t="shared" si="111"/>
        <v>64.620930232558152</v>
      </c>
      <c r="AD1458" s="103">
        <f t="shared" si="112"/>
        <v>2455.5953488372097</v>
      </c>
      <c r="AE1458" s="104">
        <f t="shared" si="113"/>
        <v>328.28411906976748</v>
      </c>
      <c r="AF1458" s="104">
        <f t="shared" si="114"/>
        <v>12474.796524651165</v>
      </c>
    </row>
    <row r="1459" spans="28:32" ht="20.100000000000001" customHeight="1" x14ac:dyDescent="0.5">
      <c r="AB1459" s="102">
        <f t="shared" si="110"/>
        <v>38</v>
      </c>
      <c r="AC1459" s="103">
        <f t="shared" si="111"/>
        <v>64.620930232558152</v>
      </c>
      <c r="AD1459" s="103">
        <f t="shared" si="112"/>
        <v>2455.5953488372097</v>
      </c>
      <c r="AE1459" s="104">
        <f t="shared" si="113"/>
        <v>328.28411906976748</v>
      </c>
      <c r="AF1459" s="104">
        <f t="shared" si="114"/>
        <v>12474.796524651165</v>
      </c>
    </row>
    <row r="1460" spans="28:32" ht="20.100000000000001" customHeight="1" x14ac:dyDescent="0.5">
      <c r="AB1460" s="102">
        <f t="shared" si="110"/>
        <v>38</v>
      </c>
      <c r="AC1460" s="103">
        <f t="shared" si="111"/>
        <v>64.620930232558152</v>
      </c>
      <c r="AD1460" s="103">
        <f t="shared" si="112"/>
        <v>2455.5953488372097</v>
      </c>
      <c r="AE1460" s="104">
        <f t="shared" si="113"/>
        <v>328.28411906976748</v>
      </c>
      <c r="AF1460" s="104">
        <f t="shared" si="114"/>
        <v>12474.796524651165</v>
      </c>
    </row>
    <row r="1461" spans="28:32" ht="20.100000000000001" customHeight="1" x14ac:dyDescent="0.5">
      <c r="AB1461" s="102">
        <f t="shared" si="110"/>
        <v>38</v>
      </c>
      <c r="AC1461" s="103">
        <f t="shared" si="111"/>
        <v>64.620930232558152</v>
      </c>
      <c r="AD1461" s="103">
        <f t="shared" si="112"/>
        <v>2455.5953488372097</v>
      </c>
      <c r="AE1461" s="104">
        <f t="shared" si="113"/>
        <v>328.28411906976748</v>
      </c>
      <c r="AF1461" s="104">
        <f t="shared" si="114"/>
        <v>12474.796524651165</v>
      </c>
    </row>
    <row r="1462" spans="28:32" ht="20.100000000000001" customHeight="1" x14ac:dyDescent="0.5">
      <c r="AB1462" s="102">
        <f t="shared" si="110"/>
        <v>38</v>
      </c>
      <c r="AC1462" s="103">
        <f t="shared" si="111"/>
        <v>64.620930232558152</v>
      </c>
      <c r="AD1462" s="103">
        <f t="shared" si="112"/>
        <v>2455.5953488372097</v>
      </c>
      <c r="AE1462" s="104">
        <f t="shared" si="113"/>
        <v>328.28411906976748</v>
      </c>
      <c r="AF1462" s="104">
        <f t="shared" si="114"/>
        <v>12474.796524651165</v>
      </c>
    </row>
    <row r="1463" spans="28:32" ht="20.100000000000001" customHeight="1" x14ac:dyDescent="0.5">
      <c r="AB1463" s="102">
        <f t="shared" si="110"/>
        <v>38</v>
      </c>
      <c r="AC1463" s="103">
        <f t="shared" si="111"/>
        <v>64.620930232558152</v>
      </c>
      <c r="AD1463" s="103">
        <f t="shared" si="112"/>
        <v>2455.5953488372097</v>
      </c>
      <c r="AE1463" s="104">
        <f t="shared" si="113"/>
        <v>328.28411906976748</v>
      </c>
      <c r="AF1463" s="104">
        <f t="shared" si="114"/>
        <v>12474.796524651165</v>
      </c>
    </row>
    <row r="1464" spans="28:32" ht="20.100000000000001" customHeight="1" x14ac:dyDescent="0.5">
      <c r="AB1464" s="102">
        <f t="shared" si="110"/>
        <v>38</v>
      </c>
      <c r="AC1464" s="103">
        <f t="shared" si="111"/>
        <v>64.620930232558152</v>
      </c>
      <c r="AD1464" s="103">
        <f t="shared" si="112"/>
        <v>2455.5953488372097</v>
      </c>
      <c r="AE1464" s="104">
        <f t="shared" si="113"/>
        <v>328.28411906976748</v>
      </c>
      <c r="AF1464" s="104">
        <f t="shared" si="114"/>
        <v>12474.796524651165</v>
      </c>
    </row>
    <row r="1465" spans="28:32" ht="20.100000000000001" customHeight="1" x14ac:dyDescent="0.5">
      <c r="AB1465" s="102">
        <f t="shared" si="110"/>
        <v>38</v>
      </c>
      <c r="AC1465" s="103">
        <f t="shared" si="111"/>
        <v>64.620930232558152</v>
      </c>
      <c r="AD1465" s="103">
        <f t="shared" si="112"/>
        <v>2455.5953488372097</v>
      </c>
      <c r="AE1465" s="104">
        <f t="shared" si="113"/>
        <v>328.28411906976748</v>
      </c>
      <c r="AF1465" s="104">
        <f t="shared" si="114"/>
        <v>12474.796524651165</v>
      </c>
    </row>
    <row r="1466" spans="28:32" ht="20.100000000000001" customHeight="1" x14ac:dyDescent="0.5">
      <c r="AB1466" s="102">
        <f t="shared" si="110"/>
        <v>38</v>
      </c>
      <c r="AC1466" s="103">
        <f t="shared" si="111"/>
        <v>64.620930232558152</v>
      </c>
      <c r="AD1466" s="103">
        <f t="shared" si="112"/>
        <v>2455.5953488372097</v>
      </c>
      <c r="AE1466" s="104">
        <f t="shared" si="113"/>
        <v>328.28411906976748</v>
      </c>
      <c r="AF1466" s="104">
        <f t="shared" si="114"/>
        <v>12474.796524651165</v>
      </c>
    </row>
    <row r="1467" spans="28:32" ht="20.100000000000001" customHeight="1" x14ac:dyDescent="0.5">
      <c r="AB1467" s="102">
        <f t="shared" si="110"/>
        <v>38</v>
      </c>
      <c r="AC1467" s="103">
        <f t="shared" si="111"/>
        <v>64.620930232558152</v>
      </c>
      <c r="AD1467" s="103">
        <f t="shared" si="112"/>
        <v>2455.5953488372097</v>
      </c>
      <c r="AE1467" s="104">
        <f t="shared" si="113"/>
        <v>328.28411906976748</v>
      </c>
      <c r="AF1467" s="104">
        <f t="shared" si="114"/>
        <v>12474.796524651165</v>
      </c>
    </row>
    <row r="1468" spans="28:32" ht="20.100000000000001" customHeight="1" x14ac:dyDescent="0.5">
      <c r="AB1468" s="102">
        <f t="shared" si="110"/>
        <v>38</v>
      </c>
      <c r="AC1468" s="103">
        <f t="shared" si="111"/>
        <v>64.620930232558152</v>
      </c>
      <c r="AD1468" s="103">
        <f t="shared" si="112"/>
        <v>2455.5953488372097</v>
      </c>
      <c r="AE1468" s="104">
        <f t="shared" si="113"/>
        <v>328.28411906976748</v>
      </c>
      <c r="AF1468" s="104">
        <f t="shared" si="114"/>
        <v>12474.796524651165</v>
      </c>
    </row>
    <row r="1469" spans="28:32" ht="20.100000000000001" customHeight="1" x14ac:dyDescent="0.5">
      <c r="AB1469" s="102">
        <f t="shared" si="110"/>
        <v>38</v>
      </c>
      <c r="AC1469" s="103">
        <f t="shared" si="111"/>
        <v>64.620930232558152</v>
      </c>
      <c r="AD1469" s="103">
        <f t="shared" si="112"/>
        <v>2455.5953488372097</v>
      </c>
      <c r="AE1469" s="104">
        <f t="shared" si="113"/>
        <v>328.28411906976748</v>
      </c>
      <c r="AF1469" s="104">
        <f t="shared" si="114"/>
        <v>12474.796524651165</v>
      </c>
    </row>
    <row r="1470" spans="28:32" ht="20.100000000000001" customHeight="1" x14ac:dyDescent="0.5">
      <c r="AB1470" s="102">
        <f t="shared" si="110"/>
        <v>38</v>
      </c>
      <c r="AC1470" s="103">
        <f t="shared" si="111"/>
        <v>64.620930232558152</v>
      </c>
      <c r="AD1470" s="103">
        <f t="shared" si="112"/>
        <v>2455.5953488372097</v>
      </c>
      <c r="AE1470" s="104">
        <f t="shared" si="113"/>
        <v>328.28411906976748</v>
      </c>
      <c r="AF1470" s="104">
        <f t="shared" si="114"/>
        <v>12474.796524651165</v>
      </c>
    </row>
    <row r="1471" spans="28:32" ht="20.100000000000001" customHeight="1" x14ac:dyDescent="0.5">
      <c r="AB1471" s="102">
        <f t="shared" si="110"/>
        <v>38</v>
      </c>
      <c r="AC1471" s="103">
        <f t="shared" si="111"/>
        <v>64.620930232558152</v>
      </c>
      <c r="AD1471" s="103">
        <f t="shared" si="112"/>
        <v>2455.5953488372097</v>
      </c>
      <c r="AE1471" s="104">
        <f t="shared" si="113"/>
        <v>328.28411906976748</v>
      </c>
      <c r="AF1471" s="104">
        <f t="shared" si="114"/>
        <v>12474.796524651165</v>
      </c>
    </row>
    <row r="1472" spans="28:32" ht="20.100000000000001" customHeight="1" x14ac:dyDescent="0.5">
      <c r="AB1472" s="102">
        <f t="shared" si="110"/>
        <v>38</v>
      </c>
      <c r="AC1472" s="103">
        <f t="shared" si="111"/>
        <v>64.620930232558152</v>
      </c>
      <c r="AD1472" s="103">
        <f t="shared" si="112"/>
        <v>2455.5953488372097</v>
      </c>
      <c r="AE1472" s="104">
        <f t="shared" si="113"/>
        <v>328.28411906976748</v>
      </c>
      <c r="AF1472" s="104">
        <f t="shared" si="114"/>
        <v>12474.796524651165</v>
      </c>
    </row>
    <row r="1473" spans="28:32" ht="20.100000000000001" customHeight="1" x14ac:dyDescent="0.5">
      <c r="AB1473" s="102">
        <f t="shared" si="110"/>
        <v>38</v>
      </c>
      <c r="AC1473" s="103">
        <f t="shared" si="111"/>
        <v>64.620930232558152</v>
      </c>
      <c r="AD1473" s="103">
        <f t="shared" si="112"/>
        <v>2455.5953488372097</v>
      </c>
      <c r="AE1473" s="104">
        <f t="shared" si="113"/>
        <v>328.28411906976748</v>
      </c>
      <c r="AF1473" s="104">
        <f t="shared" si="114"/>
        <v>12474.796524651165</v>
      </c>
    </row>
    <row r="1474" spans="28:32" ht="20.100000000000001" customHeight="1" x14ac:dyDescent="0.5">
      <c r="AB1474" s="102">
        <f t="shared" si="110"/>
        <v>38</v>
      </c>
      <c r="AC1474" s="103">
        <f t="shared" si="111"/>
        <v>64.620930232558152</v>
      </c>
      <c r="AD1474" s="103">
        <f t="shared" si="112"/>
        <v>2455.5953488372097</v>
      </c>
      <c r="AE1474" s="104">
        <f t="shared" si="113"/>
        <v>328.28411906976748</v>
      </c>
      <c r="AF1474" s="104">
        <f t="shared" si="114"/>
        <v>12474.796524651165</v>
      </c>
    </row>
    <row r="1475" spans="28:32" ht="20.100000000000001" customHeight="1" x14ac:dyDescent="0.5">
      <c r="AB1475" s="102">
        <f t="shared" si="110"/>
        <v>38</v>
      </c>
      <c r="AC1475" s="103">
        <f t="shared" si="111"/>
        <v>64.620930232558152</v>
      </c>
      <c r="AD1475" s="103">
        <f t="shared" si="112"/>
        <v>2455.5953488372097</v>
      </c>
      <c r="AE1475" s="104">
        <f t="shared" si="113"/>
        <v>328.28411906976748</v>
      </c>
      <c r="AF1475" s="104">
        <f t="shared" si="114"/>
        <v>12474.796524651165</v>
      </c>
    </row>
    <row r="1476" spans="28:32" ht="20.100000000000001" customHeight="1" x14ac:dyDescent="0.5">
      <c r="AB1476" s="102">
        <f t="shared" si="110"/>
        <v>38</v>
      </c>
      <c r="AC1476" s="103">
        <f t="shared" si="111"/>
        <v>64.620930232558152</v>
      </c>
      <c r="AD1476" s="103">
        <f t="shared" si="112"/>
        <v>2455.5953488372097</v>
      </c>
      <c r="AE1476" s="104">
        <f t="shared" si="113"/>
        <v>328.28411906976748</v>
      </c>
      <c r="AF1476" s="104">
        <f t="shared" si="114"/>
        <v>12474.796524651165</v>
      </c>
    </row>
    <row r="1477" spans="28:32" ht="20.100000000000001" customHeight="1" x14ac:dyDescent="0.5">
      <c r="AB1477" s="102">
        <f t="shared" si="110"/>
        <v>38</v>
      </c>
      <c r="AC1477" s="103">
        <f t="shared" si="111"/>
        <v>64.620930232558152</v>
      </c>
      <c r="AD1477" s="103">
        <f t="shared" si="112"/>
        <v>2455.5953488372097</v>
      </c>
      <c r="AE1477" s="104">
        <f t="shared" si="113"/>
        <v>328.28411906976748</v>
      </c>
      <c r="AF1477" s="104">
        <f t="shared" si="114"/>
        <v>12474.796524651165</v>
      </c>
    </row>
    <row r="1478" spans="28:32" ht="20.100000000000001" customHeight="1" x14ac:dyDescent="0.5">
      <c r="AB1478" s="102">
        <f t="shared" si="110"/>
        <v>38</v>
      </c>
      <c r="AC1478" s="103">
        <f t="shared" si="111"/>
        <v>64.620930232558152</v>
      </c>
      <c r="AD1478" s="103">
        <f t="shared" si="112"/>
        <v>2455.5953488372097</v>
      </c>
      <c r="AE1478" s="104">
        <f t="shared" si="113"/>
        <v>328.28411906976748</v>
      </c>
      <c r="AF1478" s="104">
        <f t="shared" si="114"/>
        <v>12474.796524651165</v>
      </c>
    </row>
    <row r="1479" spans="28:32" ht="20.100000000000001" customHeight="1" x14ac:dyDescent="0.5">
      <c r="AB1479" s="102">
        <f t="shared" ref="AB1479:AB1542" si="115">AB1478+U1479</f>
        <v>38</v>
      </c>
      <c r="AC1479" s="103">
        <f t="shared" ref="AC1479:AC1542" si="116">IF(U1479&gt;0,(W1479+AD1478)/AB1479,AC1478)</f>
        <v>64.620930232558152</v>
      </c>
      <c r="AD1479" s="103">
        <f t="shared" ref="AD1479:AD1542" si="117">AB1479*AC1479</f>
        <v>2455.5953488372097</v>
      </c>
      <c r="AE1479" s="104">
        <f t="shared" ref="AE1479:AE1542" si="118">IF(U1479&gt;0,(AF1478+Z1479)/AB1479,AE1478)</f>
        <v>328.28411906976748</v>
      </c>
      <c r="AF1479" s="104">
        <f t="shared" ref="AF1479:AF1542" si="119">AB1479*AE1479</f>
        <v>12474.796524651165</v>
      </c>
    </row>
    <row r="1480" spans="28:32" ht="20.100000000000001" customHeight="1" x14ac:dyDescent="0.5">
      <c r="AB1480" s="102">
        <f t="shared" si="115"/>
        <v>38</v>
      </c>
      <c r="AC1480" s="103">
        <f t="shared" si="116"/>
        <v>64.620930232558152</v>
      </c>
      <c r="AD1480" s="103">
        <f t="shared" si="117"/>
        <v>2455.5953488372097</v>
      </c>
      <c r="AE1480" s="104">
        <f t="shared" si="118"/>
        <v>328.28411906976748</v>
      </c>
      <c r="AF1480" s="104">
        <f t="shared" si="119"/>
        <v>12474.796524651165</v>
      </c>
    </row>
    <row r="1481" spans="28:32" ht="20.100000000000001" customHeight="1" x14ac:dyDescent="0.5">
      <c r="AB1481" s="102">
        <f t="shared" si="115"/>
        <v>38</v>
      </c>
      <c r="AC1481" s="103">
        <f t="shared" si="116"/>
        <v>64.620930232558152</v>
      </c>
      <c r="AD1481" s="103">
        <f t="shared" si="117"/>
        <v>2455.5953488372097</v>
      </c>
      <c r="AE1481" s="104">
        <f t="shared" si="118"/>
        <v>328.28411906976748</v>
      </c>
      <c r="AF1481" s="104">
        <f t="shared" si="119"/>
        <v>12474.796524651165</v>
      </c>
    </row>
    <row r="1482" spans="28:32" ht="20.100000000000001" customHeight="1" x14ac:dyDescent="0.5">
      <c r="AB1482" s="102">
        <f t="shared" si="115"/>
        <v>38</v>
      </c>
      <c r="AC1482" s="103">
        <f t="shared" si="116"/>
        <v>64.620930232558152</v>
      </c>
      <c r="AD1482" s="103">
        <f t="shared" si="117"/>
        <v>2455.5953488372097</v>
      </c>
      <c r="AE1482" s="104">
        <f t="shared" si="118"/>
        <v>328.28411906976748</v>
      </c>
      <c r="AF1482" s="104">
        <f t="shared" si="119"/>
        <v>12474.796524651165</v>
      </c>
    </row>
    <row r="1483" spans="28:32" ht="20.100000000000001" customHeight="1" x14ac:dyDescent="0.5">
      <c r="AB1483" s="102">
        <f t="shared" si="115"/>
        <v>38</v>
      </c>
      <c r="AC1483" s="103">
        <f t="shared" si="116"/>
        <v>64.620930232558152</v>
      </c>
      <c r="AD1483" s="103">
        <f t="shared" si="117"/>
        <v>2455.5953488372097</v>
      </c>
      <c r="AE1483" s="104">
        <f t="shared" si="118"/>
        <v>328.28411906976748</v>
      </c>
      <c r="AF1483" s="104">
        <f t="shared" si="119"/>
        <v>12474.796524651165</v>
      </c>
    </row>
    <row r="1484" spans="28:32" ht="20.100000000000001" customHeight="1" x14ac:dyDescent="0.5">
      <c r="AB1484" s="102">
        <f t="shared" si="115"/>
        <v>38</v>
      </c>
      <c r="AC1484" s="103">
        <f t="shared" si="116"/>
        <v>64.620930232558152</v>
      </c>
      <c r="AD1484" s="103">
        <f t="shared" si="117"/>
        <v>2455.5953488372097</v>
      </c>
      <c r="AE1484" s="104">
        <f t="shared" si="118"/>
        <v>328.28411906976748</v>
      </c>
      <c r="AF1484" s="104">
        <f t="shared" si="119"/>
        <v>12474.796524651165</v>
      </c>
    </row>
    <row r="1485" spans="28:32" ht="20.100000000000001" customHeight="1" x14ac:dyDescent="0.5">
      <c r="AB1485" s="102">
        <f t="shared" si="115"/>
        <v>38</v>
      </c>
      <c r="AC1485" s="103">
        <f t="shared" si="116"/>
        <v>64.620930232558152</v>
      </c>
      <c r="AD1485" s="103">
        <f t="shared" si="117"/>
        <v>2455.5953488372097</v>
      </c>
      <c r="AE1485" s="104">
        <f t="shared" si="118"/>
        <v>328.28411906976748</v>
      </c>
      <c r="AF1485" s="104">
        <f t="shared" si="119"/>
        <v>12474.796524651165</v>
      </c>
    </row>
    <row r="1486" spans="28:32" ht="20.100000000000001" customHeight="1" x14ac:dyDescent="0.5">
      <c r="AB1486" s="102">
        <f t="shared" si="115"/>
        <v>38</v>
      </c>
      <c r="AC1486" s="103">
        <f t="shared" si="116"/>
        <v>64.620930232558152</v>
      </c>
      <c r="AD1486" s="103">
        <f t="shared" si="117"/>
        <v>2455.5953488372097</v>
      </c>
      <c r="AE1486" s="104">
        <f t="shared" si="118"/>
        <v>328.28411906976748</v>
      </c>
      <c r="AF1486" s="104">
        <f t="shared" si="119"/>
        <v>12474.796524651165</v>
      </c>
    </row>
    <row r="1487" spans="28:32" ht="20.100000000000001" customHeight="1" x14ac:dyDescent="0.5">
      <c r="AB1487" s="102">
        <f t="shared" si="115"/>
        <v>38</v>
      </c>
      <c r="AC1487" s="103">
        <f t="shared" si="116"/>
        <v>64.620930232558152</v>
      </c>
      <c r="AD1487" s="103">
        <f t="shared" si="117"/>
        <v>2455.5953488372097</v>
      </c>
      <c r="AE1487" s="104">
        <f t="shared" si="118"/>
        <v>328.28411906976748</v>
      </c>
      <c r="AF1487" s="104">
        <f t="shared" si="119"/>
        <v>12474.796524651165</v>
      </c>
    </row>
    <row r="1488" spans="28:32" ht="20.100000000000001" customHeight="1" x14ac:dyDescent="0.5">
      <c r="AB1488" s="102">
        <f t="shared" si="115"/>
        <v>38</v>
      </c>
      <c r="AC1488" s="103">
        <f t="shared" si="116"/>
        <v>64.620930232558152</v>
      </c>
      <c r="AD1488" s="103">
        <f t="shared" si="117"/>
        <v>2455.5953488372097</v>
      </c>
      <c r="AE1488" s="104">
        <f t="shared" si="118"/>
        <v>328.28411906976748</v>
      </c>
      <c r="AF1488" s="104">
        <f t="shared" si="119"/>
        <v>12474.796524651165</v>
      </c>
    </row>
    <row r="1489" spans="28:32" ht="20.100000000000001" customHeight="1" x14ac:dyDescent="0.5">
      <c r="AB1489" s="102">
        <f t="shared" si="115"/>
        <v>38</v>
      </c>
      <c r="AC1489" s="103">
        <f t="shared" si="116"/>
        <v>64.620930232558152</v>
      </c>
      <c r="AD1489" s="103">
        <f t="shared" si="117"/>
        <v>2455.5953488372097</v>
      </c>
      <c r="AE1489" s="104">
        <f t="shared" si="118"/>
        <v>328.28411906976748</v>
      </c>
      <c r="AF1489" s="104">
        <f t="shared" si="119"/>
        <v>12474.796524651165</v>
      </c>
    </row>
    <row r="1490" spans="28:32" ht="20.100000000000001" customHeight="1" x14ac:dyDescent="0.5">
      <c r="AB1490" s="102">
        <f t="shared" si="115"/>
        <v>38</v>
      </c>
      <c r="AC1490" s="103">
        <f t="shared" si="116"/>
        <v>64.620930232558152</v>
      </c>
      <c r="AD1490" s="103">
        <f t="shared" si="117"/>
        <v>2455.5953488372097</v>
      </c>
      <c r="AE1490" s="104">
        <f t="shared" si="118"/>
        <v>328.28411906976748</v>
      </c>
      <c r="AF1490" s="104">
        <f t="shared" si="119"/>
        <v>12474.796524651165</v>
      </c>
    </row>
    <row r="1491" spans="28:32" ht="20.100000000000001" customHeight="1" x14ac:dyDescent="0.5">
      <c r="AB1491" s="102">
        <f t="shared" si="115"/>
        <v>38</v>
      </c>
      <c r="AC1491" s="103">
        <f t="shared" si="116"/>
        <v>64.620930232558152</v>
      </c>
      <c r="AD1491" s="103">
        <f t="shared" si="117"/>
        <v>2455.5953488372097</v>
      </c>
      <c r="AE1491" s="104">
        <f t="shared" si="118"/>
        <v>328.28411906976748</v>
      </c>
      <c r="AF1491" s="104">
        <f t="shared" si="119"/>
        <v>12474.796524651165</v>
      </c>
    </row>
    <row r="1492" spans="28:32" ht="20.100000000000001" customHeight="1" x14ac:dyDescent="0.5">
      <c r="AB1492" s="102">
        <f t="shared" si="115"/>
        <v>38</v>
      </c>
      <c r="AC1492" s="103">
        <f t="shared" si="116"/>
        <v>64.620930232558152</v>
      </c>
      <c r="AD1492" s="103">
        <f t="shared" si="117"/>
        <v>2455.5953488372097</v>
      </c>
      <c r="AE1492" s="104">
        <f t="shared" si="118"/>
        <v>328.28411906976748</v>
      </c>
      <c r="AF1492" s="104">
        <f t="shared" si="119"/>
        <v>12474.796524651165</v>
      </c>
    </row>
    <row r="1493" spans="28:32" ht="20.100000000000001" customHeight="1" x14ac:dyDescent="0.5">
      <c r="AB1493" s="102">
        <f t="shared" si="115"/>
        <v>38</v>
      </c>
      <c r="AC1493" s="103">
        <f t="shared" si="116"/>
        <v>64.620930232558152</v>
      </c>
      <c r="AD1493" s="103">
        <f t="shared" si="117"/>
        <v>2455.5953488372097</v>
      </c>
      <c r="AE1493" s="104">
        <f t="shared" si="118"/>
        <v>328.28411906976748</v>
      </c>
      <c r="AF1493" s="104">
        <f t="shared" si="119"/>
        <v>12474.796524651165</v>
      </c>
    </row>
    <row r="1494" spans="28:32" ht="20.100000000000001" customHeight="1" x14ac:dyDescent="0.5">
      <c r="AB1494" s="102">
        <f t="shared" si="115"/>
        <v>38</v>
      </c>
      <c r="AC1494" s="103">
        <f t="shared" si="116"/>
        <v>64.620930232558152</v>
      </c>
      <c r="AD1494" s="103">
        <f t="shared" si="117"/>
        <v>2455.5953488372097</v>
      </c>
      <c r="AE1494" s="104">
        <f t="shared" si="118"/>
        <v>328.28411906976748</v>
      </c>
      <c r="AF1494" s="104">
        <f t="shared" si="119"/>
        <v>12474.796524651165</v>
      </c>
    </row>
    <row r="1495" spans="28:32" ht="20.100000000000001" customHeight="1" x14ac:dyDescent="0.5">
      <c r="AB1495" s="102">
        <f t="shared" si="115"/>
        <v>38</v>
      </c>
      <c r="AC1495" s="103">
        <f t="shared" si="116"/>
        <v>64.620930232558152</v>
      </c>
      <c r="AD1495" s="103">
        <f t="shared" si="117"/>
        <v>2455.5953488372097</v>
      </c>
      <c r="AE1495" s="104">
        <f t="shared" si="118"/>
        <v>328.28411906976748</v>
      </c>
      <c r="AF1495" s="104">
        <f t="shared" si="119"/>
        <v>12474.796524651165</v>
      </c>
    </row>
    <row r="1496" spans="28:32" ht="20.100000000000001" customHeight="1" x14ac:dyDescent="0.5">
      <c r="AB1496" s="102">
        <f t="shared" si="115"/>
        <v>38</v>
      </c>
      <c r="AC1496" s="103">
        <f t="shared" si="116"/>
        <v>64.620930232558152</v>
      </c>
      <c r="AD1496" s="103">
        <f t="shared" si="117"/>
        <v>2455.5953488372097</v>
      </c>
      <c r="AE1496" s="104">
        <f t="shared" si="118"/>
        <v>328.28411906976748</v>
      </c>
      <c r="AF1496" s="104">
        <f t="shared" si="119"/>
        <v>12474.796524651165</v>
      </c>
    </row>
    <row r="1497" spans="28:32" ht="20.100000000000001" customHeight="1" x14ac:dyDescent="0.5">
      <c r="AB1497" s="102">
        <f t="shared" si="115"/>
        <v>38</v>
      </c>
      <c r="AC1497" s="103">
        <f t="shared" si="116"/>
        <v>64.620930232558152</v>
      </c>
      <c r="AD1497" s="103">
        <f t="shared" si="117"/>
        <v>2455.5953488372097</v>
      </c>
      <c r="AE1497" s="104">
        <f t="shared" si="118"/>
        <v>328.28411906976748</v>
      </c>
      <c r="AF1497" s="104">
        <f t="shared" si="119"/>
        <v>12474.796524651165</v>
      </c>
    </row>
    <row r="1498" spans="28:32" ht="20.100000000000001" customHeight="1" x14ac:dyDescent="0.5">
      <c r="AB1498" s="102">
        <f t="shared" si="115"/>
        <v>38</v>
      </c>
      <c r="AC1498" s="103">
        <f t="shared" si="116"/>
        <v>64.620930232558152</v>
      </c>
      <c r="AD1498" s="103">
        <f t="shared" si="117"/>
        <v>2455.5953488372097</v>
      </c>
      <c r="AE1498" s="104">
        <f t="shared" si="118"/>
        <v>328.28411906976748</v>
      </c>
      <c r="AF1498" s="104">
        <f t="shared" si="119"/>
        <v>12474.796524651165</v>
      </c>
    </row>
    <row r="1499" spans="28:32" ht="20.100000000000001" customHeight="1" x14ac:dyDescent="0.5">
      <c r="AB1499" s="102">
        <f t="shared" si="115"/>
        <v>38</v>
      </c>
      <c r="AC1499" s="103">
        <f t="shared" si="116"/>
        <v>64.620930232558152</v>
      </c>
      <c r="AD1499" s="103">
        <f t="shared" si="117"/>
        <v>2455.5953488372097</v>
      </c>
      <c r="AE1499" s="104">
        <f t="shared" si="118"/>
        <v>328.28411906976748</v>
      </c>
      <c r="AF1499" s="104">
        <f t="shared" si="119"/>
        <v>12474.796524651165</v>
      </c>
    </row>
    <row r="1500" spans="28:32" ht="20.100000000000001" customHeight="1" x14ac:dyDescent="0.5">
      <c r="AB1500" s="102">
        <f t="shared" si="115"/>
        <v>38</v>
      </c>
      <c r="AC1500" s="103">
        <f t="shared" si="116"/>
        <v>64.620930232558152</v>
      </c>
      <c r="AD1500" s="103">
        <f t="shared" si="117"/>
        <v>2455.5953488372097</v>
      </c>
      <c r="AE1500" s="104">
        <f t="shared" si="118"/>
        <v>328.28411906976748</v>
      </c>
      <c r="AF1500" s="104">
        <f t="shared" si="119"/>
        <v>12474.796524651165</v>
      </c>
    </row>
    <row r="1501" spans="28:32" ht="20.100000000000001" customHeight="1" x14ac:dyDescent="0.5">
      <c r="AB1501" s="102">
        <f t="shared" si="115"/>
        <v>38</v>
      </c>
      <c r="AC1501" s="103">
        <f t="shared" si="116"/>
        <v>64.620930232558152</v>
      </c>
      <c r="AD1501" s="103">
        <f t="shared" si="117"/>
        <v>2455.5953488372097</v>
      </c>
      <c r="AE1501" s="104">
        <f t="shared" si="118"/>
        <v>328.28411906976748</v>
      </c>
      <c r="AF1501" s="104">
        <f t="shared" si="119"/>
        <v>12474.796524651165</v>
      </c>
    </row>
    <row r="1502" spans="28:32" ht="20.100000000000001" customHeight="1" x14ac:dyDescent="0.5">
      <c r="AB1502" s="102">
        <f t="shared" si="115"/>
        <v>38</v>
      </c>
      <c r="AC1502" s="103">
        <f t="shared" si="116"/>
        <v>64.620930232558152</v>
      </c>
      <c r="AD1502" s="103">
        <f t="shared" si="117"/>
        <v>2455.5953488372097</v>
      </c>
      <c r="AE1502" s="104">
        <f t="shared" si="118"/>
        <v>328.28411906976748</v>
      </c>
      <c r="AF1502" s="104">
        <f t="shared" si="119"/>
        <v>12474.796524651165</v>
      </c>
    </row>
    <row r="1503" spans="28:32" ht="20.100000000000001" customHeight="1" x14ac:dyDescent="0.5">
      <c r="AB1503" s="102">
        <f t="shared" si="115"/>
        <v>38</v>
      </c>
      <c r="AC1503" s="103">
        <f t="shared" si="116"/>
        <v>64.620930232558152</v>
      </c>
      <c r="AD1503" s="103">
        <f t="shared" si="117"/>
        <v>2455.5953488372097</v>
      </c>
      <c r="AE1503" s="104">
        <f t="shared" si="118"/>
        <v>328.28411906976748</v>
      </c>
      <c r="AF1503" s="104">
        <f t="shared" si="119"/>
        <v>12474.796524651165</v>
      </c>
    </row>
    <row r="1504" spans="28:32" ht="20.100000000000001" customHeight="1" x14ac:dyDescent="0.5">
      <c r="AB1504" s="102">
        <f t="shared" si="115"/>
        <v>38</v>
      </c>
      <c r="AC1504" s="103">
        <f t="shared" si="116"/>
        <v>64.620930232558152</v>
      </c>
      <c r="AD1504" s="103">
        <f t="shared" si="117"/>
        <v>2455.5953488372097</v>
      </c>
      <c r="AE1504" s="104">
        <f t="shared" si="118"/>
        <v>328.28411906976748</v>
      </c>
      <c r="AF1504" s="104">
        <f t="shared" si="119"/>
        <v>12474.796524651165</v>
      </c>
    </row>
    <row r="1505" spans="28:32" ht="20.100000000000001" customHeight="1" x14ac:dyDescent="0.5">
      <c r="AB1505" s="102">
        <f t="shared" si="115"/>
        <v>38</v>
      </c>
      <c r="AC1505" s="103">
        <f t="shared" si="116"/>
        <v>64.620930232558152</v>
      </c>
      <c r="AD1505" s="103">
        <f t="shared" si="117"/>
        <v>2455.5953488372097</v>
      </c>
      <c r="AE1505" s="104">
        <f t="shared" si="118"/>
        <v>328.28411906976748</v>
      </c>
      <c r="AF1505" s="104">
        <f t="shared" si="119"/>
        <v>12474.796524651165</v>
      </c>
    </row>
    <row r="1506" spans="28:32" ht="20.100000000000001" customHeight="1" x14ac:dyDescent="0.5">
      <c r="AB1506" s="102">
        <f t="shared" si="115"/>
        <v>38</v>
      </c>
      <c r="AC1506" s="103">
        <f t="shared" si="116"/>
        <v>64.620930232558152</v>
      </c>
      <c r="AD1506" s="103">
        <f t="shared" si="117"/>
        <v>2455.5953488372097</v>
      </c>
      <c r="AE1506" s="104">
        <f t="shared" si="118"/>
        <v>328.28411906976748</v>
      </c>
      <c r="AF1506" s="104">
        <f t="shared" si="119"/>
        <v>12474.796524651165</v>
      </c>
    </row>
    <row r="1507" spans="28:32" ht="20.100000000000001" customHeight="1" x14ac:dyDescent="0.5">
      <c r="AB1507" s="102">
        <f t="shared" si="115"/>
        <v>38</v>
      </c>
      <c r="AC1507" s="103">
        <f t="shared" si="116"/>
        <v>64.620930232558152</v>
      </c>
      <c r="AD1507" s="103">
        <f t="shared" si="117"/>
        <v>2455.5953488372097</v>
      </c>
      <c r="AE1507" s="104">
        <f t="shared" si="118"/>
        <v>328.28411906976748</v>
      </c>
      <c r="AF1507" s="104">
        <f t="shared" si="119"/>
        <v>12474.796524651165</v>
      </c>
    </row>
    <row r="1508" spans="28:32" ht="20.100000000000001" customHeight="1" x14ac:dyDescent="0.5">
      <c r="AB1508" s="102">
        <f t="shared" si="115"/>
        <v>38</v>
      </c>
      <c r="AC1508" s="103">
        <f t="shared" si="116"/>
        <v>64.620930232558152</v>
      </c>
      <c r="AD1508" s="103">
        <f t="shared" si="117"/>
        <v>2455.5953488372097</v>
      </c>
      <c r="AE1508" s="104">
        <f t="shared" si="118"/>
        <v>328.28411906976748</v>
      </c>
      <c r="AF1508" s="104">
        <f t="shared" si="119"/>
        <v>12474.796524651165</v>
      </c>
    </row>
    <row r="1509" spans="28:32" ht="20.100000000000001" customHeight="1" x14ac:dyDescent="0.5">
      <c r="AB1509" s="102">
        <f t="shared" si="115"/>
        <v>38</v>
      </c>
      <c r="AC1509" s="103">
        <f t="shared" si="116"/>
        <v>64.620930232558152</v>
      </c>
      <c r="AD1509" s="103">
        <f t="shared" si="117"/>
        <v>2455.5953488372097</v>
      </c>
      <c r="AE1509" s="104">
        <f t="shared" si="118"/>
        <v>328.28411906976748</v>
      </c>
      <c r="AF1509" s="104">
        <f t="shared" si="119"/>
        <v>12474.796524651165</v>
      </c>
    </row>
    <row r="1510" spans="28:32" ht="20.100000000000001" customHeight="1" x14ac:dyDescent="0.5">
      <c r="AB1510" s="102">
        <f t="shared" si="115"/>
        <v>38</v>
      </c>
      <c r="AC1510" s="103">
        <f t="shared" si="116"/>
        <v>64.620930232558152</v>
      </c>
      <c r="AD1510" s="103">
        <f t="shared" si="117"/>
        <v>2455.5953488372097</v>
      </c>
      <c r="AE1510" s="104">
        <f t="shared" si="118"/>
        <v>328.28411906976748</v>
      </c>
      <c r="AF1510" s="104">
        <f t="shared" si="119"/>
        <v>12474.796524651165</v>
      </c>
    </row>
    <row r="1511" spans="28:32" ht="20.100000000000001" customHeight="1" x14ac:dyDescent="0.5">
      <c r="AB1511" s="102">
        <f t="shared" si="115"/>
        <v>38</v>
      </c>
      <c r="AC1511" s="103">
        <f t="shared" si="116"/>
        <v>64.620930232558152</v>
      </c>
      <c r="AD1511" s="103">
        <f t="shared" si="117"/>
        <v>2455.5953488372097</v>
      </c>
      <c r="AE1511" s="104">
        <f t="shared" si="118"/>
        <v>328.28411906976748</v>
      </c>
      <c r="AF1511" s="104">
        <f t="shared" si="119"/>
        <v>12474.796524651165</v>
      </c>
    </row>
    <row r="1512" spans="28:32" ht="20.100000000000001" customHeight="1" x14ac:dyDescent="0.5">
      <c r="AB1512" s="102">
        <f t="shared" si="115"/>
        <v>38</v>
      </c>
      <c r="AC1512" s="103">
        <f t="shared" si="116"/>
        <v>64.620930232558152</v>
      </c>
      <c r="AD1512" s="103">
        <f t="shared" si="117"/>
        <v>2455.5953488372097</v>
      </c>
      <c r="AE1512" s="104">
        <f t="shared" si="118"/>
        <v>328.28411906976748</v>
      </c>
      <c r="AF1512" s="104">
        <f t="shared" si="119"/>
        <v>12474.796524651165</v>
      </c>
    </row>
    <row r="1513" spans="28:32" ht="20.100000000000001" customHeight="1" x14ac:dyDescent="0.5">
      <c r="AB1513" s="102">
        <f t="shared" si="115"/>
        <v>38</v>
      </c>
      <c r="AC1513" s="103">
        <f t="shared" si="116"/>
        <v>64.620930232558152</v>
      </c>
      <c r="AD1513" s="103">
        <f t="shared" si="117"/>
        <v>2455.5953488372097</v>
      </c>
      <c r="AE1513" s="104">
        <f t="shared" si="118"/>
        <v>328.28411906976748</v>
      </c>
      <c r="AF1513" s="104">
        <f t="shared" si="119"/>
        <v>12474.796524651165</v>
      </c>
    </row>
    <row r="1514" spans="28:32" ht="20.100000000000001" customHeight="1" x14ac:dyDescent="0.5">
      <c r="AB1514" s="102">
        <f t="shared" si="115"/>
        <v>38</v>
      </c>
      <c r="AC1514" s="103">
        <f t="shared" si="116"/>
        <v>64.620930232558152</v>
      </c>
      <c r="AD1514" s="103">
        <f t="shared" si="117"/>
        <v>2455.5953488372097</v>
      </c>
      <c r="AE1514" s="104">
        <f t="shared" si="118"/>
        <v>328.28411906976748</v>
      </c>
      <c r="AF1514" s="104">
        <f t="shared" si="119"/>
        <v>12474.796524651165</v>
      </c>
    </row>
    <row r="1515" spans="28:32" ht="20.100000000000001" customHeight="1" x14ac:dyDescent="0.5">
      <c r="AB1515" s="102">
        <f t="shared" si="115"/>
        <v>38</v>
      </c>
      <c r="AC1515" s="103">
        <f t="shared" si="116"/>
        <v>64.620930232558152</v>
      </c>
      <c r="AD1515" s="103">
        <f t="shared" si="117"/>
        <v>2455.5953488372097</v>
      </c>
      <c r="AE1515" s="104">
        <f t="shared" si="118"/>
        <v>328.28411906976748</v>
      </c>
      <c r="AF1515" s="104">
        <f t="shared" si="119"/>
        <v>12474.796524651165</v>
      </c>
    </row>
    <row r="1516" spans="28:32" ht="20.100000000000001" customHeight="1" x14ac:dyDescent="0.5">
      <c r="AB1516" s="102">
        <f t="shared" si="115"/>
        <v>38</v>
      </c>
      <c r="AC1516" s="103">
        <f t="shared" si="116"/>
        <v>64.620930232558152</v>
      </c>
      <c r="AD1516" s="103">
        <f t="shared" si="117"/>
        <v>2455.5953488372097</v>
      </c>
      <c r="AE1516" s="104">
        <f t="shared" si="118"/>
        <v>328.28411906976748</v>
      </c>
      <c r="AF1516" s="104">
        <f t="shared" si="119"/>
        <v>12474.796524651165</v>
      </c>
    </row>
    <row r="1517" spans="28:32" ht="20.100000000000001" customHeight="1" x14ac:dyDescent="0.5">
      <c r="AB1517" s="102">
        <f t="shared" si="115"/>
        <v>38</v>
      </c>
      <c r="AC1517" s="103">
        <f t="shared" si="116"/>
        <v>64.620930232558152</v>
      </c>
      <c r="AD1517" s="103">
        <f t="shared" si="117"/>
        <v>2455.5953488372097</v>
      </c>
      <c r="AE1517" s="104">
        <f t="shared" si="118"/>
        <v>328.28411906976748</v>
      </c>
      <c r="AF1517" s="104">
        <f t="shared" si="119"/>
        <v>12474.796524651165</v>
      </c>
    </row>
    <row r="1518" spans="28:32" ht="20.100000000000001" customHeight="1" x14ac:dyDescent="0.5">
      <c r="AB1518" s="102">
        <f t="shared" si="115"/>
        <v>38</v>
      </c>
      <c r="AC1518" s="103">
        <f t="shared" si="116"/>
        <v>64.620930232558152</v>
      </c>
      <c r="AD1518" s="103">
        <f t="shared" si="117"/>
        <v>2455.5953488372097</v>
      </c>
      <c r="AE1518" s="104">
        <f t="shared" si="118"/>
        <v>328.28411906976748</v>
      </c>
      <c r="AF1518" s="104">
        <f t="shared" si="119"/>
        <v>12474.796524651165</v>
      </c>
    </row>
    <row r="1519" spans="28:32" ht="20.100000000000001" customHeight="1" x14ac:dyDescent="0.5">
      <c r="AB1519" s="102">
        <f t="shared" si="115"/>
        <v>38</v>
      </c>
      <c r="AC1519" s="103">
        <f t="shared" si="116"/>
        <v>64.620930232558152</v>
      </c>
      <c r="AD1519" s="103">
        <f t="shared" si="117"/>
        <v>2455.5953488372097</v>
      </c>
      <c r="AE1519" s="104">
        <f t="shared" si="118"/>
        <v>328.28411906976748</v>
      </c>
      <c r="AF1519" s="104">
        <f t="shared" si="119"/>
        <v>12474.796524651165</v>
      </c>
    </row>
    <row r="1520" spans="28:32" ht="20.100000000000001" customHeight="1" x14ac:dyDescent="0.5">
      <c r="AB1520" s="102">
        <f t="shared" si="115"/>
        <v>38</v>
      </c>
      <c r="AC1520" s="103">
        <f t="shared" si="116"/>
        <v>64.620930232558152</v>
      </c>
      <c r="AD1520" s="103">
        <f t="shared" si="117"/>
        <v>2455.5953488372097</v>
      </c>
      <c r="AE1520" s="104">
        <f t="shared" si="118"/>
        <v>328.28411906976748</v>
      </c>
      <c r="AF1520" s="104">
        <f t="shared" si="119"/>
        <v>12474.796524651165</v>
      </c>
    </row>
    <row r="1521" spans="28:32" ht="20.100000000000001" customHeight="1" x14ac:dyDescent="0.5">
      <c r="AB1521" s="102">
        <f t="shared" si="115"/>
        <v>38</v>
      </c>
      <c r="AC1521" s="103">
        <f t="shared" si="116"/>
        <v>64.620930232558152</v>
      </c>
      <c r="AD1521" s="103">
        <f t="shared" si="117"/>
        <v>2455.5953488372097</v>
      </c>
      <c r="AE1521" s="104">
        <f t="shared" si="118"/>
        <v>328.28411906976748</v>
      </c>
      <c r="AF1521" s="104">
        <f t="shared" si="119"/>
        <v>12474.796524651165</v>
      </c>
    </row>
    <row r="1522" spans="28:32" ht="20.100000000000001" customHeight="1" x14ac:dyDescent="0.5">
      <c r="AB1522" s="102">
        <f t="shared" si="115"/>
        <v>38</v>
      </c>
      <c r="AC1522" s="103">
        <f t="shared" si="116"/>
        <v>64.620930232558152</v>
      </c>
      <c r="AD1522" s="103">
        <f t="shared" si="117"/>
        <v>2455.5953488372097</v>
      </c>
      <c r="AE1522" s="104">
        <f t="shared" si="118"/>
        <v>328.28411906976748</v>
      </c>
      <c r="AF1522" s="104">
        <f t="shared" si="119"/>
        <v>12474.796524651165</v>
      </c>
    </row>
    <row r="1523" spans="28:32" ht="20.100000000000001" customHeight="1" x14ac:dyDescent="0.5">
      <c r="AB1523" s="102">
        <f t="shared" si="115"/>
        <v>38</v>
      </c>
      <c r="AC1523" s="103">
        <f t="shared" si="116"/>
        <v>64.620930232558152</v>
      </c>
      <c r="AD1523" s="103">
        <f t="shared" si="117"/>
        <v>2455.5953488372097</v>
      </c>
      <c r="AE1523" s="104">
        <f t="shared" si="118"/>
        <v>328.28411906976748</v>
      </c>
      <c r="AF1523" s="104">
        <f t="shared" si="119"/>
        <v>12474.796524651165</v>
      </c>
    </row>
    <row r="1524" spans="28:32" ht="20.100000000000001" customHeight="1" x14ac:dyDescent="0.5">
      <c r="AB1524" s="102">
        <f t="shared" si="115"/>
        <v>38</v>
      </c>
      <c r="AC1524" s="103">
        <f t="shared" si="116"/>
        <v>64.620930232558152</v>
      </c>
      <c r="AD1524" s="103">
        <f t="shared" si="117"/>
        <v>2455.5953488372097</v>
      </c>
      <c r="AE1524" s="104">
        <f t="shared" si="118"/>
        <v>328.28411906976748</v>
      </c>
      <c r="AF1524" s="104">
        <f t="shared" si="119"/>
        <v>12474.796524651165</v>
      </c>
    </row>
    <row r="1525" spans="28:32" ht="20.100000000000001" customHeight="1" x14ac:dyDescent="0.5">
      <c r="AB1525" s="102">
        <f t="shared" si="115"/>
        <v>38</v>
      </c>
      <c r="AC1525" s="103">
        <f t="shared" si="116"/>
        <v>64.620930232558152</v>
      </c>
      <c r="AD1525" s="103">
        <f t="shared" si="117"/>
        <v>2455.5953488372097</v>
      </c>
      <c r="AE1525" s="104">
        <f t="shared" si="118"/>
        <v>328.28411906976748</v>
      </c>
      <c r="AF1525" s="104">
        <f t="shared" si="119"/>
        <v>12474.796524651165</v>
      </c>
    </row>
    <row r="1526" spans="28:32" ht="20.100000000000001" customHeight="1" x14ac:dyDescent="0.5">
      <c r="AB1526" s="102">
        <f t="shared" si="115"/>
        <v>38</v>
      </c>
      <c r="AC1526" s="103">
        <f t="shared" si="116"/>
        <v>64.620930232558152</v>
      </c>
      <c r="AD1526" s="103">
        <f t="shared" si="117"/>
        <v>2455.5953488372097</v>
      </c>
      <c r="AE1526" s="104">
        <f t="shared" si="118"/>
        <v>328.28411906976748</v>
      </c>
      <c r="AF1526" s="104">
        <f t="shared" si="119"/>
        <v>12474.796524651165</v>
      </c>
    </row>
    <row r="1527" spans="28:32" ht="20.100000000000001" customHeight="1" x14ac:dyDescent="0.5">
      <c r="AB1527" s="102">
        <f t="shared" si="115"/>
        <v>38</v>
      </c>
      <c r="AC1527" s="103">
        <f t="shared" si="116"/>
        <v>64.620930232558152</v>
      </c>
      <c r="AD1527" s="103">
        <f t="shared" si="117"/>
        <v>2455.5953488372097</v>
      </c>
      <c r="AE1527" s="104">
        <f t="shared" si="118"/>
        <v>328.28411906976748</v>
      </c>
      <c r="AF1527" s="104">
        <f t="shared" si="119"/>
        <v>12474.796524651165</v>
      </c>
    </row>
    <row r="1528" spans="28:32" ht="20.100000000000001" customHeight="1" x14ac:dyDescent="0.5">
      <c r="AB1528" s="102">
        <f t="shared" si="115"/>
        <v>38</v>
      </c>
      <c r="AC1528" s="103">
        <f t="shared" si="116"/>
        <v>64.620930232558152</v>
      </c>
      <c r="AD1528" s="103">
        <f t="shared" si="117"/>
        <v>2455.5953488372097</v>
      </c>
      <c r="AE1528" s="104">
        <f t="shared" si="118"/>
        <v>328.28411906976748</v>
      </c>
      <c r="AF1528" s="104">
        <f t="shared" si="119"/>
        <v>12474.796524651165</v>
      </c>
    </row>
    <row r="1529" spans="28:32" ht="20.100000000000001" customHeight="1" x14ac:dyDescent="0.5">
      <c r="AB1529" s="102">
        <f t="shared" si="115"/>
        <v>38</v>
      </c>
      <c r="AC1529" s="103">
        <f t="shared" si="116"/>
        <v>64.620930232558152</v>
      </c>
      <c r="AD1529" s="103">
        <f t="shared" si="117"/>
        <v>2455.5953488372097</v>
      </c>
      <c r="AE1529" s="104">
        <f t="shared" si="118"/>
        <v>328.28411906976748</v>
      </c>
      <c r="AF1529" s="104">
        <f t="shared" si="119"/>
        <v>12474.796524651165</v>
      </c>
    </row>
    <row r="1530" spans="28:32" ht="20.100000000000001" customHeight="1" x14ac:dyDescent="0.5">
      <c r="AB1530" s="102">
        <f t="shared" si="115"/>
        <v>38</v>
      </c>
      <c r="AC1530" s="103">
        <f t="shared" si="116"/>
        <v>64.620930232558152</v>
      </c>
      <c r="AD1530" s="103">
        <f t="shared" si="117"/>
        <v>2455.5953488372097</v>
      </c>
      <c r="AE1530" s="104">
        <f t="shared" si="118"/>
        <v>328.28411906976748</v>
      </c>
      <c r="AF1530" s="104">
        <f t="shared" si="119"/>
        <v>12474.796524651165</v>
      </c>
    </row>
    <row r="1531" spans="28:32" ht="20.100000000000001" customHeight="1" x14ac:dyDescent="0.5">
      <c r="AB1531" s="102">
        <f t="shared" si="115"/>
        <v>38</v>
      </c>
      <c r="AC1531" s="103">
        <f t="shared" si="116"/>
        <v>64.620930232558152</v>
      </c>
      <c r="AD1531" s="103">
        <f t="shared" si="117"/>
        <v>2455.5953488372097</v>
      </c>
      <c r="AE1531" s="104">
        <f t="shared" si="118"/>
        <v>328.28411906976748</v>
      </c>
      <c r="AF1531" s="104">
        <f t="shared" si="119"/>
        <v>12474.796524651165</v>
      </c>
    </row>
    <row r="1532" spans="28:32" ht="20.100000000000001" customHeight="1" x14ac:dyDescent="0.5">
      <c r="AB1532" s="102">
        <f t="shared" si="115"/>
        <v>38</v>
      </c>
      <c r="AC1532" s="103">
        <f t="shared" si="116"/>
        <v>64.620930232558152</v>
      </c>
      <c r="AD1532" s="103">
        <f t="shared" si="117"/>
        <v>2455.5953488372097</v>
      </c>
      <c r="AE1532" s="104">
        <f t="shared" si="118"/>
        <v>328.28411906976748</v>
      </c>
      <c r="AF1532" s="104">
        <f t="shared" si="119"/>
        <v>12474.796524651165</v>
      </c>
    </row>
    <row r="1533" spans="28:32" ht="20.100000000000001" customHeight="1" x14ac:dyDescent="0.5">
      <c r="AB1533" s="102">
        <f t="shared" si="115"/>
        <v>38</v>
      </c>
      <c r="AC1533" s="103">
        <f t="shared" si="116"/>
        <v>64.620930232558152</v>
      </c>
      <c r="AD1533" s="103">
        <f t="shared" si="117"/>
        <v>2455.5953488372097</v>
      </c>
      <c r="AE1533" s="104">
        <f t="shared" si="118"/>
        <v>328.28411906976748</v>
      </c>
      <c r="AF1533" s="104">
        <f t="shared" si="119"/>
        <v>12474.796524651165</v>
      </c>
    </row>
    <row r="1534" spans="28:32" ht="20.100000000000001" customHeight="1" x14ac:dyDescent="0.5">
      <c r="AB1534" s="102">
        <f t="shared" si="115"/>
        <v>38</v>
      </c>
      <c r="AC1534" s="103">
        <f t="shared" si="116"/>
        <v>64.620930232558152</v>
      </c>
      <c r="AD1534" s="103">
        <f t="shared" si="117"/>
        <v>2455.5953488372097</v>
      </c>
      <c r="AE1534" s="104">
        <f t="shared" si="118"/>
        <v>328.28411906976748</v>
      </c>
      <c r="AF1534" s="104">
        <f t="shared" si="119"/>
        <v>12474.796524651165</v>
      </c>
    </row>
    <row r="1535" spans="28:32" ht="20.100000000000001" customHeight="1" x14ac:dyDescent="0.5">
      <c r="AB1535" s="102">
        <f t="shared" si="115"/>
        <v>38</v>
      </c>
      <c r="AC1535" s="103">
        <f t="shared" si="116"/>
        <v>64.620930232558152</v>
      </c>
      <c r="AD1535" s="103">
        <f t="shared" si="117"/>
        <v>2455.5953488372097</v>
      </c>
      <c r="AE1535" s="104">
        <f t="shared" si="118"/>
        <v>328.28411906976748</v>
      </c>
      <c r="AF1535" s="104">
        <f t="shared" si="119"/>
        <v>12474.796524651165</v>
      </c>
    </row>
    <row r="1536" spans="28:32" ht="20.100000000000001" customHeight="1" x14ac:dyDescent="0.5">
      <c r="AB1536" s="102">
        <f t="shared" si="115"/>
        <v>38</v>
      </c>
      <c r="AC1536" s="103">
        <f t="shared" si="116"/>
        <v>64.620930232558152</v>
      </c>
      <c r="AD1536" s="103">
        <f t="shared" si="117"/>
        <v>2455.5953488372097</v>
      </c>
      <c r="AE1536" s="104">
        <f t="shared" si="118"/>
        <v>328.28411906976748</v>
      </c>
      <c r="AF1536" s="104">
        <f t="shared" si="119"/>
        <v>12474.796524651165</v>
      </c>
    </row>
    <row r="1537" spans="28:32" ht="20.100000000000001" customHeight="1" x14ac:dyDescent="0.5">
      <c r="AB1537" s="102">
        <f t="shared" si="115"/>
        <v>38</v>
      </c>
      <c r="AC1537" s="103">
        <f t="shared" si="116"/>
        <v>64.620930232558152</v>
      </c>
      <c r="AD1537" s="103">
        <f t="shared" si="117"/>
        <v>2455.5953488372097</v>
      </c>
      <c r="AE1537" s="104">
        <f t="shared" si="118"/>
        <v>328.28411906976748</v>
      </c>
      <c r="AF1537" s="104">
        <f t="shared" si="119"/>
        <v>12474.796524651165</v>
      </c>
    </row>
    <row r="1538" spans="28:32" ht="20.100000000000001" customHeight="1" x14ac:dyDescent="0.5">
      <c r="AB1538" s="102">
        <f t="shared" si="115"/>
        <v>38</v>
      </c>
      <c r="AC1538" s="103">
        <f t="shared" si="116"/>
        <v>64.620930232558152</v>
      </c>
      <c r="AD1538" s="103">
        <f t="shared" si="117"/>
        <v>2455.5953488372097</v>
      </c>
      <c r="AE1538" s="104">
        <f t="shared" si="118"/>
        <v>328.28411906976748</v>
      </c>
      <c r="AF1538" s="104">
        <f t="shared" si="119"/>
        <v>12474.796524651165</v>
      </c>
    </row>
    <row r="1539" spans="28:32" ht="20.100000000000001" customHeight="1" x14ac:dyDescent="0.5">
      <c r="AB1539" s="102">
        <f t="shared" si="115"/>
        <v>38</v>
      </c>
      <c r="AC1539" s="103">
        <f t="shared" si="116"/>
        <v>64.620930232558152</v>
      </c>
      <c r="AD1539" s="103">
        <f t="shared" si="117"/>
        <v>2455.5953488372097</v>
      </c>
      <c r="AE1539" s="104">
        <f t="shared" si="118"/>
        <v>328.28411906976748</v>
      </c>
      <c r="AF1539" s="104">
        <f t="shared" si="119"/>
        <v>12474.796524651165</v>
      </c>
    </row>
    <row r="1540" spans="28:32" ht="20.100000000000001" customHeight="1" x14ac:dyDescent="0.5">
      <c r="AB1540" s="102">
        <f t="shared" si="115"/>
        <v>38</v>
      </c>
      <c r="AC1540" s="103">
        <f t="shared" si="116"/>
        <v>64.620930232558152</v>
      </c>
      <c r="AD1540" s="103">
        <f t="shared" si="117"/>
        <v>2455.5953488372097</v>
      </c>
      <c r="AE1540" s="104">
        <f t="shared" si="118"/>
        <v>328.28411906976748</v>
      </c>
      <c r="AF1540" s="104">
        <f t="shared" si="119"/>
        <v>12474.796524651165</v>
      </c>
    </row>
    <row r="1541" spans="28:32" ht="20.100000000000001" customHeight="1" x14ac:dyDescent="0.5">
      <c r="AB1541" s="102">
        <f t="shared" si="115"/>
        <v>38</v>
      </c>
      <c r="AC1541" s="103">
        <f t="shared" si="116"/>
        <v>64.620930232558152</v>
      </c>
      <c r="AD1541" s="103">
        <f t="shared" si="117"/>
        <v>2455.5953488372097</v>
      </c>
      <c r="AE1541" s="104">
        <f t="shared" si="118"/>
        <v>328.28411906976748</v>
      </c>
      <c r="AF1541" s="104">
        <f t="shared" si="119"/>
        <v>12474.796524651165</v>
      </c>
    </row>
    <row r="1542" spans="28:32" ht="20.100000000000001" customHeight="1" x14ac:dyDescent="0.5">
      <c r="AB1542" s="102">
        <f t="shared" si="115"/>
        <v>38</v>
      </c>
      <c r="AC1542" s="103">
        <f t="shared" si="116"/>
        <v>64.620930232558152</v>
      </c>
      <c r="AD1542" s="103">
        <f t="shared" si="117"/>
        <v>2455.5953488372097</v>
      </c>
      <c r="AE1542" s="104">
        <f t="shared" si="118"/>
        <v>328.28411906976748</v>
      </c>
      <c r="AF1542" s="104">
        <f t="shared" si="119"/>
        <v>12474.796524651165</v>
      </c>
    </row>
    <row r="1543" spans="28:32" ht="20.100000000000001" customHeight="1" x14ac:dyDescent="0.5">
      <c r="AB1543" s="102">
        <f t="shared" ref="AB1543:AB1606" si="120">AB1542+U1543</f>
        <v>38</v>
      </c>
      <c r="AC1543" s="103">
        <f t="shared" ref="AC1543:AC1606" si="121">IF(U1543&gt;0,(W1543+AD1542)/AB1543,AC1542)</f>
        <v>64.620930232558152</v>
      </c>
      <c r="AD1543" s="103">
        <f t="shared" ref="AD1543:AD1606" si="122">AB1543*AC1543</f>
        <v>2455.5953488372097</v>
      </c>
      <c r="AE1543" s="104">
        <f t="shared" ref="AE1543:AE1606" si="123">IF(U1543&gt;0,(AF1542+Z1543)/AB1543,AE1542)</f>
        <v>328.28411906976748</v>
      </c>
      <c r="AF1543" s="104">
        <f t="shared" ref="AF1543:AF1606" si="124">AB1543*AE1543</f>
        <v>12474.796524651165</v>
      </c>
    </row>
    <row r="1544" spans="28:32" ht="20.100000000000001" customHeight="1" x14ac:dyDescent="0.5">
      <c r="AB1544" s="102">
        <f t="shared" si="120"/>
        <v>38</v>
      </c>
      <c r="AC1544" s="103">
        <f t="shared" si="121"/>
        <v>64.620930232558152</v>
      </c>
      <c r="AD1544" s="103">
        <f t="shared" si="122"/>
        <v>2455.5953488372097</v>
      </c>
      <c r="AE1544" s="104">
        <f t="shared" si="123"/>
        <v>328.28411906976748</v>
      </c>
      <c r="AF1544" s="104">
        <f t="shared" si="124"/>
        <v>12474.796524651165</v>
      </c>
    </row>
    <row r="1545" spans="28:32" ht="20.100000000000001" customHeight="1" x14ac:dyDescent="0.5">
      <c r="AB1545" s="102">
        <f t="shared" si="120"/>
        <v>38</v>
      </c>
      <c r="AC1545" s="103">
        <f t="shared" si="121"/>
        <v>64.620930232558152</v>
      </c>
      <c r="AD1545" s="103">
        <f t="shared" si="122"/>
        <v>2455.5953488372097</v>
      </c>
      <c r="AE1545" s="104">
        <f t="shared" si="123"/>
        <v>328.28411906976748</v>
      </c>
      <c r="AF1545" s="104">
        <f t="shared" si="124"/>
        <v>12474.796524651165</v>
      </c>
    </row>
    <row r="1546" spans="28:32" ht="20.100000000000001" customHeight="1" x14ac:dyDescent="0.5">
      <c r="AB1546" s="102">
        <f t="shared" si="120"/>
        <v>38</v>
      </c>
      <c r="AC1546" s="103">
        <f t="shared" si="121"/>
        <v>64.620930232558152</v>
      </c>
      <c r="AD1546" s="103">
        <f t="shared" si="122"/>
        <v>2455.5953488372097</v>
      </c>
      <c r="AE1546" s="104">
        <f t="shared" si="123"/>
        <v>328.28411906976748</v>
      </c>
      <c r="AF1546" s="104">
        <f t="shared" si="124"/>
        <v>12474.796524651165</v>
      </c>
    </row>
    <row r="1547" spans="28:32" ht="20.100000000000001" customHeight="1" x14ac:dyDescent="0.5">
      <c r="AB1547" s="102">
        <f t="shared" si="120"/>
        <v>38</v>
      </c>
      <c r="AC1547" s="103">
        <f t="shared" si="121"/>
        <v>64.620930232558152</v>
      </c>
      <c r="AD1547" s="103">
        <f t="shared" si="122"/>
        <v>2455.5953488372097</v>
      </c>
      <c r="AE1547" s="104">
        <f t="shared" si="123"/>
        <v>328.28411906976748</v>
      </c>
      <c r="AF1547" s="104">
        <f t="shared" si="124"/>
        <v>12474.796524651165</v>
      </c>
    </row>
    <row r="1548" spans="28:32" ht="20.100000000000001" customHeight="1" x14ac:dyDescent="0.5">
      <c r="AB1548" s="102">
        <f t="shared" si="120"/>
        <v>38</v>
      </c>
      <c r="AC1548" s="103">
        <f t="shared" si="121"/>
        <v>64.620930232558152</v>
      </c>
      <c r="AD1548" s="103">
        <f t="shared" si="122"/>
        <v>2455.5953488372097</v>
      </c>
      <c r="AE1548" s="104">
        <f t="shared" si="123"/>
        <v>328.28411906976748</v>
      </c>
      <c r="AF1548" s="104">
        <f t="shared" si="124"/>
        <v>12474.796524651165</v>
      </c>
    </row>
    <row r="1549" spans="28:32" ht="20.100000000000001" customHeight="1" x14ac:dyDescent="0.5">
      <c r="AB1549" s="102">
        <f t="shared" si="120"/>
        <v>38</v>
      </c>
      <c r="AC1549" s="103">
        <f t="shared" si="121"/>
        <v>64.620930232558152</v>
      </c>
      <c r="AD1549" s="103">
        <f t="shared" si="122"/>
        <v>2455.5953488372097</v>
      </c>
      <c r="AE1549" s="104">
        <f t="shared" si="123"/>
        <v>328.28411906976748</v>
      </c>
      <c r="AF1549" s="104">
        <f t="shared" si="124"/>
        <v>12474.796524651165</v>
      </c>
    </row>
    <row r="1550" spans="28:32" ht="20.100000000000001" customHeight="1" x14ac:dyDescent="0.5">
      <c r="AB1550" s="102">
        <f t="shared" si="120"/>
        <v>38</v>
      </c>
      <c r="AC1550" s="103">
        <f t="shared" si="121"/>
        <v>64.620930232558152</v>
      </c>
      <c r="AD1550" s="103">
        <f t="shared" si="122"/>
        <v>2455.5953488372097</v>
      </c>
      <c r="AE1550" s="104">
        <f t="shared" si="123"/>
        <v>328.28411906976748</v>
      </c>
      <c r="AF1550" s="104">
        <f t="shared" si="124"/>
        <v>12474.796524651165</v>
      </c>
    </row>
    <row r="1551" spans="28:32" ht="20.100000000000001" customHeight="1" x14ac:dyDescent="0.5">
      <c r="AB1551" s="102">
        <f t="shared" si="120"/>
        <v>38</v>
      </c>
      <c r="AC1551" s="103">
        <f t="shared" si="121"/>
        <v>64.620930232558152</v>
      </c>
      <c r="AD1551" s="103">
        <f t="shared" si="122"/>
        <v>2455.5953488372097</v>
      </c>
      <c r="AE1551" s="104">
        <f t="shared" si="123"/>
        <v>328.28411906976748</v>
      </c>
      <c r="AF1551" s="104">
        <f t="shared" si="124"/>
        <v>12474.796524651165</v>
      </c>
    </row>
    <row r="1552" spans="28:32" ht="20.100000000000001" customHeight="1" x14ac:dyDescent="0.5">
      <c r="AB1552" s="102">
        <f t="shared" si="120"/>
        <v>38</v>
      </c>
      <c r="AC1552" s="103">
        <f t="shared" si="121"/>
        <v>64.620930232558152</v>
      </c>
      <c r="AD1552" s="103">
        <f t="shared" si="122"/>
        <v>2455.5953488372097</v>
      </c>
      <c r="AE1552" s="104">
        <f t="shared" si="123"/>
        <v>328.28411906976748</v>
      </c>
      <c r="AF1552" s="104">
        <f t="shared" si="124"/>
        <v>12474.796524651165</v>
      </c>
    </row>
    <row r="1553" spans="28:32" ht="20.100000000000001" customHeight="1" x14ac:dyDescent="0.5">
      <c r="AB1553" s="102">
        <f t="shared" si="120"/>
        <v>38</v>
      </c>
      <c r="AC1553" s="103">
        <f t="shared" si="121"/>
        <v>64.620930232558152</v>
      </c>
      <c r="AD1553" s="103">
        <f t="shared" si="122"/>
        <v>2455.5953488372097</v>
      </c>
      <c r="AE1553" s="104">
        <f t="shared" si="123"/>
        <v>328.28411906976748</v>
      </c>
      <c r="AF1553" s="104">
        <f t="shared" si="124"/>
        <v>12474.796524651165</v>
      </c>
    </row>
    <row r="1554" spans="28:32" ht="20.100000000000001" customHeight="1" x14ac:dyDescent="0.5">
      <c r="AB1554" s="102">
        <f t="shared" si="120"/>
        <v>38</v>
      </c>
      <c r="AC1554" s="103">
        <f t="shared" si="121"/>
        <v>64.620930232558152</v>
      </c>
      <c r="AD1554" s="103">
        <f t="shared" si="122"/>
        <v>2455.5953488372097</v>
      </c>
      <c r="AE1554" s="104">
        <f t="shared" si="123"/>
        <v>328.28411906976748</v>
      </c>
      <c r="AF1554" s="104">
        <f t="shared" si="124"/>
        <v>12474.796524651165</v>
      </c>
    </row>
    <row r="1555" spans="28:32" ht="20.100000000000001" customHeight="1" x14ac:dyDescent="0.5">
      <c r="AB1555" s="102">
        <f t="shared" si="120"/>
        <v>38</v>
      </c>
      <c r="AC1555" s="103">
        <f t="shared" si="121"/>
        <v>64.620930232558152</v>
      </c>
      <c r="AD1555" s="103">
        <f t="shared" si="122"/>
        <v>2455.5953488372097</v>
      </c>
      <c r="AE1555" s="104">
        <f t="shared" si="123"/>
        <v>328.28411906976748</v>
      </c>
      <c r="AF1555" s="104">
        <f t="shared" si="124"/>
        <v>12474.796524651165</v>
      </c>
    </row>
    <row r="1556" spans="28:32" ht="20.100000000000001" customHeight="1" x14ac:dyDescent="0.5">
      <c r="AB1556" s="102">
        <f t="shared" si="120"/>
        <v>38</v>
      </c>
      <c r="AC1556" s="103">
        <f t="shared" si="121"/>
        <v>64.620930232558152</v>
      </c>
      <c r="AD1556" s="103">
        <f t="shared" si="122"/>
        <v>2455.5953488372097</v>
      </c>
      <c r="AE1556" s="104">
        <f t="shared" si="123"/>
        <v>328.28411906976748</v>
      </c>
      <c r="AF1556" s="104">
        <f t="shared" si="124"/>
        <v>12474.796524651165</v>
      </c>
    </row>
    <row r="1557" spans="28:32" ht="20.100000000000001" customHeight="1" x14ac:dyDescent="0.5">
      <c r="AB1557" s="102">
        <f t="shared" si="120"/>
        <v>38</v>
      </c>
      <c r="AC1557" s="103">
        <f t="shared" si="121"/>
        <v>64.620930232558152</v>
      </c>
      <c r="AD1557" s="103">
        <f t="shared" si="122"/>
        <v>2455.5953488372097</v>
      </c>
      <c r="AE1557" s="104">
        <f t="shared" si="123"/>
        <v>328.28411906976748</v>
      </c>
      <c r="AF1557" s="104">
        <f t="shared" si="124"/>
        <v>12474.796524651165</v>
      </c>
    </row>
    <row r="1558" spans="28:32" ht="20.100000000000001" customHeight="1" x14ac:dyDescent="0.5">
      <c r="AB1558" s="102">
        <f t="shared" si="120"/>
        <v>38</v>
      </c>
      <c r="AC1558" s="103">
        <f t="shared" si="121"/>
        <v>64.620930232558152</v>
      </c>
      <c r="AD1558" s="103">
        <f t="shared" si="122"/>
        <v>2455.5953488372097</v>
      </c>
      <c r="AE1558" s="104">
        <f t="shared" si="123"/>
        <v>328.28411906976748</v>
      </c>
      <c r="AF1558" s="104">
        <f t="shared" si="124"/>
        <v>12474.796524651165</v>
      </c>
    </row>
    <row r="1559" spans="28:32" ht="20.100000000000001" customHeight="1" x14ac:dyDescent="0.5">
      <c r="AB1559" s="102">
        <f t="shared" si="120"/>
        <v>38</v>
      </c>
      <c r="AC1559" s="103">
        <f t="shared" si="121"/>
        <v>64.620930232558152</v>
      </c>
      <c r="AD1559" s="103">
        <f t="shared" si="122"/>
        <v>2455.5953488372097</v>
      </c>
      <c r="AE1559" s="104">
        <f t="shared" si="123"/>
        <v>328.28411906976748</v>
      </c>
      <c r="AF1559" s="104">
        <f t="shared" si="124"/>
        <v>12474.796524651165</v>
      </c>
    </row>
    <row r="1560" spans="28:32" ht="20.100000000000001" customHeight="1" x14ac:dyDescent="0.5">
      <c r="AB1560" s="102">
        <f t="shared" si="120"/>
        <v>38</v>
      </c>
      <c r="AC1560" s="103">
        <f t="shared" si="121"/>
        <v>64.620930232558152</v>
      </c>
      <c r="AD1560" s="103">
        <f t="shared" si="122"/>
        <v>2455.5953488372097</v>
      </c>
      <c r="AE1560" s="104">
        <f t="shared" si="123"/>
        <v>328.28411906976748</v>
      </c>
      <c r="AF1560" s="104">
        <f t="shared" si="124"/>
        <v>12474.796524651165</v>
      </c>
    </row>
    <row r="1561" spans="28:32" ht="20.100000000000001" customHeight="1" x14ac:dyDescent="0.5">
      <c r="AB1561" s="102">
        <f t="shared" si="120"/>
        <v>38</v>
      </c>
      <c r="AC1561" s="103">
        <f t="shared" si="121"/>
        <v>64.620930232558152</v>
      </c>
      <c r="AD1561" s="103">
        <f t="shared" si="122"/>
        <v>2455.5953488372097</v>
      </c>
      <c r="AE1561" s="104">
        <f t="shared" si="123"/>
        <v>328.28411906976748</v>
      </c>
      <c r="AF1561" s="104">
        <f t="shared" si="124"/>
        <v>12474.796524651165</v>
      </c>
    </row>
    <row r="1562" spans="28:32" ht="20.100000000000001" customHeight="1" x14ac:dyDescent="0.5">
      <c r="AB1562" s="102">
        <f t="shared" si="120"/>
        <v>38</v>
      </c>
      <c r="AC1562" s="103">
        <f t="shared" si="121"/>
        <v>64.620930232558152</v>
      </c>
      <c r="AD1562" s="103">
        <f t="shared" si="122"/>
        <v>2455.5953488372097</v>
      </c>
      <c r="AE1562" s="104">
        <f t="shared" si="123"/>
        <v>328.28411906976748</v>
      </c>
      <c r="AF1562" s="104">
        <f t="shared" si="124"/>
        <v>12474.796524651165</v>
      </c>
    </row>
    <row r="1563" spans="28:32" ht="20.100000000000001" customHeight="1" x14ac:dyDescent="0.5">
      <c r="AB1563" s="102">
        <f t="shared" si="120"/>
        <v>38</v>
      </c>
      <c r="AC1563" s="103">
        <f t="shared" si="121"/>
        <v>64.620930232558152</v>
      </c>
      <c r="AD1563" s="103">
        <f t="shared" si="122"/>
        <v>2455.5953488372097</v>
      </c>
      <c r="AE1563" s="104">
        <f t="shared" si="123"/>
        <v>328.28411906976748</v>
      </c>
      <c r="AF1563" s="104">
        <f t="shared" si="124"/>
        <v>12474.796524651165</v>
      </c>
    </row>
    <row r="1564" spans="28:32" ht="20.100000000000001" customHeight="1" x14ac:dyDescent="0.5">
      <c r="AB1564" s="102">
        <f t="shared" si="120"/>
        <v>38</v>
      </c>
      <c r="AC1564" s="103">
        <f t="shared" si="121"/>
        <v>64.620930232558152</v>
      </c>
      <c r="AD1564" s="103">
        <f t="shared" si="122"/>
        <v>2455.5953488372097</v>
      </c>
      <c r="AE1564" s="104">
        <f t="shared" si="123"/>
        <v>328.28411906976748</v>
      </c>
      <c r="AF1564" s="104">
        <f t="shared" si="124"/>
        <v>12474.796524651165</v>
      </c>
    </row>
    <row r="1565" spans="28:32" ht="20.100000000000001" customHeight="1" x14ac:dyDescent="0.5">
      <c r="AB1565" s="102">
        <f t="shared" si="120"/>
        <v>38</v>
      </c>
      <c r="AC1565" s="103">
        <f t="shared" si="121"/>
        <v>64.620930232558152</v>
      </c>
      <c r="AD1565" s="103">
        <f t="shared" si="122"/>
        <v>2455.5953488372097</v>
      </c>
      <c r="AE1565" s="104">
        <f t="shared" si="123"/>
        <v>328.28411906976748</v>
      </c>
      <c r="AF1565" s="104">
        <f t="shared" si="124"/>
        <v>12474.796524651165</v>
      </c>
    </row>
    <row r="1566" spans="28:32" ht="20.100000000000001" customHeight="1" x14ac:dyDescent="0.5">
      <c r="AB1566" s="102">
        <f t="shared" si="120"/>
        <v>38</v>
      </c>
      <c r="AC1566" s="103">
        <f t="shared" si="121"/>
        <v>64.620930232558152</v>
      </c>
      <c r="AD1566" s="103">
        <f t="shared" si="122"/>
        <v>2455.5953488372097</v>
      </c>
      <c r="AE1566" s="104">
        <f t="shared" si="123"/>
        <v>328.28411906976748</v>
      </c>
      <c r="AF1566" s="104">
        <f t="shared" si="124"/>
        <v>12474.796524651165</v>
      </c>
    </row>
    <row r="1567" spans="28:32" ht="20.100000000000001" customHeight="1" x14ac:dyDescent="0.5">
      <c r="AB1567" s="102">
        <f t="shared" si="120"/>
        <v>38</v>
      </c>
      <c r="AC1567" s="103">
        <f t="shared" si="121"/>
        <v>64.620930232558152</v>
      </c>
      <c r="AD1567" s="103">
        <f t="shared" si="122"/>
        <v>2455.5953488372097</v>
      </c>
      <c r="AE1567" s="104">
        <f t="shared" si="123"/>
        <v>328.28411906976748</v>
      </c>
      <c r="AF1567" s="104">
        <f t="shared" si="124"/>
        <v>12474.796524651165</v>
      </c>
    </row>
    <row r="1568" spans="28:32" ht="20.100000000000001" customHeight="1" x14ac:dyDescent="0.5">
      <c r="AB1568" s="102">
        <f t="shared" si="120"/>
        <v>38</v>
      </c>
      <c r="AC1568" s="103">
        <f t="shared" si="121"/>
        <v>64.620930232558152</v>
      </c>
      <c r="AD1568" s="103">
        <f t="shared" si="122"/>
        <v>2455.5953488372097</v>
      </c>
      <c r="AE1568" s="104">
        <f t="shared" si="123"/>
        <v>328.28411906976748</v>
      </c>
      <c r="AF1568" s="104">
        <f t="shared" si="124"/>
        <v>12474.796524651165</v>
      </c>
    </row>
    <row r="1569" spans="28:32" ht="20.100000000000001" customHeight="1" x14ac:dyDescent="0.5">
      <c r="AB1569" s="102">
        <f t="shared" si="120"/>
        <v>38</v>
      </c>
      <c r="AC1569" s="103">
        <f t="shared" si="121"/>
        <v>64.620930232558152</v>
      </c>
      <c r="AD1569" s="103">
        <f t="shared" si="122"/>
        <v>2455.5953488372097</v>
      </c>
      <c r="AE1569" s="104">
        <f t="shared" si="123"/>
        <v>328.28411906976748</v>
      </c>
      <c r="AF1569" s="104">
        <f t="shared" si="124"/>
        <v>12474.796524651165</v>
      </c>
    </row>
    <row r="1570" spans="28:32" ht="20.100000000000001" customHeight="1" x14ac:dyDescent="0.5">
      <c r="AB1570" s="102">
        <f t="shared" si="120"/>
        <v>38</v>
      </c>
      <c r="AC1570" s="103">
        <f t="shared" si="121"/>
        <v>64.620930232558152</v>
      </c>
      <c r="AD1570" s="103">
        <f t="shared" si="122"/>
        <v>2455.5953488372097</v>
      </c>
      <c r="AE1570" s="104">
        <f t="shared" si="123"/>
        <v>328.28411906976748</v>
      </c>
      <c r="AF1570" s="104">
        <f t="shared" si="124"/>
        <v>12474.796524651165</v>
      </c>
    </row>
    <row r="1571" spans="28:32" ht="20.100000000000001" customHeight="1" x14ac:dyDescent="0.5">
      <c r="AB1571" s="102">
        <f t="shared" si="120"/>
        <v>38</v>
      </c>
      <c r="AC1571" s="103">
        <f t="shared" si="121"/>
        <v>64.620930232558152</v>
      </c>
      <c r="AD1571" s="103">
        <f t="shared" si="122"/>
        <v>2455.5953488372097</v>
      </c>
      <c r="AE1571" s="104">
        <f t="shared" si="123"/>
        <v>328.28411906976748</v>
      </c>
      <c r="AF1571" s="104">
        <f t="shared" si="124"/>
        <v>12474.796524651165</v>
      </c>
    </row>
    <row r="1572" spans="28:32" ht="20.100000000000001" customHeight="1" x14ac:dyDescent="0.5">
      <c r="AB1572" s="102">
        <f t="shared" si="120"/>
        <v>38</v>
      </c>
      <c r="AC1572" s="103">
        <f t="shared" si="121"/>
        <v>64.620930232558152</v>
      </c>
      <c r="AD1572" s="103">
        <f t="shared" si="122"/>
        <v>2455.5953488372097</v>
      </c>
      <c r="AE1572" s="104">
        <f t="shared" si="123"/>
        <v>328.28411906976748</v>
      </c>
      <c r="AF1572" s="104">
        <f t="shared" si="124"/>
        <v>12474.796524651165</v>
      </c>
    </row>
    <row r="1573" spans="28:32" ht="20.100000000000001" customHeight="1" x14ac:dyDescent="0.5">
      <c r="AB1573" s="102">
        <f t="shared" si="120"/>
        <v>38</v>
      </c>
      <c r="AC1573" s="103">
        <f t="shared" si="121"/>
        <v>64.620930232558152</v>
      </c>
      <c r="AD1573" s="103">
        <f t="shared" si="122"/>
        <v>2455.5953488372097</v>
      </c>
      <c r="AE1573" s="104">
        <f t="shared" si="123"/>
        <v>328.28411906976748</v>
      </c>
      <c r="AF1573" s="104">
        <f t="shared" si="124"/>
        <v>12474.796524651165</v>
      </c>
    </row>
    <row r="1574" spans="28:32" ht="20.100000000000001" customHeight="1" x14ac:dyDescent="0.5">
      <c r="AB1574" s="102">
        <f t="shared" si="120"/>
        <v>38</v>
      </c>
      <c r="AC1574" s="103">
        <f t="shared" si="121"/>
        <v>64.620930232558152</v>
      </c>
      <c r="AD1574" s="103">
        <f t="shared" si="122"/>
        <v>2455.5953488372097</v>
      </c>
      <c r="AE1574" s="104">
        <f t="shared" si="123"/>
        <v>328.28411906976748</v>
      </c>
      <c r="AF1574" s="104">
        <f t="shared" si="124"/>
        <v>12474.796524651165</v>
      </c>
    </row>
    <row r="1575" spans="28:32" ht="20.100000000000001" customHeight="1" x14ac:dyDescent="0.5">
      <c r="AB1575" s="102">
        <f t="shared" si="120"/>
        <v>38</v>
      </c>
      <c r="AC1575" s="103">
        <f t="shared" si="121"/>
        <v>64.620930232558152</v>
      </c>
      <c r="AD1575" s="103">
        <f t="shared" si="122"/>
        <v>2455.5953488372097</v>
      </c>
      <c r="AE1575" s="104">
        <f t="shared" si="123"/>
        <v>328.28411906976748</v>
      </c>
      <c r="AF1575" s="104">
        <f t="shared" si="124"/>
        <v>12474.796524651165</v>
      </c>
    </row>
    <row r="1576" spans="28:32" ht="20.100000000000001" customHeight="1" x14ac:dyDescent="0.5">
      <c r="AB1576" s="102">
        <f t="shared" si="120"/>
        <v>38</v>
      </c>
      <c r="AC1576" s="103">
        <f t="shared" si="121"/>
        <v>64.620930232558152</v>
      </c>
      <c r="AD1576" s="103">
        <f t="shared" si="122"/>
        <v>2455.5953488372097</v>
      </c>
      <c r="AE1576" s="104">
        <f t="shared" si="123"/>
        <v>328.28411906976748</v>
      </c>
      <c r="AF1576" s="104">
        <f t="shared" si="124"/>
        <v>12474.796524651165</v>
      </c>
    </row>
    <row r="1577" spans="28:32" ht="20.100000000000001" customHeight="1" x14ac:dyDescent="0.5">
      <c r="AB1577" s="102">
        <f t="shared" si="120"/>
        <v>38</v>
      </c>
      <c r="AC1577" s="103">
        <f t="shared" si="121"/>
        <v>64.620930232558152</v>
      </c>
      <c r="AD1577" s="103">
        <f t="shared" si="122"/>
        <v>2455.5953488372097</v>
      </c>
      <c r="AE1577" s="104">
        <f t="shared" si="123"/>
        <v>328.28411906976748</v>
      </c>
      <c r="AF1577" s="104">
        <f t="shared" si="124"/>
        <v>12474.796524651165</v>
      </c>
    </row>
    <row r="1578" spans="28:32" ht="20.100000000000001" customHeight="1" x14ac:dyDescent="0.5">
      <c r="AB1578" s="102">
        <f t="shared" si="120"/>
        <v>38</v>
      </c>
      <c r="AC1578" s="103">
        <f t="shared" si="121"/>
        <v>64.620930232558152</v>
      </c>
      <c r="AD1578" s="103">
        <f t="shared" si="122"/>
        <v>2455.5953488372097</v>
      </c>
      <c r="AE1578" s="104">
        <f t="shared" si="123"/>
        <v>328.28411906976748</v>
      </c>
      <c r="AF1578" s="104">
        <f t="shared" si="124"/>
        <v>12474.796524651165</v>
      </c>
    </row>
    <row r="1579" spans="28:32" ht="20.100000000000001" customHeight="1" x14ac:dyDescent="0.5">
      <c r="AB1579" s="102">
        <f t="shared" si="120"/>
        <v>38</v>
      </c>
      <c r="AC1579" s="103">
        <f t="shared" si="121"/>
        <v>64.620930232558152</v>
      </c>
      <c r="AD1579" s="103">
        <f t="shared" si="122"/>
        <v>2455.5953488372097</v>
      </c>
      <c r="AE1579" s="104">
        <f t="shared" si="123"/>
        <v>328.28411906976748</v>
      </c>
      <c r="AF1579" s="104">
        <f t="shared" si="124"/>
        <v>12474.796524651165</v>
      </c>
    </row>
    <row r="1580" spans="28:32" ht="20.100000000000001" customHeight="1" x14ac:dyDescent="0.5">
      <c r="AB1580" s="102">
        <f t="shared" si="120"/>
        <v>38</v>
      </c>
      <c r="AC1580" s="103">
        <f t="shared" si="121"/>
        <v>64.620930232558152</v>
      </c>
      <c r="AD1580" s="103">
        <f t="shared" si="122"/>
        <v>2455.5953488372097</v>
      </c>
      <c r="AE1580" s="104">
        <f t="shared" si="123"/>
        <v>328.28411906976748</v>
      </c>
      <c r="AF1580" s="104">
        <f t="shared" si="124"/>
        <v>12474.796524651165</v>
      </c>
    </row>
    <row r="1581" spans="28:32" ht="20.100000000000001" customHeight="1" x14ac:dyDescent="0.5">
      <c r="AB1581" s="102">
        <f t="shared" si="120"/>
        <v>38</v>
      </c>
      <c r="AC1581" s="103">
        <f t="shared" si="121"/>
        <v>64.620930232558152</v>
      </c>
      <c r="AD1581" s="103">
        <f t="shared" si="122"/>
        <v>2455.5953488372097</v>
      </c>
      <c r="AE1581" s="104">
        <f t="shared" si="123"/>
        <v>328.28411906976748</v>
      </c>
      <c r="AF1581" s="104">
        <f t="shared" si="124"/>
        <v>12474.796524651165</v>
      </c>
    </row>
    <row r="1582" spans="28:32" ht="20.100000000000001" customHeight="1" x14ac:dyDescent="0.5">
      <c r="AB1582" s="102">
        <f t="shared" si="120"/>
        <v>38</v>
      </c>
      <c r="AC1582" s="103">
        <f t="shared" si="121"/>
        <v>64.620930232558152</v>
      </c>
      <c r="AD1582" s="103">
        <f t="shared" si="122"/>
        <v>2455.5953488372097</v>
      </c>
      <c r="AE1582" s="104">
        <f t="shared" si="123"/>
        <v>328.28411906976748</v>
      </c>
      <c r="AF1582" s="104">
        <f t="shared" si="124"/>
        <v>12474.796524651165</v>
      </c>
    </row>
    <row r="1583" spans="28:32" ht="20.100000000000001" customHeight="1" x14ac:dyDescent="0.5">
      <c r="AB1583" s="102">
        <f t="shared" si="120"/>
        <v>38</v>
      </c>
      <c r="AC1583" s="103">
        <f t="shared" si="121"/>
        <v>64.620930232558152</v>
      </c>
      <c r="AD1583" s="103">
        <f t="shared" si="122"/>
        <v>2455.5953488372097</v>
      </c>
      <c r="AE1583" s="104">
        <f t="shared" si="123"/>
        <v>328.28411906976748</v>
      </c>
      <c r="AF1583" s="104">
        <f t="shared" si="124"/>
        <v>12474.796524651165</v>
      </c>
    </row>
    <row r="1584" spans="28:32" ht="20.100000000000001" customHeight="1" x14ac:dyDescent="0.5">
      <c r="AB1584" s="102">
        <f t="shared" si="120"/>
        <v>38</v>
      </c>
      <c r="AC1584" s="103">
        <f t="shared" si="121"/>
        <v>64.620930232558152</v>
      </c>
      <c r="AD1584" s="103">
        <f t="shared" si="122"/>
        <v>2455.5953488372097</v>
      </c>
      <c r="AE1584" s="104">
        <f t="shared" si="123"/>
        <v>328.28411906976748</v>
      </c>
      <c r="AF1584" s="104">
        <f t="shared" si="124"/>
        <v>12474.796524651165</v>
      </c>
    </row>
    <row r="1585" spans="28:32" ht="20.100000000000001" customHeight="1" x14ac:dyDescent="0.5">
      <c r="AB1585" s="102">
        <f t="shared" si="120"/>
        <v>38</v>
      </c>
      <c r="AC1585" s="103">
        <f t="shared" si="121"/>
        <v>64.620930232558152</v>
      </c>
      <c r="AD1585" s="103">
        <f t="shared" si="122"/>
        <v>2455.5953488372097</v>
      </c>
      <c r="AE1585" s="104">
        <f t="shared" si="123"/>
        <v>328.28411906976748</v>
      </c>
      <c r="AF1585" s="104">
        <f t="shared" si="124"/>
        <v>12474.796524651165</v>
      </c>
    </row>
    <row r="1586" spans="28:32" ht="20.100000000000001" customHeight="1" x14ac:dyDescent="0.5">
      <c r="AB1586" s="102">
        <f t="shared" si="120"/>
        <v>38</v>
      </c>
      <c r="AC1586" s="103">
        <f t="shared" si="121"/>
        <v>64.620930232558152</v>
      </c>
      <c r="AD1586" s="103">
        <f t="shared" si="122"/>
        <v>2455.5953488372097</v>
      </c>
      <c r="AE1586" s="104">
        <f t="shared" si="123"/>
        <v>328.28411906976748</v>
      </c>
      <c r="AF1586" s="104">
        <f t="shared" si="124"/>
        <v>12474.796524651165</v>
      </c>
    </row>
    <row r="1587" spans="28:32" ht="20.100000000000001" customHeight="1" x14ac:dyDescent="0.5">
      <c r="AB1587" s="102">
        <f t="shared" si="120"/>
        <v>38</v>
      </c>
      <c r="AC1587" s="103">
        <f t="shared" si="121"/>
        <v>64.620930232558152</v>
      </c>
      <c r="AD1587" s="103">
        <f t="shared" si="122"/>
        <v>2455.5953488372097</v>
      </c>
      <c r="AE1587" s="104">
        <f t="shared" si="123"/>
        <v>328.28411906976748</v>
      </c>
      <c r="AF1587" s="104">
        <f t="shared" si="124"/>
        <v>12474.796524651165</v>
      </c>
    </row>
    <row r="1588" spans="28:32" ht="20.100000000000001" customHeight="1" x14ac:dyDescent="0.5">
      <c r="AB1588" s="102">
        <f t="shared" si="120"/>
        <v>38</v>
      </c>
      <c r="AC1588" s="103">
        <f t="shared" si="121"/>
        <v>64.620930232558152</v>
      </c>
      <c r="AD1588" s="103">
        <f t="shared" si="122"/>
        <v>2455.5953488372097</v>
      </c>
      <c r="AE1588" s="104">
        <f t="shared" si="123"/>
        <v>328.28411906976748</v>
      </c>
      <c r="AF1588" s="104">
        <f t="shared" si="124"/>
        <v>12474.796524651165</v>
      </c>
    </row>
    <row r="1589" spans="28:32" ht="20.100000000000001" customHeight="1" x14ac:dyDescent="0.5">
      <c r="AB1589" s="102">
        <f t="shared" si="120"/>
        <v>38</v>
      </c>
      <c r="AC1589" s="103">
        <f t="shared" si="121"/>
        <v>64.620930232558152</v>
      </c>
      <c r="AD1589" s="103">
        <f t="shared" si="122"/>
        <v>2455.5953488372097</v>
      </c>
      <c r="AE1589" s="104">
        <f t="shared" si="123"/>
        <v>328.28411906976748</v>
      </c>
      <c r="AF1589" s="104">
        <f t="shared" si="124"/>
        <v>12474.796524651165</v>
      </c>
    </row>
    <row r="1590" spans="28:32" ht="20.100000000000001" customHeight="1" x14ac:dyDescent="0.5">
      <c r="AB1590" s="102">
        <f t="shared" si="120"/>
        <v>38</v>
      </c>
      <c r="AC1590" s="103">
        <f t="shared" si="121"/>
        <v>64.620930232558152</v>
      </c>
      <c r="AD1590" s="103">
        <f t="shared" si="122"/>
        <v>2455.5953488372097</v>
      </c>
      <c r="AE1590" s="104">
        <f t="shared" si="123"/>
        <v>328.28411906976748</v>
      </c>
      <c r="AF1590" s="104">
        <f t="shared" si="124"/>
        <v>12474.796524651165</v>
      </c>
    </row>
    <row r="1591" spans="28:32" ht="20.100000000000001" customHeight="1" x14ac:dyDescent="0.5">
      <c r="AB1591" s="102">
        <f t="shared" si="120"/>
        <v>38</v>
      </c>
      <c r="AC1591" s="103">
        <f t="shared" si="121"/>
        <v>64.620930232558152</v>
      </c>
      <c r="AD1591" s="103">
        <f t="shared" si="122"/>
        <v>2455.5953488372097</v>
      </c>
      <c r="AE1591" s="104">
        <f t="shared" si="123"/>
        <v>328.28411906976748</v>
      </c>
      <c r="AF1591" s="104">
        <f t="shared" si="124"/>
        <v>12474.796524651165</v>
      </c>
    </row>
    <row r="1592" spans="28:32" ht="20.100000000000001" customHeight="1" x14ac:dyDescent="0.5">
      <c r="AB1592" s="102">
        <f t="shared" si="120"/>
        <v>38</v>
      </c>
      <c r="AC1592" s="103">
        <f t="shared" si="121"/>
        <v>64.620930232558152</v>
      </c>
      <c r="AD1592" s="103">
        <f t="shared" si="122"/>
        <v>2455.5953488372097</v>
      </c>
      <c r="AE1592" s="104">
        <f t="shared" si="123"/>
        <v>328.28411906976748</v>
      </c>
      <c r="AF1592" s="104">
        <f t="shared" si="124"/>
        <v>12474.796524651165</v>
      </c>
    </row>
    <row r="1593" spans="28:32" ht="20.100000000000001" customHeight="1" x14ac:dyDescent="0.5">
      <c r="AB1593" s="102">
        <f t="shared" si="120"/>
        <v>38</v>
      </c>
      <c r="AC1593" s="103">
        <f t="shared" si="121"/>
        <v>64.620930232558152</v>
      </c>
      <c r="AD1593" s="103">
        <f t="shared" si="122"/>
        <v>2455.5953488372097</v>
      </c>
      <c r="AE1593" s="104">
        <f t="shared" si="123"/>
        <v>328.28411906976748</v>
      </c>
      <c r="AF1593" s="104">
        <f t="shared" si="124"/>
        <v>12474.796524651165</v>
      </c>
    </row>
    <row r="1594" spans="28:32" ht="20.100000000000001" customHeight="1" x14ac:dyDescent="0.5">
      <c r="AB1594" s="102">
        <f t="shared" si="120"/>
        <v>38</v>
      </c>
      <c r="AC1594" s="103">
        <f t="shared" si="121"/>
        <v>64.620930232558152</v>
      </c>
      <c r="AD1594" s="103">
        <f t="shared" si="122"/>
        <v>2455.5953488372097</v>
      </c>
      <c r="AE1594" s="104">
        <f t="shared" si="123"/>
        <v>328.28411906976748</v>
      </c>
      <c r="AF1594" s="104">
        <f t="shared" si="124"/>
        <v>12474.796524651165</v>
      </c>
    </row>
    <row r="1595" spans="28:32" ht="20.100000000000001" customHeight="1" x14ac:dyDescent="0.5">
      <c r="AB1595" s="102">
        <f t="shared" si="120"/>
        <v>38</v>
      </c>
      <c r="AC1595" s="103">
        <f t="shared" si="121"/>
        <v>64.620930232558152</v>
      </c>
      <c r="AD1595" s="103">
        <f t="shared" si="122"/>
        <v>2455.5953488372097</v>
      </c>
      <c r="AE1595" s="104">
        <f t="shared" si="123"/>
        <v>328.28411906976748</v>
      </c>
      <c r="AF1595" s="104">
        <f t="shared" si="124"/>
        <v>12474.796524651165</v>
      </c>
    </row>
    <row r="1596" spans="28:32" ht="20.100000000000001" customHeight="1" x14ac:dyDescent="0.5">
      <c r="AB1596" s="102">
        <f t="shared" si="120"/>
        <v>38</v>
      </c>
      <c r="AC1596" s="103">
        <f t="shared" si="121"/>
        <v>64.620930232558152</v>
      </c>
      <c r="AD1596" s="103">
        <f t="shared" si="122"/>
        <v>2455.5953488372097</v>
      </c>
      <c r="AE1596" s="104">
        <f t="shared" si="123"/>
        <v>328.28411906976748</v>
      </c>
      <c r="AF1596" s="104">
        <f t="shared" si="124"/>
        <v>12474.796524651165</v>
      </c>
    </row>
    <row r="1597" spans="28:32" ht="20.100000000000001" customHeight="1" x14ac:dyDescent="0.5">
      <c r="AB1597" s="102">
        <f t="shared" si="120"/>
        <v>38</v>
      </c>
      <c r="AC1597" s="103">
        <f t="shared" si="121"/>
        <v>64.620930232558152</v>
      </c>
      <c r="AD1597" s="103">
        <f t="shared" si="122"/>
        <v>2455.5953488372097</v>
      </c>
      <c r="AE1597" s="104">
        <f t="shared" si="123"/>
        <v>328.28411906976748</v>
      </c>
      <c r="AF1597" s="104">
        <f t="shared" si="124"/>
        <v>12474.796524651165</v>
      </c>
    </row>
    <row r="1598" spans="28:32" ht="20.100000000000001" customHeight="1" x14ac:dyDescent="0.5">
      <c r="AB1598" s="102">
        <f t="shared" si="120"/>
        <v>38</v>
      </c>
      <c r="AC1598" s="103">
        <f t="shared" si="121"/>
        <v>64.620930232558152</v>
      </c>
      <c r="AD1598" s="103">
        <f t="shared" si="122"/>
        <v>2455.5953488372097</v>
      </c>
      <c r="AE1598" s="104">
        <f t="shared" si="123"/>
        <v>328.28411906976748</v>
      </c>
      <c r="AF1598" s="104">
        <f t="shared" si="124"/>
        <v>12474.796524651165</v>
      </c>
    </row>
    <row r="1599" spans="28:32" ht="20.100000000000001" customHeight="1" x14ac:dyDescent="0.5">
      <c r="AB1599" s="102">
        <f t="shared" si="120"/>
        <v>38</v>
      </c>
      <c r="AC1599" s="103">
        <f t="shared" si="121"/>
        <v>64.620930232558152</v>
      </c>
      <c r="AD1599" s="103">
        <f t="shared" si="122"/>
        <v>2455.5953488372097</v>
      </c>
      <c r="AE1599" s="104">
        <f t="shared" si="123"/>
        <v>328.28411906976748</v>
      </c>
      <c r="AF1599" s="104">
        <f t="shared" si="124"/>
        <v>12474.796524651165</v>
      </c>
    </row>
    <row r="1600" spans="28:32" ht="20.100000000000001" customHeight="1" x14ac:dyDescent="0.5">
      <c r="AB1600" s="102">
        <f t="shared" si="120"/>
        <v>38</v>
      </c>
      <c r="AC1600" s="103">
        <f t="shared" si="121"/>
        <v>64.620930232558152</v>
      </c>
      <c r="AD1600" s="103">
        <f t="shared" si="122"/>
        <v>2455.5953488372097</v>
      </c>
      <c r="AE1600" s="104">
        <f t="shared" si="123"/>
        <v>328.28411906976748</v>
      </c>
      <c r="AF1600" s="104">
        <f t="shared" si="124"/>
        <v>12474.796524651165</v>
      </c>
    </row>
    <row r="1601" spans="28:32" ht="20.100000000000001" customHeight="1" x14ac:dyDescent="0.5">
      <c r="AB1601" s="102">
        <f t="shared" si="120"/>
        <v>38</v>
      </c>
      <c r="AC1601" s="103">
        <f t="shared" si="121"/>
        <v>64.620930232558152</v>
      </c>
      <c r="AD1601" s="103">
        <f t="shared" si="122"/>
        <v>2455.5953488372097</v>
      </c>
      <c r="AE1601" s="104">
        <f t="shared" si="123"/>
        <v>328.28411906976748</v>
      </c>
      <c r="AF1601" s="104">
        <f t="shared" si="124"/>
        <v>12474.796524651165</v>
      </c>
    </row>
    <row r="1602" spans="28:32" ht="20.100000000000001" customHeight="1" x14ac:dyDescent="0.5">
      <c r="AB1602" s="102">
        <f t="shared" si="120"/>
        <v>38</v>
      </c>
      <c r="AC1602" s="103">
        <f t="shared" si="121"/>
        <v>64.620930232558152</v>
      </c>
      <c r="AD1602" s="103">
        <f t="shared" si="122"/>
        <v>2455.5953488372097</v>
      </c>
      <c r="AE1602" s="104">
        <f t="shared" si="123"/>
        <v>328.28411906976748</v>
      </c>
      <c r="AF1602" s="104">
        <f t="shared" si="124"/>
        <v>12474.796524651165</v>
      </c>
    </row>
    <row r="1603" spans="28:32" ht="20.100000000000001" customHeight="1" x14ac:dyDescent="0.5">
      <c r="AB1603" s="102">
        <f t="shared" si="120"/>
        <v>38</v>
      </c>
      <c r="AC1603" s="103">
        <f t="shared" si="121"/>
        <v>64.620930232558152</v>
      </c>
      <c r="AD1603" s="103">
        <f t="shared" si="122"/>
        <v>2455.5953488372097</v>
      </c>
      <c r="AE1603" s="104">
        <f t="shared" si="123"/>
        <v>328.28411906976748</v>
      </c>
      <c r="AF1603" s="104">
        <f t="shared" si="124"/>
        <v>12474.796524651165</v>
      </c>
    </row>
    <row r="1604" spans="28:32" ht="20.100000000000001" customHeight="1" x14ac:dyDescent="0.5">
      <c r="AB1604" s="102">
        <f t="shared" si="120"/>
        <v>38</v>
      </c>
      <c r="AC1604" s="103">
        <f t="shared" si="121"/>
        <v>64.620930232558152</v>
      </c>
      <c r="AD1604" s="103">
        <f t="shared" si="122"/>
        <v>2455.5953488372097</v>
      </c>
      <c r="AE1604" s="104">
        <f t="shared" si="123"/>
        <v>328.28411906976748</v>
      </c>
      <c r="AF1604" s="104">
        <f t="shared" si="124"/>
        <v>12474.796524651165</v>
      </c>
    </row>
    <row r="1605" spans="28:32" ht="20.100000000000001" customHeight="1" x14ac:dyDescent="0.5">
      <c r="AB1605" s="102">
        <f t="shared" si="120"/>
        <v>38</v>
      </c>
      <c r="AC1605" s="103">
        <f t="shared" si="121"/>
        <v>64.620930232558152</v>
      </c>
      <c r="AD1605" s="103">
        <f t="shared" si="122"/>
        <v>2455.5953488372097</v>
      </c>
      <c r="AE1605" s="104">
        <f t="shared" si="123"/>
        <v>328.28411906976748</v>
      </c>
      <c r="AF1605" s="104">
        <f t="shared" si="124"/>
        <v>12474.796524651165</v>
      </c>
    </row>
    <row r="1606" spans="28:32" ht="20.100000000000001" customHeight="1" x14ac:dyDescent="0.5">
      <c r="AB1606" s="102">
        <f t="shared" si="120"/>
        <v>38</v>
      </c>
      <c r="AC1606" s="103">
        <f t="shared" si="121"/>
        <v>64.620930232558152</v>
      </c>
      <c r="AD1606" s="103">
        <f t="shared" si="122"/>
        <v>2455.5953488372097</v>
      </c>
      <c r="AE1606" s="104">
        <f t="shared" si="123"/>
        <v>328.28411906976748</v>
      </c>
      <c r="AF1606" s="104">
        <f t="shared" si="124"/>
        <v>12474.796524651165</v>
      </c>
    </row>
    <row r="1607" spans="28:32" ht="20.100000000000001" customHeight="1" x14ac:dyDescent="0.5">
      <c r="AB1607" s="102">
        <f t="shared" ref="AB1607:AB1670" si="125">AB1606+U1607</f>
        <v>38</v>
      </c>
      <c r="AC1607" s="103">
        <f t="shared" ref="AC1607:AC1670" si="126">IF(U1607&gt;0,(W1607+AD1606)/AB1607,AC1606)</f>
        <v>64.620930232558152</v>
      </c>
      <c r="AD1607" s="103">
        <f t="shared" ref="AD1607:AD1670" si="127">AB1607*AC1607</f>
        <v>2455.5953488372097</v>
      </c>
      <c r="AE1607" s="104">
        <f t="shared" ref="AE1607:AE1670" si="128">IF(U1607&gt;0,(AF1606+Z1607)/AB1607,AE1606)</f>
        <v>328.28411906976748</v>
      </c>
      <c r="AF1607" s="104">
        <f t="shared" ref="AF1607:AF1670" si="129">AB1607*AE1607</f>
        <v>12474.796524651165</v>
      </c>
    </row>
    <row r="1608" spans="28:32" ht="20.100000000000001" customHeight="1" x14ac:dyDescent="0.5">
      <c r="AB1608" s="102">
        <f t="shared" si="125"/>
        <v>38</v>
      </c>
      <c r="AC1608" s="103">
        <f t="shared" si="126"/>
        <v>64.620930232558152</v>
      </c>
      <c r="AD1608" s="103">
        <f t="shared" si="127"/>
        <v>2455.5953488372097</v>
      </c>
      <c r="AE1608" s="104">
        <f t="shared" si="128"/>
        <v>328.28411906976748</v>
      </c>
      <c r="AF1608" s="104">
        <f t="shared" si="129"/>
        <v>12474.796524651165</v>
      </c>
    </row>
    <row r="1609" spans="28:32" ht="20.100000000000001" customHeight="1" x14ac:dyDescent="0.5">
      <c r="AB1609" s="102">
        <f t="shared" si="125"/>
        <v>38</v>
      </c>
      <c r="AC1609" s="103">
        <f t="shared" si="126"/>
        <v>64.620930232558152</v>
      </c>
      <c r="AD1609" s="103">
        <f t="shared" si="127"/>
        <v>2455.5953488372097</v>
      </c>
      <c r="AE1609" s="104">
        <f t="shared" si="128"/>
        <v>328.28411906976748</v>
      </c>
      <c r="AF1609" s="104">
        <f t="shared" si="129"/>
        <v>12474.796524651165</v>
      </c>
    </row>
    <row r="1610" spans="28:32" ht="20.100000000000001" customHeight="1" x14ac:dyDescent="0.5">
      <c r="AB1610" s="102">
        <f t="shared" si="125"/>
        <v>38</v>
      </c>
      <c r="AC1610" s="103">
        <f t="shared" si="126"/>
        <v>64.620930232558152</v>
      </c>
      <c r="AD1610" s="103">
        <f t="shared" si="127"/>
        <v>2455.5953488372097</v>
      </c>
      <c r="AE1610" s="104">
        <f t="shared" si="128"/>
        <v>328.28411906976748</v>
      </c>
      <c r="AF1610" s="104">
        <f t="shared" si="129"/>
        <v>12474.796524651165</v>
      </c>
    </row>
    <row r="1611" spans="28:32" ht="20.100000000000001" customHeight="1" x14ac:dyDescent="0.5">
      <c r="AB1611" s="102">
        <f t="shared" si="125"/>
        <v>38</v>
      </c>
      <c r="AC1611" s="103">
        <f t="shared" si="126"/>
        <v>64.620930232558152</v>
      </c>
      <c r="AD1611" s="103">
        <f t="shared" si="127"/>
        <v>2455.5953488372097</v>
      </c>
      <c r="AE1611" s="104">
        <f t="shared" si="128"/>
        <v>328.28411906976748</v>
      </c>
      <c r="AF1611" s="104">
        <f t="shared" si="129"/>
        <v>12474.796524651165</v>
      </c>
    </row>
    <row r="1612" spans="28:32" ht="20.100000000000001" customHeight="1" x14ac:dyDescent="0.5">
      <c r="AB1612" s="102">
        <f t="shared" si="125"/>
        <v>38</v>
      </c>
      <c r="AC1612" s="103">
        <f t="shared" si="126"/>
        <v>64.620930232558152</v>
      </c>
      <c r="AD1612" s="103">
        <f t="shared" si="127"/>
        <v>2455.5953488372097</v>
      </c>
      <c r="AE1612" s="104">
        <f t="shared" si="128"/>
        <v>328.28411906976748</v>
      </c>
      <c r="AF1612" s="104">
        <f t="shared" si="129"/>
        <v>12474.796524651165</v>
      </c>
    </row>
    <row r="1613" spans="28:32" ht="20.100000000000001" customHeight="1" x14ac:dyDescent="0.5">
      <c r="AB1613" s="102">
        <f t="shared" si="125"/>
        <v>38</v>
      </c>
      <c r="AC1613" s="103">
        <f t="shared" si="126"/>
        <v>64.620930232558152</v>
      </c>
      <c r="AD1613" s="103">
        <f t="shared" si="127"/>
        <v>2455.5953488372097</v>
      </c>
      <c r="AE1613" s="104">
        <f t="shared" si="128"/>
        <v>328.28411906976748</v>
      </c>
      <c r="AF1613" s="104">
        <f t="shared" si="129"/>
        <v>12474.796524651165</v>
      </c>
    </row>
    <row r="1614" spans="28:32" ht="20.100000000000001" customHeight="1" x14ac:dyDescent="0.5">
      <c r="AB1614" s="102">
        <f t="shared" si="125"/>
        <v>38</v>
      </c>
      <c r="AC1614" s="103">
        <f t="shared" si="126"/>
        <v>64.620930232558152</v>
      </c>
      <c r="AD1614" s="103">
        <f t="shared" si="127"/>
        <v>2455.5953488372097</v>
      </c>
      <c r="AE1614" s="104">
        <f t="shared" si="128"/>
        <v>328.28411906976748</v>
      </c>
      <c r="AF1614" s="104">
        <f t="shared" si="129"/>
        <v>12474.796524651165</v>
      </c>
    </row>
    <row r="1615" spans="28:32" ht="20.100000000000001" customHeight="1" x14ac:dyDescent="0.5">
      <c r="AB1615" s="102">
        <f t="shared" si="125"/>
        <v>38</v>
      </c>
      <c r="AC1615" s="103">
        <f t="shared" si="126"/>
        <v>64.620930232558152</v>
      </c>
      <c r="AD1615" s="103">
        <f t="shared" si="127"/>
        <v>2455.5953488372097</v>
      </c>
      <c r="AE1615" s="104">
        <f t="shared" si="128"/>
        <v>328.28411906976748</v>
      </c>
      <c r="AF1615" s="104">
        <f t="shared" si="129"/>
        <v>12474.796524651165</v>
      </c>
    </row>
    <row r="1616" spans="28:32" ht="20.100000000000001" customHeight="1" x14ac:dyDescent="0.5">
      <c r="AB1616" s="102">
        <f t="shared" si="125"/>
        <v>38</v>
      </c>
      <c r="AC1616" s="103">
        <f t="shared" si="126"/>
        <v>64.620930232558152</v>
      </c>
      <c r="AD1616" s="103">
        <f t="shared" si="127"/>
        <v>2455.5953488372097</v>
      </c>
      <c r="AE1616" s="104">
        <f t="shared" si="128"/>
        <v>328.28411906976748</v>
      </c>
      <c r="AF1616" s="104">
        <f t="shared" si="129"/>
        <v>12474.796524651165</v>
      </c>
    </row>
    <row r="1617" spans="28:32" ht="20.100000000000001" customHeight="1" x14ac:dyDescent="0.5">
      <c r="AB1617" s="102">
        <f t="shared" si="125"/>
        <v>38</v>
      </c>
      <c r="AC1617" s="103">
        <f t="shared" si="126"/>
        <v>64.620930232558152</v>
      </c>
      <c r="AD1617" s="103">
        <f t="shared" si="127"/>
        <v>2455.5953488372097</v>
      </c>
      <c r="AE1617" s="104">
        <f t="shared" si="128"/>
        <v>328.28411906976748</v>
      </c>
      <c r="AF1617" s="104">
        <f t="shared" si="129"/>
        <v>12474.796524651165</v>
      </c>
    </row>
    <row r="1618" spans="28:32" ht="20.100000000000001" customHeight="1" x14ac:dyDescent="0.5">
      <c r="AB1618" s="102">
        <f t="shared" si="125"/>
        <v>38</v>
      </c>
      <c r="AC1618" s="103">
        <f t="shared" si="126"/>
        <v>64.620930232558152</v>
      </c>
      <c r="AD1618" s="103">
        <f t="shared" si="127"/>
        <v>2455.5953488372097</v>
      </c>
      <c r="AE1618" s="104">
        <f t="shared" si="128"/>
        <v>328.28411906976748</v>
      </c>
      <c r="AF1618" s="104">
        <f t="shared" si="129"/>
        <v>12474.796524651165</v>
      </c>
    </row>
    <row r="1619" spans="28:32" ht="20.100000000000001" customHeight="1" x14ac:dyDescent="0.5">
      <c r="AB1619" s="102">
        <f t="shared" si="125"/>
        <v>38</v>
      </c>
      <c r="AC1619" s="103">
        <f t="shared" si="126"/>
        <v>64.620930232558152</v>
      </c>
      <c r="AD1619" s="103">
        <f t="shared" si="127"/>
        <v>2455.5953488372097</v>
      </c>
      <c r="AE1619" s="104">
        <f t="shared" si="128"/>
        <v>328.28411906976748</v>
      </c>
      <c r="AF1619" s="104">
        <f t="shared" si="129"/>
        <v>12474.796524651165</v>
      </c>
    </row>
    <row r="1620" spans="28:32" ht="20.100000000000001" customHeight="1" x14ac:dyDescent="0.5">
      <c r="AB1620" s="102">
        <f t="shared" si="125"/>
        <v>38</v>
      </c>
      <c r="AC1620" s="103">
        <f t="shared" si="126"/>
        <v>64.620930232558152</v>
      </c>
      <c r="AD1620" s="103">
        <f t="shared" si="127"/>
        <v>2455.5953488372097</v>
      </c>
      <c r="AE1620" s="104">
        <f t="shared" si="128"/>
        <v>328.28411906976748</v>
      </c>
      <c r="AF1620" s="104">
        <f t="shared" si="129"/>
        <v>12474.796524651165</v>
      </c>
    </row>
    <row r="1621" spans="28:32" ht="20.100000000000001" customHeight="1" x14ac:dyDescent="0.5">
      <c r="AB1621" s="102">
        <f t="shared" si="125"/>
        <v>38</v>
      </c>
      <c r="AC1621" s="103">
        <f t="shared" si="126"/>
        <v>64.620930232558152</v>
      </c>
      <c r="AD1621" s="103">
        <f t="shared" si="127"/>
        <v>2455.5953488372097</v>
      </c>
      <c r="AE1621" s="104">
        <f t="shared" si="128"/>
        <v>328.28411906976748</v>
      </c>
      <c r="AF1621" s="104">
        <f t="shared" si="129"/>
        <v>12474.796524651165</v>
      </c>
    </row>
    <row r="1622" spans="28:32" ht="20.100000000000001" customHeight="1" x14ac:dyDescent="0.5">
      <c r="AB1622" s="102">
        <f t="shared" si="125"/>
        <v>38</v>
      </c>
      <c r="AC1622" s="103">
        <f t="shared" si="126"/>
        <v>64.620930232558152</v>
      </c>
      <c r="AD1622" s="103">
        <f t="shared" si="127"/>
        <v>2455.5953488372097</v>
      </c>
      <c r="AE1622" s="104">
        <f t="shared" si="128"/>
        <v>328.28411906976748</v>
      </c>
      <c r="AF1622" s="104">
        <f t="shared" si="129"/>
        <v>12474.796524651165</v>
      </c>
    </row>
    <row r="1623" spans="28:32" ht="20.100000000000001" customHeight="1" x14ac:dyDescent="0.5">
      <c r="AB1623" s="102">
        <f t="shared" si="125"/>
        <v>38</v>
      </c>
      <c r="AC1623" s="103">
        <f t="shared" si="126"/>
        <v>64.620930232558152</v>
      </c>
      <c r="AD1623" s="103">
        <f t="shared" si="127"/>
        <v>2455.5953488372097</v>
      </c>
      <c r="AE1623" s="104">
        <f t="shared" si="128"/>
        <v>328.28411906976748</v>
      </c>
      <c r="AF1623" s="104">
        <f t="shared" si="129"/>
        <v>12474.796524651165</v>
      </c>
    </row>
    <row r="1624" spans="28:32" ht="20.100000000000001" customHeight="1" x14ac:dyDescent="0.5">
      <c r="AB1624" s="102">
        <f t="shared" si="125"/>
        <v>38</v>
      </c>
      <c r="AC1624" s="103">
        <f t="shared" si="126"/>
        <v>64.620930232558152</v>
      </c>
      <c r="AD1624" s="103">
        <f t="shared" si="127"/>
        <v>2455.5953488372097</v>
      </c>
      <c r="AE1624" s="104">
        <f t="shared" si="128"/>
        <v>328.28411906976748</v>
      </c>
      <c r="AF1624" s="104">
        <f t="shared" si="129"/>
        <v>12474.796524651165</v>
      </c>
    </row>
    <row r="1625" spans="28:32" ht="20.100000000000001" customHeight="1" x14ac:dyDescent="0.5">
      <c r="AB1625" s="102">
        <f t="shared" si="125"/>
        <v>38</v>
      </c>
      <c r="AC1625" s="103">
        <f t="shared" si="126"/>
        <v>64.620930232558152</v>
      </c>
      <c r="AD1625" s="103">
        <f t="shared" si="127"/>
        <v>2455.5953488372097</v>
      </c>
      <c r="AE1625" s="104">
        <f t="shared" si="128"/>
        <v>328.28411906976748</v>
      </c>
      <c r="AF1625" s="104">
        <f t="shared" si="129"/>
        <v>12474.796524651165</v>
      </c>
    </row>
    <row r="1626" spans="28:32" ht="20.100000000000001" customHeight="1" x14ac:dyDescent="0.5">
      <c r="AB1626" s="102">
        <f t="shared" si="125"/>
        <v>38</v>
      </c>
      <c r="AC1626" s="103">
        <f t="shared" si="126"/>
        <v>64.620930232558152</v>
      </c>
      <c r="AD1626" s="103">
        <f t="shared" si="127"/>
        <v>2455.5953488372097</v>
      </c>
      <c r="AE1626" s="104">
        <f t="shared" si="128"/>
        <v>328.28411906976748</v>
      </c>
      <c r="AF1626" s="104">
        <f t="shared" si="129"/>
        <v>12474.796524651165</v>
      </c>
    </row>
    <row r="1627" spans="28:32" ht="20.100000000000001" customHeight="1" x14ac:dyDescent="0.5">
      <c r="AB1627" s="102">
        <f t="shared" si="125"/>
        <v>38</v>
      </c>
      <c r="AC1627" s="103">
        <f t="shared" si="126"/>
        <v>64.620930232558152</v>
      </c>
      <c r="AD1627" s="103">
        <f t="shared" si="127"/>
        <v>2455.5953488372097</v>
      </c>
      <c r="AE1627" s="104">
        <f t="shared" si="128"/>
        <v>328.28411906976748</v>
      </c>
      <c r="AF1627" s="104">
        <f t="shared" si="129"/>
        <v>12474.796524651165</v>
      </c>
    </row>
    <row r="1628" spans="28:32" ht="20.100000000000001" customHeight="1" x14ac:dyDescent="0.5">
      <c r="AB1628" s="102">
        <f t="shared" si="125"/>
        <v>38</v>
      </c>
      <c r="AC1628" s="103">
        <f t="shared" si="126"/>
        <v>64.620930232558152</v>
      </c>
      <c r="AD1628" s="103">
        <f t="shared" si="127"/>
        <v>2455.5953488372097</v>
      </c>
      <c r="AE1628" s="104">
        <f t="shared" si="128"/>
        <v>328.28411906976748</v>
      </c>
      <c r="AF1628" s="104">
        <f t="shared" si="129"/>
        <v>12474.796524651165</v>
      </c>
    </row>
    <row r="1629" spans="28:32" ht="20.100000000000001" customHeight="1" x14ac:dyDescent="0.5">
      <c r="AB1629" s="102">
        <f t="shared" si="125"/>
        <v>38</v>
      </c>
      <c r="AC1629" s="103">
        <f t="shared" si="126"/>
        <v>64.620930232558152</v>
      </c>
      <c r="AD1629" s="103">
        <f t="shared" si="127"/>
        <v>2455.5953488372097</v>
      </c>
      <c r="AE1629" s="104">
        <f t="shared" si="128"/>
        <v>328.28411906976748</v>
      </c>
      <c r="AF1629" s="104">
        <f t="shared" si="129"/>
        <v>12474.796524651165</v>
      </c>
    </row>
    <row r="1630" spans="28:32" ht="20.100000000000001" customHeight="1" x14ac:dyDescent="0.5">
      <c r="AB1630" s="102">
        <f t="shared" si="125"/>
        <v>38</v>
      </c>
      <c r="AC1630" s="103">
        <f t="shared" si="126"/>
        <v>64.620930232558152</v>
      </c>
      <c r="AD1630" s="103">
        <f t="shared" si="127"/>
        <v>2455.5953488372097</v>
      </c>
      <c r="AE1630" s="104">
        <f t="shared" si="128"/>
        <v>328.28411906976748</v>
      </c>
      <c r="AF1630" s="104">
        <f t="shared" si="129"/>
        <v>12474.796524651165</v>
      </c>
    </row>
    <row r="1631" spans="28:32" ht="20.100000000000001" customHeight="1" x14ac:dyDescent="0.5">
      <c r="AB1631" s="102">
        <f t="shared" si="125"/>
        <v>38</v>
      </c>
      <c r="AC1631" s="103">
        <f t="shared" si="126"/>
        <v>64.620930232558152</v>
      </c>
      <c r="AD1631" s="103">
        <f t="shared" si="127"/>
        <v>2455.5953488372097</v>
      </c>
      <c r="AE1631" s="104">
        <f t="shared" si="128"/>
        <v>328.28411906976748</v>
      </c>
      <c r="AF1631" s="104">
        <f t="shared" si="129"/>
        <v>12474.796524651165</v>
      </c>
    </row>
    <row r="1632" spans="28:32" ht="20.100000000000001" customHeight="1" x14ac:dyDescent="0.5">
      <c r="AB1632" s="102">
        <f t="shared" si="125"/>
        <v>38</v>
      </c>
      <c r="AC1632" s="103">
        <f t="shared" si="126"/>
        <v>64.620930232558152</v>
      </c>
      <c r="AD1632" s="103">
        <f t="shared" si="127"/>
        <v>2455.5953488372097</v>
      </c>
      <c r="AE1632" s="104">
        <f t="shared" si="128"/>
        <v>328.28411906976748</v>
      </c>
      <c r="AF1632" s="104">
        <f t="shared" si="129"/>
        <v>12474.796524651165</v>
      </c>
    </row>
    <row r="1633" spans="28:32" ht="20.100000000000001" customHeight="1" x14ac:dyDescent="0.5">
      <c r="AB1633" s="102">
        <f t="shared" si="125"/>
        <v>38</v>
      </c>
      <c r="AC1633" s="103">
        <f t="shared" si="126"/>
        <v>64.620930232558152</v>
      </c>
      <c r="AD1633" s="103">
        <f t="shared" si="127"/>
        <v>2455.5953488372097</v>
      </c>
      <c r="AE1633" s="104">
        <f t="shared" si="128"/>
        <v>328.28411906976748</v>
      </c>
      <c r="AF1633" s="104">
        <f t="shared" si="129"/>
        <v>12474.796524651165</v>
      </c>
    </row>
    <row r="1634" spans="28:32" ht="20.100000000000001" customHeight="1" x14ac:dyDescent="0.5">
      <c r="AB1634" s="102">
        <f t="shared" si="125"/>
        <v>38</v>
      </c>
      <c r="AC1634" s="103">
        <f t="shared" si="126"/>
        <v>64.620930232558152</v>
      </c>
      <c r="AD1634" s="103">
        <f t="shared" si="127"/>
        <v>2455.5953488372097</v>
      </c>
      <c r="AE1634" s="104">
        <f t="shared" si="128"/>
        <v>328.28411906976748</v>
      </c>
      <c r="AF1634" s="104">
        <f t="shared" si="129"/>
        <v>12474.796524651165</v>
      </c>
    </row>
    <row r="1635" spans="28:32" ht="20.100000000000001" customHeight="1" x14ac:dyDescent="0.5">
      <c r="AB1635" s="102">
        <f t="shared" si="125"/>
        <v>38</v>
      </c>
      <c r="AC1635" s="103">
        <f t="shared" si="126"/>
        <v>64.620930232558152</v>
      </c>
      <c r="AD1635" s="103">
        <f t="shared" si="127"/>
        <v>2455.5953488372097</v>
      </c>
      <c r="AE1635" s="104">
        <f t="shared" si="128"/>
        <v>328.28411906976748</v>
      </c>
      <c r="AF1635" s="104">
        <f t="shared" si="129"/>
        <v>12474.796524651165</v>
      </c>
    </row>
    <row r="1636" spans="28:32" ht="20.100000000000001" customHeight="1" x14ac:dyDescent="0.5">
      <c r="AB1636" s="102">
        <f t="shared" si="125"/>
        <v>38</v>
      </c>
      <c r="AC1636" s="103">
        <f t="shared" si="126"/>
        <v>64.620930232558152</v>
      </c>
      <c r="AD1636" s="103">
        <f t="shared" si="127"/>
        <v>2455.5953488372097</v>
      </c>
      <c r="AE1636" s="104">
        <f t="shared" si="128"/>
        <v>328.28411906976748</v>
      </c>
      <c r="AF1636" s="104">
        <f t="shared" si="129"/>
        <v>12474.796524651165</v>
      </c>
    </row>
    <row r="1637" spans="28:32" ht="20.100000000000001" customHeight="1" x14ac:dyDescent="0.5">
      <c r="AB1637" s="102">
        <f t="shared" si="125"/>
        <v>38</v>
      </c>
      <c r="AC1637" s="103">
        <f t="shared" si="126"/>
        <v>64.620930232558152</v>
      </c>
      <c r="AD1637" s="103">
        <f t="shared" si="127"/>
        <v>2455.5953488372097</v>
      </c>
      <c r="AE1637" s="104">
        <f t="shared" si="128"/>
        <v>328.28411906976748</v>
      </c>
      <c r="AF1637" s="104">
        <f t="shared" si="129"/>
        <v>12474.796524651165</v>
      </c>
    </row>
    <row r="1638" spans="28:32" ht="20.100000000000001" customHeight="1" x14ac:dyDescent="0.5">
      <c r="AB1638" s="102">
        <f t="shared" si="125"/>
        <v>38</v>
      </c>
      <c r="AC1638" s="103">
        <f t="shared" si="126"/>
        <v>64.620930232558152</v>
      </c>
      <c r="AD1638" s="103">
        <f t="shared" si="127"/>
        <v>2455.5953488372097</v>
      </c>
      <c r="AE1638" s="104">
        <f t="shared" si="128"/>
        <v>328.28411906976748</v>
      </c>
      <c r="AF1638" s="104">
        <f t="shared" si="129"/>
        <v>12474.796524651165</v>
      </c>
    </row>
    <row r="1639" spans="28:32" ht="20.100000000000001" customHeight="1" x14ac:dyDescent="0.5">
      <c r="AB1639" s="102">
        <f t="shared" si="125"/>
        <v>38</v>
      </c>
      <c r="AC1639" s="103">
        <f t="shared" si="126"/>
        <v>64.620930232558152</v>
      </c>
      <c r="AD1639" s="103">
        <f t="shared" si="127"/>
        <v>2455.5953488372097</v>
      </c>
      <c r="AE1639" s="104">
        <f t="shared" si="128"/>
        <v>328.28411906976748</v>
      </c>
      <c r="AF1639" s="104">
        <f t="shared" si="129"/>
        <v>12474.796524651165</v>
      </c>
    </row>
    <row r="1640" spans="28:32" ht="20.100000000000001" customHeight="1" x14ac:dyDescent="0.5">
      <c r="AB1640" s="102">
        <f t="shared" si="125"/>
        <v>38</v>
      </c>
      <c r="AC1640" s="103">
        <f t="shared" si="126"/>
        <v>64.620930232558152</v>
      </c>
      <c r="AD1640" s="103">
        <f t="shared" si="127"/>
        <v>2455.5953488372097</v>
      </c>
      <c r="AE1640" s="104">
        <f t="shared" si="128"/>
        <v>328.28411906976748</v>
      </c>
      <c r="AF1640" s="104">
        <f t="shared" si="129"/>
        <v>12474.796524651165</v>
      </c>
    </row>
    <row r="1641" spans="28:32" ht="20.100000000000001" customHeight="1" x14ac:dyDescent="0.5">
      <c r="AB1641" s="102">
        <f t="shared" si="125"/>
        <v>38</v>
      </c>
      <c r="AC1641" s="103">
        <f t="shared" si="126"/>
        <v>64.620930232558152</v>
      </c>
      <c r="AD1641" s="103">
        <f t="shared" si="127"/>
        <v>2455.5953488372097</v>
      </c>
      <c r="AE1641" s="104">
        <f t="shared" si="128"/>
        <v>328.28411906976748</v>
      </c>
      <c r="AF1641" s="104">
        <f t="shared" si="129"/>
        <v>12474.796524651165</v>
      </c>
    </row>
    <row r="1642" spans="28:32" ht="20.100000000000001" customHeight="1" x14ac:dyDescent="0.5">
      <c r="AB1642" s="102">
        <f t="shared" si="125"/>
        <v>38</v>
      </c>
      <c r="AC1642" s="103">
        <f t="shared" si="126"/>
        <v>64.620930232558152</v>
      </c>
      <c r="AD1642" s="103">
        <f t="shared" si="127"/>
        <v>2455.5953488372097</v>
      </c>
      <c r="AE1642" s="104">
        <f t="shared" si="128"/>
        <v>328.28411906976748</v>
      </c>
      <c r="AF1642" s="104">
        <f t="shared" si="129"/>
        <v>12474.796524651165</v>
      </c>
    </row>
    <row r="1643" spans="28:32" ht="20.100000000000001" customHeight="1" x14ac:dyDescent="0.5">
      <c r="AB1643" s="102">
        <f t="shared" si="125"/>
        <v>38</v>
      </c>
      <c r="AC1643" s="103">
        <f t="shared" si="126"/>
        <v>64.620930232558152</v>
      </c>
      <c r="AD1643" s="103">
        <f t="shared" si="127"/>
        <v>2455.5953488372097</v>
      </c>
      <c r="AE1643" s="104">
        <f t="shared" si="128"/>
        <v>328.28411906976748</v>
      </c>
      <c r="AF1643" s="104">
        <f t="shared" si="129"/>
        <v>12474.796524651165</v>
      </c>
    </row>
    <row r="1644" spans="28:32" ht="20.100000000000001" customHeight="1" x14ac:dyDescent="0.5">
      <c r="AB1644" s="102">
        <f t="shared" si="125"/>
        <v>38</v>
      </c>
      <c r="AC1644" s="103">
        <f t="shared" si="126"/>
        <v>64.620930232558152</v>
      </c>
      <c r="AD1644" s="103">
        <f t="shared" si="127"/>
        <v>2455.5953488372097</v>
      </c>
      <c r="AE1644" s="104">
        <f t="shared" si="128"/>
        <v>328.28411906976748</v>
      </c>
      <c r="AF1644" s="104">
        <f t="shared" si="129"/>
        <v>12474.796524651165</v>
      </c>
    </row>
    <row r="1645" spans="28:32" ht="20.100000000000001" customHeight="1" x14ac:dyDescent="0.5">
      <c r="AB1645" s="102">
        <f t="shared" si="125"/>
        <v>38</v>
      </c>
      <c r="AC1645" s="103">
        <f t="shared" si="126"/>
        <v>64.620930232558152</v>
      </c>
      <c r="AD1645" s="103">
        <f t="shared" si="127"/>
        <v>2455.5953488372097</v>
      </c>
      <c r="AE1645" s="104">
        <f t="shared" si="128"/>
        <v>328.28411906976748</v>
      </c>
      <c r="AF1645" s="104">
        <f t="shared" si="129"/>
        <v>12474.796524651165</v>
      </c>
    </row>
    <row r="1646" spans="28:32" ht="20.100000000000001" customHeight="1" x14ac:dyDescent="0.5">
      <c r="AB1646" s="102">
        <f t="shared" si="125"/>
        <v>38</v>
      </c>
      <c r="AC1646" s="103">
        <f t="shared" si="126"/>
        <v>64.620930232558152</v>
      </c>
      <c r="AD1646" s="103">
        <f t="shared" si="127"/>
        <v>2455.5953488372097</v>
      </c>
      <c r="AE1646" s="104">
        <f t="shared" si="128"/>
        <v>328.28411906976748</v>
      </c>
      <c r="AF1646" s="104">
        <f t="shared" si="129"/>
        <v>12474.796524651165</v>
      </c>
    </row>
    <row r="1647" spans="28:32" ht="20.100000000000001" customHeight="1" x14ac:dyDescent="0.5">
      <c r="AB1647" s="102">
        <f t="shared" si="125"/>
        <v>38</v>
      </c>
      <c r="AC1647" s="103">
        <f t="shared" si="126"/>
        <v>64.620930232558152</v>
      </c>
      <c r="AD1647" s="103">
        <f t="shared" si="127"/>
        <v>2455.5953488372097</v>
      </c>
      <c r="AE1647" s="104">
        <f t="shared" si="128"/>
        <v>328.28411906976748</v>
      </c>
      <c r="AF1647" s="104">
        <f t="shared" si="129"/>
        <v>12474.796524651165</v>
      </c>
    </row>
    <row r="1648" spans="28:32" ht="20.100000000000001" customHeight="1" x14ac:dyDescent="0.5">
      <c r="AB1648" s="102">
        <f t="shared" si="125"/>
        <v>38</v>
      </c>
      <c r="AC1648" s="103">
        <f t="shared" si="126"/>
        <v>64.620930232558152</v>
      </c>
      <c r="AD1648" s="103">
        <f t="shared" si="127"/>
        <v>2455.5953488372097</v>
      </c>
      <c r="AE1648" s="104">
        <f t="shared" si="128"/>
        <v>328.28411906976748</v>
      </c>
      <c r="AF1648" s="104">
        <f t="shared" si="129"/>
        <v>12474.796524651165</v>
      </c>
    </row>
    <row r="1649" spans="28:32" ht="20.100000000000001" customHeight="1" x14ac:dyDescent="0.5">
      <c r="AB1649" s="102">
        <f t="shared" si="125"/>
        <v>38</v>
      </c>
      <c r="AC1649" s="103">
        <f t="shared" si="126"/>
        <v>64.620930232558152</v>
      </c>
      <c r="AD1649" s="103">
        <f t="shared" si="127"/>
        <v>2455.5953488372097</v>
      </c>
      <c r="AE1649" s="104">
        <f t="shared" si="128"/>
        <v>328.28411906976748</v>
      </c>
      <c r="AF1649" s="104">
        <f t="shared" si="129"/>
        <v>12474.796524651165</v>
      </c>
    </row>
    <row r="1650" spans="28:32" ht="20.100000000000001" customHeight="1" x14ac:dyDescent="0.5">
      <c r="AB1650" s="102">
        <f t="shared" si="125"/>
        <v>38</v>
      </c>
      <c r="AC1650" s="103">
        <f t="shared" si="126"/>
        <v>64.620930232558152</v>
      </c>
      <c r="AD1650" s="103">
        <f t="shared" si="127"/>
        <v>2455.5953488372097</v>
      </c>
      <c r="AE1650" s="104">
        <f t="shared" si="128"/>
        <v>328.28411906976748</v>
      </c>
      <c r="AF1650" s="104">
        <f t="shared" si="129"/>
        <v>12474.796524651165</v>
      </c>
    </row>
    <row r="1651" spans="28:32" ht="20.100000000000001" customHeight="1" x14ac:dyDescent="0.5">
      <c r="AB1651" s="102">
        <f t="shared" si="125"/>
        <v>38</v>
      </c>
      <c r="AC1651" s="103">
        <f t="shared" si="126"/>
        <v>64.620930232558152</v>
      </c>
      <c r="AD1651" s="103">
        <f t="shared" si="127"/>
        <v>2455.5953488372097</v>
      </c>
      <c r="AE1651" s="104">
        <f t="shared" si="128"/>
        <v>328.28411906976748</v>
      </c>
      <c r="AF1651" s="104">
        <f t="shared" si="129"/>
        <v>12474.796524651165</v>
      </c>
    </row>
    <row r="1652" spans="28:32" ht="20.100000000000001" customHeight="1" x14ac:dyDescent="0.5">
      <c r="AB1652" s="102">
        <f t="shared" si="125"/>
        <v>38</v>
      </c>
      <c r="AC1652" s="103">
        <f t="shared" si="126"/>
        <v>64.620930232558152</v>
      </c>
      <c r="AD1652" s="103">
        <f t="shared" si="127"/>
        <v>2455.5953488372097</v>
      </c>
      <c r="AE1652" s="104">
        <f t="shared" si="128"/>
        <v>328.28411906976748</v>
      </c>
      <c r="AF1652" s="104">
        <f t="shared" si="129"/>
        <v>12474.796524651165</v>
      </c>
    </row>
    <row r="1653" spans="28:32" ht="20.100000000000001" customHeight="1" x14ac:dyDescent="0.5">
      <c r="AB1653" s="102">
        <f t="shared" si="125"/>
        <v>38</v>
      </c>
      <c r="AC1653" s="103">
        <f t="shared" si="126"/>
        <v>64.620930232558152</v>
      </c>
      <c r="AD1653" s="103">
        <f t="shared" si="127"/>
        <v>2455.5953488372097</v>
      </c>
      <c r="AE1653" s="104">
        <f t="shared" si="128"/>
        <v>328.28411906976748</v>
      </c>
      <c r="AF1653" s="104">
        <f t="shared" si="129"/>
        <v>12474.796524651165</v>
      </c>
    </row>
    <row r="1654" spans="28:32" ht="20.100000000000001" customHeight="1" x14ac:dyDescent="0.5">
      <c r="AB1654" s="102">
        <f t="shared" si="125"/>
        <v>38</v>
      </c>
      <c r="AC1654" s="103">
        <f t="shared" si="126"/>
        <v>64.620930232558152</v>
      </c>
      <c r="AD1654" s="103">
        <f t="shared" si="127"/>
        <v>2455.5953488372097</v>
      </c>
      <c r="AE1654" s="104">
        <f t="shared" si="128"/>
        <v>328.28411906976748</v>
      </c>
      <c r="AF1654" s="104">
        <f t="shared" si="129"/>
        <v>12474.796524651165</v>
      </c>
    </row>
    <row r="1655" spans="28:32" ht="20.100000000000001" customHeight="1" x14ac:dyDescent="0.5">
      <c r="AB1655" s="102">
        <f t="shared" si="125"/>
        <v>38</v>
      </c>
      <c r="AC1655" s="103">
        <f t="shared" si="126"/>
        <v>64.620930232558152</v>
      </c>
      <c r="AD1655" s="103">
        <f t="shared" si="127"/>
        <v>2455.5953488372097</v>
      </c>
      <c r="AE1655" s="104">
        <f t="shared" si="128"/>
        <v>328.28411906976748</v>
      </c>
      <c r="AF1655" s="104">
        <f t="shared" si="129"/>
        <v>12474.796524651165</v>
      </c>
    </row>
    <row r="1656" spans="28:32" ht="20.100000000000001" customHeight="1" x14ac:dyDescent="0.5">
      <c r="AB1656" s="102">
        <f t="shared" si="125"/>
        <v>38</v>
      </c>
      <c r="AC1656" s="103">
        <f t="shared" si="126"/>
        <v>64.620930232558152</v>
      </c>
      <c r="AD1656" s="103">
        <f t="shared" si="127"/>
        <v>2455.5953488372097</v>
      </c>
      <c r="AE1656" s="104">
        <f t="shared" si="128"/>
        <v>328.28411906976748</v>
      </c>
      <c r="AF1656" s="104">
        <f t="shared" si="129"/>
        <v>12474.796524651165</v>
      </c>
    </row>
    <row r="1657" spans="28:32" ht="20.100000000000001" customHeight="1" x14ac:dyDescent="0.5">
      <c r="AB1657" s="102">
        <f t="shared" si="125"/>
        <v>38</v>
      </c>
      <c r="AC1657" s="103">
        <f t="shared" si="126"/>
        <v>64.620930232558152</v>
      </c>
      <c r="AD1657" s="103">
        <f t="shared" si="127"/>
        <v>2455.5953488372097</v>
      </c>
      <c r="AE1657" s="104">
        <f t="shared" si="128"/>
        <v>328.28411906976748</v>
      </c>
      <c r="AF1657" s="104">
        <f t="shared" si="129"/>
        <v>12474.796524651165</v>
      </c>
    </row>
    <row r="1658" spans="28:32" ht="20.100000000000001" customHeight="1" x14ac:dyDescent="0.5">
      <c r="AB1658" s="102">
        <f t="shared" si="125"/>
        <v>38</v>
      </c>
      <c r="AC1658" s="103">
        <f t="shared" si="126"/>
        <v>64.620930232558152</v>
      </c>
      <c r="AD1658" s="103">
        <f t="shared" si="127"/>
        <v>2455.5953488372097</v>
      </c>
      <c r="AE1658" s="104">
        <f t="shared" si="128"/>
        <v>328.28411906976748</v>
      </c>
      <c r="AF1658" s="104">
        <f t="shared" si="129"/>
        <v>12474.796524651165</v>
      </c>
    </row>
    <row r="1659" spans="28:32" ht="20.100000000000001" customHeight="1" x14ac:dyDescent="0.5">
      <c r="AB1659" s="102">
        <f t="shared" si="125"/>
        <v>38</v>
      </c>
      <c r="AC1659" s="103">
        <f t="shared" si="126"/>
        <v>64.620930232558152</v>
      </c>
      <c r="AD1659" s="103">
        <f t="shared" si="127"/>
        <v>2455.5953488372097</v>
      </c>
      <c r="AE1659" s="104">
        <f t="shared" si="128"/>
        <v>328.28411906976748</v>
      </c>
      <c r="AF1659" s="104">
        <f t="shared" si="129"/>
        <v>12474.796524651165</v>
      </c>
    </row>
    <row r="1660" spans="28:32" ht="20.100000000000001" customHeight="1" x14ac:dyDescent="0.5">
      <c r="AB1660" s="102">
        <f t="shared" si="125"/>
        <v>38</v>
      </c>
      <c r="AC1660" s="103">
        <f t="shared" si="126"/>
        <v>64.620930232558152</v>
      </c>
      <c r="AD1660" s="103">
        <f t="shared" si="127"/>
        <v>2455.5953488372097</v>
      </c>
      <c r="AE1660" s="104">
        <f t="shared" si="128"/>
        <v>328.28411906976748</v>
      </c>
      <c r="AF1660" s="104">
        <f t="shared" si="129"/>
        <v>12474.796524651165</v>
      </c>
    </row>
    <row r="1661" spans="28:32" ht="20.100000000000001" customHeight="1" x14ac:dyDescent="0.5">
      <c r="AB1661" s="102">
        <f t="shared" si="125"/>
        <v>38</v>
      </c>
      <c r="AC1661" s="103">
        <f t="shared" si="126"/>
        <v>64.620930232558152</v>
      </c>
      <c r="AD1661" s="103">
        <f t="shared" si="127"/>
        <v>2455.5953488372097</v>
      </c>
      <c r="AE1661" s="104">
        <f t="shared" si="128"/>
        <v>328.28411906976748</v>
      </c>
      <c r="AF1661" s="104">
        <f t="shared" si="129"/>
        <v>12474.796524651165</v>
      </c>
    </row>
    <row r="1662" spans="28:32" ht="20.100000000000001" customHeight="1" x14ac:dyDescent="0.5">
      <c r="AB1662" s="102">
        <f t="shared" si="125"/>
        <v>38</v>
      </c>
      <c r="AC1662" s="103">
        <f t="shared" si="126"/>
        <v>64.620930232558152</v>
      </c>
      <c r="AD1662" s="103">
        <f t="shared" si="127"/>
        <v>2455.5953488372097</v>
      </c>
      <c r="AE1662" s="104">
        <f t="shared" si="128"/>
        <v>328.28411906976748</v>
      </c>
      <c r="AF1662" s="104">
        <f t="shared" si="129"/>
        <v>12474.796524651165</v>
      </c>
    </row>
    <row r="1663" spans="28:32" ht="20.100000000000001" customHeight="1" x14ac:dyDescent="0.5">
      <c r="AB1663" s="102">
        <f t="shared" si="125"/>
        <v>38</v>
      </c>
      <c r="AC1663" s="103">
        <f t="shared" si="126"/>
        <v>64.620930232558152</v>
      </c>
      <c r="AD1663" s="103">
        <f t="shared" si="127"/>
        <v>2455.5953488372097</v>
      </c>
      <c r="AE1663" s="104">
        <f t="shared" si="128"/>
        <v>328.28411906976748</v>
      </c>
      <c r="AF1663" s="104">
        <f t="shared" si="129"/>
        <v>12474.796524651165</v>
      </c>
    </row>
    <row r="1664" spans="28:32" ht="20.100000000000001" customHeight="1" x14ac:dyDescent="0.5">
      <c r="AB1664" s="102">
        <f t="shared" si="125"/>
        <v>38</v>
      </c>
      <c r="AC1664" s="103">
        <f t="shared" si="126"/>
        <v>64.620930232558152</v>
      </c>
      <c r="AD1664" s="103">
        <f t="shared" si="127"/>
        <v>2455.5953488372097</v>
      </c>
      <c r="AE1664" s="104">
        <f t="shared" si="128"/>
        <v>328.28411906976748</v>
      </c>
      <c r="AF1664" s="104">
        <f t="shared" si="129"/>
        <v>12474.796524651165</v>
      </c>
    </row>
    <row r="1665" spans="28:32" ht="20.100000000000001" customHeight="1" x14ac:dyDescent="0.5">
      <c r="AB1665" s="102">
        <f t="shared" si="125"/>
        <v>38</v>
      </c>
      <c r="AC1665" s="103">
        <f t="shared" si="126"/>
        <v>64.620930232558152</v>
      </c>
      <c r="AD1665" s="103">
        <f t="shared" si="127"/>
        <v>2455.5953488372097</v>
      </c>
      <c r="AE1665" s="104">
        <f t="shared" si="128"/>
        <v>328.28411906976748</v>
      </c>
      <c r="AF1665" s="104">
        <f t="shared" si="129"/>
        <v>12474.796524651165</v>
      </c>
    </row>
    <row r="1666" spans="28:32" ht="20.100000000000001" customHeight="1" x14ac:dyDescent="0.5">
      <c r="AB1666" s="102">
        <f t="shared" si="125"/>
        <v>38</v>
      </c>
      <c r="AC1666" s="103">
        <f t="shared" si="126"/>
        <v>64.620930232558152</v>
      </c>
      <c r="AD1666" s="103">
        <f t="shared" si="127"/>
        <v>2455.5953488372097</v>
      </c>
      <c r="AE1666" s="104">
        <f t="shared" si="128"/>
        <v>328.28411906976748</v>
      </c>
      <c r="AF1666" s="104">
        <f t="shared" si="129"/>
        <v>12474.796524651165</v>
      </c>
    </row>
    <row r="1667" spans="28:32" ht="20.100000000000001" customHeight="1" x14ac:dyDescent="0.5">
      <c r="AB1667" s="102">
        <f t="shared" si="125"/>
        <v>38</v>
      </c>
      <c r="AC1667" s="103">
        <f t="shared" si="126"/>
        <v>64.620930232558152</v>
      </c>
      <c r="AD1667" s="103">
        <f t="shared" si="127"/>
        <v>2455.5953488372097</v>
      </c>
      <c r="AE1667" s="104">
        <f t="shared" si="128"/>
        <v>328.28411906976748</v>
      </c>
      <c r="AF1667" s="104">
        <f t="shared" si="129"/>
        <v>12474.796524651165</v>
      </c>
    </row>
    <row r="1668" spans="28:32" ht="20.100000000000001" customHeight="1" x14ac:dyDescent="0.5">
      <c r="AB1668" s="102">
        <f t="shared" si="125"/>
        <v>38</v>
      </c>
      <c r="AC1668" s="103">
        <f t="shared" si="126"/>
        <v>64.620930232558152</v>
      </c>
      <c r="AD1668" s="103">
        <f t="shared" si="127"/>
        <v>2455.5953488372097</v>
      </c>
      <c r="AE1668" s="104">
        <f t="shared" si="128"/>
        <v>328.28411906976748</v>
      </c>
      <c r="AF1668" s="104">
        <f t="shared" si="129"/>
        <v>12474.796524651165</v>
      </c>
    </row>
    <row r="1669" spans="28:32" ht="20.100000000000001" customHeight="1" x14ac:dyDescent="0.5">
      <c r="AB1669" s="102">
        <f t="shared" si="125"/>
        <v>38</v>
      </c>
      <c r="AC1669" s="103">
        <f t="shared" si="126"/>
        <v>64.620930232558152</v>
      </c>
      <c r="AD1669" s="103">
        <f t="shared" si="127"/>
        <v>2455.5953488372097</v>
      </c>
      <c r="AE1669" s="104">
        <f t="shared" si="128"/>
        <v>328.28411906976748</v>
      </c>
      <c r="AF1669" s="104">
        <f t="shared" si="129"/>
        <v>12474.796524651165</v>
      </c>
    </row>
    <row r="1670" spans="28:32" ht="20.100000000000001" customHeight="1" x14ac:dyDescent="0.5">
      <c r="AB1670" s="102">
        <f t="shared" si="125"/>
        <v>38</v>
      </c>
      <c r="AC1670" s="103">
        <f t="shared" si="126"/>
        <v>64.620930232558152</v>
      </c>
      <c r="AD1670" s="103">
        <f t="shared" si="127"/>
        <v>2455.5953488372097</v>
      </c>
      <c r="AE1670" s="104">
        <f t="shared" si="128"/>
        <v>328.28411906976748</v>
      </c>
      <c r="AF1670" s="104">
        <f t="shared" si="129"/>
        <v>12474.796524651165</v>
      </c>
    </row>
    <row r="1671" spans="28:32" ht="20.100000000000001" customHeight="1" x14ac:dyDescent="0.5">
      <c r="AB1671" s="102">
        <f t="shared" ref="AB1671:AB1734" si="130">AB1670+U1671</f>
        <v>38</v>
      </c>
      <c r="AC1671" s="103">
        <f t="shared" ref="AC1671:AC1734" si="131">IF(U1671&gt;0,(W1671+AD1670)/AB1671,AC1670)</f>
        <v>64.620930232558152</v>
      </c>
      <c r="AD1671" s="103">
        <f t="shared" ref="AD1671:AD1734" si="132">AB1671*AC1671</f>
        <v>2455.5953488372097</v>
      </c>
      <c r="AE1671" s="104">
        <f t="shared" ref="AE1671:AE1734" si="133">IF(U1671&gt;0,(AF1670+Z1671)/AB1671,AE1670)</f>
        <v>328.28411906976748</v>
      </c>
      <c r="AF1671" s="104">
        <f t="shared" ref="AF1671:AF1734" si="134">AB1671*AE1671</f>
        <v>12474.796524651165</v>
      </c>
    </row>
    <row r="1672" spans="28:32" ht="20.100000000000001" customHeight="1" x14ac:dyDescent="0.5">
      <c r="AB1672" s="102">
        <f t="shared" si="130"/>
        <v>38</v>
      </c>
      <c r="AC1672" s="103">
        <f t="shared" si="131"/>
        <v>64.620930232558152</v>
      </c>
      <c r="AD1672" s="103">
        <f t="shared" si="132"/>
        <v>2455.5953488372097</v>
      </c>
      <c r="AE1672" s="104">
        <f t="shared" si="133"/>
        <v>328.28411906976748</v>
      </c>
      <c r="AF1672" s="104">
        <f t="shared" si="134"/>
        <v>12474.796524651165</v>
      </c>
    </row>
    <row r="1673" spans="28:32" ht="20.100000000000001" customHeight="1" x14ac:dyDescent="0.5">
      <c r="AB1673" s="102">
        <f t="shared" si="130"/>
        <v>38</v>
      </c>
      <c r="AC1673" s="103">
        <f t="shared" si="131"/>
        <v>64.620930232558152</v>
      </c>
      <c r="AD1673" s="103">
        <f t="shared" si="132"/>
        <v>2455.5953488372097</v>
      </c>
      <c r="AE1673" s="104">
        <f t="shared" si="133"/>
        <v>328.28411906976748</v>
      </c>
      <c r="AF1673" s="104">
        <f t="shared" si="134"/>
        <v>12474.796524651165</v>
      </c>
    </row>
    <row r="1674" spans="28:32" ht="20.100000000000001" customHeight="1" x14ac:dyDescent="0.5">
      <c r="AB1674" s="102">
        <f t="shared" si="130"/>
        <v>38</v>
      </c>
      <c r="AC1674" s="103">
        <f t="shared" si="131"/>
        <v>64.620930232558152</v>
      </c>
      <c r="AD1674" s="103">
        <f t="shared" si="132"/>
        <v>2455.5953488372097</v>
      </c>
      <c r="AE1674" s="104">
        <f t="shared" si="133"/>
        <v>328.28411906976748</v>
      </c>
      <c r="AF1674" s="104">
        <f t="shared" si="134"/>
        <v>12474.796524651165</v>
      </c>
    </row>
    <row r="1675" spans="28:32" ht="20.100000000000001" customHeight="1" x14ac:dyDescent="0.5">
      <c r="AB1675" s="102">
        <f t="shared" si="130"/>
        <v>38</v>
      </c>
      <c r="AC1675" s="103">
        <f t="shared" si="131"/>
        <v>64.620930232558152</v>
      </c>
      <c r="AD1675" s="103">
        <f t="shared" si="132"/>
        <v>2455.5953488372097</v>
      </c>
      <c r="AE1675" s="104">
        <f t="shared" si="133"/>
        <v>328.28411906976748</v>
      </c>
      <c r="AF1675" s="104">
        <f t="shared" si="134"/>
        <v>12474.796524651165</v>
      </c>
    </row>
    <row r="1676" spans="28:32" ht="20.100000000000001" customHeight="1" x14ac:dyDescent="0.5">
      <c r="AB1676" s="102">
        <f t="shared" si="130"/>
        <v>38</v>
      </c>
      <c r="AC1676" s="103">
        <f t="shared" si="131"/>
        <v>64.620930232558152</v>
      </c>
      <c r="AD1676" s="103">
        <f t="shared" si="132"/>
        <v>2455.5953488372097</v>
      </c>
      <c r="AE1676" s="104">
        <f t="shared" si="133"/>
        <v>328.28411906976748</v>
      </c>
      <c r="AF1676" s="104">
        <f t="shared" si="134"/>
        <v>12474.796524651165</v>
      </c>
    </row>
    <row r="1677" spans="28:32" ht="20.100000000000001" customHeight="1" x14ac:dyDescent="0.5">
      <c r="AB1677" s="102">
        <f t="shared" si="130"/>
        <v>38</v>
      </c>
      <c r="AC1677" s="103">
        <f t="shared" si="131"/>
        <v>64.620930232558152</v>
      </c>
      <c r="AD1677" s="103">
        <f t="shared" si="132"/>
        <v>2455.5953488372097</v>
      </c>
      <c r="AE1677" s="104">
        <f t="shared" si="133"/>
        <v>328.28411906976748</v>
      </c>
      <c r="AF1677" s="104">
        <f t="shared" si="134"/>
        <v>12474.796524651165</v>
      </c>
    </row>
    <row r="1678" spans="28:32" ht="20.100000000000001" customHeight="1" x14ac:dyDescent="0.5">
      <c r="AB1678" s="102">
        <f t="shared" si="130"/>
        <v>38</v>
      </c>
      <c r="AC1678" s="103">
        <f t="shared" si="131"/>
        <v>64.620930232558152</v>
      </c>
      <c r="AD1678" s="103">
        <f t="shared" si="132"/>
        <v>2455.5953488372097</v>
      </c>
      <c r="AE1678" s="104">
        <f t="shared" si="133"/>
        <v>328.28411906976748</v>
      </c>
      <c r="AF1678" s="104">
        <f t="shared" si="134"/>
        <v>12474.796524651165</v>
      </c>
    </row>
    <row r="1679" spans="28:32" ht="20.100000000000001" customHeight="1" x14ac:dyDescent="0.5">
      <c r="AB1679" s="102">
        <f t="shared" si="130"/>
        <v>38</v>
      </c>
      <c r="AC1679" s="103">
        <f t="shared" si="131"/>
        <v>64.620930232558152</v>
      </c>
      <c r="AD1679" s="103">
        <f t="shared" si="132"/>
        <v>2455.5953488372097</v>
      </c>
      <c r="AE1679" s="104">
        <f t="shared" si="133"/>
        <v>328.28411906976748</v>
      </c>
      <c r="AF1679" s="104">
        <f t="shared" si="134"/>
        <v>12474.796524651165</v>
      </c>
    </row>
    <row r="1680" spans="28:32" ht="20.100000000000001" customHeight="1" x14ac:dyDescent="0.5">
      <c r="AB1680" s="102">
        <f t="shared" si="130"/>
        <v>38</v>
      </c>
      <c r="AC1680" s="103">
        <f t="shared" si="131"/>
        <v>64.620930232558152</v>
      </c>
      <c r="AD1680" s="103">
        <f t="shared" si="132"/>
        <v>2455.5953488372097</v>
      </c>
      <c r="AE1680" s="104">
        <f t="shared" si="133"/>
        <v>328.28411906976748</v>
      </c>
      <c r="AF1680" s="104">
        <f t="shared" si="134"/>
        <v>12474.796524651165</v>
      </c>
    </row>
    <row r="1681" spans="28:32" ht="20.100000000000001" customHeight="1" x14ac:dyDescent="0.5">
      <c r="AB1681" s="102">
        <f t="shared" si="130"/>
        <v>38</v>
      </c>
      <c r="AC1681" s="103">
        <f t="shared" si="131"/>
        <v>64.620930232558152</v>
      </c>
      <c r="AD1681" s="103">
        <f t="shared" si="132"/>
        <v>2455.5953488372097</v>
      </c>
      <c r="AE1681" s="104">
        <f t="shared" si="133"/>
        <v>328.28411906976748</v>
      </c>
      <c r="AF1681" s="104">
        <f t="shared" si="134"/>
        <v>12474.796524651165</v>
      </c>
    </row>
    <row r="1682" spans="28:32" ht="20.100000000000001" customHeight="1" x14ac:dyDescent="0.5">
      <c r="AB1682" s="102">
        <f t="shared" si="130"/>
        <v>38</v>
      </c>
      <c r="AC1682" s="103">
        <f t="shared" si="131"/>
        <v>64.620930232558152</v>
      </c>
      <c r="AD1682" s="103">
        <f t="shared" si="132"/>
        <v>2455.5953488372097</v>
      </c>
      <c r="AE1682" s="104">
        <f t="shared" si="133"/>
        <v>328.28411906976748</v>
      </c>
      <c r="AF1682" s="104">
        <f t="shared" si="134"/>
        <v>12474.796524651165</v>
      </c>
    </row>
    <row r="1683" spans="28:32" ht="20.100000000000001" customHeight="1" x14ac:dyDescent="0.5">
      <c r="AB1683" s="102">
        <f t="shared" si="130"/>
        <v>38</v>
      </c>
      <c r="AC1683" s="103">
        <f t="shared" si="131"/>
        <v>64.620930232558152</v>
      </c>
      <c r="AD1683" s="103">
        <f t="shared" si="132"/>
        <v>2455.5953488372097</v>
      </c>
      <c r="AE1683" s="104">
        <f t="shared" si="133"/>
        <v>328.28411906976748</v>
      </c>
      <c r="AF1683" s="104">
        <f t="shared" si="134"/>
        <v>12474.796524651165</v>
      </c>
    </row>
    <row r="1684" spans="28:32" ht="20.100000000000001" customHeight="1" x14ac:dyDescent="0.5">
      <c r="AB1684" s="102">
        <f t="shared" si="130"/>
        <v>38</v>
      </c>
      <c r="AC1684" s="103">
        <f t="shared" si="131"/>
        <v>64.620930232558152</v>
      </c>
      <c r="AD1684" s="103">
        <f t="shared" si="132"/>
        <v>2455.5953488372097</v>
      </c>
      <c r="AE1684" s="104">
        <f t="shared" si="133"/>
        <v>328.28411906976748</v>
      </c>
      <c r="AF1684" s="104">
        <f t="shared" si="134"/>
        <v>12474.796524651165</v>
      </c>
    </row>
    <row r="1685" spans="28:32" ht="20.100000000000001" customHeight="1" x14ac:dyDescent="0.5">
      <c r="AB1685" s="102">
        <f t="shared" si="130"/>
        <v>38</v>
      </c>
      <c r="AC1685" s="103">
        <f t="shared" si="131"/>
        <v>64.620930232558152</v>
      </c>
      <c r="AD1685" s="103">
        <f t="shared" si="132"/>
        <v>2455.5953488372097</v>
      </c>
      <c r="AE1685" s="104">
        <f t="shared" si="133"/>
        <v>328.28411906976748</v>
      </c>
      <c r="AF1685" s="104">
        <f t="shared" si="134"/>
        <v>12474.796524651165</v>
      </c>
    </row>
    <row r="1686" spans="28:32" ht="20.100000000000001" customHeight="1" x14ac:dyDescent="0.5">
      <c r="AB1686" s="102">
        <f t="shared" si="130"/>
        <v>38</v>
      </c>
      <c r="AC1686" s="103">
        <f t="shared" si="131"/>
        <v>64.620930232558152</v>
      </c>
      <c r="AD1686" s="103">
        <f t="shared" si="132"/>
        <v>2455.5953488372097</v>
      </c>
      <c r="AE1686" s="104">
        <f t="shared" si="133"/>
        <v>328.28411906976748</v>
      </c>
      <c r="AF1686" s="104">
        <f t="shared" si="134"/>
        <v>12474.796524651165</v>
      </c>
    </row>
    <row r="1687" spans="28:32" ht="20.100000000000001" customHeight="1" x14ac:dyDescent="0.5">
      <c r="AB1687" s="102">
        <f t="shared" si="130"/>
        <v>38</v>
      </c>
      <c r="AC1687" s="103">
        <f t="shared" si="131"/>
        <v>64.620930232558152</v>
      </c>
      <c r="AD1687" s="103">
        <f t="shared" si="132"/>
        <v>2455.5953488372097</v>
      </c>
      <c r="AE1687" s="104">
        <f t="shared" si="133"/>
        <v>328.28411906976748</v>
      </c>
      <c r="AF1687" s="104">
        <f t="shared" si="134"/>
        <v>12474.796524651165</v>
      </c>
    </row>
    <row r="1688" spans="28:32" ht="20.100000000000001" customHeight="1" x14ac:dyDescent="0.5">
      <c r="AB1688" s="102">
        <f t="shared" si="130"/>
        <v>38</v>
      </c>
      <c r="AC1688" s="103">
        <f t="shared" si="131"/>
        <v>64.620930232558152</v>
      </c>
      <c r="AD1688" s="103">
        <f t="shared" si="132"/>
        <v>2455.5953488372097</v>
      </c>
      <c r="AE1688" s="104">
        <f t="shared" si="133"/>
        <v>328.28411906976748</v>
      </c>
      <c r="AF1688" s="104">
        <f t="shared" si="134"/>
        <v>12474.796524651165</v>
      </c>
    </row>
    <row r="1689" spans="28:32" ht="20.100000000000001" customHeight="1" x14ac:dyDescent="0.5">
      <c r="AB1689" s="102">
        <f t="shared" si="130"/>
        <v>38</v>
      </c>
      <c r="AC1689" s="103">
        <f t="shared" si="131"/>
        <v>64.620930232558152</v>
      </c>
      <c r="AD1689" s="103">
        <f t="shared" si="132"/>
        <v>2455.5953488372097</v>
      </c>
      <c r="AE1689" s="104">
        <f t="shared" si="133"/>
        <v>328.28411906976748</v>
      </c>
      <c r="AF1689" s="104">
        <f t="shared" si="134"/>
        <v>12474.796524651165</v>
      </c>
    </row>
    <row r="1690" spans="28:32" ht="20.100000000000001" customHeight="1" x14ac:dyDescent="0.5">
      <c r="AB1690" s="102">
        <f t="shared" si="130"/>
        <v>38</v>
      </c>
      <c r="AC1690" s="103">
        <f t="shared" si="131"/>
        <v>64.620930232558152</v>
      </c>
      <c r="AD1690" s="103">
        <f t="shared" si="132"/>
        <v>2455.5953488372097</v>
      </c>
      <c r="AE1690" s="104">
        <f t="shared" si="133"/>
        <v>328.28411906976748</v>
      </c>
      <c r="AF1690" s="104">
        <f t="shared" si="134"/>
        <v>12474.796524651165</v>
      </c>
    </row>
    <row r="1691" spans="28:32" ht="20.100000000000001" customHeight="1" x14ac:dyDescent="0.5">
      <c r="AB1691" s="102">
        <f t="shared" si="130"/>
        <v>38</v>
      </c>
      <c r="AC1691" s="103">
        <f t="shared" si="131"/>
        <v>64.620930232558152</v>
      </c>
      <c r="AD1691" s="103">
        <f t="shared" si="132"/>
        <v>2455.5953488372097</v>
      </c>
      <c r="AE1691" s="104">
        <f t="shared" si="133"/>
        <v>328.28411906976748</v>
      </c>
      <c r="AF1691" s="104">
        <f t="shared" si="134"/>
        <v>12474.796524651165</v>
      </c>
    </row>
    <row r="1692" spans="28:32" ht="20.100000000000001" customHeight="1" x14ac:dyDescent="0.5">
      <c r="AB1692" s="102">
        <f t="shared" si="130"/>
        <v>38</v>
      </c>
      <c r="AC1692" s="103">
        <f t="shared" si="131"/>
        <v>64.620930232558152</v>
      </c>
      <c r="AD1692" s="103">
        <f t="shared" si="132"/>
        <v>2455.5953488372097</v>
      </c>
      <c r="AE1692" s="104">
        <f t="shared" si="133"/>
        <v>328.28411906976748</v>
      </c>
      <c r="AF1692" s="104">
        <f t="shared" si="134"/>
        <v>12474.796524651165</v>
      </c>
    </row>
    <row r="1693" spans="28:32" ht="20.100000000000001" customHeight="1" x14ac:dyDescent="0.5">
      <c r="AB1693" s="102">
        <f t="shared" si="130"/>
        <v>38</v>
      </c>
      <c r="AC1693" s="103">
        <f t="shared" si="131"/>
        <v>64.620930232558152</v>
      </c>
      <c r="AD1693" s="103">
        <f t="shared" si="132"/>
        <v>2455.5953488372097</v>
      </c>
      <c r="AE1693" s="104">
        <f t="shared" si="133"/>
        <v>328.28411906976748</v>
      </c>
      <c r="AF1693" s="104">
        <f t="shared" si="134"/>
        <v>12474.796524651165</v>
      </c>
    </row>
    <row r="1694" spans="28:32" ht="20.100000000000001" customHeight="1" x14ac:dyDescent="0.5">
      <c r="AB1694" s="102">
        <f t="shared" si="130"/>
        <v>38</v>
      </c>
      <c r="AC1694" s="103">
        <f t="shared" si="131"/>
        <v>64.620930232558152</v>
      </c>
      <c r="AD1694" s="103">
        <f t="shared" si="132"/>
        <v>2455.5953488372097</v>
      </c>
      <c r="AE1694" s="104">
        <f t="shared" si="133"/>
        <v>328.28411906976748</v>
      </c>
      <c r="AF1694" s="104">
        <f t="shared" si="134"/>
        <v>12474.796524651165</v>
      </c>
    </row>
    <row r="1695" spans="28:32" ht="20.100000000000001" customHeight="1" x14ac:dyDescent="0.5">
      <c r="AB1695" s="102">
        <f t="shared" si="130"/>
        <v>38</v>
      </c>
      <c r="AC1695" s="103">
        <f t="shared" si="131"/>
        <v>64.620930232558152</v>
      </c>
      <c r="AD1695" s="103">
        <f t="shared" si="132"/>
        <v>2455.5953488372097</v>
      </c>
      <c r="AE1695" s="104">
        <f t="shared" si="133"/>
        <v>328.28411906976748</v>
      </c>
      <c r="AF1695" s="104">
        <f t="shared" si="134"/>
        <v>12474.796524651165</v>
      </c>
    </row>
    <row r="1696" spans="28:32" ht="20.100000000000001" customHeight="1" x14ac:dyDescent="0.5">
      <c r="AB1696" s="102">
        <f t="shared" si="130"/>
        <v>38</v>
      </c>
      <c r="AC1696" s="103">
        <f t="shared" si="131"/>
        <v>64.620930232558152</v>
      </c>
      <c r="AD1696" s="103">
        <f t="shared" si="132"/>
        <v>2455.5953488372097</v>
      </c>
      <c r="AE1696" s="104">
        <f t="shared" si="133"/>
        <v>328.28411906976748</v>
      </c>
      <c r="AF1696" s="104">
        <f t="shared" si="134"/>
        <v>12474.796524651165</v>
      </c>
    </row>
    <row r="1697" spans="28:32" ht="20.100000000000001" customHeight="1" x14ac:dyDescent="0.5">
      <c r="AB1697" s="102">
        <f t="shared" si="130"/>
        <v>38</v>
      </c>
      <c r="AC1697" s="103">
        <f t="shared" si="131"/>
        <v>64.620930232558152</v>
      </c>
      <c r="AD1697" s="103">
        <f t="shared" si="132"/>
        <v>2455.5953488372097</v>
      </c>
      <c r="AE1697" s="104">
        <f t="shared" si="133"/>
        <v>328.28411906976748</v>
      </c>
      <c r="AF1697" s="104">
        <f t="shared" si="134"/>
        <v>12474.796524651165</v>
      </c>
    </row>
    <row r="1698" spans="28:32" ht="20.100000000000001" customHeight="1" x14ac:dyDescent="0.5">
      <c r="AB1698" s="102">
        <f t="shared" si="130"/>
        <v>38</v>
      </c>
      <c r="AC1698" s="103">
        <f t="shared" si="131"/>
        <v>64.620930232558152</v>
      </c>
      <c r="AD1698" s="103">
        <f t="shared" si="132"/>
        <v>2455.5953488372097</v>
      </c>
      <c r="AE1698" s="104">
        <f t="shared" si="133"/>
        <v>328.28411906976748</v>
      </c>
      <c r="AF1698" s="104">
        <f t="shared" si="134"/>
        <v>12474.796524651165</v>
      </c>
    </row>
    <row r="1699" spans="28:32" ht="20.100000000000001" customHeight="1" x14ac:dyDescent="0.5">
      <c r="AB1699" s="102">
        <f t="shared" si="130"/>
        <v>38</v>
      </c>
      <c r="AC1699" s="103">
        <f t="shared" si="131"/>
        <v>64.620930232558152</v>
      </c>
      <c r="AD1699" s="103">
        <f t="shared" si="132"/>
        <v>2455.5953488372097</v>
      </c>
      <c r="AE1699" s="104">
        <f t="shared" si="133"/>
        <v>328.28411906976748</v>
      </c>
      <c r="AF1699" s="104">
        <f t="shared" si="134"/>
        <v>12474.796524651165</v>
      </c>
    </row>
    <row r="1700" spans="28:32" ht="20.100000000000001" customHeight="1" x14ac:dyDescent="0.5">
      <c r="AB1700" s="102">
        <f t="shared" si="130"/>
        <v>38</v>
      </c>
      <c r="AC1700" s="103">
        <f t="shared" si="131"/>
        <v>64.620930232558152</v>
      </c>
      <c r="AD1700" s="103">
        <f t="shared" si="132"/>
        <v>2455.5953488372097</v>
      </c>
      <c r="AE1700" s="104">
        <f t="shared" si="133"/>
        <v>328.28411906976748</v>
      </c>
      <c r="AF1700" s="104">
        <f t="shared" si="134"/>
        <v>12474.796524651165</v>
      </c>
    </row>
    <row r="1701" spans="28:32" ht="20.100000000000001" customHeight="1" x14ac:dyDescent="0.5">
      <c r="AB1701" s="102">
        <f t="shared" si="130"/>
        <v>38</v>
      </c>
      <c r="AC1701" s="103">
        <f t="shared" si="131"/>
        <v>64.620930232558152</v>
      </c>
      <c r="AD1701" s="103">
        <f t="shared" si="132"/>
        <v>2455.5953488372097</v>
      </c>
      <c r="AE1701" s="104">
        <f t="shared" si="133"/>
        <v>328.28411906976748</v>
      </c>
      <c r="AF1701" s="104">
        <f t="shared" si="134"/>
        <v>12474.796524651165</v>
      </c>
    </row>
    <row r="1702" spans="28:32" ht="20.100000000000001" customHeight="1" x14ac:dyDescent="0.5">
      <c r="AB1702" s="102">
        <f t="shared" si="130"/>
        <v>38</v>
      </c>
      <c r="AC1702" s="103">
        <f t="shared" si="131"/>
        <v>64.620930232558152</v>
      </c>
      <c r="AD1702" s="103">
        <f t="shared" si="132"/>
        <v>2455.5953488372097</v>
      </c>
      <c r="AE1702" s="104">
        <f t="shared" si="133"/>
        <v>328.28411906976748</v>
      </c>
      <c r="AF1702" s="104">
        <f t="shared" si="134"/>
        <v>12474.796524651165</v>
      </c>
    </row>
    <row r="1703" spans="28:32" ht="20.100000000000001" customHeight="1" x14ac:dyDescent="0.5">
      <c r="AB1703" s="102">
        <f t="shared" si="130"/>
        <v>38</v>
      </c>
      <c r="AC1703" s="103">
        <f t="shared" si="131"/>
        <v>64.620930232558152</v>
      </c>
      <c r="AD1703" s="103">
        <f t="shared" si="132"/>
        <v>2455.5953488372097</v>
      </c>
      <c r="AE1703" s="104">
        <f t="shared" si="133"/>
        <v>328.28411906976748</v>
      </c>
      <c r="AF1703" s="104">
        <f t="shared" si="134"/>
        <v>12474.796524651165</v>
      </c>
    </row>
    <row r="1704" spans="28:32" ht="20.100000000000001" customHeight="1" x14ac:dyDescent="0.5">
      <c r="AB1704" s="102">
        <f t="shared" si="130"/>
        <v>38</v>
      </c>
      <c r="AC1704" s="103">
        <f t="shared" si="131"/>
        <v>64.620930232558152</v>
      </c>
      <c r="AD1704" s="103">
        <f t="shared" si="132"/>
        <v>2455.5953488372097</v>
      </c>
      <c r="AE1704" s="104">
        <f t="shared" si="133"/>
        <v>328.28411906976748</v>
      </c>
      <c r="AF1704" s="104">
        <f t="shared" si="134"/>
        <v>12474.796524651165</v>
      </c>
    </row>
    <row r="1705" spans="28:32" ht="20.100000000000001" customHeight="1" x14ac:dyDescent="0.5">
      <c r="AB1705" s="102">
        <f t="shared" si="130"/>
        <v>38</v>
      </c>
      <c r="AC1705" s="103">
        <f t="shared" si="131"/>
        <v>64.620930232558152</v>
      </c>
      <c r="AD1705" s="103">
        <f t="shared" si="132"/>
        <v>2455.5953488372097</v>
      </c>
      <c r="AE1705" s="104">
        <f t="shared" si="133"/>
        <v>328.28411906976748</v>
      </c>
      <c r="AF1705" s="104">
        <f t="shared" si="134"/>
        <v>12474.796524651165</v>
      </c>
    </row>
    <row r="1706" spans="28:32" ht="20.100000000000001" customHeight="1" x14ac:dyDescent="0.5">
      <c r="AB1706" s="102">
        <f t="shared" si="130"/>
        <v>38</v>
      </c>
      <c r="AC1706" s="103">
        <f t="shared" si="131"/>
        <v>64.620930232558152</v>
      </c>
      <c r="AD1706" s="103">
        <f t="shared" si="132"/>
        <v>2455.5953488372097</v>
      </c>
      <c r="AE1706" s="104">
        <f t="shared" si="133"/>
        <v>328.28411906976748</v>
      </c>
      <c r="AF1706" s="104">
        <f t="shared" si="134"/>
        <v>12474.796524651165</v>
      </c>
    </row>
    <row r="1707" spans="28:32" ht="20.100000000000001" customHeight="1" x14ac:dyDescent="0.5">
      <c r="AB1707" s="102">
        <f t="shared" si="130"/>
        <v>38</v>
      </c>
      <c r="AC1707" s="103">
        <f t="shared" si="131"/>
        <v>64.620930232558152</v>
      </c>
      <c r="AD1707" s="103">
        <f t="shared" si="132"/>
        <v>2455.5953488372097</v>
      </c>
      <c r="AE1707" s="104">
        <f t="shared" si="133"/>
        <v>328.28411906976748</v>
      </c>
      <c r="AF1707" s="104">
        <f t="shared" si="134"/>
        <v>12474.796524651165</v>
      </c>
    </row>
    <row r="1708" spans="28:32" ht="20.100000000000001" customHeight="1" x14ac:dyDescent="0.5">
      <c r="AB1708" s="102">
        <f t="shared" si="130"/>
        <v>38</v>
      </c>
      <c r="AC1708" s="103">
        <f t="shared" si="131"/>
        <v>64.620930232558152</v>
      </c>
      <c r="AD1708" s="103">
        <f t="shared" si="132"/>
        <v>2455.5953488372097</v>
      </c>
      <c r="AE1708" s="104">
        <f t="shared" si="133"/>
        <v>328.28411906976748</v>
      </c>
      <c r="AF1708" s="104">
        <f t="shared" si="134"/>
        <v>12474.796524651165</v>
      </c>
    </row>
    <row r="1709" spans="28:32" ht="20.100000000000001" customHeight="1" x14ac:dyDescent="0.5">
      <c r="AB1709" s="102">
        <f t="shared" si="130"/>
        <v>38</v>
      </c>
      <c r="AC1709" s="103">
        <f t="shared" si="131"/>
        <v>64.620930232558152</v>
      </c>
      <c r="AD1709" s="103">
        <f t="shared" si="132"/>
        <v>2455.5953488372097</v>
      </c>
      <c r="AE1709" s="104">
        <f t="shared" si="133"/>
        <v>328.28411906976748</v>
      </c>
      <c r="AF1709" s="104">
        <f t="shared" si="134"/>
        <v>12474.796524651165</v>
      </c>
    </row>
    <row r="1710" spans="28:32" ht="20.100000000000001" customHeight="1" x14ac:dyDescent="0.5">
      <c r="AB1710" s="102">
        <f t="shared" si="130"/>
        <v>38</v>
      </c>
      <c r="AC1710" s="103">
        <f t="shared" si="131"/>
        <v>64.620930232558152</v>
      </c>
      <c r="AD1710" s="103">
        <f t="shared" si="132"/>
        <v>2455.5953488372097</v>
      </c>
      <c r="AE1710" s="104">
        <f t="shared" si="133"/>
        <v>328.28411906976748</v>
      </c>
      <c r="AF1710" s="104">
        <f t="shared" si="134"/>
        <v>12474.796524651165</v>
      </c>
    </row>
    <row r="1711" spans="28:32" ht="20.100000000000001" customHeight="1" x14ac:dyDescent="0.5">
      <c r="AB1711" s="102">
        <f t="shared" si="130"/>
        <v>38</v>
      </c>
      <c r="AC1711" s="103">
        <f t="shared" si="131"/>
        <v>64.620930232558152</v>
      </c>
      <c r="AD1711" s="103">
        <f t="shared" si="132"/>
        <v>2455.5953488372097</v>
      </c>
      <c r="AE1711" s="104">
        <f t="shared" si="133"/>
        <v>328.28411906976748</v>
      </c>
      <c r="AF1711" s="104">
        <f t="shared" si="134"/>
        <v>12474.796524651165</v>
      </c>
    </row>
    <row r="1712" spans="28:32" ht="20.100000000000001" customHeight="1" x14ac:dyDescent="0.5">
      <c r="AB1712" s="102">
        <f t="shared" si="130"/>
        <v>38</v>
      </c>
      <c r="AC1712" s="103">
        <f t="shared" si="131"/>
        <v>64.620930232558152</v>
      </c>
      <c r="AD1712" s="103">
        <f t="shared" si="132"/>
        <v>2455.5953488372097</v>
      </c>
      <c r="AE1712" s="104">
        <f t="shared" si="133"/>
        <v>328.28411906976748</v>
      </c>
      <c r="AF1712" s="104">
        <f t="shared" si="134"/>
        <v>12474.796524651165</v>
      </c>
    </row>
    <row r="1713" spans="28:32" ht="20.100000000000001" customHeight="1" x14ac:dyDescent="0.5">
      <c r="AB1713" s="102">
        <f t="shared" si="130"/>
        <v>38</v>
      </c>
      <c r="AC1713" s="103">
        <f t="shared" si="131"/>
        <v>64.620930232558152</v>
      </c>
      <c r="AD1713" s="103">
        <f t="shared" si="132"/>
        <v>2455.5953488372097</v>
      </c>
      <c r="AE1713" s="104">
        <f t="shared" si="133"/>
        <v>328.28411906976748</v>
      </c>
      <c r="AF1713" s="104">
        <f t="shared" si="134"/>
        <v>12474.796524651165</v>
      </c>
    </row>
    <row r="1714" spans="28:32" ht="20.100000000000001" customHeight="1" x14ac:dyDescent="0.5">
      <c r="AB1714" s="102">
        <f t="shared" si="130"/>
        <v>38</v>
      </c>
      <c r="AC1714" s="103">
        <f t="shared" si="131"/>
        <v>64.620930232558152</v>
      </c>
      <c r="AD1714" s="103">
        <f t="shared" si="132"/>
        <v>2455.5953488372097</v>
      </c>
      <c r="AE1714" s="104">
        <f t="shared" si="133"/>
        <v>328.28411906976748</v>
      </c>
      <c r="AF1714" s="104">
        <f t="shared" si="134"/>
        <v>12474.796524651165</v>
      </c>
    </row>
    <row r="1715" spans="28:32" ht="20.100000000000001" customHeight="1" x14ac:dyDescent="0.5">
      <c r="AB1715" s="102">
        <f t="shared" si="130"/>
        <v>38</v>
      </c>
      <c r="AC1715" s="103">
        <f t="shared" si="131"/>
        <v>64.620930232558152</v>
      </c>
      <c r="AD1715" s="103">
        <f t="shared" si="132"/>
        <v>2455.5953488372097</v>
      </c>
      <c r="AE1715" s="104">
        <f t="shared" si="133"/>
        <v>328.28411906976748</v>
      </c>
      <c r="AF1715" s="104">
        <f t="shared" si="134"/>
        <v>12474.796524651165</v>
      </c>
    </row>
    <row r="1716" spans="28:32" ht="20.100000000000001" customHeight="1" x14ac:dyDescent="0.5">
      <c r="AB1716" s="102">
        <f t="shared" si="130"/>
        <v>38</v>
      </c>
      <c r="AC1716" s="103">
        <f t="shared" si="131"/>
        <v>64.620930232558152</v>
      </c>
      <c r="AD1716" s="103">
        <f t="shared" si="132"/>
        <v>2455.5953488372097</v>
      </c>
      <c r="AE1716" s="104">
        <f t="shared" si="133"/>
        <v>328.28411906976748</v>
      </c>
      <c r="AF1716" s="104">
        <f t="shared" si="134"/>
        <v>12474.796524651165</v>
      </c>
    </row>
    <row r="1717" spans="28:32" ht="20.100000000000001" customHeight="1" x14ac:dyDescent="0.5">
      <c r="AB1717" s="102">
        <f t="shared" si="130"/>
        <v>38</v>
      </c>
      <c r="AC1717" s="103">
        <f t="shared" si="131"/>
        <v>64.620930232558152</v>
      </c>
      <c r="AD1717" s="103">
        <f t="shared" si="132"/>
        <v>2455.5953488372097</v>
      </c>
      <c r="AE1717" s="104">
        <f t="shared" si="133"/>
        <v>328.28411906976748</v>
      </c>
      <c r="AF1717" s="104">
        <f t="shared" si="134"/>
        <v>12474.796524651165</v>
      </c>
    </row>
    <row r="1718" spans="28:32" ht="20.100000000000001" customHeight="1" x14ac:dyDescent="0.5">
      <c r="AB1718" s="102">
        <f t="shared" si="130"/>
        <v>38</v>
      </c>
      <c r="AC1718" s="103">
        <f t="shared" si="131"/>
        <v>64.620930232558152</v>
      </c>
      <c r="AD1718" s="103">
        <f t="shared" si="132"/>
        <v>2455.5953488372097</v>
      </c>
      <c r="AE1718" s="104">
        <f t="shared" si="133"/>
        <v>328.28411906976748</v>
      </c>
      <c r="AF1718" s="104">
        <f t="shared" si="134"/>
        <v>12474.796524651165</v>
      </c>
    </row>
    <row r="1719" spans="28:32" ht="20.100000000000001" customHeight="1" x14ac:dyDescent="0.5">
      <c r="AB1719" s="102">
        <f t="shared" si="130"/>
        <v>38</v>
      </c>
      <c r="AC1719" s="103">
        <f t="shared" si="131"/>
        <v>64.620930232558152</v>
      </c>
      <c r="AD1719" s="103">
        <f t="shared" si="132"/>
        <v>2455.5953488372097</v>
      </c>
      <c r="AE1719" s="104">
        <f t="shared" si="133"/>
        <v>328.28411906976748</v>
      </c>
      <c r="AF1719" s="104">
        <f t="shared" si="134"/>
        <v>12474.796524651165</v>
      </c>
    </row>
    <row r="1720" spans="28:32" ht="20.100000000000001" customHeight="1" x14ac:dyDescent="0.5">
      <c r="AB1720" s="102">
        <f t="shared" si="130"/>
        <v>38</v>
      </c>
      <c r="AC1720" s="103">
        <f t="shared" si="131"/>
        <v>64.620930232558152</v>
      </c>
      <c r="AD1720" s="103">
        <f t="shared" si="132"/>
        <v>2455.5953488372097</v>
      </c>
      <c r="AE1720" s="104">
        <f t="shared" si="133"/>
        <v>328.28411906976748</v>
      </c>
      <c r="AF1720" s="104">
        <f t="shared" si="134"/>
        <v>12474.796524651165</v>
      </c>
    </row>
    <row r="1721" spans="28:32" ht="20.100000000000001" customHeight="1" x14ac:dyDescent="0.5">
      <c r="AB1721" s="102">
        <f t="shared" si="130"/>
        <v>38</v>
      </c>
      <c r="AC1721" s="103">
        <f t="shared" si="131"/>
        <v>64.620930232558152</v>
      </c>
      <c r="AD1721" s="103">
        <f t="shared" si="132"/>
        <v>2455.5953488372097</v>
      </c>
      <c r="AE1721" s="104">
        <f t="shared" si="133"/>
        <v>328.28411906976748</v>
      </c>
      <c r="AF1721" s="104">
        <f t="shared" si="134"/>
        <v>12474.796524651165</v>
      </c>
    </row>
    <row r="1722" spans="28:32" ht="20.100000000000001" customHeight="1" x14ac:dyDescent="0.5">
      <c r="AB1722" s="102">
        <f t="shared" si="130"/>
        <v>38</v>
      </c>
      <c r="AC1722" s="103">
        <f t="shared" si="131"/>
        <v>64.620930232558152</v>
      </c>
      <c r="AD1722" s="103">
        <f t="shared" si="132"/>
        <v>2455.5953488372097</v>
      </c>
      <c r="AE1722" s="104">
        <f t="shared" si="133"/>
        <v>328.28411906976748</v>
      </c>
      <c r="AF1722" s="104">
        <f t="shared" si="134"/>
        <v>12474.796524651165</v>
      </c>
    </row>
    <row r="1723" spans="28:32" ht="20.100000000000001" customHeight="1" x14ac:dyDescent="0.5">
      <c r="AB1723" s="102">
        <f t="shared" si="130"/>
        <v>38</v>
      </c>
      <c r="AC1723" s="103">
        <f t="shared" si="131"/>
        <v>64.620930232558152</v>
      </c>
      <c r="AD1723" s="103">
        <f t="shared" si="132"/>
        <v>2455.5953488372097</v>
      </c>
      <c r="AE1723" s="104">
        <f t="shared" si="133"/>
        <v>328.28411906976748</v>
      </c>
      <c r="AF1723" s="104">
        <f t="shared" si="134"/>
        <v>12474.796524651165</v>
      </c>
    </row>
    <row r="1724" spans="28:32" ht="20.100000000000001" customHeight="1" x14ac:dyDescent="0.5">
      <c r="AB1724" s="102">
        <f t="shared" si="130"/>
        <v>38</v>
      </c>
      <c r="AC1724" s="103">
        <f t="shared" si="131"/>
        <v>64.620930232558152</v>
      </c>
      <c r="AD1724" s="103">
        <f t="shared" si="132"/>
        <v>2455.5953488372097</v>
      </c>
      <c r="AE1724" s="104">
        <f t="shared" si="133"/>
        <v>328.28411906976748</v>
      </c>
      <c r="AF1724" s="104">
        <f t="shared" si="134"/>
        <v>12474.796524651165</v>
      </c>
    </row>
    <row r="1725" spans="28:32" ht="20.100000000000001" customHeight="1" x14ac:dyDescent="0.5">
      <c r="AB1725" s="102">
        <f t="shared" si="130"/>
        <v>38</v>
      </c>
      <c r="AC1725" s="103">
        <f t="shared" si="131"/>
        <v>64.620930232558152</v>
      </c>
      <c r="AD1725" s="103">
        <f t="shared" si="132"/>
        <v>2455.5953488372097</v>
      </c>
      <c r="AE1725" s="104">
        <f t="shared" si="133"/>
        <v>328.28411906976748</v>
      </c>
      <c r="AF1725" s="104">
        <f t="shared" si="134"/>
        <v>12474.796524651165</v>
      </c>
    </row>
    <row r="1726" spans="28:32" ht="20.100000000000001" customHeight="1" x14ac:dyDescent="0.5">
      <c r="AB1726" s="102">
        <f t="shared" si="130"/>
        <v>38</v>
      </c>
      <c r="AC1726" s="103">
        <f t="shared" si="131"/>
        <v>64.620930232558152</v>
      </c>
      <c r="AD1726" s="103">
        <f t="shared" si="132"/>
        <v>2455.5953488372097</v>
      </c>
      <c r="AE1726" s="104">
        <f t="shared" si="133"/>
        <v>328.28411906976748</v>
      </c>
      <c r="AF1726" s="104">
        <f t="shared" si="134"/>
        <v>12474.796524651165</v>
      </c>
    </row>
    <row r="1727" spans="28:32" ht="20.100000000000001" customHeight="1" x14ac:dyDescent="0.5">
      <c r="AB1727" s="102">
        <f t="shared" si="130"/>
        <v>38</v>
      </c>
      <c r="AC1727" s="103">
        <f t="shared" si="131"/>
        <v>64.620930232558152</v>
      </c>
      <c r="AD1727" s="103">
        <f t="shared" si="132"/>
        <v>2455.5953488372097</v>
      </c>
      <c r="AE1727" s="104">
        <f t="shared" si="133"/>
        <v>328.28411906976748</v>
      </c>
      <c r="AF1727" s="104">
        <f t="shared" si="134"/>
        <v>12474.796524651165</v>
      </c>
    </row>
    <row r="1728" spans="28:32" ht="20.100000000000001" customHeight="1" x14ac:dyDescent="0.5">
      <c r="AB1728" s="102">
        <f t="shared" si="130"/>
        <v>38</v>
      </c>
      <c r="AC1728" s="103">
        <f t="shared" si="131"/>
        <v>64.620930232558152</v>
      </c>
      <c r="AD1728" s="103">
        <f t="shared" si="132"/>
        <v>2455.5953488372097</v>
      </c>
      <c r="AE1728" s="104">
        <f t="shared" si="133"/>
        <v>328.28411906976748</v>
      </c>
      <c r="AF1728" s="104">
        <f t="shared" si="134"/>
        <v>12474.796524651165</v>
      </c>
    </row>
    <row r="1729" spans="28:32" ht="20.100000000000001" customHeight="1" x14ac:dyDescent="0.5">
      <c r="AB1729" s="102">
        <f t="shared" si="130"/>
        <v>38</v>
      </c>
      <c r="AC1729" s="103">
        <f t="shared" si="131"/>
        <v>64.620930232558152</v>
      </c>
      <c r="AD1729" s="103">
        <f t="shared" si="132"/>
        <v>2455.5953488372097</v>
      </c>
      <c r="AE1729" s="104">
        <f t="shared" si="133"/>
        <v>328.28411906976748</v>
      </c>
      <c r="AF1729" s="104">
        <f t="shared" si="134"/>
        <v>12474.796524651165</v>
      </c>
    </row>
    <row r="1730" spans="28:32" ht="20.100000000000001" customHeight="1" x14ac:dyDescent="0.5">
      <c r="AB1730" s="102">
        <f t="shared" si="130"/>
        <v>38</v>
      </c>
      <c r="AC1730" s="103">
        <f t="shared" si="131"/>
        <v>64.620930232558152</v>
      </c>
      <c r="AD1730" s="103">
        <f t="shared" si="132"/>
        <v>2455.5953488372097</v>
      </c>
      <c r="AE1730" s="104">
        <f t="shared" si="133"/>
        <v>328.28411906976748</v>
      </c>
      <c r="AF1730" s="104">
        <f t="shared" si="134"/>
        <v>12474.796524651165</v>
      </c>
    </row>
    <row r="1731" spans="28:32" ht="20.100000000000001" customHeight="1" x14ac:dyDescent="0.5">
      <c r="AB1731" s="102">
        <f t="shared" si="130"/>
        <v>38</v>
      </c>
      <c r="AC1731" s="103">
        <f t="shared" si="131"/>
        <v>64.620930232558152</v>
      </c>
      <c r="AD1731" s="103">
        <f t="shared" si="132"/>
        <v>2455.5953488372097</v>
      </c>
      <c r="AE1731" s="104">
        <f t="shared" si="133"/>
        <v>328.28411906976748</v>
      </c>
      <c r="AF1731" s="104">
        <f t="shared" si="134"/>
        <v>12474.796524651165</v>
      </c>
    </row>
    <row r="1732" spans="28:32" ht="20.100000000000001" customHeight="1" x14ac:dyDescent="0.5">
      <c r="AB1732" s="102">
        <f t="shared" si="130"/>
        <v>38</v>
      </c>
      <c r="AC1732" s="103">
        <f t="shared" si="131"/>
        <v>64.620930232558152</v>
      </c>
      <c r="AD1732" s="103">
        <f t="shared" si="132"/>
        <v>2455.5953488372097</v>
      </c>
      <c r="AE1732" s="104">
        <f t="shared" si="133"/>
        <v>328.28411906976748</v>
      </c>
      <c r="AF1732" s="104">
        <f t="shared" si="134"/>
        <v>12474.796524651165</v>
      </c>
    </row>
    <row r="1733" spans="28:32" ht="20.100000000000001" customHeight="1" x14ac:dyDescent="0.5">
      <c r="AB1733" s="102">
        <f t="shared" si="130"/>
        <v>38</v>
      </c>
      <c r="AC1733" s="103">
        <f t="shared" si="131"/>
        <v>64.620930232558152</v>
      </c>
      <c r="AD1733" s="103">
        <f t="shared" si="132"/>
        <v>2455.5953488372097</v>
      </c>
      <c r="AE1733" s="104">
        <f t="shared" si="133"/>
        <v>328.28411906976748</v>
      </c>
      <c r="AF1733" s="104">
        <f t="shared" si="134"/>
        <v>12474.796524651165</v>
      </c>
    </row>
    <row r="1734" spans="28:32" ht="20.100000000000001" customHeight="1" x14ac:dyDescent="0.5">
      <c r="AB1734" s="102">
        <f t="shared" si="130"/>
        <v>38</v>
      </c>
      <c r="AC1734" s="103">
        <f t="shared" si="131"/>
        <v>64.620930232558152</v>
      </c>
      <c r="AD1734" s="103">
        <f t="shared" si="132"/>
        <v>2455.5953488372097</v>
      </c>
      <c r="AE1734" s="104">
        <f t="shared" si="133"/>
        <v>328.28411906976748</v>
      </c>
      <c r="AF1734" s="104">
        <f t="shared" si="134"/>
        <v>12474.796524651165</v>
      </c>
    </row>
    <row r="1735" spans="28:32" ht="20.100000000000001" customHeight="1" x14ac:dyDescent="0.5">
      <c r="AB1735" s="102">
        <f t="shared" ref="AB1735:AB1798" si="135">AB1734+U1735</f>
        <v>38</v>
      </c>
      <c r="AC1735" s="103">
        <f t="shared" ref="AC1735:AC1798" si="136">IF(U1735&gt;0,(W1735+AD1734)/AB1735,AC1734)</f>
        <v>64.620930232558152</v>
      </c>
      <c r="AD1735" s="103">
        <f t="shared" ref="AD1735:AD1798" si="137">AB1735*AC1735</f>
        <v>2455.5953488372097</v>
      </c>
      <c r="AE1735" s="104">
        <f t="shared" ref="AE1735:AE1798" si="138">IF(U1735&gt;0,(AF1734+Z1735)/AB1735,AE1734)</f>
        <v>328.28411906976748</v>
      </c>
      <c r="AF1735" s="104">
        <f t="shared" ref="AF1735:AF1798" si="139">AB1735*AE1735</f>
        <v>12474.796524651165</v>
      </c>
    </row>
    <row r="1736" spans="28:32" ht="20.100000000000001" customHeight="1" x14ac:dyDescent="0.5">
      <c r="AB1736" s="102">
        <f t="shared" si="135"/>
        <v>38</v>
      </c>
      <c r="AC1736" s="103">
        <f t="shared" si="136"/>
        <v>64.620930232558152</v>
      </c>
      <c r="AD1736" s="103">
        <f t="shared" si="137"/>
        <v>2455.5953488372097</v>
      </c>
      <c r="AE1736" s="104">
        <f t="shared" si="138"/>
        <v>328.28411906976748</v>
      </c>
      <c r="AF1736" s="104">
        <f t="shared" si="139"/>
        <v>12474.796524651165</v>
      </c>
    </row>
    <row r="1737" spans="28:32" ht="20.100000000000001" customHeight="1" x14ac:dyDescent="0.5">
      <c r="AB1737" s="102">
        <f t="shared" si="135"/>
        <v>38</v>
      </c>
      <c r="AC1737" s="103">
        <f t="shared" si="136"/>
        <v>64.620930232558152</v>
      </c>
      <c r="AD1737" s="103">
        <f t="shared" si="137"/>
        <v>2455.5953488372097</v>
      </c>
      <c r="AE1737" s="104">
        <f t="shared" si="138"/>
        <v>328.28411906976748</v>
      </c>
      <c r="AF1737" s="104">
        <f t="shared" si="139"/>
        <v>12474.796524651165</v>
      </c>
    </row>
    <row r="1738" spans="28:32" ht="20.100000000000001" customHeight="1" x14ac:dyDescent="0.5">
      <c r="AB1738" s="102">
        <f t="shared" si="135"/>
        <v>38</v>
      </c>
      <c r="AC1738" s="103">
        <f t="shared" si="136"/>
        <v>64.620930232558152</v>
      </c>
      <c r="AD1738" s="103">
        <f t="shared" si="137"/>
        <v>2455.5953488372097</v>
      </c>
      <c r="AE1738" s="104">
        <f t="shared" si="138"/>
        <v>328.28411906976748</v>
      </c>
      <c r="AF1738" s="104">
        <f t="shared" si="139"/>
        <v>12474.796524651165</v>
      </c>
    </row>
    <row r="1739" spans="28:32" ht="20.100000000000001" customHeight="1" x14ac:dyDescent="0.5">
      <c r="AB1739" s="102">
        <f t="shared" si="135"/>
        <v>38</v>
      </c>
      <c r="AC1739" s="103">
        <f t="shared" si="136"/>
        <v>64.620930232558152</v>
      </c>
      <c r="AD1739" s="103">
        <f t="shared" si="137"/>
        <v>2455.5953488372097</v>
      </c>
      <c r="AE1739" s="104">
        <f t="shared" si="138"/>
        <v>328.28411906976748</v>
      </c>
      <c r="AF1739" s="104">
        <f t="shared" si="139"/>
        <v>12474.796524651165</v>
      </c>
    </row>
    <row r="1740" spans="28:32" ht="20.100000000000001" customHeight="1" x14ac:dyDescent="0.5">
      <c r="AB1740" s="102">
        <f t="shared" si="135"/>
        <v>38</v>
      </c>
      <c r="AC1740" s="103">
        <f t="shared" si="136"/>
        <v>64.620930232558152</v>
      </c>
      <c r="AD1740" s="103">
        <f t="shared" si="137"/>
        <v>2455.5953488372097</v>
      </c>
      <c r="AE1740" s="104">
        <f t="shared" si="138"/>
        <v>328.28411906976748</v>
      </c>
      <c r="AF1740" s="104">
        <f t="shared" si="139"/>
        <v>12474.796524651165</v>
      </c>
    </row>
    <row r="1741" spans="28:32" ht="20.100000000000001" customHeight="1" x14ac:dyDescent="0.5">
      <c r="AB1741" s="102">
        <f t="shared" si="135"/>
        <v>38</v>
      </c>
      <c r="AC1741" s="103">
        <f t="shared" si="136"/>
        <v>64.620930232558152</v>
      </c>
      <c r="AD1741" s="103">
        <f t="shared" si="137"/>
        <v>2455.5953488372097</v>
      </c>
      <c r="AE1741" s="104">
        <f t="shared" si="138"/>
        <v>328.28411906976748</v>
      </c>
      <c r="AF1741" s="104">
        <f t="shared" si="139"/>
        <v>12474.796524651165</v>
      </c>
    </row>
    <row r="1742" spans="28:32" ht="20.100000000000001" customHeight="1" x14ac:dyDescent="0.5">
      <c r="AB1742" s="102">
        <f t="shared" si="135"/>
        <v>38</v>
      </c>
      <c r="AC1742" s="103">
        <f t="shared" si="136"/>
        <v>64.620930232558152</v>
      </c>
      <c r="AD1742" s="103">
        <f t="shared" si="137"/>
        <v>2455.5953488372097</v>
      </c>
      <c r="AE1742" s="104">
        <f t="shared" si="138"/>
        <v>328.28411906976748</v>
      </c>
      <c r="AF1742" s="104">
        <f t="shared" si="139"/>
        <v>12474.796524651165</v>
      </c>
    </row>
    <row r="1743" spans="28:32" ht="20.100000000000001" customHeight="1" x14ac:dyDescent="0.5">
      <c r="AB1743" s="102">
        <f t="shared" si="135"/>
        <v>38</v>
      </c>
      <c r="AC1743" s="103">
        <f t="shared" si="136"/>
        <v>64.620930232558152</v>
      </c>
      <c r="AD1743" s="103">
        <f t="shared" si="137"/>
        <v>2455.5953488372097</v>
      </c>
      <c r="AE1743" s="104">
        <f t="shared" si="138"/>
        <v>328.28411906976748</v>
      </c>
      <c r="AF1743" s="104">
        <f t="shared" si="139"/>
        <v>12474.796524651165</v>
      </c>
    </row>
    <row r="1744" spans="28:32" ht="20.100000000000001" customHeight="1" x14ac:dyDescent="0.5">
      <c r="AB1744" s="102">
        <f t="shared" si="135"/>
        <v>38</v>
      </c>
      <c r="AC1744" s="103">
        <f t="shared" si="136"/>
        <v>64.620930232558152</v>
      </c>
      <c r="AD1744" s="103">
        <f t="shared" si="137"/>
        <v>2455.5953488372097</v>
      </c>
      <c r="AE1744" s="104">
        <f t="shared" si="138"/>
        <v>328.28411906976748</v>
      </c>
      <c r="AF1744" s="104">
        <f t="shared" si="139"/>
        <v>12474.796524651165</v>
      </c>
    </row>
    <row r="1745" spans="28:32" ht="20.100000000000001" customHeight="1" x14ac:dyDescent="0.5">
      <c r="AB1745" s="102">
        <f t="shared" si="135"/>
        <v>38</v>
      </c>
      <c r="AC1745" s="103">
        <f t="shared" si="136"/>
        <v>64.620930232558152</v>
      </c>
      <c r="AD1745" s="103">
        <f t="shared" si="137"/>
        <v>2455.5953488372097</v>
      </c>
      <c r="AE1745" s="104">
        <f t="shared" si="138"/>
        <v>328.28411906976748</v>
      </c>
      <c r="AF1745" s="104">
        <f t="shared" si="139"/>
        <v>12474.796524651165</v>
      </c>
    </row>
    <row r="1746" spans="28:32" ht="20.100000000000001" customHeight="1" x14ac:dyDescent="0.5">
      <c r="AB1746" s="102">
        <f t="shared" si="135"/>
        <v>38</v>
      </c>
      <c r="AC1746" s="103">
        <f t="shared" si="136"/>
        <v>64.620930232558152</v>
      </c>
      <c r="AD1746" s="103">
        <f t="shared" si="137"/>
        <v>2455.5953488372097</v>
      </c>
      <c r="AE1746" s="104">
        <f t="shared" si="138"/>
        <v>328.28411906976748</v>
      </c>
      <c r="AF1746" s="104">
        <f t="shared" si="139"/>
        <v>12474.796524651165</v>
      </c>
    </row>
    <row r="1747" spans="28:32" ht="20.100000000000001" customHeight="1" x14ac:dyDescent="0.5">
      <c r="AB1747" s="102">
        <f t="shared" si="135"/>
        <v>38</v>
      </c>
      <c r="AC1747" s="103">
        <f t="shared" si="136"/>
        <v>64.620930232558152</v>
      </c>
      <c r="AD1747" s="103">
        <f t="shared" si="137"/>
        <v>2455.5953488372097</v>
      </c>
      <c r="AE1747" s="104">
        <f t="shared" si="138"/>
        <v>328.28411906976748</v>
      </c>
      <c r="AF1747" s="104">
        <f t="shared" si="139"/>
        <v>12474.796524651165</v>
      </c>
    </row>
    <row r="1748" spans="28:32" ht="20.100000000000001" customHeight="1" x14ac:dyDescent="0.5">
      <c r="AB1748" s="102">
        <f t="shared" si="135"/>
        <v>38</v>
      </c>
      <c r="AC1748" s="103">
        <f t="shared" si="136"/>
        <v>64.620930232558152</v>
      </c>
      <c r="AD1748" s="103">
        <f t="shared" si="137"/>
        <v>2455.5953488372097</v>
      </c>
      <c r="AE1748" s="104">
        <f t="shared" si="138"/>
        <v>328.28411906976748</v>
      </c>
      <c r="AF1748" s="104">
        <f t="shared" si="139"/>
        <v>12474.796524651165</v>
      </c>
    </row>
    <row r="1749" spans="28:32" ht="20.100000000000001" customHeight="1" x14ac:dyDescent="0.5">
      <c r="AB1749" s="102">
        <f t="shared" si="135"/>
        <v>38</v>
      </c>
      <c r="AC1749" s="103">
        <f t="shared" si="136"/>
        <v>64.620930232558152</v>
      </c>
      <c r="AD1749" s="103">
        <f t="shared" si="137"/>
        <v>2455.5953488372097</v>
      </c>
      <c r="AE1749" s="104">
        <f t="shared" si="138"/>
        <v>328.28411906976748</v>
      </c>
      <c r="AF1749" s="104">
        <f t="shared" si="139"/>
        <v>12474.796524651165</v>
      </c>
    </row>
    <row r="1750" spans="28:32" ht="20.100000000000001" customHeight="1" x14ac:dyDescent="0.5">
      <c r="AB1750" s="102">
        <f t="shared" si="135"/>
        <v>38</v>
      </c>
      <c r="AC1750" s="103">
        <f t="shared" si="136"/>
        <v>64.620930232558152</v>
      </c>
      <c r="AD1750" s="103">
        <f t="shared" si="137"/>
        <v>2455.5953488372097</v>
      </c>
      <c r="AE1750" s="104">
        <f t="shared" si="138"/>
        <v>328.28411906976748</v>
      </c>
      <c r="AF1750" s="104">
        <f t="shared" si="139"/>
        <v>12474.796524651165</v>
      </c>
    </row>
    <row r="1751" spans="28:32" ht="20.100000000000001" customHeight="1" x14ac:dyDescent="0.5">
      <c r="AB1751" s="102">
        <f t="shared" si="135"/>
        <v>38</v>
      </c>
      <c r="AC1751" s="103">
        <f t="shared" si="136"/>
        <v>64.620930232558152</v>
      </c>
      <c r="AD1751" s="103">
        <f t="shared" si="137"/>
        <v>2455.5953488372097</v>
      </c>
      <c r="AE1751" s="104">
        <f t="shared" si="138"/>
        <v>328.28411906976748</v>
      </c>
      <c r="AF1751" s="104">
        <f t="shared" si="139"/>
        <v>12474.796524651165</v>
      </c>
    </row>
    <row r="1752" spans="28:32" ht="20.100000000000001" customHeight="1" x14ac:dyDescent="0.5">
      <c r="AB1752" s="102">
        <f t="shared" si="135"/>
        <v>38</v>
      </c>
      <c r="AC1752" s="103">
        <f t="shared" si="136"/>
        <v>64.620930232558152</v>
      </c>
      <c r="AD1752" s="103">
        <f t="shared" si="137"/>
        <v>2455.5953488372097</v>
      </c>
      <c r="AE1752" s="104">
        <f t="shared" si="138"/>
        <v>328.28411906976748</v>
      </c>
      <c r="AF1752" s="104">
        <f t="shared" si="139"/>
        <v>12474.796524651165</v>
      </c>
    </row>
    <row r="1753" spans="28:32" ht="20.100000000000001" customHeight="1" x14ac:dyDescent="0.5">
      <c r="AB1753" s="102">
        <f t="shared" si="135"/>
        <v>38</v>
      </c>
      <c r="AC1753" s="103">
        <f t="shared" si="136"/>
        <v>64.620930232558152</v>
      </c>
      <c r="AD1753" s="103">
        <f t="shared" si="137"/>
        <v>2455.5953488372097</v>
      </c>
      <c r="AE1753" s="104">
        <f t="shared" si="138"/>
        <v>328.28411906976748</v>
      </c>
      <c r="AF1753" s="104">
        <f t="shared" si="139"/>
        <v>12474.796524651165</v>
      </c>
    </row>
    <row r="1754" spans="28:32" ht="20.100000000000001" customHeight="1" x14ac:dyDescent="0.5">
      <c r="AB1754" s="102">
        <f t="shared" si="135"/>
        <v>38</v>
      </c>
      <c r="AC1754" s="103">
        <f t="shared" si="136"/>
        <v>64.620930232558152</v>
      </c>
      <c r="AD1754" s="103">
        <f t="shared" si="137"/>
        <v>2455.5953488372097</v>
      </c>
      <c r="AE1754" s="104">
        <f t="shared" si="138"/>
        <v>328.28411906976748</v>
      </c>
      <c r="AF1754" s="104">
        <f t="shared" si="139"/>
        <v>12474.796524651165</v>
      </c>
    </row>
    <row r="1755" spans="28:32" ht="20.100000000000001" customHeight="1" x14ac:dyDescent="0.5">
      <c r="AB1755" s="102">
        <f t="shared" si="135"/>
        <v>38</v>
      </c>
      <c r="AC1755" s="103">
        <f t="shared" si="136"/>
        <v>64.620930232558152</v>
      </c>
      <c r="AD1755" s="103">
        <f t="shared" si="137"/>
        <v>2455.5953488372097</v>
      </c>
      <c r="AE1755" s="104">
        <f t="shared" si="138"/>
        <v>328.28411906976748</v>
      </c>
      <c r="AF1755" s="104">
        <f t="shared" si="139"/>
        <v>12474.796524651165</v>
      </c>
    </row>
    <row r="1756" spans="28:32" ht="20.100000000000001" customHeight="1" x14ac:dyDescent="0.5">
      <c r="AB1756" s="102">
        <f t="shared" si="135"/>
        <v>38</v>
      </c>
      <c r="AC1756" s="103">
        <f t="shared" si="136"/>
        <v>64.620930232558152</v>
      </c>
      <c r="AD1756" s="103">
        <f t="shared" si="137"/>
        <v>2455.5953488372097</v>
      </c>
      <c r="AE1756" s="104">
        <f t="shared" si="138"/>
        <v>328.28411906976748</v>
      </c>
      <c r="AF1756" s="104">
        <f t="shared" si="139"/>
        <v>12474.796524651165</v>
      </c>
    </row>
    <row r="1757" spans="28:32" ht="20.100000000000001" customHeight="1" x14ac:dyDescent="0.5">
      <c r="AB1757" s="102">
        <f t="shared" si="135"/>
        <v>38</v>
      </c>
      <c r="AC1757" s="103">
        <f t="shared" si="136"/>
        <v>64.620930232558152</v>
      </c>
      <c r="AD1757" s="103">
        <f t="shared" si="137"/>
        <v>2455.5953488372097</v>
      </c>
      <c r="AE1757" s="104">
        <f t="shared" si="138"/>
        <v>328.28411906976748</v>
      </c>
      <c r="AF1757" s="104">
        <f t="shared" si="139"/>
        <v>12474.796524651165</v>
      </c>
    </row>
    <row r="1758" spans="28:32" ht="20.100000000000001" customHeight="1" x14ac:dyDescent="0.5">
      <c r="AB1758" s="102">
        <f t="shared" si="135"/>
        <v>38</v>
      </c>
      <c r="AC1758" s="103">
        <f t="shared" si="136"/>
        <v>64.620930232558152</v>
      </c>
      <c r="AD1758" s="103">
        <f t="shared" si="137"/>
        <v>2455.5953488372097</v>
      </c>
      <c r="AE1758" s="104">
        <f t="shared" si="138"/>
        <v>328.28411906976748</v>
      </c>
      <c r="AF1758" s="104">
        <f t="shared" si="139"/>
        <v>12474.796524651165</v>
      </c>
    </row>
    <row r="1759" spans="28:32" ht="20.100000000000001" customHeight="1" x14ac:dyDescent="0.5">
      <c r="AB1759" s="102">
        <f t="shared" si="135"/>
        <v>38</v>
      </c>
      <c r="AC1759" s="103">
        <f t="shared" si="136"/>
        <v>64.620930232558152</v>
      </c>
      <c r="AD1759" s="103">
        <f t="shared" si="137"/>
        <v>2455.5953488372097</v>
      </c>
      <c r="AE1759" s="104">
        <f t="shared" si="138"/>
        <v>328.28411906976748</v>
      </c>
      <c r="AF1759" s="104">
        <f t="shared" si="139"/>
        <v>12474.796524651165</v>
      </c>
    </row>
    <row r="1760" spans="28:32" ht="20.100000000000001" customHeight="1" x14ac:dyDescent="0.5">
      <c r="AB1760" s="102">
        <f t="shared" si="135"/>
        <v>38</v>
      </c>
      <c r="AC1760" s="103">
        <f t="shared" si="136"/>
        <v>64.620930232558152</v>
      </c>
      <c r="AD1760" s="103">
        <f t="shared" si="137"/>
        <v>2455.5953488372097</v>
      </c>
      <c r="AE1760" s="104">
        <f t="shared" si="138"/>
        <v>328.28411906976748</v>
      </c>
      <c r="AF1760" s="104">
        <f t="shared" si="139"/>
        <v>12474.796524651165</v>
      </c>
    </row>
    <row r="1761" spans="28:32" ht="20.100000000000001" customHeight="1" x14ac:dyDescent="0.5">
      <c r="AB1761" s="102">
        <f t="shared" si="135"/>
        <v>38</v>
      </c>
      <c r="AC1761" s="103">
        <f t="shared" si="136"/>
        <v>64.620930232558152</v>
      </c>
      <c r="AD1761" s="103">
        <f t="shared" si="137"/>
        <v>2455.5953488372097</v>
      </c>
      <c r="AE1761" s="104">
        <f t="shared" si="138"/>
        <v>328.28411906976748</v>
      </c>
      <c r="AF1761" s="104">
        <f t="shared" si="139"/>
        <v>12474.796524651165</v>
      </c>
    </row>
    <row r="1762" spans="28:32" ht="20.100000000000001" customHeight="1" x14ac:dyDescent="0.5">
      <c r="AB1762" s="102">
        <f t="shared" si="135"/>
        <v>38</v>
      </c>
      <c r="AC1762" s="103">
        <f t="shared" si="136"/>
        <v>64.620930232558152</v>
      </c>
      <c r="AD1762" s="103">
        <f t="shared" si="137"/>
        <v>2455.5953488372097</v>
      </c>
      <c r="AE1762" s="104">
        <f t="shared" si="138"/>
        <v>328.28411906976748</v>
      </c>
      <c r="AF1762" s="104">
        <f t="shared" si="139"/>
        <v>12474.796524651165</v>
      </c>
    </row>
    <row r="1763" spans="28:32" ht="20.100000000000001" customHeight="1" x14ac:dyDescent="0.5">
      <c r="AB1763" s="102">
        <f t="shared" si="135"/>
        <v>38</v>
      </c>
      <c r="AC1763" s="103">
        <f t="shared" si="136"/>
        <v>64.620930232558152</v>
      </c>
      <c r="AD1763" s="103">
        <f t="shared" si="137"/>
        <v>2455.5953488372097</v>
      </c>
      <c r="AE1763" s="104">
        <f t="shared" si="138"/>
        <v>328.28411906976748</v>
      </c>
      <c r="AF1763" s="104">
        <f t="shared" si="139"/>
        <v>12474.796524651165</v>
      </c>
    </row>
    <row r="1764" spans="28:32" ht="20.100000000000001" customHeight="1" x14ac:dyDescent="0.5">
      <c r="AB1764" s="102">
        <f t="shared" si="135"/>
        <v>38</v>
      </c>
      <c r="AC1764" s="103">
        <f t="shared" si="136"/>
        <v>64.620930232558152</v>
      </c>
      <c r="AD1764" s="103">
        <f t="shared" si="137"/>
        <v>2455.5953488372097</v>
      </c>
      <c r="AE1764" s="104">
        <f t="shared" si="138"/>
        <v>328.28411906976748</v>
      </c>
      <c r="AF1764" s="104">
        <f t="shared" si="139"/>
        <v>12474.796524651165</v>
      </c>
    </row>
    <row r="1765" spans="28:32" ht="20.100000000000001" customHeight="1" x14ac:dyDescent="0.5">
      <c r="AB1765" s="102">
        <f t="shared" si="135"/>
        <v>38</v>
      </c>
      <c r="AC1765" s="103">
        <f t="shared" si="136"/>
        <v>64.620930232558152</v>
      </c>
      <c r="AD1765" s="103">
        <f t="shared" si="137"/>
        <v>2455.5953488372097</v>
      </c>
      <c r="AE1765" s="104">
        <f t="shared" si="138"/>
        <v>328.28411906976748</v>
      </c>
      <c r="AF1765" s="104">
        <f t="shared" si="139"/>
        <v>12474.796524651165</v>
      </c>
    </row>
    <row r="1766" spans="28:32" ht="20.100000000000001" customHeight="1" x14ac:dyDescent="0.5">
      <c r="AB1766" s="102">
        <f t="shared" si="135"/>
        <v>38</v>
      </c>
      <c r="AC1766" s="103">
        <f t="shared" si="136"/>
        <v>64.620930232558152</v>
      </c>
      <c r="AD1766" s="103">
        <f t="shared" si="137"/>
        <v>2455.5953488372097</v>
      </c>
      <c r="AE1766" s="104">
        <f t="shared" si="138"/>
        <v>328.28411906976748</v>
      </c>
      <c r="AF1766" s="104">
        <f t="shared" si="139"/>
        <v>12474.796524651165</v>
      </c>
    </row>
    <row r="1767" spans="28:32" ht="20.100000000000001" customHeight="1" x14ac:dyDescent="0.5">
      <c r="AB1767" s="102">
        <f t="shared" si="135"/>
        <v>38</v>
      </c>
      <c r="AC1767" s="103">
        <f t="shared" si="136"/>
        <v>64.620930232558152</v>
      </c>
      <c r="AD1767" s="103">
        <f t="shared" si="137"/>
        <v>2455.5953488372097</v>
      </c>
      <c r="AE1767" s="104">
        <f t="shared" si="138"/>
        <v>328.28411906976748</v>
      </c>
      <c r="AF1767" s="104">
        <f t="shared" si="139"/>
        <v>12474.796524651165</v>
      </c>
    </row>
    <row r="1768" spans="28:32" ht="20.100000000000001" customHeight="1" x14ac:dyDescent="0.5">
      <c r="AB1768" s="102">
        <f t="shared" si="135"/>
        <v>38</v>
      </c>
      <c r="AC1768" s="103">
        <f t="shared" si="136"/>
        <v>64.620930232558152</v>
      </c>
      <c r="AD1768" s="103">
        <f t="shared" si="137"/>
        <v>2455.5953488372097</v>
      </c>
      <c r="AE1768" s="104">
        <f t="shared" si="138"/>
        <v>328.28411906976748</v>
      </c>
      <c r="AF1768" s="104">
        <f t="shared" si="139"/>
        <v>12474.796524651165</v>
      </c>
    </row>
    <row r="1769" spans="28:32" ht="20.100000000000001" customHeight="1" x14ac:dyDescent="0.5">
      <c r="AB1769" s="102">
        <f t="shared" si="135"/>
        <v>38</v>
      </c>
      <c r="AC1769" s="103">
        <f t="shared" si="136"/>
        <v>64.620930232558152</v>
      </c>
      <c r="AD1769" s="103">
        <f t="shared" si="137"/>
        <v>2455.5953488372097</v>
      </c>
      <c r="AE1769" s="104">
        <f t="shared" si="138"/>
        <v>328.28411906976748</v>
      </c>
      <c r="AF1769" s="104">
        <f t="shared" si="139"/>
        <v>12474.796524651165</v>
      </c>
    </row>
    <row r="1770" spans="28:32" ht="20.100000000000001" customHeight="1" x14ac:dyDescent="0.5">
      <c r="AB1770" s="102">
        <f t="shared" si="135"/>
        <v>38</v>
      </c>
      <c r="AC1770" s="103">
        <f t="shared" si="136"/>
        <v>64.620930232558152</v>
      </c>
      <c r="AD1770" s="103">
        <f t="shared" si="137"/>
        <v>2455.5953488372097</v>
      </c>
      <c r="AE1770" s="104">
        <f t="shared" si="138"/>
        <v>328.28411906976748</v>
      </c>
      <c r="AF1770" s="104">
        <f t="shared" si="139"/>
        <v>12474.796524651165</v>
      </c>
    </row>
    <row r="1771" spans="28:32" ht="20.100000000000001" customHeight="1" x14ac:dyDescent="0.5">
      <c r="AB1771" s="102">
        <f t="shared" si="135"/>
        <v>38</v>
      </c>
      <c r="AC1771" s="103">
        <f t="shared" si="136"/>
        <v>64.620930232558152</v>
      </c>
      <c r="AD1771" s="103">
        <f t="shared" si="137"/>
        <v>2455.5953488372097</v>
      </c>
      <c r="AE1771" s="104">
        <f t="shared" si="138"/>
        <v>328.28411906976748</v>
      </c>
      <c r="AF1771" s="104">
        <f t="shared" si="139"/>
        <v>12474.796524651165</v>
      </c>
    </row>
    <row r="1772" spans="28:32" ht="20.100000000000001" customHeight="1" x14ac:dyDescent="0.5">
      <c r="AB1772" s="102">
        <f t="shared" si="135"/>
        <v>38</v>
      </c>
      <c r="AC1772" s="103">
        <f t="shared" si="136"/>
        <v>64.620930232558152</v>
      </c>
      <c r="AD1772" s="103">
        <f t="shared" si="137"/>
        <v>2455.5953488372097</v>
      </c>
      <c r="AE1772" s="104">
        <f t="shared" si="138"/>
        <v>328.28411906976748</v>
      </c>
      <c r="AF1772" s="104">
        <f t="shared" si="139"/>
        <v>12474.796524651165</v>
      </c>
    </row>
    <row r="1773" spans="28:32" ht="20.100000000000001" customHeight="1" x14ac:dyDescent="0.5">
      <c r="AB1773" s="102">
        <f t="shared" si="135"/>
        <v>38</v>
      </c>
      <c r="AC1773" s="103">
        <f t="shared" si="136"/>
        <v>64.620930232558152</v>
      </c>
      <c r="AD1773" s="103">
        <f t="shared" si="137"/>
        <v>2455.5953488372097</v>
      </c>
      <c r="AE1773" s="104">
        <f t="shared" si="138"/>
        <v>328.28411906976748</v>
      </c>
      <c r="AF1773" s="104">
        <f t="shared" si="139"/>
        <v>12474.796524651165</v>
      </c>
    </row>
    <row r="1774" spans="28:32" ht="20.100000000000001" customHeight="1" x14ac:dyDescent="0.5">
      <c r="AB1774" s="102">
        <f t="shared" si="135"/>
        <v>38</v>
      </c>
      <c r="AC1774" s="103">
        <f t="shared" si="136"/>
        <v>64.620930232558152</v>
      </c>
      <c r="AD1774" s="103">
        <f t="shared" si="137"/>
        <v>2455.5953488372097</v>
      </c>
      <c r="AE1774" s="104">
        <f t="shared" si="138"/>
        <v>328.28411906976748</v>
      </c>
      <c r="AF1774" s="104">
        <f t="shared" si="139"/>
        <v>12474.796524651165</v>
      </c>
    </row>
    <row r="1775" spans="28:32" ht="20.100000000000001" customHeight="1" x14ac:dyDescent="0.5">
      <c r="AB1775" s="102">
        <f t="shared" si="135"/>
        <v>38</v>
      </c>
      <c r="AC1775" s="103">
        <f t="shared" si="136"/>
        <v>64.620930232558152</v>
      </c>
      <c r="AD1775" s="103">
        <f t="shared" si="137"/>
        <v>2455.5953488372097</v>
      </c>
      <c r="AE1775" s="104">
        <f t="shared" si="138"/>
        <v>328.28411906976748</v>
      </c>
      <c r="AF1775" s="104">
        <f t="shared" si="139"/>
        <v>12474.796524651165</v>
      </c>
    </row>
    <row r="1776" spans="28:32" ht="20.100000000000001" customHeight="1" x14ac:dyDescent="0.5">
      <c r="AB1776" s="102">
        <f t="shared" si="135"/>
        <v>38</v>
      </c>
      <c r="AC1776" s="103">
        <f t="shared" si="136"/>
        <v>64.620930232558152</v>
      </c>
      <c r="AD1776" s="103">
        <f t="shared" si="137"/>
        <v>2455.5953488372097</v>
      </c>
      <c r="AE1776" s="104">
        <f t="shared" si="138"/>
        <v>328.28411906976748</v>
      </c>
      <c r="AF1776" s="104">
        <f t="shared" si="139"/>
        <v>12474.796524651165</v>
      </c>
    </row>
    <row r="1777" spans="28:32" ht="20.100000000000001" customHeight="1" x14ac:dyDescent="0.5">
      <c r="AB1777" s="102">
        <f t="shared" si="135"/>
        <v>38</v>
      </c>
      <c r="AC1777" s="103">
        <f t="shared" si="136"/>
        <v>64.620930232558152</v>
      </c>
      <c r="AD1777" s="103">
        <f t="shared" si="137"/>
        <v>2455.5953488372097</v>
      </c>
      <c r="AE1777" s="104">
        <f t="shared" si="138"/>
        <v>328.28411906976748</v>
      </c>
      <c r="AF1777" s="104">
        <f t="shared" si="139"/>
        <v>12474.796524651165</v>
      </c>
    </row>
    <row r="1778" spans="28:32" ht="20.100000000000001" customHeight="1" x14ac:dyDescent="0.5">
      <c r="AB1778" s="102">
        <f t="shared" si="135"/>
        <v>38</v>
      </c>
      <c r="AC1778" s="103">
        <f t="shared" si="136"/>
        <v>64.620930232558152</v>
      </c>
      <c r="AD1778" s="103">
        <f t="shared" si="137"/>
        <v>2455.5953488372097</v>
      </c>
      <c r="AE1778" s="104">
        <f t="shared" si="138"/>
        <v>328.28411906976748</v>
      </c>
      <c r="AF1778" s="104">
        <f t="shared" si="139"/>
        <v>12474.796524651165</v>
      </c>
    </row>
    <row r="1779" spans="28:32" ht="20.100000000000001" customHeight="1" x14ac:dyDescent="0.5">
      <c r="AB1779" s="102">
        <f t="shared" si="135"/>
        <v>38</v>
      </c>
      <c r="AC1779" s="103">
        <f t="shared" si="136"/>
        <v>64.620930232558152</v>
      </c>
      <c r="AD1779" s="103">
        <f t="shared" si="137"/>
        <v>2455.5953488372097</v>
      </c>
      <c r="AE1779" s="104">
        <f t="shared" si="138"/>
        <v>328.28411906976748</v>
      </c>
      <c r="AF1779" s="104">
        <f t="shared" si="139"/>
        <v>12474.796524651165</v>
      </c>
    </row>
    <row r="1780" spans="28:32" ht="20.100000000000001" customHeight="1" x14ac:dyDescent="0.5">
      <c r="AB1780" s="102">
        <f t="shared" si="135"/>
        <v>38</v>
      </c>
      <c r="AC1780" s="103">
        <f t="shared" si="136"/>
        <v>64.620930232558152</v>
      </c>
      <c r="AD1780" s="103">
        <f t="shared" si="137"/>
        <v>2455.5953488372097</v>
      </c>
      <c r="AE1780" s="104">
        <f t="shared" si="138"/>
        <v>328.28411906976748</v>
      </c>
      <c r="AF1780" s="104">
        <f t="shared" si="139"/>
        <v>12474.796524651165</v>
      </c>
    </row>
    <row r="1781" spans="28:32" ht="20.100000000000001" customHeight="1" x14ac:dyDescent="0.5">
      <c r="AB1781" s="102">
        <f t="shared" si="135"/>
        <v>38</v>
      </c>
      <c r="AC1781" s="103">
        <f t="shared" si="136"/>
        <v>64.620930232558152</v>
      </c>
      <c r="AD1781" s="103">
        <f t="shared" si="137"/>
        <v>2455.5953488372097</v>
      </c>
      <c r="AE1781" s="104">
        <f t="shared" si="138"/>
        <v>328.28411906976748</v>
      </c>
      <c r="AF1781" s="104">
        <f t="shared" si="139"/>
        <v>12474.796524651165</v>
      </c>
    </row>
    <row r="1782" spans="28:32" ht="20.100000000000001" customHeight="1" x14ac:dyDescent="0.5">
      <c r="AB1782" s="102">
        <f t="shared" si="135"/>
        <v>38</v>
      </c>
      <c r="AC1782" s="103">
        <f t="shared" si="136"/>
        <v>64.620930232558152</v>
      </c>
      <c r="AD1782" s="103">
        <f t="shared" si="137"/>
        <v>2455.5953488372097</v>
      </c>
      <c r="AE1782" s="104">
        <f t="shared" si="138"/>
        <v>328.28411906976748</v>
      </c>
      <c r="AF1782" s="104">
        <f t="shared" si="139"/>
        <v>12474.796524651165</v>
      </c>
    </row>
    <row r="1783" spans="28:32" ht="20.100000000000001" customHeight="1" x14ac:dyDescent="0.5">
      <c r="AB1783" s="102">
        <f t="shared" si="135"/>
        <v>38</v>
      </c>
      <c r="AC1783" s="103">
        <f t="shared" si="136"/>
        <v>64.620930232558152</v>
      </c>
      <c r="AD1783" s="103">
        <f t="shared" si="137"/>
        <v>2455.5953488372097</v>
      </c>
      <c r="AE1783" s="104">
        <f t="shared" si="138"/>
        <v>328.28411906976748</v>
      </c>
      <c r="AF1783" s="104">
        <f t="shared" si="139"/>
        <v>12474.796524651165</v>
      </c>
    </row>
    <row r="1784" spans="28:32" ht="20.100000000000001" customHeight="1" x14ac:dyDescent="0.5">
      <c r="AB1784" s="102">
        <f t="shared" si="135"/>
        <v>38</v>
      </c>
      <c r="AC1784" s="103">
        <f t="shared" si="136"/>
        <v>64.620930232558152</v>
      </c>
      <c r="AD1784" s="103">
        <f t="shared" si="137"/>
        <v>2455.5953488372097</v>
      </c>
      <c r="AE1784" s="104">
        <f t="shared" si="138"/>
        <v>328.28411906976748</v>
      </c>
      <c r="AF1784" s="104">
        <f t="shared" si="139"/>
        <v>12474.796524651165</v>
      </c>
    </row>
    <row r="1785" spans="28:32" ht="20.100000000000001" customHeight="1" x14ac:dyDescent="0.5">
      <c r="AB1785" s="102">
        <f t="shared" si="135"/>
        <v>38</v>
      </c>
      <c r="AC1785" s="103">
        <f t="shared" si="136"/>
        <v>64.620930232558152</v>
      </c>
      <c r="AD1785" s="103">
        <f t="shared" si="137"/>
        <v>2455.5953488372097</v>
      </c>
      <c r="AE1785" s="104">
        <f t="shared" si="138"/>
        <v>328.28411906976748</v>
      </c>
      <c r="AF1785" s="104">
        <f t="shared" si="139"/>
        <v>12474.796524651165</v>
      </c>
    </row>
    <row r="1786" spans="28:32" ht="20.100000000000001" customHeight="1" x14ac:dyDescent="0.5">
      <c r="AB1786" s="102">
        <f t="shared" si="135"/>
        <v>38</v>
      </c>
      <c r="AC1786" s="103">
        <f t="shared" si="136"/>
        <v>64.620930232558152</v>
      </c>
      <c r="AD1786" s="103">
        <f t="shared" si="137"/>
        <v>2455.5953488372097</v>
      </c>
      <c r="AE1786" s="104">
        <f t="shared" si="138"/>
        <v>328.28411906976748</v>
      </c>
      <c r="AF1786" s="104">
        <f t="shared" si="139"/>
        <v>12474.796524651165</v>
      </c>
    </row>
    <row r="1787" spans="28:32" ht="20.100000000000001" customHeight="1" x14ac:dyDescent="0.5">
      <c r="AB1787" s="102">
        <f t="shared" si="135"/>
        <v>38</v>
      </c>
      <c r="AC1787" s="103">
        <f t="shared" si="136"/>
        <v>64.620930232558152</v>
      </c>
      <c r="AD1787" s="103">
        <f t="shared" si="137"/>
        <v>2455.5953488372097</v>
      </c>
      <c r="AE1787" s="104">
        <f t="shared" si="138"/>
        <v>328.28411906976748</v>
      </c>
      <c r="AF1787" s="104">
        <f t="shared" si="139"/>
        <v>12474.796524651165</v>
      </c>
    </row>
    <row r="1788" spans="28:32" ht="20.100000000000001" customHeight="1" x14ac:dyDescent="0.5">
      <c r="AB1788" s="102">
        <f t="shared" si="135"/>
        <v>38</v>
      </c>
      <c r="AC1788" s="103">
        <f t="shared" si="136"/>
        <v>64.620930232558152</v>
      </c>
      <c r="AD1788" s="103">
        <f t="shared" si="137"/>
        <v>2455.5953488372097</v>
      </c>
      <c r="AE1788" s="104">
        <f t="shared" si="138"/>
        <v>328.28411906976748</v>
      </c>
      <c r="AF1788" s="104">
        <f t="shared" si="139"/>
        <v>12474.796524651165</v>
      </c>
    </row>
    <row r="1789" spans="28:32" ht="20.100000000000001" customHeight="1" x14ac:dyDescent="0.5">
      <c r="AB1789" s="102">
        <f t="shared" si="135"/>
        <v>38</v>
      </c>
      <c r="AC1789" s="103">
        <f t="shared" si="136"/>
        <v>64.620930232558152</v>
      </c>
      <c r="AD1789" s="103">
        <f t="shared" si="137"/>
        <v>2455.5953488372097</v>
      </c>
      <c r="AE1789" s="104">
        <f t="shared" si="138"/>
        <v>328.28411906976748</v>
      </c>
      <c r="AF1789" s="104">
        <f t="shared" si="139"/>
        <v>12474.796524651165</v>
      </c>
    </row>
    <row r="1790" spans="28:32" ht="20.100000000000001" customHeight="1" x14ac:dyDescent="0.5">
      <c r="AB1790" s="102">
        <f t="shared" si="135"/>
        <v>38</v>
      </c>
      <c r="AC1790" s="103">
        <f t="shared" si="136"/>
        <v>64.620930232558152</v>
      </c>
      <c r="AD1790" s="103">
        <f t="shared" si="137"/>
        <v>2455.5953488372097</v>
      </c>
      <c r="AE1790" s="104">
        <f t="shared" si="138"/>
        <v>328.28411906976748</v>
      </c>
      <c r="AF1790" s="104">
        <f t="shared" si="139"/>
        <v>12474.796524651165</v>
      </c>
    </row>
    <row r="1791" spans="28:32" ht="20.100000000000001" customHeight="1" x14ac:dyDescent="0.5">
      <c r="AB1791" s="102">
        <f t="shared" si="135"/>
        <v>38</v>
      </c>
      <c r="AC1791" s="103">
        <f t="shared" si="136"/>
        <v>64.620930232558152</v>
      </c>
      <c r="AD1791" s="103">
        <f t="shared" si="137"/>
        <v>2455.5953488372097</v>
      </c>
      <c r="AE1791" s="104">
        <f t="shared" si="138"/>
        <v>328.28411906976748</v>
      </c>
      <c r="AF1791" s="104">
        <f t="shared" si="139"/>
        <v>12474.796524651165</v>
      </c>
    </row>
    <row r="1792" spans="28:32" ht="20.100000000000001" customHeight="1" x14ac:dyDescent="0.5">
      <c r="AB1792" s="102">
        <f t="shared" si="135"/>
        <v>38</v>
      </c>
      <c r="AC1792" s="103">
        <f t="shared" si="136"/>
        <v>64.620930232558152</v>
      </c>
      <c r="AD1792" s="103">
        <f t="shared" si="137"/>
        <v>2455.5953488372097</v>
      </c>
      <c r="AE1792" s="104">
        <f t="shared" si="138"/>
        <v>328.28411906976748</v>
      </c>
      <c r="AF1792" s="104">
        <f t="shared" si="139"/>
        <v>12474.796524651165</v>
      </c>
    </row>
    <row r="1793" spans="28:32" ht="20.100000000000001" customHeight="1" x14ac:dyDescent="0.5">
      <c r="AB1793" s="102">
        <f t="shared" si="135"/>
        <v>38</v>
      </c>
      <c r="AC1793" s="103">
        <f t="shared" si="136"/>
        <v>64.620930232558152</v>
      </c>
      <c r="AD1793" s="103">
        <f t="shared" si="137"/>
        <v>2455.5953488372097</v>
      </c>
      <c r="AE1793" s="104">
        <f t="shared" si="138"/>
        <v>328.28411906976748</v>
      </c>
      <c r="AF1793" s="104">
        <f t="shared" si="139"/>
        <v>12474.796524651165</v>
      </c>
    </row>
    <row r="1794" spans="28:32" ht="20.100000000000001" customHeight="1" x14ac:dyDescent="0.5">
      <c r="AB1794" s="102">
        <f t="shared" si="135"/>
        <v>38</v>
      </c>
      <c r="AC1794" s="103">
        <f t="shared" si="136"/>
        <v>64.620930232558152</v>
      </c>
      <c r="AD1794" s="103">
        <f t="shared" si="137"/>
        <v>2455.5953488372097</v>
      </c>
      <c r="AE1794" s="104">
        <f t="shared" si="138"/>
        <v>328.28411906976748</v>
      </c>
      <c r="AF1794" s="104">
        <f t="shared" si="139"/>
        <v>12474.796524651165</v>
      </c>
    </row>
    <row r="1795" spans="28:32" ht="20.100000000000001" customHeight="1" x14ac:dyDescent="0.5">
      <c r="AB1795" s="102">
        <f t="shared" si="135"/>
        <v>38</v>
      </c>
      <c r="AC1795" s="103">
        <f t="shared" si="136"/>
        <v>64.620930232558152</v>
      </c>
      <c r="AD1795" s="103">
        <f t="shared" si="137"/>
        <v>2455.5953488372097</v>
      </c>
      <c r="AE1795" s="104">
        <f t="shared" si="138"/>
        <v>328.28411906976748</v>
      </c>
      <c r="AF1795" s="104">
        <f t="shared" si="139"/>
        <v>12474.796524651165</v>
      </c>
    </row>
    <row r="1796" spans="28:32" ht="20.100000000000001" customHeight="1" x14ac:dyDescent="0.5">
      <c r="AB1796" s="102">
        <f t="shared" si="135"/>
        <v>38</v>
      </c>
      <c r="AC1796" s="103">
        <f t="shared" si="136"/>
        <v>64.620930232558152</v>
      </c>
      <c r="AD1796" s="103">
        <f t="shared" si="137"/>
        <v>2455.5953488372097</v>
      </c>
      <c r="AE1796" s="104">
        <f t="shared" si="138"/>
        <v>328.28411906976748</v>
      </c>
      <c r="AF1796" s="104">
        <f t="shared" si="139"/>
        <v>12474.796524651165</v>
      </c>
    </row>
    <row r="1797" spans="28:32" ht="20.100000000000001" customHeight="1" x14ac:dyDescent="0.5">
      <c r="AB1797" s="102">
        <f t="shared" si="135"/>
        <v>38</v>
      </c>
      <c r="AC1797" s="103">
        <f t="shared" si="136"/>
        <v>64.620930232558152</v>
      </c>
      <c r="AD1797" s="103">
        <f t="shared" si="137"/>
        <v>2455.5953488372097</v>
      </c>
      <c r="AE1797" s="104">
        <f t="shared" si="138"/>
        <v>328.28411906976748</v>
      </c>
      <c r="AF1797" s="104">
        <f t="shared" si="139"/>
        <v>12474.796524651165</v>
      </c>
    </row>
    <row r="1798" spans="28:32" ht="20.100000000000001" customHeight="1" x14ac:dyDescent="0.5">
      <c r="AB1798" s="102">
        <f t="shared" si="135"/>
        <v>38</v>
      </c>
      <c r="AC1798" s="103">
        <f t="shared" si="136"/>
        <v>64.620930232558152</v>
      </c>
      <c r="AD1798" s="103">
        <f t="shared" si="137"/>
        <v>2455.5953488372097</v>
      </c>
      <c r="AE1798" s="104">
        <f t="shared" si="138"/>
        <v>328.28411906976748</v>
      </c>
      <c r="AF1798" s="104">
        <f t="shared" si="139"/>
        <v>12474.796524651165</v>
      </c>
    </row>
    <row r="1799" spans="28:32" ht="20.100000000000001" customHeight="1" x14ac:dyDescent="0.5">
      <c r="AB1799" s="102">
        <f t="shared" ref="AB1799:AB1862" si="140">AB1798+U1799</f>
        <v>38</v>
      </c>
      <c r="AC1799" s="103">
        <f t="shared" ref="AC1799:AC1862" si="141">IF(U1799&gt;0,(W1799+AD1798)/AB1799,AC1798)</f>
        <v>64.620930232558152</v>
      </c>
      <c r="AD1799" s="103">
        <f t="shared" ref="AD1799:AD1862" si="142">AB1799*AC1799</f>
        <v>2455.5953488372097</v>
      </c>
      <c r="AE1799" s="104">
        <f t="shared" ref="AE1799:AE1862" si="143">IF(U1799&gt;0,(AF1798+Z1799)/AB1799,AE1798)</f>
        <v>328.28411906976748</v>
      </c>
      <c r="AF1799" s="104">
        <f t="shared" ref="AF1799:AF1862" si="144">AB1799*AE1799</f>
        <v>12474.796524651165</v>
      </c>
    </row>
    <row r="1800" spans="28:32" ht="20.100000000000001" customHeight="1" x14ac:dyDescent="0.5">
      <c r="AB1800" s="102">
        <f t="shared" si="140"/>
        <v>38</v>
      </c>
      <c r="AC1800" s="103">
        <f t="shared" si="141"/>
        <v>64.620930232558152</v>
      </c>
      <c r="AD1800" s="103">
        <f t="shared" si="142"/>
        <v>2455.5953488372097</v>
      </c>
      <c r="AE1800" s="104">
        <f t="shared" si="143"/>
        <v>328.28411906976748</v>
      </c>
      <c r="AF1800" s="104">
        <f t="shared" si="144"/>
        <v>12474.796524651165</v>
      </c>
    </row>
    <row r="1801" spans="28:32" ht="20.100000000000001" customHeight="1" x14ac:dyDescent="0.5">
      <c r="AB1801" s="102">
        <f t="shared" si="140"/>
        <v>38</v>
      </c>
      <c r="AC1801" s="103">
        <f t="shared" si="141"/>
        <v>64.620930232558152</v>
      </c>
      <c r="AD1801" s="103">
        <f t="shared" si="142"/>
        <v>2455.5953488372097</v>
      </c>
      <c r="AE1801" s="104">
        <f t="shared" si="143"/>
        <v>328.28411906976748</v>
      </c>
      <c r="AF1801" s="104">
        <f t="shared" si="144"/>
        <v>12474.796524651165</v>
      </c>
    </row>
    <row r="1802" spans="28:32" ht="20.100000000000001" customHeight="1" x14ac:dyDescent="0.5">
      <c r="AB1802" s="102">
        <f t="shared" si="140"/>
        <v>38</v>
      </c>
      <c r="AC1802" s="103">
        <f t="shared" si="141"/>
        <v>64.620930232558152</v>
      </c>
      <c r="AD1802" s="103">
        <f t="shared" si="142"/>
        <v>2455.5953488372097</v>
      </c>
      <c r="AE1802" s="104">
        <f t="shared" si="143"/>
        <v>328.28411906976748</v>
      </c>
      <c r="AF1802" s="104">
        <f t="shared" si="144"/>
        <v>12474.796524651165</v>
      </c>
    </row>
    <row r="1803" spans="28:32" ht="20.100000000000001" customHeight="1" x14ac:dyDescent="0.5">
      <c r="AB1803" s="102">
        <f t="shared" si="140"/>
        <v>38</v>
      </c>
      <c r="AC1803" s="103">
        <f t="shared" si="141"/>
        <v>64.620930232558152</v>
      </c>
      <c r="AD1803" s="103">
        <f t="shared" si="142"/>
        <v>2455.5953488372097</v>
      </c>
      <c r="AE1803" s="104">
        <f t="shared" si="143"/>
        <v>328.28411906976748</v>
      </c>
      <c r="AF1803" s="104">
        <f t="shared" si="144"/>
        <v>12474.796524651165</v>
      </c>
    </row>
    <row r="1804" spans="28:32" ht="20.100000000000001" customHeight="1" x14ac:dyDescent="0.5">
      <c r="AB1804" s="102">
        <f t="shared" si="140"/>
        <v>38</v>
      </c>
      <c r="AC1804" s="103">
        <f t="shared" si="141"/>
        <v>64.620930232558152</v>
      </c>
      <c r="AD1804" s="103">
        <f t="shared" si="142"/>
        <v>2455.5953488372097</v>
      </c>
      <c r="AE1804" s="104">
        <f t="shared" si="143"/>
        <v>328.28411906976748</v>
      </c>
      <c r="AF1804" s="104">
        <f t="shared" si="144"/>
        <v>12474.796524651165</v>
      </c>
    </row>
    <row r="1805" spans="28:32" ht="20.100000000000001" customHeight="1" x14ac:dyDescent="0.5">
      <c r="AB1805" s="102">
        <f t="shared" si="140"/>
        <v>38</v>
      </c>
      <c r="AC1805" s="103">
        <f t="shared" si="141"/>
        <v>64.620930232558152</v>
      </c>
      <c r="AD1805" s="103">
        <f t="shared" si="142"/>
        <v>2455.5953488372097</v>
      </c>
      <c r="AE1805" s="104">
        <f t="shared" si="143"/>
        <v>328.28411906976748</v>
      </c>
      <c r="AF1805" s="104">
        <f t="shared" si="144"/>
        <v>12474.796524651165</v>
      </c>
    </row>
    <row r="1806" spans="28:32" ht="20.100000000000001" customHeight="1" x14ac:dyDescent="0.5">
      <c r="AB1806" s="102">
        <f t="shared" si="140"/>
        <v>38</v>
      </c>
      <c r="AC1806" s="103">
        <f t="shared" si="141"/>
        <v>64.620930232558152</v>
      </c>
      <c r="AD1806" s="103">
        <f t="shared" si="142"/>
        <v>2455.5953488372097</v>
      </c>
      <c r="AE1806" s="104">
        <f t="shared" si="143"/>
        <v>328.28411906976748</v>
      </c>
      <c r="AF1806" s="104">
        <f t="shared" si="144"/>
        <v>12474.796524651165</v>
      </c>
    </row>
    <row r="1807" spans="28:32" ht="20.100000000000001" customHeight="1" x14ac:dyDescent="0.5">
      <c r="AB1807" s="102">
        <f t="shared" si="140"/>
        <v>38</v>
      </c>
      <c r="AC1807" s="103">
        <f t="shared" si="141"/>
        <v>64.620930232558152</v>
      </c>
      <c r="AD1807" s="103">
        <f t="shared" si="142"/>
        <v>2455.5953488372097</v>
      </c>
      <c r="AE1807" s="104">
        <f t="shared" si="143"/>
        <v>328.28411906976748</v>
      </c>
      <c r="AF1807" s="104">
        <f t="shared" si="144"/>
        <v>12474.796524651165</v>
      </c>
    </row>
    <row r="1808" spans="28:32" ht="20.100000000000001" customHeight="1" x14ac:dyDescent="0.5">
      <c r="AB1808" s="102">
        <f t="shared" si="140"/>
        <v>38</v>
      </c>
      <c r="AC1808" s="103">
        <f t="shared" si="141"/>
        <v>64.620930232558152</v>
      </c>
      <c r="AD1808" s="103">
        <f t="shared" si="142"/>
        <v>2455.5953488372097</v>
      </c>
      <c r="AE1808" s="104">
        <f t="shared" si="143"/>
        <v>328.28411906976748</v>
      </c>
      <c r="AF1808" s="104">
        <f t="shared" si="144"/>
        <v>12474.796524651165</v>
      </c>
    </row>
    <row r="1809" spans="28:32" ht="20.100000000000001" customHeight="1" x14ac:dyDescent="0.5">
      <c r="AB1809" s="102">
        <f t="shared" si="140"/>
        <v>38</v>
      </c>
      <c r="AC1809" s="103">
        <f t="shared" si="141"/>
        <v>64.620930232558152</v>
      </c>
      <c r="AD1809" s="103">
        <f t="shared" si="142"/>
        <v>2455.5953488372097</v>
      </c>
      <c r="AE1809" s="104">
        <f t="shared" si="143"/>
        <v>328.28411906976748</v>
      </c>
      <c r="AF1809" s="104">
        <f t="shared" si="144"/>
        <v>12474.796524651165</v>
      </c>
    </row>
    <row r="1810" spans="28:32" ht="20.100000000000001" customHeight="1" x14ac:dyDescent="0.5">
      <c r="AB1810" s="102">
        <f t="shared" si="140"/>
        <v>38</v>
      </c>
      <c r="AC1810" s="103">
        <f t="shared" si="141"/>
        <v>64.620930232558152</v>
      </c>
      <c r="AD1810" s="103">
        <f t="shared" si="142"/>
        <v>2455.5953488372097</v>
      </c>
      <c r="AE1810" s="104">
        <f t="shared" si="143"/>
        <v>328.28411906976748</v>
      </c>
      <c r="AF1810" s="104">
        <f t="shared" si="144"/>
        <v>12474.796524651165</v>
      </c>
    </row>
    <row r="1811" spans="28:32" ht="20.100000000000001" customHeight="1" x14ac:dyDescent="0.5">
      <c r="AB1811" s="102">
        <f t="shared" si="140"/>
        <v>38</v>
      </c>
      <c r="AC1811" s="103">
        <f t="shared" si="141"/>
        <v>64.620930232558152</v>
      </c>
      <c r="AD1811" s="103">
        <f t="shared" si="142"/>
        <v>2455.5953488372097</v>
      </c>
      <c r="AE1811" s="104">
        <f t="shared" si="143"/>
        <v>328.28411906976748</v>
      </c>
      <c r="AF1811" s="104">
        <f t="shared" si="144"/>
        <v>12474.796524651165</v>
      </c>
    </row>
    <row r="1812" spans="28:32" ht="20.100000000000001" customHeight="1" x14ac:dyDescent="0.5">
      <c r="AB1812" s="102">
        <f t="shared" si="140"/>
        <v>38</v>
      </c>
      <c r="AC1812" s="103">
        <f t="shared" si="141"/>
        <v>64.620930232558152</v>
      </c>
      <c r="AD1812" s="103">
        <f t="shared" si="142"/>
        <v>2455.5953488372097</v>
      </c>
      <c r="AE1812" s="104">
        <f t="shared" si="143"/>
        <v>328.28411906976748</v>
      </c>
      <c r="AF1812" s="104">
        <f t="shared" si="144"/>
        <v>12474.796524651165</v>
      </c>
    </row>
    <row r="1813" spans="28:32" ht="20.100000000000001" customHeight="1" x14ac:dyDescent="0.5">
      <c r="AB1813" s="102">
        <f t="shared" si="140"/>
        <v>38</v>
      </c>
      <c r="AC1813" s="103">
        <f t="shared" si="141"/>
        <v>64.620930232558152</v>
      </c>
      <c r="AD1813" s="103">
        <f t="shared" si="142"/>
        <v>2455.5953488372097</v>
      </c>
      <c r="AE1813" s="104">
        <f t="shared" si="143"/>
        <v>328.28411906976748</v>
      </c>
      <c r="AF1813" s="104">
        <f t="shared" si="144"/>
        <v>12474.796524651165</v>
      </c>
    </row>
    <row r="1814" spans="28:32" ht="20.100000000000001" customHeight="1" x14ac:dyDescent="0.5">
      <c r="AB1814" s="102">
        <f t="shared" si="140"/>
        <v>38</v>
      </c>
      <c r="AC1814" s="103">
        <f t="shared" si="141"/>
        <v>64.620930232558152</v>
      </c>
      <c r="AD1814" s="103">
        <f t="shared" si="142"/>
        <v>2455.5953488372097</v>
      </c>
      <c r="AE1814" s="104">
        <f t="shared" si="143"/>
        <v>328.28411906976748</v>
      </c>
      <c r="AF1814" s="104">
        <f t="shared" si="144"/>
        <v>12474.796524651165</v>
      </c>
    </row>
    <row r="1815" spans="28:32" ht="20.100000000000001" customHeight="1" x14ac:dyDescent="0.5">
      <c r="AB1815" s="102">
        <f t="shared" si="140"/>
        <v>38</v>
      </c>
      <c r="AC1815" s="103">
        <f t="shared" si="141"/>
        <v>64.620930232558152</v>
      </c>
      <c r="AD1815" s="103">
        <f t="shared" si="142"/>
        <v>2455.5953488372097</v>
      </c>
      <c r="AE1815" s="104">
        <f t="shared" si="143"/>
        <v>328.28411906976748</v>
      </c>
      <c r="AF1815" s="104">
        <f t="shared" si="144"/>
        <v>12474.796524651165</v>
      </c>
    </row>
    <row r="1816" spans="28:32" ht="20.100000000000001" customHeight="1" x14ac:dyDescent="0.5">
      <c r="AB1816" s="102">
        <f t="shared" si="140"/>
        <v>38</v>
      </c>
      <c r="AC1816" s="103">
        <f t="shared" si="141"/>
        <v>64.620930232558152</v>
      </c>
      <c r="AD1816" s="103">
        <f t="shared" si="142"/>
        <v>2455.5953488372097</v>
      </c>
      <c r="AE1816" s="104">
        <f t="shared" si="143"/>
        <v>328.28411906976748</v>
      </c>
      <c r="AF1816" s="104">
        <f t="shared" si="144"/>
        <v>12474.796524651165</v>
      </c>
    </row>
    <row r="1817" spans="28:32" ht="20.100000000000001" customHeight="1" x14ac:dyDescent="0.5">
      <c r="AB1817" s="102">
        <f t="shared" si="140"/>
        <v>38</v>
      </c>
      <c r="AC1817" s="103">
        <f t="shared" si="141"/>
        <v>64.620930232558152</v>
      </c>
      <c r="AD1817" s="103">
        <f t="shared" si="142"/>
        <v>2455.5953488372097</v>
      </c>
      <c r="AE1817" s="104">
        <f t="shared" si="143"/>
        <v>328.28411906976748</v>
      </c>
      <c r="AF1817" s="104">
        <f t="shared" si="144"/>
        <v>12474.796524651165</v>
      </c>
    </row>
    <row r="1818" spans="28:32" ht="20.100000000000001" customHeight="1" x14ac:dyDescent="0.5">
      <c r="AB1818" s="102">
        <f t="shared" si="140"/>
        <v>38</v>
      </c>
      <c r="AC1818" s="103">
        <f t="shared" si="141"/>
        <v>64.620930232558152</v>
      </c>
      <c r="AD1818" s="103">
        <f t="shared" si="142"/>
        <v>2455.5953488372097</v>
      </c>
      <c r="AE1818" s="104">
        <f t="shared" si="143"/>
        <v>328.28411906976748</v>
      </c>
      <c r="AF1818" s="104">
        <f t="shared" si="144"/>
        <v>12474.796524651165</v>
      </c>
    </row>
    <row r="1819" spans="28:32" ht="20.100000000000001" customHeight="1" x14ac:dyDescent="0.5">
      <c r="AB1819" s="102">
        <f t="shared" si="140"/>
        <v>38</v>
      </c>
      <c r="AC1819" s="103">
        <f t="shared" si="141"/>
        <v>64.620930232558152</v>
      </c>
      <c r="AD1819" s="103">
        <f t="shared" si="142"/>
        <v>2455.5953488372097</v>
      </c>
      <c r="AE1819" s="104">
        <f t="shared" si="143"/>
        <v>328.28411906976748</v>
      </c>
      <c r="AF1819" s="104">
        <f t="shared" si="144"/>
        <v>12474.796524651165</v>
      </c>
    </row>
    <row r="1820" spans="28:32" ht="20.100000000000001" customHeight="1" x14ac:dyDescent="0.5">
      <c r="AB1820" s="102">
        <f t="shared" si="140"/>
        <v>38</v>
      </c>
      <c r="AC1820" s="103">
        <f t="shared" si="141"/>
        <v>64.620930232558152</v>
      </c>
      <c r="AD1820" s="103">
        <f t="shared" si="142"/>
        <v>2455.5953488372097</v>
      </c>
      <c r="AE1820" s="104">
        <f t="shared" si="143"/>
        <v>328.28411906976748</v>
      </c>
      <c r="AF1820" s="104">
        <f t="shared" si="144"/>
        <v>12474.796524651165</v>
      </c>
    </row>
    <row r="1821" spans="28:32" ht="20.100000000000001" customHeight="1" x14ac:dyDescent="0.5">
      <c r="AB1821" s="102">
        <f t="shared" si="140"/>
        <v>38</v>
      </c>
      <c r="AC1821" s="103">
        <f t="shared" si="141"/>
        <v>64.620930232558152</v>
      </c>
      <c r="AD1821" s="103">
        <f t="shared" si="142"/>
        <v>2455.5953488372097</v>
      </c>
      <c r="AE1821" s="104">
        <f t="shared" si="143"/>
        <v>328.28411906976748</v>
      </c>
      <c r="AF1821" s="104">
        <f t="shared" si="144"/>
        <v>12474.796524651165</v>
      </c>
    </row>
    <row r="1822" spans="28:32" ht="20.100000000000001" customHeight="1" x14ac:dyDescent="0.5">
      <c r="AB1822" s="102">
        <f t="shared" si="140"/>
        <v>38</v>
      </c>
      <c r="AC1822" s="103">
        <f t="shared" si="141"/>
        <v>64.620930232558152</v>
      </c>
      <c r="AD1822" s="103">
        <f t="shared" si="142"/>
        <v>2455.5953488372097</v>
      </c>
      <c r="AE1822" s="104">
        <f t="shared" si="143"/>
        <v>328.28411906976748</v>
      </c>
      <c r="AF1822" s="104">
        <f t="shared" si="144"/>
        <v>12474.796524651165</v>
      </c>
    </row>
    <row r="1823" spans="28:32" ht="20.100000000000001" customHeight="1" x14ac:dyDescent="0.5">
      <c r="AB1823" s="102">
        <f t="shared" si="140"/>
        <v>38</v>
      </c>
      <c r="AC1823" s="103">
        <f t="shared" si="141"/>
        <v>64.620930232558152</v>
      </c>
      <c r="AD1823" s="103">
        <f t="shared" si="142"/>
        <v>2455.5953488372097</v>
      </c>
      <c r="AE1823" s="104">
        <f t="shared" si="143"/>
        <v>328.28411906976748</v>
      </c>
      <c r="AF1823" s="104">
        <f t="shared" si="144"/>
        <v>12474.796524651165</v>
      </c>
    </row>
    <row r="1824" spans="28:32" ht="20.100000000000001" customHeight="1" x14ac:dyDescent="0.5">
      <c r="AB1824" s="102">
        <f t="shared" si="140"/>
        <v>38</v>
      </c>
      <c r="AC1824" s="103">
        <f t="shared" si="141"/>
        <v>64.620930232558152</v>
      </c>
      <c r="AD1824" s="103">
        <f t="shared" si="142"/>
        <v>2455.5953488372097</v>
      </c>
      <c r="AE1824" s="104">
        <f t="shared" si="143"/>
        <v>328.28411906976748</v>
      </c>
      <c r="AF1824" s="104">
        <f t="shared" si="144"/>
        <v>12474.796524651165</v>
      </c>
    </row>
    <row r="1825" spans="28:32" ht="20.100000000000001" customHeight="1" x14ac:dyDescent="0.5">
      <c r="AB1825" s="102">
        <f t="shared" si="140"/>
        <v>38</v>
      </c>
      <c r="AC1825" s="103">
        <f t="shared" si="141"/>
        <v>64.620930232558152</v>
      </c>
      <c r="AD1825" s="103">
        <f t="shared" si="142"/>
        <v>2455.5953488372097</v>
      </c>
      <c r="AE1825" s="104">
        <f t="shared" si="143"/>
        <v>328.28411906976748</v>
      </c>
      <c r="AF1825" s="104">
        <f t="shared" si="144"/>
        <v>12474.796524651165</v>
      </c>
    </row>
    <row r="1826" spans="28:32" ht="20.100000000000001" customHeight="1" x14ac:dyDescent="0.5">
      <c r="AB1826" s="102">
        <f t="shared" si="140"/>
        <v>38</v>
      </c>
      <c r="AC1826" s="103">
        <f t="shared" si="141"/>
        <v>64.620930232558152</v>
      </c>
      <c r="AD1826" s="103">
        <f t="shared" si="142"/>
        <v>2455.5953488372097</v>
      </c>
      <c r="AE1826" s="104">
        <f t="shared" si="143"/>
        <v>328.28411906976748</v>
      </c>
      <c r="AF1826" s="104">
        <f t="shared" si="144"/>
        <v>12474.796524651165</v>
      </c>
    </row>
    <row r="1827" spans="28:32" ht="20.100000000000001" customHeight="1" x14ac:dyDescent="0.5">
      <c r="AB1827" s="102">
        <f t="shared" si="140"/>
        <v>38</v>
      </c>
      <c r="AC1827" s="103">
        <f t="shared" si="141"/>
        <v>64.620930232558152</v>
      </c>
      <c r="AD1827" s="103">
        <f t="shared" si="142"/>
        <v>2455.5953488372097</v>
      </c>
      <c r="AE1827" s="104">
        <f t="shared" si="143"/>
        <v>328.28411906976748</v>
      </c>
      <c r="AF1827" s="104">
        <f t="shared" si="144"/>
        <v>12474.796524651165</v>
      </c>
    </row>
    <row r="1828" spans="28:32" ht="20.100000000000001" customHeight="1" x14ac:dyDescent="0.5">
      <c r="AB1828" s="102">
        <f t="shared" si="140"/>
        <v>38</v>
      </c>
      <c r="AC1828" s="103">
        <f t="shared" si="141"/>
        <v>64.620930232558152</v>
      </c>
      <c r="AD1828" s="103">
        <f t="shared" si="142"/>
        <v>2455.5953488372097</v>
      </c>
      <c r="AE1828" s="104">
        <f t="shared" si="143"/>
        <v>328.28411906976748</v>
      </c>
      <c r="AF1828" s="104">
        <f t="shared" si="144"/>
        <v>12474.796524651165</v>
      </c>
    </row>
    <row r="1829" spans="28:32" ht="20.100000000000001" customHeight="1" x14ac:dyDescent="0.5">
      <c r="AB1829" s="102">
        <f t="shared" si="140"/>
        <v>38</v>
      </c>
      <c r="AC1829" s="103">
        <f t="shared" si="141"/>
        <v>64.620930232558152</v>
      </c>
      <c r="AD1829" s="103">
        <f t="shared" si="142"/>
        <v>2455.5953488372097</v>
      </c>
      <c r="AE1829" s="104">
        <f t="shared" si="143"/>
        <v>328.28411906976748</v>
      </c>
      <c r="AF1829" s="104">
        <f t="shared" si="144"/>
        <v>12474.796524651165</v>
      </c>
    </row>
    <row r="1830" spans="28:32" ht="20.100000000000001" customHeight="1" x14ac:dyDescent="0.5">
      <c r="AB1830" s="102">
        <f t="shared" si="140"/>
        <v>38</v>
      </c>
      <c r="AC1830" s="103">
        <f t="shared" si="141"/>
        <v>64.620930232558152</v>
      </c>
      <c r="AD1830" s="103">
        <f t="shared" si="142"/>
        <v>2455.5953488372097</v>
      </c>
      <c r="AE1830" s="104">
        <f t="shared" si="143"/>
        <v>328.28411906976748</v>
      </c>
      <c r="AF1830" s="104">
        <f t="shared" si="144"/>
        <v>12474.796524651165</v>
      </c>
    </row>
    <row r="1831" spans="28:32" ht="20.100000000000001" customHeight="1" x14ac:dyDescent="0.5">
      <c r="AB1831" s="102">
        <f t="shared" si="140"/>
        <v>38</v>
      </c>
      <c r="AC1831" s="103">
        <f t="shared" si="141"/>
        <v>64.620930232558152</v>
      </c>
      <c r="AD1831" s="103">
        <f t="shared" si="142"/>
        <v>2455.5953488372097</v>
      </c>
      <c r="AE1831" s="104">
        <f t="shared" si="143"/>
        <v>328.28411906976748</v>
      </c>
      <c r="AF1831" s="104">
        <f t="shared" si="144"/>
        <v>12474.796524651165</v>
      </c>
    </row>
    <row r="1832" spans="28:32" ht="20.100000000000001" customHeight="1" x14ac:dyDescent="0.5">
      <c r="AB1832" s="102">
        <f t="shared" si="140"/>
        <v>38</v>
      </c>
      <c r="AC1832" s="103">
        <f t="shared" si="141"/>
        <v>64.620930232558152</v>
      </c>
      <c r="AD1832" s="103">
        <f t="shared" si="142"/>
        <v>2455.5953488372097</v>
      </c>
      <c r="AE1832" s="104">
        <f t="shared" si="143"/>
        <v>328.28411906976748</v>
      </c>
      <c r="AF1832" s="104">
        <f t="shared" si="144"/>
        <v>12474.796524651165</v>
      </c>
    </row>
    <row r="1833" spans="28:32" ht="20.100000000000001" customHeight="1" x14ac:dyDescent="0.5">
      <c r="AB1833" s="102">
        <f t="shared" si="140"/>
        <v>38</v>
      </c>
      <c r="AC1833" s="103">
        <f t="shared" si="141"/>
        <v>64.620930232558152</v>
      </c>
      <c r="AD1833" s="103">
        <f t="shared" si="142"/>
        <v>2455.5953488372097</v>
      </c>
      <c r="AE1833" s="104">
        <f t="shared" si="143"/>
        <v>328.28411906976748</v>
      </c>
      <c r="AF1833" s="104">
        <f t="shared" si="144"/>
        <v>12474.796524651165</v>
      </c>
    </row>
    <row r="1834" spans="28:32" ht="20.100000000000001" customHeight="1" x14ac:dyDescent="0.5">
      <c r="AB1834" s="102">
        <f t="shared" si="140"/>
        <v>38</v>
      </c>
      <c r="AC1834" s="103">
        <f t="shared" si="141"/>
        <v>64.620930232558152</v>
      </c>
      <c r="AD1834" s="103">
        <f t="shared" si="142"/>
        <v>2455.5953488372097</v>
      </c>
      <c r="AE1834" s="104">
        <f t="shared" si="143"/>
        <v>328.28411906976748</v>
      </c>
      <c r="AF1834" s="104">
        <f t="shared" si="144"/>
        <v>12474.796524651165</v>
      </c>
    </row>
    <row r="1835" spans="28:32" ht="20.100000000000001" customHeight="1" x14ac:dyDescent="0.5">
      <c r="AB1835" s="102">
        <f t="shared" si="140"/>
        <v>38</v>
      </c>
      <c r="AC1835" s="103">
        <f t="shared" si="141"/>
        <v>64.620930232558152</v>
      </c>
      <c r="AD1835" s="103">
        <f t="shared" si="142"/>
        <v>2455.5953488372097</v>
      </c>
      <c r="AE1835" s="104">
        <f t="shared" si="143"/>
        <v>328.28411906976748</v>
      </c>
      <c r="AF1835" s="104">
        <f t="shared" si="144"/>
        <v>12474.796524651165</v>
      </c>
    </row>
    <row r="1836" spans="28:32" ht="20.100000000000001" customHeight="1" x14ac:dyDescent="0.5">
      <c r="AB1836" s="102">
        <f t="shared" si="140"/>
        <v>38</v>
      </c>
      <c r="AC1836" s="103">
        <f t="shared" si="141"/>
        <v>64.620930232558152</v>
      </c>
      <c r="AD1836" s="103">
        <f t="shared" si="142"/>
        <v>2455.5953488372097</v>
      </c>
      <c r="AE1836" s="104">
        <f t="shared" si="143"/>
        <v>328.28411906976748</v>
      </c>
      <c r="AF1836" s="104">
        <f t="shared" si="144"/>
        <v>12474.796524651165</v>
      </c>
    </row>
    <row r="1837" spans="28:32" ht="20.100000000000001" customHeight="1" x14ac:dyDescent="0.5">
      <c r="AB1837" s="102">
        <f t="shared" si="140"/>
        <v>38</v>
      </c>
      <c r="AC1837" s="103">
        <f t="shared" si="141"/>
        <v>64.620930232558152</v>
      </c>
      <c r="AD1837" s="103">
        <f t="shared" si="142"/>
        <v>2455.5953488372097</v>
      </c>
      <c r="AE1837" s="104">
        <f t="shared" si="143"/>
        <v>328.28411906976748</v>
      </c>
      <c r="AF1837" s="104">
        <f t="shared" si="144"/>
        <v>12474.796524651165</v>
      </c>
    </row>
    <row r="1838" spans="28:32" ht="20.100000000000001" customHeight="1" x14ac:dyDescent="0.5">
      <c r="AB1838" s="102">
        <f t="shared" si="140"/>
        <v>38</v>
      </c>
      <c r="AC1838" s="103">
        <f t="shared" si="141"/>
        <v>64.620930232558152</v>
      </c>
      <c r="AD1838" s="103">
        <f t="shared" si="142"/>
        <v>2455.5953488372097</v>
      </c>
      <c r="AE1838" s="104">
        <f t="shared" si="143"/>
        <v>328.28411906976748</v>
      </c>
      <c r="AF1838" s="104">
        <f t="shared" si="144"/>
        <v>12474.796524651165</v>
      </c>
    </row>
    <row r="1839" spans="28:32" ht="20.100000000000001" customHeight="1" x14ac:dyDescent="0.5">
      <c r="AB1839" s="102">
        <f t="shared" si="140"/>
        <v>38</v>
      </c>
      <c r="AC1839" s="103">
        <f t="shared" si="141"/>
        <v>64.620930232558152</v>
      </c>
      <c r="AD1839" s="103">
        <f t="shared" si="142"/>
        <v>2455.5953488372097</v>
      </c>
      <c r="AE1839" s="104">
        <f t="shared" si="143"/>
        <v>328.28411906976748</v>
      </c>
      <c r="AF1839" s="104">
        <f t="shared" si="144"/>
        <v>12474.796524651165</v>
      </c>
    </row>
    <row r="1840" spans="28:32" ht="20.100000000000001" customHeight="1" x14ac:dyDescent="0.5">
      <c r="AB1840" s="102">
        <f t="shared" si="140"/>
        <v>38</v>
      </c>
      <c r="AC1840" s="103">
        <f t="shared" si="141"/>
        <v>64.620930232558152</v>
      </c>
      <c r="AD1840" s="103">
        <f t="shared" si="142"/>
        <v>2455.5953488372097</v>
      </c>
      <c r="AE1840" s="104">
        <f t="shared" si="143"/>
        <v>328.28411906976748</v>
      </c>
      <c r="AF1840" s="104">
        <f t="shared" si="144"/>
        <v>12474.796524651165</v>
      </c>
    </row>
    <row r="1841" spans="28:32" ht="20.100000000000001" customHeight="1" x14ac:dyDescent="0.5">
      <c r="AB1841" s="102">
        <f t="shared" si="140"/>
        <v>38</v>
      </c>
      <c r="AC1841" s="103">
        <f t="shared" si="141"/>
        <v>64.620930232558152</v>
      </c>
      <c r="AD1841" s="103">
        <f t="shared" si="142"/>
        <v>2455.5953488372097</v>
      </c>
      <c r="AE1841" s="104">
        <f t="shared" si="143"/>
        <v>328.28411906976748</v>
      </c>
      <c r="AF1841" s="104">
        <f t="shared" si="144"/>
        <v>12474.796524651165</v>
      </c>
    </row>
    <row r="1842" spans="28:32" ht="20.100000000000001" customHeight="1" x14ac:dyDescent="0.5">
      <c r="AB1842" s="102">
        <f t="shared" si="140"/>
        <v>38</v>
      </c>
      <c r="AC1842" s="103">
        <f t="shared" si="141"/>
        <v>64.620930232558152</v>
      </c>
      <c r="AD1842" s="103">
        <f t="shared" si="142"/>
        <v>2455.5953488372097</v>
      </c>
      <c r="AE1842" s="104">
        <f t="shared" si="143"/>
        <v>328.28411906976748</v>
      </c>
      <c r="AF1842" s="104">
        <f t="shared" si="144"/>
        <v>12474.796524651165</v>
      </c>
    </row>
    <row r="1843" spans="28:32" ht="20.100000000000001" customHeight="1" x14ac:dyDescent="0.5">
      <c r="AB1843" s="102">
        <f t="shared" si="140"/>
        <v>38</v>
      </c>
      <c r="AC1843" s="103">
        <f t="shared" si="141"/>
        <v>64.620930232558152</v>
      </c>
      <c r="AD1843" s="103">
        <f t="shared" si="142"/>
        <v>2455.5953488372097</v>
      </c>
      <c r="AE1843" s="104">
        <f t="shared" si="143"/>
        <v>328.28411906976748</v>
      </c>
      <c r="AF1843" s="104">
        <f t="shared" si="144"/>
        <v>12474.796524651165</v>
      </c>
    </row>
    <row r="1844" spans="28:32" ht="20.100000000000001" customHeight="1" x14ac:dyDescent="0.5">
      <c r="AB1844" s="102">
        <f t="shared" si="140"/>
        <v>38</v>
      </c>
      <c r="AC1844" s="103">
        <f t="shared" si="141"/>
        <v>64.620930232558152</v>
      </c>
      <c r="AD1844" s="103">
        <f t="shared" si="142"/>
        <v>2455.5953488372097</v>
      </c>
      <c r="AE1844" s="104">
        <f t="shared" si="143"/>
        <v>328.28411906976748</v>
      </c>
      <c r="AF1844" s="104">
        <f t="shared" si="144"/>
        <v>12474.796524651165</v>
      </c>
    </row>
    <row r="1845" spans="28:32" ht="20.100000000000001" customHeight="1" x14ac:dyDescent="0.5">
      <c r="AB1845" s="102">
        <f t="shared" si="140"/>
        <v>38</v>
      </c>
      <c r="AC1845" s="103">
        <f t="shared" si="141"/>
        <v>64.620930232558152</v>
      </c>
      <c r="AD1845" s="103">
        <f t="shared" si="142"/>
        <v>2455.5953488372097</v>
      </c>
      <c r="AE1845" s="104">
        <f t="shared" si="143"/>
        <v>328.28411906976748</v>
      </c>
      <c r="AF1845" s="104">
        <f t="shared" si="144"/>
        <v>12474.796524651165</v>
      </c>
    </row>
    <row r="1846" spans="28:32" ht="20.100000000000001" customHeight="1" x14ac:dyDescent="0.5">
      <c r="AB1846" s="102">
        <f t="shared" si="140"/>
        <v>38</v>
      </c>
      <c r="AC1846" s="103">
        <f t="shared" si="141"/>
        <v>64.620930232558152</v>
      </c>
      <c r="AD1846" s="103">
        <f t="shared" si="142"/>
        <v>2455.5953488372097</v>
      </c>
      <c r="AE1846" s="104">
        <f t="shared" si="143"/>
        <v>328.28411906976748</v>
      </c>
      <c r="AF1846" s="104">
        <f t="shared" si="144"/>
        <v>12474.796524651165</v>
      </c>
    </row>
    <row r="1847" spans="28:32" ht="20.100000000000001" customHeight="1" x14ac:dyDescent="0.5">
      <c r="AB1847" s="102">
        <f t="shared" si="140"/>
        <v>38</v>
      </c>
      <c r="AC1847" s="103">
        <f t="shared" si="141"/>
        <v>64.620930232558152</v>
      </c>
      <c r="AD1847" s="103">
        <f t="shared" si="142"/>
        <v>2455.5953488372097</v>
      </c>
      <c r="AE1847" s="104">
        <f t="shared" si="143"/>
        <v>328.28411906976748</v>
      </c>
      <c r="AF1847" s="104">
        <f t="shared" si="144"/>
        <v>12474.796524651165</v>
      </c>
    </row>
    <row r="1848" spans="28:32" ht="20.100000000000001" customHeight="1" x14ac:dyDescent="0.5">
      <c r="AB1848" s="102">
        <f t="shared" si="140"/>
        <v>38</v>
      </c>
      <c r="AC1848" s="103">
        <f t="shared" si="141"/>
        <v>64.620930232558152</v>
      </c>
      <c r="AD1848" s="103">
        <f t="shared" si="142"/>
        <v>2455.5953488372097</v>
      </c>
      <c r="AE1848" s="104">
        <f t="shared" si="143"/>
        <v>328.28411906976748</v>
      </c>
      <c r="AF1848" s="104">
        <f t="shared" si="144"/>
        <v>12474.796524651165</v>
      </c>
    </row>
    <row r="1849" spans="28:32" ht="20.100000000000001" customHeight="1" x14ac:dyDescent="0.5">
      <c r="AB1849" s="102">
        <f t="shared" si="140"/>
        <v>38</v>
      </c>
      <c r="AC1849" s="103">
        <f t="shared" si="141"/>
        <v>64.620930232558152</v>
      </c>
      <c r="AD1849" s="103">
        <f t="shared" si="142"/>
        <v>2455.5953488372097</v>
      </c>
      <c r="AE1849" s="104">
        <f t="shared" si="143"/>
        <v>328.28411906976748</v>
      </c>
      <c r="AF1849" s="104">
        <f t="shared" si="144"/>
        <v>12474.796524651165</v>
      </c>
    </row>
    <row r="1850" spans="28:32" ht="20.100000000000001" customHeight="1" x14ac:dyDescent="0.5">
      <c r="AB1850" s="102">
        <f t="shared" si="140"/>
        <v>38</v>
      </c>
      <c r="AC1850" s="103">
        <f t="shared" si="141"/>
        <v>64.620930232558152</v>
      </c>
      <c r="AD1850" s="103">
        <f t="shared" si="142"/>
        <v>2455.5953488372097</v>
      </c>
      <c r="AE1850" s="104">
        <f t="shared" si="143"/>
        <v>328.28411906976748</v>
      </c>
      <c r="AF1850" s="104">
        <f t="shared" si="144"/>
        <v>12474.796524651165</v>
      </c>
    </row>
    <row r="1851" spans="28:32" ht="20.100000000000001" customHeight="1" x14ac:dyDescent="0.5">
      <c r="AB1851" s="102">
        <f t="shared" si="140"/>
        <v>38</v>
      </c>
      <c r="AC1851" s="103">
        <f t="shared" si="141"/>
        <v>64.620930232558152</v>
      </c>
      <c r="AD1851" s="103">
        <f t="shared" si="142"/>
        <v>2455.5953488372097</v>
      </c>
      <c r="AE1851" s="104">
        <f t="shared" si="143"/>
        <v>328.28411906976748</v>
      </c>
      <c r="AF1851" s="104">
        <f t="shared" si="144"/>
        <v>12474.796524651165</v>
      </c>
    </row>
    <row r="1852" spans="28:32" ht="20.100000000000001" customHeight="1" x14ac:dyDescent="0.5">
      <c r="AB1852" s="102">
        <f t="shared" si="140"/>
        <v>38</v>
      </c>
      <c r="AC1852" s="103">
        <f t="shared" si="141"/>
        <v>64.620930232558152</v>
      </c>
      <c r="AD1852" s="103">
        <f t="shared" si="142"/>
        <v>2455.5953488372097</v>
      </c>
      <c r="AE1852" s="104">
        <f t="shared" si="143"/>
        <v>328.28411906976748</v>
      </c>
      <c r="AF1852" s="104">
        <f t="shared" si="144"/>
        <v>12474.796524651165</v>
      </c>
    </row>
    <row r="1853" spans="28:32" ht="20.100000000000001" customHeight="1" x14ac:dyDescent="0.5">
      <c r="AB1853" s="102">
        <f t="shared" si="140"/>
        <v>38</v>
      </c>
      <c r="AC1853" s="103">
        <f t="shared" si="141"/>
        <v>64.620930232558152</v>
      </c>
      <c r="AD1853" s="103">
        <f t="shared" si="142"/>
        <v>2455.5953488372097</v>
      </c>
      <c r="AE1853" s="104">
        <f t="shared" si="143"/>
        <v>328.28411906976748</v>
      </c>
      <c r="AF1853" s="104">
        <f t="shared" si="144"/>
        <v>12474.796524651165</v>
      </c>
    </row>
    <row r="1854" spans="28:32" ht="20.100000000000001" customHeight="1" x14ac:dyDescent="0.5">
      <c r="AB1854" s="102">
        <f t="shared" si="140"/>
        <v>38</v>
      </c>
      <c r="AC1854" s="103">
        <f t="shared" si="141"/>
        <v>64.620930232558152</v>
      </c>
      <c r="AD1854" s="103">
        <f t="shared" si="142"/>
        <v>2455.5953488372097</v>
      </c>
      <c r="AE1854" s="104">
        <f t="shared" si="143"/>
        <v>328.28411906976748</v>
      </c>
      <c r="AF1854" s="104">
        <f t="shared" si="144"/>
        <v>12474.796524651165</v>
      </c>
    </row>
    <row r="1855" spans="28:32" ht="20.100000000000001" customHeight="1" x14ac:dyDescent="0.5">
      <c r="AB1855" s="102">
        <f t="shared" si="140"/>
        <v>38</v>
      </c>
      <c r="AC1855" s="103">
        <f t="shared" si="141"/>
        <v>64.620930232558152</v>
      </c>
      <c r="AD1855" s="103">
        <f t="shared" si="142"/>
        <v>2455.5953488372097</v>
      </c>
      <c r="AE1855" s="104">
        <f t="shared" si="143"/>
        <v>328.28411906976748</v>
      </c>
      <c r="AF1855" s="104">
        <f t="shared" si="144"/>
        <v>12474.796524651165</v>
      </c>
    </row>
    <row r="1856" spans="28:32" ht="20.100000000000001" customHeight="1" x14ac:dyDescent="0.5">
      <c r="AB1856" s="102">
        <f t="shared" si="140"/>
        <v>38</v>
      </c>
      <c r="AC1856" s="103">
        <f t="shared" si="141"/>
        <v>64.620930232558152</v>
      </c>
      <c r="AD1856" s="103">
        <f t="shared" si="142"/>
        <v>2455.5953488372097</v>
      </c>
      <c r="AE1856" s="104">
        <f t="shared" si="143"/>
        <v>328.28411906976748</v>
      </c>
      <c r="AF1856" s="104">
        <f t="shared" si="144"/>
        <v>12474.796524651165</v>
      </c>
    </row>
    <row r="1857" spans="28:32" ht="20.100000000000001" customHeight="1" x14ac:dyDescent="0.5">
      <c r="AB1857" s="102">
        <f t="shared" si="140"/>
        <v>38</v>
      </c>
      <c r="AC1857" s="103">
        <f t="shared" si="141"/>
        <v>64.620930232558152</v>
      </c>
      <c r="AD1857" s="103">
        <f t="shared" si="142"/>
        <v>2455.5953488372097</v>
      </c>
      <c r="AE1857" s="104">
        <f t="shared" si="143"/>
        <v>328.28411906976748</v>
      </c>
      <c r="AF1857" s="104">
        <f t="shared" si="144"/>
        <v>12474.796524651165</v>
      </c>
    </row>
    <row r="1858" spans="28:32" ht="20.100000000000001" customHeight="1" x14ac:dyDescent="0.5">
      <c r="AB1858" s="102">
        <f t="shared" si="140"/>
        <v>38</v>
      </c>
      <c r="AC1858" s="103">
        <f t="shared" si="141"/>
        <v>64.620930232558152</v>
      </c>
      <c r="AD1858" s="103">
        <f t="shared" si="142"/>
        <v>2455.5953488372097</v>
      </c>
      <c r="AE1858" s="104">
        <f t="shared" si="143"/>
        <v>328.28411906976748</v>
      </c>
      <c r="AF1858" s="104">
        <f t="shared" si="144"/>
        <v>12474.796524651165</v>
      </c>
    </row>
    <row r="1859" spans="28:32" ht="20.100000000000001" customHeight="1" x14ac:dyDescent="0.5">
      <c r="AB1859" s="102">
        <f t="shared" si="140"/>
        <v>38</v>
      </c>
      <c r="AC1859" s="103">
        <f t="shared" si="141"/>
        <v>64.620930232558152</v>
      </c>
      <c r="AD1859" s="103">
        <f t="shared" si="142"/>
        <v>2455.5953488372097</v>
      </c>
      <c r="AE1859" s="104">
        <f t="shared" si="143"/>
        <v>328.28411906976748</v>
      </c>
      <c r="AF1859" s="104">
        <f t="shared" si="144"/>
        <v>12474.796524651165</v>
      </c>
    </row>
    <row r="1860" spans="28:32" ht="20.100000000000001" customHeight="1" x14ac:dyDescent="0.5">
      <c r="AB1860" s="102">
        <f t="shared" si="140"/>
        <v>38</v>
      </c>
      <c r="AC1860" s="103">
        <f t="shared" si="141"/>
        <v>64.620930232558152</v>
      </c>
      <c r="AD1860" s="103">
        <f t="shared" si="142"/>
        <v>2455.5953488372097</v>
      </c>
      <c r="AE1860" s="104">
        <f t="shared" si="143"/>
        <v>328.28411906976748</v>
      </c>
      <c r="AF1860" s="104">
        <f t="shared" si="144"/>
        <v>12474.796524651165</v>
      </c>
    </row>
    <row r="1861" spans="28:32" ht="20.100000000000001" customHeight="1" x14ac:dyDescent="0.5">
      <c r="AB1861" s="102">
        <f t="shared" si="140"/>
        <v>38</v>
      </c>
      <c r="AC1861" s="103">
        <f t="shared" si="141"/>
        <v>64.620930232558152</v>
      </c>
      <c r="AD1861" s="103">
        <f t="shared" si="142"/>
        <v>2455.5953488372097</v>
      </c>
      <c r="AE1861" s="104">
        <f t="shared" si="143"/>
        <v>328.28411906976748</v>
      </c>
      <c r="AF1861" s="104">
        <f t="shared" si="144"/>
        <v>12474.796524651165</v>
      </c>
    </row>
    <row r="1862" spans="28:32" ht="20.100000000000001" customHeight="1" x14ac:dyDescent="0.5">
      <c r="AB1862" s="102">
        <f t="shared" si="140"/>
        <v>38</v>
      </c>
      <c r="AC1862" s="103">
        <f t="shared" si="141"/>
        <v>64.620930232558152</v>
      </c>
      <c r="AD1862" s="103">
        <f t="shared" si="142"/>
        <v>2455.5953488372097</v>
      </c>
      <c r="AE1862" s="104">
        <f t="shared" si="143"/>
        <v>328.28411906976748</v>
      </c>
      <c r="AF1862" s="104">
        <f t="shared" si="144"/>
        <v>12474.796524651165</v>
      </c>
    </row>
    <row r="1863" spans="28:32" ht="20.100000000000001" customHeight="1" x14ac:dyDescent="0.5">
      <c r="AB1863" s="102">
        <f t="shared" ref="AB1863:AB1926" si="145">AB1862+U1863</f>
        <v>38</v>
      </c>
      <c r="AC1863" s="103">
        <f t="shared" ref="AC1863:AC1926" si="146">IF(U1863&gt;0,(W1863+AD1862)/AB1863,AC1862)</f>
        <v>64.620930232558152</v>
      </c>
      <c r="AD1863" s="103">
        <f t="shared" ref="AD1863:AD1926" si="147">AB1863*AC1863</f>
        <v>2455.5953488372097</v>
      </c>
      <c r="AE1863" s="104">
        <f t="shared" ref="AE1863:AE1926" si="148">IF(U1863&gt;0,(AF1862+Z1863)/AB1863,AE1862)</f>
        <v>328.28411906976748</v>
      </c>
      <c r="AF1863" s="104">
        <f t="shared" ref="AF1863:AF1926" si="149">AB1863*AE1863</f>
        <v>12474.796524651165</v>
      </c>
    </row>
    <row r="1864" spans="28:32" ht="20.100000000000001" customHeight="1" x14ac:dyDescent="0.5">
      <c r="AB1864" s="102">
        <f t="shared" si="145"/>
        <v>38</v>
      </c>
      <c r="AC1864" s="103">
        <f t="shared" si="146"/>
        <v>64.620930232558152</v>
      </c>
      <c r="AD1864" s="103">
        <f t="shared" si="147"/>
        <v>2455.5953488372097</v>
      </c>
      <c r="AE1864" s="104">
        <f t="shared" si="148"/>
        <v>328.28411906976748</v>
      </c>
      <c r="AF1864" s="104">
        <f t="shared" si="149"/>
        <v>12474.796524651165</v>
      </c>
    </row>
    <row r="1865" spans="28:32" ht="20.100000000000001" customHeight="1" x14ac:dyDescent="0.5">
      <c r="AB1865" s="102">
        <f t="shared" si="145"/>
        <v>38</v>
      </c>
      <c r="AC1865" s="103">
        <f t="shared" si="146"/>
        <v>64.620930232558152</v>
      </c>
      <c r="AD1865" s="103">
        <f t="shared" si="147"/>
        <v>2455.5953488372097</v>
      </c>
      <c r="AE1865" s="104">
        <f t="shared" si="148"/>
        <v>328.28411906976748</v>
      </c>
      <c r="AF1865" s="104">
        <f t="shared" si="149"/>
        <v>12474.796524651165</v>
      </c>
    </row>
    <row r="1866" spans="28:32" ht="20.100000000000001" customHeight="1" x14ac:dyDescent="0.5">
      <c r="AB1866" s="102">
        <f t="shared" si="145"/>
        <v>38</v>
      </c>
      <c r="AC1866" s="103">
        <f t="shared" si="146"/>
        <v>64.620930232558152</v>
      </c>
      <c r="AD1866" s="103">
        <f t="shared" si="147"/>
        <v>2455.5953488372097</v>
      </c>
      <c r="AE1866" s="104">
        <f t="shared" si="148"/>
        <v>328.28411906976748</v>
      </c>
      <c r="AF1866" s="104">
        <f t="shared" si="149"/>
        <v>12474.796524651165</v>
      </c>
    </row>
    <row r="1867" spans="28:32" ht="20.100000000000001" customHeight="1" x14ac:dyDescent="0.5">
      <c r="AB1867" s="102">
        <f t="shared" si="145"/>
        <v>38</v>
      </c>
      <c r="AC1867" s="103">
        <f t="shared" si="146"/>
        <v>64.620930232558152</v>
      </c>
      <c r="AD1867" s="103">
        <f t="shared" si="147"/>
        <v>2455.5953488372097</v>
      </c>
      <c r="AE1867" s="104">
        <f t="shared" si="148"/>
        <v>328.28411906976748</v>
      </c>
      <c r="AF1867" s="104">
        <f t="shared" si="149"/>
        <v>12474.796524651165</v>
      </c>
    </row>
    <row r="1868" spans="28:32" ht="20.100000000000001" customHeight="1" x14ac:dyDescent="0.5">
      <c r="AB1868" s="102">
        <f t="shared" si="145"/>
        <v>38</v>
      </c>
      <c r="AC1868" s="103">
        <f t="shared" si="146"/>
        <v>64.620930232558152</v>
      </c>
      <c r="AD1868" s="103">
        <f t="shared" si="147"/>
        <v>2455.5953488372097</v>
      </c>
      <c r="AE1868" s="104">
        <f t="shared" si="148"/>
        <v>328.28411906976748</v>
      </c>
      <c r="AF1868" s="104">
        <f t="shared" si="149"/>
        <v>12474.796524651165</v>
      </c>
    </row>
    <row r="1869" spans="28:32" ht="20.100000000000001" customHeight="1" x14ac:dyDescent="0.5">
      <c r="AB1869" s="102">
        <f t="shared" si="145"/>
        <v>38</v>
      </c>
      <c r="AC1869" s="103">
        <f t="shared" si="146"/>
        <v>64.620930232558152</v>
      </c>
      <c r="AD1869" s="103">
        <f t="shared" si="147"/>
        <v>2455.5953488372097</v>
      </c>
      <c r="AE1869" s="104">
        <f t="shared" si="148"/>
        <v>328.28411906976748</v>
      </c>
      <c r="AF1869" s="104">
        <f t="shared" si="149"/>
        <v>12474.796524651165</v>
      </c>
    </row>
    <row r="1870" spans="28:32" ht="20.100000000000001" customHeight="1" x14ac:dyDescent="0.5">
      <c r="AB1870" s="102">
        <f t="shared" si="145"/>
        <v>38</v>
      </c>
      <c r="AC1870" s="103">
        <f t="shared" si="146"/>
        <v>64.620930232558152</v>
      </c>
      <c r="AD1870" s="103">
        <f t="shared" si="147"/>
        <v>2455.5953488372097</v>
      </c>
      <c r="AE1870" s="104">
        <f t="shared" si="148"/>
        <v>328.28411906976748</v>
      </c>
      <c r="AF1870" s="104">
        <f t="shared" si="149"/>
        <v>12474.796524651165</v>
      </c>
    </row>
    <row r="1871" spans="28:32" ht="20.100000000000001" customHeight="1" x14ac:dyDescent="0.5">
      <c r="AB1871" s="102">
        <f t="shared" si="145"/>
        <v>38</v>
      </c>
      <c r="AC1871" s="103">
        <f t="shared" si="146"/>
        <v>64.620930232558152</v>
      </c>
      <c r="AD1871" s="103">
        <f t="shared" si="147"/>
        <v>2455.5953488372097</v>
      </c>
      <c r="AE1871" s="104">
        <f t="shared" si="148"/>
        <v>328.28411906976748</v>
      </c>
      <c r="AF1871" s="104">
        <f t="shared" si="149"/>
        <v>12474.796524651165</v>
      </c>
    </row>
    <row r="1872" spans="28:32" ht="20.100000000000001" customHeight="1" x14ac:dyDescent="0.5">
      <c r="AB1872" s="102">
        <f t="shared" si="145"/>
        <v>38</v>
      </c>
      <c r="AC1872" s="103">
        <f t="shared" si="146"/>
        <v>64.620930232558152</v>
      </c>
      <c r="AD1872" s="103">
        <f t="shared" si="147"/>
        <v>2455.5953488372097</v>
      </c>
      <c r="AE1872" s="104">
        <f t="shared" si="148"/>
        <v>328.28411906976748</v>
      </c>
      <c r="AF1872" s="104">
        <f t="shared" si="149"/>
        <v>12474.796524651165</v>
      </c>
    </row>
    <row r="1873" spans="28:32" ht="20.100000000000001" customHeight="1" x14ac:dyDescent="0.5">
      <c r="AB1873" s="102">
        <f t="shared" si="145"/>
        <v>38</v>
      </c>
      <c r="AC1873" s="103">
        <f t="shared" si="146"/>
        <v>64.620930232558152</v>
      </c>
      <c r="AD1873" s="103">
        <f t="shared" si="147"/>
        <v>2455.5953488372097</v>
      </c>
      <c r="AE1873" s="104">
        <f t="shared" si="148"/>
        <v>328.28411906976748</v>
      </c>
      <c r="AF1873" s="104">
        <f t="shared" si="149"/>
        <v>12474.796524651165</v>
      </c>
    </row>
    <row r="1874" spans="28:32" ht="20.100000000000001" customHeight="1" x14ac:dyDescent="0.5">
      <c r="AB1874" s="102">
        <f t="shared" si="145"/>
        <v>38</v>
      </c>
      <c r="AC1874" s="103">
        <f t="shared" si="146"/>
        <v>64.620930232558152</v>
      </c>
      <c r="AD1874" s="103">
        <f t="shared" si="147"/>
        <v>2455.5953488372097</v>
      </c>
      <c r="AE1874" s="104">
        <f t="shared" si="148"/>
        <v>328.28411906976748</v>
      </c>
      <c r="AF1874" s="104">
        <f t="shared" si="149"/>
        <v>12474.796524651165</v>
      </c>
    </row>
    <row r="1875" spans="28:32" ht="20.100000000000001" customHeight="1" x14ac:dyDescent="0.5">
      <c r="AB1875" s="102">
        <f t="shared" si="145"/>
        <v>38</v>
      </c>
      <c r="AC1875" s="103">
        <f t="shared" si="146"/>
        <v>64.620930232558152</v>
      </c>
      <c r="AD1875" s="103">
        <f t="shared" si="147"/>
        <v>2455.5953488372097</v>
      </c>
      <c r="AE1875" s="104">
        <f t="shared" si="148"/>
        <v>328.28411906976748</v>
      </c>
      <c r="AF1875" s="104">
        <f t="shared" si="149"/>
        <v>12474.796524651165</v>
      </c>
    </row>
    <row r="1876" spans="28:32" ht="20.100000000000001" customHeight="1" x14ac:dyDescent="0.5">
      <c r="AB1876" s="102">
        <f t="shared" si="145"/>
        <v>38</v>
      </c>
      <c r="AC1876" s="103">
        <f t="shared" si="146"/>
        <v>64.620930232558152</v>
      </c>
      <c r="AD1876" s="103">
        <f t="shared" si="147"/>
        <v>2455.5953488372097</v>
      </c>
      <c r="AE1876" s="104">
        <f t="shared" si="148"/>
        <v>328.28411906976748</v>
      </c>
      <c r="AF1876" s="104">
        <f t="shared" si="149"/>
        <v>12474.796524651165</v>
      </c>
    </row>
    <row r="1877" spans="28:32" ht="20.100000000000001" customHeight="1" x14ac:dyDescent="0.5">
      <c r="AB1877" s="102">
        <f t="shared" si="145"/>
        <v>38</v>
      </c>
      <c r="AC1877" s="103">
        <f t="shared" si="146"/>
        <v>64.620930232558152</v>
      </c>
      <c r="AD1877" s="103">
        <f t="shared" si="147"/>
        <v>2455.5953488372097</v>
      </c>
      <c r="AE1877" s="104">
        <f t="shared" si="148"/>
        <v>328.28411906976748</v>
      </c>
      <c r="AF1877" s="104">
        <f t="shared" si="149"/>
        <v>12474.796524651165</v>
      </c>
    </row>
    <row r="1878" spans="28:32" ht="20.100000000000001" customHeight="1" x14ac:dyDescent="0.5">
      <c r="AB1878" s="102">
        <f t="shared" si="145"/>
        <v>38</v>
      </c>
      <c r="AC1878" s="103">
        <f t="shared" si="146"/>
        <v>64.620930232558152</v>
      </c>
      <c r="AD1878" s="103">
        <f t="shared" si="147"/>
        <v>2455.5953488372097</v>
      </c>
      <c r="AE1878" s="104">
        <f t="shared" si="148"/>
        <v>328.28411906976748</v>
      </c>
      <c r="AF1878" s="104">
        <f t="shared" si="149"/>
        <v>12474.796524651165</v>
      </c>
    </row>
    <row r="1879" spans="28:32" ht="20.100000000000001" customHeight="1" x14ac:dyDescent="0.5">
      <c r="AB1879" s="102">
        <f t="shared" si="145"/>
        <v>38</v>
      </c>
      <c r="AC1879" s="103">
        <f t="shared" si="146"/>
        <v>64.620930232558152</v>
      </c>
      <c r="AD1879" s="103">
        <f t="shared" si="147"/>
        <v>2455.5953488372097</v>
      </c>
      <c r="AE1879" s="104">
        <f t="shared" si="148"/>
        <v>328.28411906976748</v>
      </c>
      <c r="AF1879" s="104">
        <f t="shared" si="149"/>
        <v>12474.796524651165</v>
      </c>
    </row>
    <row r="1880" spans="28:32" ht="20.100000000000001" customHeight="1" x14ac:dyDescent="0.5">
      <c r="AB1880" s="102">
        <f t="shared" si="145"/>
        <v>38</v>
      </c>
      <c r="AC1880" s="103">
        <f t="shared" si="146"/>
        <v>64.620930232558152</v>
      </c>
      <c r="AD1880" s="103">
        <f t="shared" si="147"/>
        <v>2455.5953488372097</v>
      </c>
      <c r="AE1880" s="104">
        <f t="shared" si="148"/>
        <v>328.28411906976748</v>
      </c>
      <c r="AF1880" s="104">
        <f t="shared" si="149"/>
        <v>12474.796524651165</v>
      </c>
    </row>
    <row r="1881" spans="28:32" ht="20.100000000000001" customHeight="1" x14ac:dyDescent="0.5">
      <c r="AB1881" s="102">
        <f t="shared" si="145"/>
        <v>38</v>
      </c>
      <c r="AC1881" s="103">
        <f t="shared" si="146"/>
        <v>64.620930232558152</v>
      </c>
      <c r="AD1881" s="103">
        <f t="shared" si="147"/>
        <v>2455.5953488372097</v>
      </c>
      <c r="AE1881" s="104">
        <f t="shared" si="148"/>
        <v>328.28411906976748</v>
      </c>
      <c r="AF1881" s="104">
        <f t="shared" si="149"/>
        <v>12474.796524651165</v>
      </c>
    </row>
    <row r="1882" spans="28:32" ht="20.100000000000001" customHeight="1" x14ac:dyDescent="0.5">
      <c r="AB1882" s="102">
        <f t="shared" si="145"/>
        <v>38</v>
      </c>
      <c r="AC1882" s="103">
        <f t="shared" si="146"/>
        <v>64.620930232558152</v>
      </c>
      <c r="AD1882" s="103">
        <f t="shared" si="147"/>
        <v>2455.5953488372097</v>
      </c>
      <c r="AE1882" s="104">
        <f t="shared" si="148"/>
        <v>328.28411906976748</v>
      </c>
      <c r="AF1882" s="104">
        <f t="shared" si="149"/>
        <v>12474.796524651165</v>
      </c>
    </row>
    <row r="1883" spans="28:32" ht="20.100000000000001" customHeight="1" x14ac:dyDescent="0.5">
      <c r="AB1883" s="102">
        <f t="shared" si="145"/>
        <v>38</v>
      </c>
      <c r="AC1883" s="103">
        <f t="shared" si="146"/>
        <v>64.620930232558152</v>
      </c>
      <c r="AD1883" s="103">
        <f t="shared" si="147"/>
        <v>2455.5953488372097</v>
      </c>
      <c r="AE1883" s="104">
        <f t="shared" si="148"/>
        <v>328.28411906976748</v>
      </c>
      <c r="AF1883" s="104">
        <f t="shared" si="149"/>
        <v>12474.796524651165</v>
      </c>
    </row>
    <row r="1884" spans="28:32" ht="20.100000000000001" customHeight="1" x14ac:dyDescent="0.5">
      <c r="AB1884" s="102">
        <f t="shared" si="145"/>
        <v>38</v>
      </c>
      <c r="AC1884" s="103">
        <f t="shared" si="146"/>
        <v>64.620930232558152</v>
      </c>
      <c r="AD1884" s="103">
        <f t="shared" si="147"/>
        <v>2455.5953488372097</v>
      </c>
      <c r="AE1884" s="104">
        <f t="shared" si="148"/>
        <v>328.28411906976748</v>
      </c>
      <c r="AF1884" s="104">
        <f t="shared" si="149"/>
        <v>12474.796524651165</v>
      </c>
    </row>
    <row r="1885" spans="28:32" ht="20.100000000000001" customHeight="1" x14ac:dyDescent="0.5">
      <c r="AB1885" s="102">
        <f t="shared" si="145"/>
        <v>38</v>
      </c>
      <c r="AC1885" s="103">
        <f t="shared" si="146"/>
        <v>64.620930232558152</v>
      </c>
      <c r="AD1885" s="103">
        <f t="shared" si="147"/>
        <v>2455.5953488372097</v>
      </c>
      <c r="AE1885" s="104">
        <f t="shared" si="148"/>
        <v>328.28411906976748</v>
      </c>
      <c r="AF1885" s="104">
        <f t="shared" si="149"/>
        <v>12474.796524651165</v>
      </c>
    </row>
    <row r="1886" spans="28:32" ht="20.100000000000001" customHeight="1" x14ac:dyDescent="0.5">
      <c r="AB1886" s="102">
        <f t="shared" si="145"/>
        <v>38</v>
      </c>
      <c r="AC1886" s="103">
        <f t="shared" si="146"/>
        <v>64.620930232558152</v>
      </c>
      <c r="AD1886" s="103">
        <f t="shared" si="147"/>
        <v>2455.5953488372097</v>
      </c>
      <c r="AE1886" s="104">
        <f t="shared" si="148"/>
        <v>328.28411906976748</v>
      </c>
      <c r="AF1886" s="104">
        <f t="shared" si="149"/>
        <v>12474.796524651165</v>
      </c>
    </row>
    <row r="1887" spans="28:32" ht="20.100000000000001" customHeight="1" x14ac:dyDescent="0.5">
      <c r="AB1887" s="102">
        <f t="shared" si="145"/>
        <v>38</v>
      </c>
      <c r="AC1887" s="103">
        <f t="shared" si="146"/>
        <v>64.620930232558152</v>
      </c>
      <c r="AD1887" s="103">
        <f t="shared" si="147"/>
        <v>2455.5953488372097</v>
      </c>
      <c r="AE1887" s="104">
        <f t="shared" si="148"/>
        <v>328.28411906976748</v>
      </c>
      <c r="AF1887" s="104">
        <f t="shared" si="149"/>
        <v>12474.796524651165</v>
      </c>
    </row>
    <row r="1888" spans="28:32" ht="20.100000000000001" customHeight="1" x14ac:dyDescent="0.5">
      <c r="AB1888" s="102">
        <f t="shared" si="145"/>
        <v>38</v>
      </c>
      <c r="AC1888" s="103">
        <f t="shared" si="146"/>
        <v>64.620930232558152</v>
      </c>
      <c r="AD1888" s="103">
        <f t="shared" si="147"/>
        <v>2455.5953488372097</v>
      </c>
      <c r="AE1888" s="104">
        <f t="shared" si="148"/>
        <v>328.28411906976748</v>
      </c>
      <c r="AF1888" s="104">
        <f t="shared" si="149"/>
        <v>12474.796524651165</v>
      </c>
    </row>
    <row r="1889" spans="28:32" ht="20.100000000000001" customHeight="1" x14ac:dyDescent="0.5">
      <c r="AB1889" s="102">
        <f t="shared" si="145"/>
        <v>38</v>
      </c>
      <c r="AC1889" s="103">
        <f t="shared" si="146"/>
        <v>64.620930232558152</v>
      </c>
      <c r="AD1889" s="103">
        <f t="shared" si="147"/>
        <v>2455.5953488372097</v>
      </c>
      <c r="AE1889" s="104">
        <f t="shared" si="148"/>
        <v>328.28411906976748</v>
      </c>
      <c r="AF1889" s="104">
        <f t="shared" si="149"/>
        <v>12474.796524651165</v>
      </c>
    </row>
    <row r="1890" spans="28:32" ht="20.100000000000001" customHeight="1" x14ac:dyDescent="0.5">
      <c r="AB1890" s="102">
        <f t="shared" si="145"/>
        <v>38</v>
      </c>
      <c r="AC1890" s="103">
        <f t="shared" si="146"/>
        <v>64.620930232558152</v>
      </c>
      <c r="AD1890" s="103">
        <f t="shared" si="147"/>
        <v>2455.5953488372097</v>
      </c>
      <c r="AE1890" s="104">
        <f t="shared" si="148"/>
        <v>328.28411906976748</v>
      </c>
      <c r="AF1890" s="104">
        <f t="shared" si="149"/>
        <v>12474.796524651165</v>
      </c>
    </row>
    <row r="1891" spans="28:32" ht="20.100000000000001" customHeight="1" x14ac:dyDescent="0.5">
      <c r="AB1891" s="102">
        <f t="shared" si="145"/>
        <v>38</v>
      </c>
      <c r="AC1891" s="103">
        <f t="shared" si="146"/>
        <v>64.620930232558152</v>
      </c>
      <c r="AD1891" s="103">
        <f t="shared" si="147"/>
        <v>2455.5953488372097</v>
      </c>
      <c r="AE1891" s="104">
        <f t="shared" si="148"/>
        <v>328.28411906976748</v>
      </c>
      <c r="AF1891" s="104">
        <f t="shared" si="149"/>
        <v>12474.796524651165</v>
      </c>
    </row>
    <row r="1892" spans="28:32" ht="20.100000000000001" customHeight="1" x14ac:dyDescent="0.5">
      <c r="AB1892" s="102">
        <f t="shared" si="145"/>
        <v>38</v>
      </c>
      <c r="AC1892" s="103">
        <f t="shared" si="146"/>
        <v>64.620930232558152</v>
      </c>
      <c r="AD1892" s="103">
        <f t="shared" si="147"/>
        <v>2455.5953488372097</v>
      </c>
      <c r="AE1892" s="104">
        <f t="shared" si="148"/>
        <v>328.28411906976748</v>
      </c>
      <c r="AF1892" s="104">
        <f t="shared" si="149"/>
        <v>12474.796524651165</v>
      </c>
    </row>
    <row r="1893" spans="28:32" ht="20.100000000000001" customHeight="1" x14ac:dyDescent="0.5">
      <c r="AB1893" s="102">
        <f t="shared" si="145"/>
        <v>38</v>
      </c>
      <c r="AC1893" s="103">
        <f t="shared" si="146"/>
        <v>64.620930232558152</v>
      </c>
      <c r="AD1893" s="103">
        <f t="shared" si="147"/>
        <v>2455.5953488372097</v>
      </c>
      <c r="AE1893" s="104">
        <f t="shared" si="148"/>
        <v>328.28411906976748</v>
      </c>
      <c r="AF1893" s="104">
        <f t="shared" si="149"/>
        <v>12474.796524651165</v>
      </c>
    </row>
    <row r="1894" spans="28:32" ht="20.100000000000001" customHeight="1" x14ac:dyDescent="0.5">
      <c r="AB1894" s="102">
        <f t="shared" si="145"/>
        <v>38</v>
      </c>
      <c r="AC1894" s="103">
        <f t="shared" si="146"/>
        <v>64.620930232558152</v>
      </c>
      <c r="AD1894" s="103">
        <f t="shared" si="147"/>
        <v>2455.5953488372097</v>
      </c>
      <c r="AE1894" s="104">
        <f t="shared" si="148"/>
        <v>328.28411906976748</v>
      </c>
      <c r="AF1894" s="104">
        <f t="shared" si="149"/>
        <v>12474.796524651165</v>
      </c>
    </row>
    <row r="1895" spans="28:32" ht="20.100000000000001" customHeight="1" x14ac:dyDescent="0.5">
      <c r="AB1895" s="102">
        <f t="shared" si="145"/>
        <v>38</v>
      </c>
      <c r="AC1895" s="103">
        <f t="shared" si="146"/>
        <v>64.620930232558152</v>
      </c>
      <c r="AD1895" s="103">
        <f t="shared" si="147"/>
        <v>2455.5953488372097</v>
      </c>
      <c r="AE1895" s="104">
        <f t="shared" si="148"/>
        <v>328.28411906976748</v>
      </c>
      <c r="AF1895" s="104">
        <f t="shared" si="149"/>
        <v>12474.796524651165</v>
      </c>
    </row>
    <row r="1896" spans="28:32" ht="20.100000000000001" customHeight="1" x14ac:dyDescent="0.5">
      <c r="AB1896" s="102">
        <f t="shared" si="145"/>
        <v>38</v>
      </c>
      <c r="AC1896" s="103">
        <f t="shared" si="146"/>
        <v>64.620930232558152</v>
      </c>
      <c r="AD1896" s="103">
        <f t="shared" si="147"/>
        <v>2455.5953488372097</v>
      </c>
      <c r="AE1896" s="104">
        <f t="shared" si="148"/>
        <v>328.28411906976748</v>
      </c>
      <c r="AF1896" s="104">
        <f t="shared" si="149"/>
        <v>12474.796524651165</v>
      </c>
    </row>
    <row r="1897" spans="28:32" ht="20.100000000000001" customHeight="1" x14ac:dyDescent="0.5">
      <c r="AB1897" s="102">
        <f t="shared" si="145"/>
        <v>38</v>
      </c>
      <c r="AC1897" s="103">
        <f t="shared" si="146"/>
        <v>64.620930232558152</v>
      </c>
      <c r="AD1897" s="103">
        <f t="shared" si="147"/>
        <v>2455.5953488372097</v>
      </c>
      <c r="AE1897" s="104">
        <f t="shared" si="148"/>
        <v>328.28411906976748</v>
      </c>
      <c r="AF1897" s="104">
        <f t="shared" si="149"/>
        <v>12474.796524651165</v>
      </c>
    </row>
    <row r="1898" spans="28:32" ht="20.100000000000001" customHeight="1" x14ac:dyDescent="0.5">
      <c r="AB1898" s="102">
        <f t="shared" si="145"/>
        <v>38</v>
      </c>
      <c r="AC1898" s="103">
        <f t="shared" si="146"/>
        <v>64.620930232558152</v>
      </c>
      <c r="AD1898" s="103">
        <f t="shared" si="147"/>
        <v>2455.5953488372097</v>
      </c>
      <c r="AE1898" s="104">
        <f t="shared" si="148"/>
        <v>328.28411906976748</v>
      </c>
      <c r="AF1898" s="104">
        <f t="shared" si="149"/>
        <v>12474.796524651165</v>
      </c>
    </row>
    <row r="1899" spans="28:32" ht="20.100000000000001" customHeight="1" x14ac:dyDescent="0.5">
      <c r="AB1899" s="102">
        <f t="shared" si="145"/>
        <v>38</v>
      </c>
      <c r="AC1899" s="103">
        <f t="shared" si="146"/>
        <v>64.620930232558152</v>
      </c>
      <c r="AD1899" s="103">
        <f t="shared" si="147"/>
        <v>2455.5953488372097</v>
      </c>
      <c r="AE1899" s="104">
        <f t="shared" si="148"/>
        <v>328.28411906976748</v>
      </c>
      <c r="AF1899" s="104">
        <f t="shared" si="149"/>
        <v>12474.796524651165</v>
      </c>
    </row>
    <row r="1900" spans="28:32" ht="20.100000000000001" customHeight="1" x14ac:dyDescent="0.5">
      <c r="AB1900" s="102">
        <f t="shared" si="145"/>
        <v>38</v>
      </c>
      <c r="AC1900" s="103">
        <f t="shared" si="146"/>
        <v>64.620930232558152</v>
      </c>
      <c r="AD1900" s="103">
        <f t="shared" si="147"/>
        <v>2455.5953488372097</v>
      </c>
      <c r="AE1900" s="104">
        <f t="shared" si="148"/>
        <v>328.28411906976748</v>
      </c>
      <c r="AF1900" s="104">
        <f t="shared" si="149"/>
        <v>12474.796524651165</v>
      </c>
    </row>
    <row r="1901" spans="28:32" ht="20.100000000000001" customHeight="1" x14ac:dyDescent="0.5">
      <c r="AB1901" s="102">
        <f t="shared" si="145"/>
        <v>38</v>
      </c>
      <c r="AC1901" s="103">
        <f t="shared" si="146"/>
        <v>64.620930232558152</v>
      </c>
      <c r="AD1901" s="103">
        <f t="shared" si="147"/>
        <v>2455.5953488372097</v>
      </c>
      <c r="AE1901" s="104">
        <f t="shared" si="148"/>
        <v>328.28411906976748</v>
      </c>
      <c r="AF1901" s="104">
        <f t="shared" si="149"/>
        <v>12474.796524651165</v>
      </c>
    </row>
    <row r="1902" spans="28:32" ht="20.100000000000001" customHeight="1" x14ac:dyDescent="0.5">
      <c r="AB1902" s="102">
        <f t="shared" si="145"/>
        <v>38</v>
      </c>
      <c r="AC1902" s="103">
        <f t="shared" si="146"/>
        <v>64.620930232558152</v>
      </c>
      <c r="AD1902" s="103">
        <f t="shared" si="147"/>
        <v>2455.5953488372097</v>
      </c>
      <c r="AE1902" s="104">
        <f t="shared" si="148"/>
        <v>328.28411906976748</v>
      </c>
      <c r="AF1902" s="104">
        <f t="shared" si="149"/>
        <v>12474.796524651165</v>
      </c>
    </row>
    <row r="1903" spans="28:32" ht="20.100000000000001" customHeight="1" x14ac:dyDescent="0.5">
      <c r="AB1903" s="102">
        <f t="shared" si="145"/>
        <v>38</v>
      </c>
      <c r="AC1903" s="103">
        <f t="shared" si="146"/>
        <v>64.620930232558152</v>
      </c>
      <c r="AD1903" s="103">
        <f t="shared" si="147"/>
        <v>2455.5953488372097</v>
      </c>
      <c r="AE1903" s="104">
        <f t="shared" si="148"/>
        <v>328.28411906976748</v>
      </c>
      <c r="AF1903" s="104">
        <f t="shared" si="149"/>
        <v>12474.796524651165</v>
      </c>
    </row>
    <row r="1904" spans="28:32" ht="20.100000000000001" customHeight="1" x14ac:dyDescent="0.5">
      <c r="AB1904" s="102">
        <f t="shared" si="145"/>
        <v>38</v>
      </c>
      <c r="AC1904" s="103">
        <f t="shared" si="146"/>
        <v>64.620930232558152</v>
      </c>
      <c r="AD1904" s="103">
        <f t="shared" si="147"/>
        <v>2455.5953488372097</v>
      </c>
      <c r="AE1904" s="104">
        <f t="shared" si="148"/>
        <v>328.28411906976748</v>
      </c>
      <c r="AF1904" s="104">
        <f t="shared" si="149"/>
        <v>12474.796524651165</v>
      </c>
    </row>
    <row r="1905" spans="28:32" ht="20.100000000000001" customHeight="1" x14ac:dyDescent="0.5">
      <c r="AB1905" s="102">
        <f t="shared" si="145"/>
        <v>38</v>
      </c>
      <c r="AC1905" s="103">
        <f t="shared" si="146"/>
        <v>64.620930232558152</v>
      </c>
      <c r="AD1905" s="103">
        <f t="shared" si="147"/>
        <v>2455.5953488372097</v>
      </c>
      <c r="AE1905" s="104">
        <f t="shared" si="148"/>
        <v>328.28411906976748</v>
      </c>
      <c r="AF1905" s="104">
        <f t="shared" si="149"/>
        <v>12474.796524651165</v>
      </c>
    </row>
    <row r="1906" spans="28:32" ht="20.100000000000001" customHeight="1" x14ac:dyDescent="0.5">
      <c r="AB1906" s="102">
        <f t="shared" si="145"/>
        <v>38</v>
      </c>
      <c r="AC1906" s="103">
        <f t="shared" si="146"/>
        <v>64.620930232558152</v>
      </c>
      <c r="AD1906" s="103">
        <f t="shared" si="147"/>
        <v>2455.5953488372097</v>
      </c>
      <c r="AE1906" s="104">
        <f t="shared" si="148"/>
        <v>328.28411906976748</v>
      </c>
      <c r="AF1906" s="104">
        <f t="shared" si="149"/>
        <v>12474.796524651165</v>
      </c>
    </row>
    <row r="1907" spans="28:32" ht="20.100000000000001" customHeight="1" x14ac:dyDescent="0.5">
      <c r="AB1907" s="102">
        <f t="shared" si="145"/>
        <v>38</v>
      </c>
      <c r="AC1907" s="103">
        <f t="shared" si="146"/>
        <v>64.620930232558152</v>
      </c>
      <c r="AD1907" s="103">
        <f t="shared" si="147"/>
        <v>2455.5953488372097</v>
      </c>
      <c r="AE1907" s="104">
        <f t="shared" si="148"/>
        <v>328.28411906976748</v>
      </c>
      <c r="AF1907" s="104">
        <f t="shared" si="149"/>
        <v>12474.796524651165</v>
      </c>
    </row>
    <row r="1908" spans="28:32" ht="20.100000000000001" customHeight="1" x14ac:dyDescent="0.5">
      <c r="AB1908" s="102">
        <f t="shared" si="145"/>
        <v>38</v>
      </c>
      <c r="AC1908" s="103">
        <f t="shared" si="146"/>
        <v>64.620930232558152</v>
      </c>
      <c r="AD1908" s="103">
        <f t="shared" si="147"/>
        <v>2455.5953488372097</v>
      </c>
      <c r="AE1908" s="104">
        <f t="shared" si="148"/>
        <v>328.28411906976748</v>
      </c>
      <c r="AF1908" s="104">
        <f t="shared" si="149"/>
        <v>12474.796524651165</v>
      </c>
    </row>
    <row r="1909" spans="28:32" ht="20.100000000000001" customHeight="1" x14ac:dyDescent="0.5">
      <c r="AB1909" s="102">
        <f t="shared" si="145"/>
        <v>38</v>
      </c>
      <c r="AC1909" s="103">
        <f t="shared" si="146"/>
        <v>64.620930232558152</v>
      </c>
      <c r="AD1909" s="103">
        <f t="shared" si="147"/>
        <v>2455.5953488372097</v>
      </c>
      <c r="AE1909" s="104">
        <f t="shared" si="148"/>
        <v>328.28411906976748</v>
      </c>
      <c r="AF1909" s="104">
        <f t="shared" si="149"/>
        <v>12474.796524651165</v>
      </c>
    </row>
    <row r="1910" spans="28:32" ht="20.100000000000001" customHeight="1" x14ac:dyDescent="0.5">
      <c r="AB1910" s="102">
        <f t="shared" si="145"/>
        <v>38</v>
      </c>
      <c r="AC1910" s="103">
        <f t="shared" si="146"/>
        <v>64.620930232558152</v>
      </c>
      <c r="AD1910" s="103">
        <f t="shared" si="147"/>
        <v>2455.5953488372097</v>
      </c>
      <c r="AE1910" s="104">
        <f t="shared" si="148"/>
        <v>328.28411906976748</v>
      </c>
      <c r="AF1910" s="104">
        <f t="shared" si="149"/>
        <v>12474.796524651165</v>
      </c>
    </row>
    <row r="1911" spans="28:32" ht="20.100000000000001" customHeight="1" x14ac:dyDescent="0.5">
      <c r="AB1911" s="102">
        <f t="shared" si="145"/>
        <v>38</v>
      </c>
      <c r="AC1911" s="103">
        <f t="shared" si="146"/>
        <v>64.620930232558152</v>
      </c>
      <c r="AD1911" s="103">
        <f t="shared" si="147"/>
        <v>2455.5953488372097</v>
      </c>
      <c r="AE1911" s="104">
        <f t="shared" si="148"/>
        <v>328.28411906976748</v>
      </c>
      <c r="AF1911" s="104">
        <f t="shared" si="149"/>
        <v>12474.796524651165</v>
      </c>
    </row>
    <row r="1912" spans="28:32" ht="20.100000000000001" customHeight="1" x14ac:dyDescent="0.5">
      <c r="AB1912" s="102">
        <f t="shared" si="145"/>
        <v>38</v>
      </c>
      <c r="AC1912" s="103">
        <f t="shared" si="146"/>
        <v>64.620930232558152</v>
      </c>
      <c r="AD1912" s="103">
        <f t="shared" si="147"/>
        <v>2455.5953488372097</v>
      </c>
      <c r="AE1912" s="104">
        <f t="shared" si="148"/>
        <v>328.28411906976748</v>
      </c>
      <c r="AF1912" s="104">
        <f t="shared" si="149"/>
        <v>12474.796524651165</v>
      </c>
    </row>
    <row r="1913" spans="28:32" ht="20.100000000000001" customHeight="1" x14ac:dyDescent="0.5">
      <c r="AB1913" s="102">
        <f t="shared" si="145"/>
        <v>38</v>
      </c>
      <c r="AC1913" s="103">
        <f t="shared" si="146"/>
        <v>64.620930232558152</v>
      </c>
      <c r="AD1913" s="103">
        <f t="shared" si="147"/>
        <v>2455.5953488372097</v>
      </c>
      <c r="AE1913" s="104">
        <f t="shared" si="148"/>
        <v>328.28411906976748</v>
      </c>
      <c r="AF1913" s="104">
        <f t="shared" si="149"/>
        <v>12474.796524651165</v>
      </c>
    </row>
    <row r="1914" spans="28:32" ht="20.100000000000001" customHeight="1" x14ac:dyDescent="0.5">
      <c r="AB1914" s="102">
        <f t="shared" si="145"/>
        <v>38</v>
      </c>
      <c r="AC1914" s="103">
        <f t="shared" si="146"/>
        <v>64.620930232558152</v>
      </c>
      <c r="AD1914" s="103">
        <f t="shared" si="147"/>
        <v>2455.5953488372097</v>
      </c>
      <c r="AE1914" s="104">
        <f t="shared" si="148"/>
        <v>328.28411906976748</v>
      </c>
      <c r="AF1914" s="104">
        <f t="shared" si="149"/>
        <v>12474.796524651165</v>
      </c>
    </row>
    <row r="1915" spans="28:32" ht="20.100000000000001" customHeight="1" x14ac:dyDescent="0.5">
      <c r="AB1915" s="102">
        <f t="shared" si="145"/>
        <v>38</v>
      </c>
      <c r="AC1915" s="103">
        <f t="shared" si="146"/>
        <v>64.620930232558152</v>
      </c>
      <c r="AD1915" s="103">
        <f t="shared" si="147"/>
        <v>2455.5953488372097</v>
      </c>
      <c r="AE1915" s="104">
        <f t="shared" si="148"/>
        <v>328.28411906976748</v>
      </c>
      <c r="AF1915" s="104">
        <f t="shared" si="149"/>
        <v>12474.796524651165</v>
      </c>
    </row>
    <row r="1916" spans="28:32" ht="20.100000000000001" customHeight="1" x14ac:dyDescent="0.5">
      <c r="AB1916" s="102">
        <f t="shared" si="145"/>
        <v>38</v>
      </c>
      <c r="AC1916" s="103">
        <f t="shared" si="146"/>
        <v>64.620930232558152</v>
      </c>
      <c r="AD1916" s="103">
        <f t="shared" si="147"/>
        <v>2455.5953488372097</v>
      </c>
      <c r="AE1916" s="104">
        <f t="shared" si="148"/>
        <v>328.28411906976748</v>
      </c>
      <c r="AF1916" s="104">
        <f t="shared" si="149"/>
        <v>12474.796524651165</v>
      </c>
    </row>
    <row r="1917" spans="28:32" ht="20.100000000000001" customHeight="1" x14ac:dyDescent="0.5">
      <c r="AB1917" s="102">
        <f t="shared" si="145"/>
        <v>38</v>
      </c>
      <c r="AC1917" s="103">
        <f t="shared" si="146"/>
        <v>64.620930232558152</v>
      </c>
      <c r="AD1917" s="103">
        <f t="shared" si="147"/>
        <v>2455.5953488372097</v>
      </c>
      <c r="AE1917" s="104">
        <f t="shared" si="148"/>
        <v>328.28411906976748</v>
      </c>
      <c r="AF1917" s="104">
        <f t="shared" si="149"/>
        <v>12474.796524651165</v>
      </c>
    </row>
    <row r="1918" spans="28:32" ht="20.100000000000001" customHeight="1" x14ac:dyDescent="0.5">
      <c r="AB1918" s="102">
        <f t="shared" si="145"/>
        <v>38</v>
      </c>
      <c r="AC1918" s="103">
        <f t="shared" si="146"/>
        <v>64.620930232558152</v>
      </c>
      <c r="AD1918" s="103">
        <f t="shared" si="147"/>
        <v>2455.5953488372097</v>
      </c>
      <c r="AE1918" s="104">
        <f t="shared" si="148"/>
        <v>328.28411906976748</v>
      </c>
      <c r="AF1918" s="104">
        <f t="shared" si="149"/>
        <v>12474.796524651165</v>
      </c>
    </row>
    <row r="1919" spans="28:32" ht="20.100000000000001" customHeight="1" x14ac:dyDescent="0.5">
      <c r="AB1919" s="102">
        <f t="shared" si="145"/>
        <v>38</v>
      </c>
      <c r="AC1919" s="103">
        <f t="shared" si="146"/>
        <v>64.620930232558152</v>
      </c>
      <c r="AD1919" s="103">
        <f t="shared" si="147"/>
        <v>2455.5953488372097</v>
      </c>
      <c r="AE1919" s="104">
        <f t="shared" si="148"/>
        <v>328.28411906976748</v>
      </c>
      <c r="AF1919" s="104">
        <f t="shared" si="149"/>
        <v>12474.796524651165</v>
      </c>
    </row>
    <row r="1920" spans="28:32" ht="20.100000000000001" customHeight="1" x14ac:dyDescent="0.5">
      <c r="AB1920" s="102">
        <f t="shared" si="145"/>
        <v>38</v>
      </c>
      <c r="AC1920" s="103">
        <f t="shared" si="146"/>
        <v>64.620930232558152</v>
      </c>
      <c r="AD1920" s="103">
        <f t="shared" si="147"/>
        <v>2455.5953488372097</v>
      </c>
      <c r="AE1920" s="104">
        <f t="shared" si="148"/>
        <v>328.28411906976748</v>
      </c>
      <c r="AF1920" s="104">
        <f t="shared" si="149"/>
        <v>12474.796524651165</v>
      </c>
    </row>
    <row r="1921" spans="28:32" ht="20.100000000000001" customHeight="1" x14ac:dyDescent="0.5">
      <c r="AB1921" s="102">
        <f t="shared" si="145"/>
        <v>38</v>
      </c>
      <c r="AC1921" s="103">
        <f t="shared" si="146"/>
        <v>64.620930232558152</v>
      </c>
      <c r="AD1921" s="103">
        <f t="shared" si="147"/>
        <v>2455.5953488372097</v>
      </c>
      <c r="AE1921" s="104">
        <f t="shared" si="148"/>
        <v>328.28411906976748</v>
      </c>
      <c r="AF1921" s="104">
        <f t="shared" si="149"/>
        <v>12474.796524651165</v>
      </c>
    </row>
    <row r="1922" spans="28:32" ht="20.100000000000001" customHeight="1" x14ac:dyDescent="0.5">
      <c r="AB1922" s="102">
        <f t="shared" si="145"/>
        <v>38</v>
      </c>
      <c r="AC1922" s="103">
        <f t="shared" si="146"/>
        <v>64.620930232558152</v>
      </c>
      <c r="AD1922" s="103">
        <f t="shared" si="147"/>
        <v>2455.5953488372097</v>
      </c>
      <c r="AE1922" s="104">
        <f t="shared" si="148"/>
        <v>328.28411906976748</v>
      </c>
      <c r="AF1922" s="104">
        <f t="shared" si="149"/>
        <v>12474.796524651165</v>
      </c>
    </row>
    <row r="1923" spans="28:32" ht="20.100000000000001" customHeight="1" x14ac:dyDescent="0.5">
      <c r="AB1923" s="102">
        <f t="shared" si="145"/>
        <v>38</v>
      </c>
      <c r="AC1923" s="103">
        <f t="shared" si="146"/>
        <v>64.620930232558152</v>
      </c>
      <c r="AD1923" s="103">
        <f t="shared" si="147"/>
        <v>2455.5953488372097</v>
      </c>
      <c r="AE1923" s="104">
        <f t="shared" si="148"/>
        <v>328.28411906976748</v>
      </c>
      <c r="AF1923" s="104">
        <f t="shared" si="149"/>
        <v>12474.796524651165</v>
      </c>
    </row>
    <row r="1924" spans="28:32" ht="20.100000000000001" customHeight="1" x14ac:dyDescent="0.5">
      <c r="AB1924" s="102">
        <f t="shared" si="145"/>
        <v>38</v>
      </c>
      <c r="AC1924" s="103">
        <f t="shared" si="146"/>
        <v>64.620930232558152</v>
      </c>
      <c r="AD1924" s="103">
        <f t="shared" si="147"/>
        <v>2455.5953488372097</v>
      </c>
      <c r="AE1924" s="104">
        <f t="shared" si="148"/>
        <v>328.28411906976748</v>
      </c>
      <c r="AF1924" s="104">
        <f t="shared" si="149"/>
        <v>12474.796524651165</v>
      </c>
    </row>
    <row r="1925" spans="28:32" ht="20.100000000000001" customHeight="1" x14ac:dyDescent="0.5">
      <c r="AB1925" s="102">
        <f t="shared" si="145"/>
        <v>38</v>
      </c>
      <c r="AC1925" s="103">
        <f t="shared" si="146"/>
        <v>64.620930232558152</v>
      </c>
      <c r="AD1925" s="103">
        <f t="shared" si="147"/>
        <v>2455.5953488372097</v>
      </c>
      <c r="AE1925" s="104">
        <f t="shared" si="148"/>
        <v>328.28411906976748</v>
      </c>
      <c r="AF1925" s="104">
        <f t="shared" si="149"/>
        <v>12474.796524651165</v>
      </c>
    </row>
    <row r="1926" spans="28:32" ht="20.100000000000001" customHeight="1" x14ac:dyDescent="0.5">
      <c r="AB1926" s="102">
        <f t="shared" si="145"/>
        <v>38</v>
      </c>
      <c r="AC1926" s="103">
        <f t="shared" si="146"/>
        <v>64.620930232558152</v>
      </c>
      <c r="AD1926" s="103">
        <f t="shared" si="147"/>
        <v>2455.5953488372097</v>
      </c>
      <c r="AE1926" s="104">
        <f t="shared" si="148"/>
        <v>328.28411906976748</v>
      </c>
      <c r="AF1926" s="104">
        <f t="shared" si="149"/>
        <v>12474.796524651165</v>
      </c>
    </row>
    <row r="1927" spans="28:32" ht="20.100000000000001" customHeight="1" x14ac:dyDescent="0.5">
      <c r="AB1927" s="102">
        <f t="shared" ref="AB1927:AB1990" si="150">AB1926+U1927</f>
        <v>38</v>
      </c>
      <c r="AC1927" s="103">
        <f t="shared" ref="AC1927:AC1990" si="151">IF(U1927&gt;0,(W1927+AD1926)/AB1927,AC1926)</f>
        <v>64.620930232558152</v>
      </c>
      <c r="AD1927" s="103">
        <f t="shared" ref="AD1927:AD1990" si="152">AB1927*AC1927</f>
        <v>2455.5953488372097</v>
      </c>
      <c r="AE1927" s="104">
        <f t="shared" ref="AE1927:AE1990" si="153">IF(U1927&gt;0,(AF1926+Z1927)/AB1927,AE1926)</f>
        <v>328.28411906976748</v>
      </c>
      <c r="AF1927" s="104">
        <f t="shared" ref="AF1927:AF1990" si="154">AB1927*AE1927</f>
        <v>12474.796524651165</v>
      </c>
    </row>
    <row r="1928" spans="28:32" ht="20.100000000000001" customHeight="1" x14ac:dyDescent="0.5">
      <c r="AB1928" s="102">
        <f t="shared" si="150"/>
        <v>38</v>
      </c>
      <c r="AC1928" s="103">
        <f t="shared" si="151"/>
        <v>64.620930232558152</v>
      </c>
      <c r="AD1928" s="103">
        <f t="shared" si="152"/>
        <v>2455.5953488372097</v>
      </c>
      <c r="AE1928" s="104">
        <f t="shared" si="153"/>
        <v>328.28411906976748</v>
      </c>
      <c r="AF1928" s="104">
        <f t="shared" si="154"/>
        <v>12474.796524651165</v>
      </c>
    </row>
    <row r="1929" spans="28:32" ht="20.100000000000001" customHeight="1" x14ac:dyDescent="0.5">
      <c r="AB1929" s="102">
        <f t="shared" si="150"/>
        <v>38</v>
      </c>
      <c r="AC1929" s="103">
        <f t="shared" si="151"/>
        <v>64.620930232558152</v>
      </c>
      <c r="AD1929" s="103">
        <f t="shared" si="152"/>
        <v>2455.5953488372097</v>
      </c>
      <c r="AE1929" s="104">
        <f t="shared" si="153"/>
        <v>328.28411906976748</v>
      </c>
      <c r="AF1929" s="104">
        <f t="shared" si="154"/>
        <v>12474.796524651165</v>
      </c>
    </row>
    <row r="1930" spans="28:32" ht="20.100000000000001" customHeight="1" x14ac:dyDescent="0.5">
      <c r="AB1930" s="102">
        <f t="shared" si="150"/>
        <v>38</v>
      </c>
      <c r="AC1930" s="103">
        <f t="shared" si="151"/>
        <v>64.620930232558152</v>
      </c>
      <c r="AD1930" s="103">
        <f t="shared" si="152"/>
        <v>2455.5953488372097</v>
      </c>
      <c r="AE1930" s="104">
        <f t="shared" si="153"/>
        <v>328.28411906976748</v>
      </c>
      <c r="AF1930" s="104">
        <f t="shared" si="154"/>
        <v>12474.796524651165</v>
      </c>
    </row>
    <row r="1931" spans="28:32" ht="20.100000000000001" customHeight="1" x14ac:dyDescent="0.5">
      <c r="AB1931" s="102">
        <f t="shared" si="150"/>
        <v>38</v>
      </c>
      <c r="AC1931" s="103">
        <f t="shared" si="151"/>
        <v>64.620930232558152</v>
      </c>
      <c r="AD1931" s="103">
        <f t="shared" si="152"/>
        <v>2455.5953488372097</v>
      </c>
      <c r="AE1931" s="104">
        <f t="shared" si="153"/>
        <v>328.28411906976748</v>
      </c>
      <c r="AF1931" s="104">
        <f t="shared" si="154"/>
        <v>12474.796524651165</v>
      </c>
    </row>
    <row r="1932" spans="28:32" ht="20.100000000000001" customHeight="1" x14ac:dyDescent="0.5">
      <c r="AB1932" s="102">
        <f t="shared" si="150"/>
        <v>38</v>
      </c>
      <c r="AC1932" s="103">
        <f t="shared" si="151"/>
        <v>64.620930232558152</v>
      </c>
      <c r="AD1932" s="103">
        <f t="shared" si="152"/>
        <v>2455.5953488372097</v>
      </c>
      <c r="AE1932" s="104">
        <f t="shared" si="153"/>
        <v>328.28411906976748</v>
      </c>
      <c r="AF1932" s="104">
        <f t="shared" si="154"/>
        <v>12474.796524651165</v>
      </c>
    </row>
    <row r="1933" spans="28:32" ht="20.100000000000001" customHeight="1" x14ac:dyDescent="0.5">
      <c r="AB1933" s="102">
        <f t="shared" si="150"/>
        <v>38</v>
      </c>
      <c r="AC1933" s="103">
        <f t="shared" si="151"/>
        <v>64.620930232558152</v>
      </c>
      <c r="AD1933" s="103">
        <f t="shared" si="152"/>
        <v>2455.5953488372097</v>
      </c>
      <c r="AE1933" s="104">
        <f t="shared" si="153"/>
        <v>328.28411906976748</v>
      </c>
      <c r="AF1933" s="104">
        <f t="shared" si="154"/>
        <v>12474.796524651165</v>
      </c>
    </row>
    <row r="1934" spans="28:32" ht="20.100000000000001" customHeight="1" x14ac:dyDescent="0.5">
      <c r="AB1934" s="102">
        <f t="shared" si="150"/>
        <v>38</v>
      </c>
      <c r="AC1934" s="103">
        <f t="shared" si="151"/>
        <v>64.620930232558152</v>
      </c>
      <c r="AD1934" s="103">
        <f t="shared" si="152"/>
        <v>2455.5953488372097</v>
      </c>
      <c r="AE1934" s="104">
        <f t="shared" si="153"/>
        <v>328.28411906976748</v>
      </c>
      <c r="AF1934" s="104">
        <f t="shared" si="154"/>
        <v>12474.796524651165</v>
      </c>
    </row>
    <row r="1935" spans="28:32" ht="20.100000000000001" customHeight="1" x14ac:dyDescent="0.5">
      <c r="AB1935" s="102">
        <f t="shared" si="150"/>
        <v>38</v>
      </c>
      <c r="AC1935" s="103">
        <f t="shared" si="151"/>
        <v>64.620930232558152</v>
      </c>
      <c r="AD1935" s="103">
        <f t="shared" si="152"/>
        <v>2455.5953488372097</v>
      </c>
      <c r="AE1935" s="104">
        <f t="shared" si="153"/>
        <v>328.28411906976748</v>
      </c>
      <c r="AF1935" s="104">
        <f t="shared" si="154"/>
        <v>12474.796524651165</v>
      </c>
    </row>
    <row r="1936" spans="28:32" ht="20.100000000000001" customHeight="1" x14ac:dyDescent="0.5">
      <c r="AB1936" s="102">
        <f t="shared" si="150"/>
        <v>38</v>
      </c>
      <c r="AC1936" s="103">
        <f t="shared" si="151"/>
        <v>64.620930232558152</v>
      </c>
      <c r="AD1936" s="103">
        <f t="shared" si="152"/>
        <v>2455.5953488372097</v>
      </c>
      <c r="AE1936" s="104">
        <f t="shared" si="153"/>
        <v>328.28411906976748</v>
      </c>
      <c r="AF1936" s="104">
        <f t="shared" si="154"/>
        <v>12474.796524651165</v>
      </c>
    </row>
    <row r="1937" spans="28:32" ht="20.100000000000001" customHeight="1" x14ac:dyDescent="0.5">
      <c r="AB1937" s="102">
        <f t="shared" si="150"/>
        <v>38</v>
      </c>
      <c r="AC1937" s="103">
        <f t="shared" si="151"/>
        <v>64.620930232558152</v>
      </c>
      <c r="AD1937" s="103">
        <f t="shared" si="152"/>
        <v>2455.5953488372097</v>
      </c>
      <c r="AE1937" s="104">
        <f t="shared" si="153"/>
        <v>328.28411906976748</v>
      </c>
      <c r="AF1937" s="104">
        <f t="shared" si="154"/>
        <v>12474.796524651165</v>
      </c>
    </row>
    <row r="1938" spans="28:32" ht="20.100000000000001" customHeight="1" x14ac:dyDescent="0.5">
      <c r="AB1938" s="102">
        <f t="shared" si="150"/>
        <v>38</v>
      </c>
      <c r="AC1938" s="103">
        <f t="shared" si="151"/>
        <v>64.620930232558152</v>
      </c>
      <c r="AD1938" s="103">
        <f t="shared" si="152"/>
        <v>2455.5953488372097</v>
      </c>
      <c r="AE1938" s="104">
        <f t="shared" si="153"/>
        <v>328.28411906976748</v>
      </c>
      <c r="AF1938" s="104">
        <f t="shared" si="154"/>
        <v>12474.796524651165</v>
      </c>
    </row>
    <row r="1939" spans="28:32" ht="20.100000000000001" customHeight="1" x14ac:dyDescent="0.5">
      <c r="AB1939" s="102">
        <f t="shared" si="150"/>
        <v>38</v>
      </c>
      <c r="AC1939" s="103">
        <f t="shared" si="151"/>
        <v>64.620930232558152</v>
      </c>
      <c r="AD1939" s="103">
        <f t="shared" si="152"/>
        <v>2455.5953488372097</v>
      </c>
      <c r="AE1939" s="104">
        <f t="shared" si="153"/>
        <v>328.28411906976748</v>
      </c>
      <c r="AF1939" s="104">
        <f t="shared" si="154"/>
        <v>12474.796524651165</v>
      </c>
    </row>
    <row r="1940" spans="28:32" ht="20.100000000000001" customHeight="1" x14ac:dyDescent="0.5">
      <c r="AB1940" s="102">
        <f t="shared" si="150"/>
        <v>38</v>
      </c>
      <c r="AC1940" s="103">
        <f t="shared" si="151"/>
        <v>64.620930232558152</v>
      </c>
      <c r="AD1940" s="103">
        <f t="shared" si="152"/>
        <v>2455.5953488372097</v>
      </c>
      <c r="AE1940" s="104">
        <f t="shared" si="153"/>
        <v>328.28411906976748</v>
      </c>
      <c r="AF1940" s="104">
        <f t="shared" si="154"/>
        <v>12474.796524651165</v>
      </c>
    </row>
    <row r="1941" spans="28:32" ht="20.100000000000001" customHeight="1" x14ac:dyDescent="0.5">
      <c r="AB1941" s="102">
        <f t="shared" si="150"/>
        <v>38</v>
      </c>
      <c r="AC1941" s="103">
        <f t="shared" si="151"/>
        <v>64.620930232558152</v>
      </c>
      <c r="AD1941" s="103">
        <f t="shared" si="152"/>
        <v>2455.5953488372097</v>
      </c>
      <c r="AE1941" s="104">
        <f t="shared" si="153"/>
        <v>328.28411906976748</v>
      </c>
      <c r="AF1941" s="104">
        <f t="shared" si="154"/>
        <v>12474.796524651165</v>
      </c>
    </row>
    <row r="1942" spans="28:32" ht="20.100000000000001" customHeight="1" x14ac:dyDescent="0.5">
      <c r="AB1942" s="102">
        <f t="shared" si="150"/>
        <v>38</v>
      </c>
      <c r="AC1942" s="103">
        <f t="shared" si="151"/>
        <v>64.620930232558152</v>
      </c>
      <c r="AD1942" s="103">
        <f t="shared" si="152"/>
        <v>2455.5953488372097</v>
      </c>
      <c r="AE1942" s="104">
        <f t="shared" si="153"/>
        <v>328.28411906976748</v>
      </c>
      <c r="AF1942" s="104">
        <f t="shared" si="154"/>
        <v>12474.796524651165</v>
      </c>
    </row>
    <row r="1943" spans="28:32" ht="20.100000000000001" customHeight="1" x14ac:dyDescent="0.5">
      <c r="AB1943" s="102">
        <f t="shared" si="150"/>
        <v>38</v>
      </c>
      <c r="AC1943" s="103">
        <f t="shared" si="151"/>
        <v>64.620930232558152</v>
      </c>
      <c r="AD1943" s="103">
        <f t="shared" si="152"/>
        <v>2455.5953488372097</v>
      </c>
      <c r="AE1943" s="104">
        <f t="shared" si="153"/>
        <v>328.28411906976748</v>
      </c>
      <c r="AF1943" s="104">
        <f t="shared" si="154"/>
        <v>12474.796524651165</v>
      </c>
    </row>
    <row r="1944" spans="28:32" ht="20.100000000000001" customHeight="1" x14ac:dyDescent="0.5">
      <c r="AB1944" s="102">
        <f t="shared" si="150"/>
        <v>38</v>
      </c>
      <c r="AC1944" s="103">
        <f t="shared" si="151"/>
        <v>64.620930232558152</v>
      </c>
      <c r="AD1944" s="103">
        <f t="shared" si="152"/>
        <v>2455.5953488372097</v>
      </c>
      <c r="AE1944" s="104">
        <f t="shared" si="153"/>
        <v>328.28411906976748</v>
      </c>
      <c r="AF1944" s="104">
        <f t="shared" si="154"/>
        <v>12474.796524651165</v>
      </c>
    </row>
    <row r="1945" spans="28:32" ht="20.100000000000001" customHeight="1" x14ac:dyDescent="0.5">
      <c r="AB1945" s="102">
        <f t="shared" si="150"/>
        <v>38</v>
      </c>
      <c r="AC1945" s="103">
        <f t="shared" si="151"/>
        <v>64.620930232558152</v>
      </c>
      <c r="AD1945" s="103">
        <f t="shared" si="152"/>
        <v>2455.5953488372097</v>
      </c>
      <c r="AE1945" s="104">
        <f t="shared" si="153"/>
        <v>328.28411906976748</v>
      </c>
      <c r="AF1945" s="104">
        <f t="shared" si="154"/>
        <v>12474.796524651165</v>
      </c>
    </row>
    <row r="1946" spans="28:32" ht="20.100000000000001" customHeight="1" x14ac:dyDescent="0.5">
      <c r="AB1946" s="102">
        <f t="shared" si="150"/>
        <v>38</v>
      </c>
      <c r="AC1946" s="103">
        <f t="shared" si="151"/>
        <v>64.620930232558152</v>
      </c>
      <c r="AD1946" s="103">
        <f t="shared" si="152"/>
        <v>2455.5953488372097</v>
      </c>
      <c r="AE1946" s="104">
        <f t="shared" si="153"/>
        <v>328.28411906976748</v>
      </c>
      <c r="AF1946" s="104">
        <f t="shared" si="154"/>
        <v>12474.796524651165</v>
      </c>
    </row>
    <row r="1947" spans="28:32" ht="20.100000000000001" customHeight="1" x14ac:dyDescent="0.5">
      <c r="AB1947" s="102">
        <f t="shared" si="150"/>
        <v>38</v>
      </c>
      <c r="AC1947" s="103">
        <f t="shared" si="151"/>
        <v>64.620930232558152</v>
      </c>
      <c r="AD1947" s="103">
        <f t="shared" si="152"/>
        <v>2455.5953488372097</v>
      </c>
      <c r="AE1947" s="104">
        <f t="shared" si="153"/>
        <v>328.28411906976748</v>
      </c>
      <c r="AF1947" s="104">
        <f t="shared" si="154"/>
        <v>12474.796524651165</v>
      </c>
    </row>
    <row r="1948" spans="28:32" ht="20.100000000000001" customHeight="1" x14ac:dyDescent="0.5">
      <c r="AB1948" s="102">
        <f t="shared" si="150"/>
        <v>38</v>
      </c>
      <c r="AC1948" s="103">
        <f t="shared" si="151"/>
        <v>64.620930232558152</v>
      </c>
      <c r="AD1948" s="103">
        <f t="shared" si="152"/>
        <v>2455.5953488372097</v>
      </c>
      <c r="AE1948" s="104">
        <f t="shared" si="153"/>
        <v>328.28411906976748</v>
      </c>
      <c r="AF1948" s="104">
        <f t="shared" si="154"/>
        <v>12474.796524651165</v>
      </c>
    </row>
    <row r="1949" spans="28:32" ht="20.100000000000001" customHeight="1" x14ac:dyDescent="0.5">
      <c r="AB1949" s="102">
        <f t="shared" si="150"/>
        <v>38</v>
      </c>
      <c r="AC1949" s="103">
        <f t="shared" si="151"/>
        <v>64.620930232558152</v>
      </c>
      <c r="AD1949" s="103">
        <f t="shared" si="152"/>
        <v>2455.5953488372097</v>
      </c>
      <c r="AE1949" s="104">
        <f t="shared" si="153"/>
        <v>328.28411906976748</v>
      </c>
      <c r="AF1949" s="104">
        <f t="shared" si="154"/>
        <v>12474.796524651165</v>
      </c>
    </row>
    <row r="1950" spans="28:32" ht="20.100000000000001" customHeight="1" x14ac:dyDescent="0.5">
      <c r="AB1950" s="102">
        <f t="shared" si="150"/>
        <v>38</v>
      </c>
      <c r="AC1950" s="103">
        <f t="shared" si="151"/>
        <v>64.620930232558152</v>
      </c>
      <c r="AD1950" s="103">
        <f t="shared" si="152"/>
        <v>2455.5953488372097</v>
      </c>
      <c r="AE1950" s="104">
        <f t="shared" si="153"/>
        <v>328.28411906976748</v>
      </c>
      <c r="AF1950" s="104">
        <f t="shared" si="154"/>
        <v>12474.796524651165</v>
      </c>
    </row>
    <row r="1951" spans="28:32" ht="20.100000000000001" customHeight="1" x14ac:dyDescent="0.5">
      <c r="AB1951" s="102">
        <f t="shared" si="150"/>
        <v>38</v>
      </c>
      <c r="AC1951" s="103">
        <f t="shared" si="151"/>
        <v>64.620930232558152</v>
      </c>
      <c r="AD1951" s="103">
        <f t="shared" si="152"/>
        <v>2455.5953488372097</v>
      </c>
      <c r="AE1951" s="104">
        <f t="shared" si="153"/>
        <v>328.28411906976748</v>
      </c>
      <c r="AF1951" s="104">
        <f t="shared" si="154"/>
        <v>12474.796524651165</v>
      </c>
    </row>
    <row r="1952" spans="28:32" ht="20.100000000000001" customHeight="1" x14ac:dyDescent="0.5">
      <c r="AB1952" s="102">
        <f t="shared" si="150"/>
        <v>38</v>
      </c>
      <c r="AC1952" s="103">
        <f t="shared" si="151"/>
        <v>64.620930232558152</v>
      </c>
      <c r="AD1952" s="103">
        <f t="shared" si="152"/>
        <v>2455.5953488372097</v>
      </c>
      <c r="AE1952" s="104">
        <f t="shared" si="153"/>
        <v>328.28411906976748</v>
      </c>
      <c r="AF1952" s="104">
        <f t="shared" si="154"/>
        <v>12474.796524651165</v>
      </c>
    </row>
    <row r="1953" spans="28:32" ht="20.100000000000001" customHeight="1" x14ac:dyDescent="0.5">
      <c r="AB1953" s="102">
        <f t="shared" si="150"/>
        <v>38</v>
      </c>
      <c r="AC1953" s="103">
        <f t="shared" si="151"/>
        <v>64.620930232558152</v>
      </c>
      <c r="AD1953" s="103">
        <f t="shared" si="152"/>
        <v>2455.5953488372097</v>
      </c>
      <c r="AE1953" s="104">
        <f t="shared" si="153"/>
        <v>328.28411906976748</v>
      </c>
      <c r="AF1953" s="104">
        <f t="shared" si="154"/>
        <v>12474.796524651165</v>
      </c>
    </row>
    <row r="1954" spans="28:32" ht="20.100000000000001" customHeight="1" x14ac:dyDescent="0.5">
      <c r="AB1954" s="102">
        <f t="shared" si="150"/>
        <v>38</v>
      </c>
      <c r="AC1954" s="103">
        <f t="shared" si="151"/>
        <v>64.620930232558152</v>
      </c>
      <c r="AD1954" s="103">
        <f t="shared" si="152"/>
        <v>2455.5953488372097</v>
      </c>
      <c r="AE1954" s="104">
        <f t="shared" si="153"/>
        <v>328.28411906976748</v>
      </c>
      <c r="AF1954" s="104">
        <f t="shared" si="154"/>
        <v>12474.796524651165</v>
      </c>
    </row>
    <row r="1955" spans="28:32" ht="20.100000000000001" customHeight="1" x14ac:dyDescent="0.5">
      <c r="AB1955" s="102">
        <f t="shared" si="150"/>
        <v>38</v>
      </c>
      <c r="AC1955" s="103">
        <f t="shared" si="151"/>
        <v>64.620930232558152</v>
      </c>
      <c r="AD1955" s="103">
        <f t="shared" si="152"/>
        <v>2455.5953488372097</v>
      </c>
      <c r="AE1955" s="104">
        <f t="shared" si="153"/>
        <v>328.28411906976748</v>
      </c>
      <c r="AF1955" s="104">
        <f t="shared" si="154"/>
        <v>12474.796524651165</v>
      </c>
    </row>
    <row r="1956" spans="28:32" ht="20.100000000000001" customHeight="1" x14ac:dyDescent="0.5">
      <c r="AB1956" s="102">
        <f t="shared" si="150"/>
        <v>38</v>
      </c>
      <c r="AC1956" s="103">
        <f t="shared" si="151"/>
        <v>64.620930232558152</v>
      </c>
      <c r="AD1956" s="103">
        <f t="shared" si="152"/>
        <v>2455.5953488372097</v>
      </c>
      <c r="AE1956" s="104">
        <f t="shared" si="153"/>
        <v>328.28411906976748</v>
      </c>
      <c r="AF1956" s="104">
        <f t="shared" si="154"/>
        <v>12474.796524651165</v>
      </c>
    </row>
    <row r="1957" spans="28:32" ht="20.100000000000001" customHeight="1" x14ac:dyDescent="0.5">
      <c r="AB1957" s="102">
        <f t="shared" si="150"/>
        <v>38</v>
      </c>
      <c r="AC1957" s="103">
        <f t="shared" si="151"/>
        <v>64.620930232558152</v>
      </c>
      <c r="AD1957" s="103">
        <f t="shared" si="152"/>
        <v>2455.5953488372097</v>
      </c>
      <c r="AE1957" s="104">
        <f t="shared" si="153"/>
        <v>328.28411906976748</v>
      </c>
      <c r="AF1957" s="104">
        <f t="shared" si="154"/>
        <v>12474.796524651165</v>
      </c>
    </row>
    <row r="1958" spans="28:32" ht="20.100000000000001" customHeight="1" x14ac:dyDescent="0.5">
      <c r="AB1958" s="102">
        <f t="shared" si="150"/>
        <v>38</v>
      </c>
      <c r="AC1958" s="103">
        <f t="shared" si="151"/>
        <v>64.620930232558152</v>
      </c>
      <c r="AD1958" s="103">
        <f t="shared" si="152"/>
        <v>2455.5953488372097</v>
      </c>
      <c r="AE1958" s="104">
        <f t="shared" si="153"/>
        <v>328.28411906976748</v>
      </c>
      <c r="AF1958" s="104">
        <f t="shared" si="154"/>
        <v>12474.796524651165</v>
      </c>
    </row>
    <row r="1959" spans="28:32" ht="20.100000000000001" customHeight="1" x14ac:dyDescent="0.5">
      <c r="AB1959" s="102">
        <f t="shared" si="150"/>
        <v>38</v>
      </c>
      <c r="AC1959" s="103">
        <f t="shared" si="151"/>
        <v>64.620930232558152</v>
      </c>
      <c r="AD1959" s="103">
        <f t="shared" si="152"/>
        <v>2455.5953488372097</v>
      </c>
      <c r="AE1959" s="104">
        <f t="shared" si="153"/>
        <v>328.28411906976748</v>
      </c>
      <c r="AF1959" s="104">
        <f t="shared" si="154"/>
        <v>12474.796524651165</v>
      </c>
    </row>
    <row r="1960" spans="28:32" ht="20.100000000000001" customHeight="1" x14ac:dyDescent="0.5">
      <c r="AB1960" s="102">
        <f t="shared" si="150"/>
        <v>38</v>
      </c>
      <c r="AC1960" s="103">
        <f t="shared" si="151"/>
        <v>64.620930232558152</v>
      </c>
      <c r="AD1960" s="103">
        <f t="shared" si="152"/>
        <v>2455.5953488372097</v>
      </c>
      <c r="AE1960" s="104">
        <f t="shared" si="153"/>
        <v>328.28411906976748</v>
      </c>
      <c r="AF1960" s="104">
        <f t="shared" si="154"/>
        <v>12474.796524651165</v>
      </c>
    </row>
    <row r="1961" spans="28:32" ht="20.100000000000001" customHeight="1" x14ac:dyDescent="0.5">
      <c r="AB1961" s="102">
        <f t="shared" si="150"/>
        <v>38</v>
      </c>
      <c r="AC1961" s="103">
        <f t="shared" si="151"/>
        <v>64.620930232558152</v>
      </c>
      <c r="AD1961" s="103">
        <f t="shared" si="152"/>
        <v>2455.5953488372097</v>
      </c>
      <c r="AE1961" s="104">
        <f t="shared" si="153"/>
        <v>328.28411906976748</v>
      </c>
      <c r="AF1961" s="104">
        <f t="shared" si="154"/>
        <v>12474.796524651165</v>
      </c>
    </row>
    <row r="1962" spans="28:32" ht="20.100000000000001" customHeight="1" x14ac:dyDescent="0.5">
      <c r="AB1962" s="102">
        <f t="shared" si="150"/>
        <v>38</v>
      </c>
      <c r="AC1962" s="103">
        <f t="shared" si="151"/>
        <v>64.620930232558152</v>
      </c>
      <c r="AD1962" s="103">
        <f t="shared" si="152"/>
        <v>2455.5953488372097</v>
      </c>
      <c r="AE1962" s="104">
        <f t="shared" si="153"/>
        <v>328.28411906976748</v>
      </c>
      <c r="AF1962" s="104">
        <f t="shared" si="154"/>
        <v>12474.796524651165</v>
      </c>
    </row>
    <row r="1963" spans="28:32" ht="20.100000000000001" customHeight="1" x14ac:dyDescent="0.5">
      <c r="AB1963" s="102">
        <f t="shared" si="150"/>
        <v>38</v>
      </c>
      <c r="AC1963" s="103">
        <f t="shared" si="151"/>
        <v>64.620930232558152</v>
      </c>
      <c r="AD1963" s="103">
        <f t="shared" si="152"/>
        <v>2455.5953488372097</v>
      </c>
      <c r="AE1963" s="104">
        <f t="shared" si="153"/>
        <v>328.28411906976748</v>
      </c>
      <c r="AF1963" s="104">
        <f t="shared" si="154"/>
        <v>12474.796524651165</v>
      </c>
    </row>
    <row r="1964" spans="28:32" ht="20.100000000000001" customHeight="1" x14ac:dyDescent="0.5">
      <c r="AB1964" s="102">
        <f t="shared" si="150"/>
        <v>38</v>
      </c>
      <c r="AC1964" s="103">
        <f t="shared" si="151"/>
        <v>64.620930232558152</v>
      </c>
      <c r="AD1964" s="103">
        <f t="shared" si="152"/>
        <v>2455.5953488372097</v>
      </c>
      <c r="AE1964" s="104">
        <f t="shared" si="153"/>
        <v>328.28411906976748</v>
      </c>
      <c r="AF1964" s="104">
        <f t="shared" si="154"/>
        <v>12474.796524651165</v>
      </c>
    </row>
    <row r="1965" spans="28:32" ht="20.100000000000001" customHeight="1" x14ac:dyDescent="0.5">
      <c r="AB1965" s="102">
        <f t="shared" si="150"/>
        <v>38</v>
      </c>
      <c r="AC1965" s="103">
        <f t="shared" si="151"/>
        <v>64.620930232558152</v>
      </c>
      <c r="AD1965" s="103">
        <f t="shared" si="152"/>
        <v>2455.5953488372097</v>
      </c>
      <c r="AE1965" s="104">
        <f t="shared" si="153"/>
        <v>328.28411906976748</v>
      </c>
      <c r="AF1965" s="104">
        <f t="shared" si="154"/>
        <v>12474.796524651165</v>
      </c>
    </row>
    <row r="1966" spans="28:32" ht="20.100000000000001" customHeight="1" x14ac:dyDescent="0.5">
      <c r="AB1966" s="102">
        <f t="shared" si="150"/>
        <v>38</v>
      </c>
      <c r="AC1966" s="103">
        <f t="shared" si="151"/>
        <v>64.620930232558152</v>
      </c>
      <c r="AD1966" s="103">
        <f t="shared" si="152"/>
        <v>2455.5953488372097</v>
      </c>
      <c r="AE1966" s="104">
        <f t="shared" si="153"/>
        <v>328.28411906976748</v>
      </c>
      <c r="AF1966" s="104">
        <f t="shared" si="154"/>
        <v>12474.796524651165</v>
      </c>
    </row>
    <row r="1967" spans="28:32" ht="20.100000000000001" customHeight="1" x14ac:dyDescent="0.5">
      <c r="AB1967" s="102">
        <f t="shared" si="150"/>
        <v>38</v>
      </c>
      <c r="AC1967" s="103">
        <f t="shared" si="151"/>
        <v>64.620930232558152</v>
      </c>
      <c r="AD1967" s="103">
        <f t="shared" si="152"/>
        <v>2455.5953488372097</v>
      </c>
      <c r="AE1967" s="104">
        <f t="shared" si="153"/>
        <v>328.28411906976748</v>
      </c>
      <c r="AF1967" s="104">
        <f t="shared" si="154"/>
        <v>12474.796524651165</v>
      </c>
    </row>
    <row r="1968" spans="28:32" ht="20.100000000000001" customHeight="1" x14ac:dyDescent="0.5">
      <c r="AB1968" s="102">
        <f t="shared" si="150"/>
        <v>38</v>
      </c>
      <c r="AC1968" s="103">
        <f t="shared" si="151"/>
        <v>64.620930232558152</v>
      </c>
      <c r="AD1968" s="103">
        <f t="shared" si="152"/>
        <v>2455.5953488372097</v>
      </c>
      <c r="AE1968" s="104">
        <f t="shared" si="153"/>
        <v>328.28411906976748</v>
      </c>
      <c r="AF1968" s="104">
        <f t="shared" si="154"/>
        <v>12474.796524651165</v>
      </c>
    </row>
    <row r="1969" spans="28:32" ht="20.100000000000001" customHeight="1" x14ac:dyDescent="0.5">
      <c r="AB1969" s="102">
        <f t="shared" si="150"/>
        <v>38</v>
      </c>
      <c r="AC1969" s="103">
        <f t="shared" si="151"/>
        <v>64.620930232558152</v>
      </c>
      <c r="AD1969" s="103">
        <f t="shared" si="152"/>
        <v>2455.5953488372097</v>
      </c>
      <c r="AE1969" s="104">
        <f t="shared" si="153"/>
        <v>328.28411906976748</v>
      </c>
      <c r="AF1969" s="104">
        <f t="shared" si="154"/>
        <v>12474.796524651165</v>
      </c>
    </row>
    <row r="1970" spans="28:32" ht="20.100000000000001" customHeight="1" x14ac:dyDescent="0.5">
      <c r="AB1970" s="102">
        <f t="shared" si="150"/>
        <v>38</v>
      </c>
      <c r="AC1970" s="103">
        <f t="shared" si="151"/>
        <v>64.620930232558152</v>
      </c>
      <c r="AD1970" s="103">
        <f t="shared" si="152"/>
        <v>2455.5953488372097</v>
      </c>
      <c r="AE1970" s="104">
        <f t="shared" si="153"/>
        <v>328.28411906976748</v>
      </c>
      <c r="AF1970" s="104">
        <f t="shared" si="154"/>
        <v>12474.796524651165</v>
      </c>
    </row>
    <row r="1971" spans="28:32" ht="20.100000000000001" customHeight="1" x14ac:dyDescent="0.5">
      <c r="AB1971" s="102">
        <f t="shared" si="150"/>
        <v>38</v>
      </c>
      <c r="AC1971" s="103">
        <f t="shared" si="151"/>
        <v>64.620930232558152</v>
      </c>
      <c r="AD1971" s="103">
        <f t="shared" si="152"/>
        <v>2455.5953488372097</v>
      </c>
      <c r="AE1971" s="104">
        <f t="shared" si="153"/>
        <v>328.28411906976748</v>
      </c>
      <c r="AF1971" s="104">
        <f t="shared" si="154"/>
        <v>12474.796524651165</v>
      </c>
    </row>
    <row r="1972" spans="28:32" ht="20.100000000000001" customHeight="1" x14ac:dyDescent="0.5">
      <c r="AB1972" s="102">
        <f t="shared" si="150"/>
        <v>38</v>
      </c>
      <c r="AC1972" s="103">
        <f t="shared" si="151"/>
        <v>64.620930232558152</v>
      </c>
      <c r="AD1972" s="103">
        <f t="shared" si="152"/>
        <v>2455.5953488372097</v>
      </c>
      <c r="AE1972" s="104">
        <f t="shared" si="153"/>
        <v>328.28411906976748</v>
      </c>
      <c r="AF1972" s="104">
        <f t="shared" si="154"/>
        <v>12474.796524651165</v>
      </c>
    </row>
    <row r="1973" spans="28:32" ht="20.100000000000001" customHeight="1" x14ac:dyDescent="0.5">
      <c r="AB1973" s="102">
        <f t="shared" si="150"/>
        <v>38</v>
      </c>
      <c r="AC1973" s="103">
        <f t="shared" si="151"/>
        <v>64.620930232558152</v>
      </c>
      <c r="AD1973" s="103">
        <f t="shared" si="152"/>
        <v>2455.5953488372097</v>
      </c>
      <c r="AE1973" s="104">
        <f t="shared" si="153"/>
        <v>328.28411906976748</v>
      </c>
      <c r="AF1973" s="104">
        <f t="shared" si="154"/>
        <v>12474.796524651165</v>
      </c>
    </row>
    <row r="1974" spans="28:32" ht="20.100000000000001" customHeight="1" x14ac:dyDescent="0.5">
      <c r="AB1974" s="102">
        <f t="shared" si="150"/>
        <v>38</v>
      </c>
      <c r="AC1974" s="103">
        <f t="shared" si="151"/>
        <v>64.620930232558152</v>
      </c>
      <c r="AD1974" s="103">
        <f t="shared" si="152"/>
        <v>2455.5953488372097</v>
      </c>
      <c r="AE1974" s="104">
        <f t="shared" si="153"/>
        <v>328.28411906976748</v>
      </c>
      <c r="AF1974" s="104">
        <f t="shared" si="154"/>
        <v>12474.796524651165</v>
      </c>
    </row>
    <row r="1975" spans="28:32" ht="20.100000000000001" customHeight="1" x14ac:dyDescent="0.5">
      <c r="AB1975" s="102">
        <f t="shared" si="150"/>
        <v>38</v>
      </c>
      <c r="AC1975" s="103">
        <f t="shared" si="151"/>
        <v>64.620930232558152</v>
      </c>
      <c r="AD1975" s="103">
        <f t="shared" si="152"/>
        <v>2455.5953488372097</v>
      </c>
      <c r="AE1975" s="104">
        <f t="shared" si="153"/>
        <v>328.28411906976748</v>
      </c>
      <c r="AF1975" s="104">
        <f t="shared" si="154"/>
        <v>12474.796524651165</v>
      </c>
    </row>
    <row r="1976" spans="28:32" ht="20.100000000000001" customHeight="1" x14ac:dyDescent="0.5">
      <c r="AB1976" s="102">
        <f t="shared" si="150"/>
        <v>38</v>
      </c>
      <c r="AC1976" s="103">
        <f t="shared" si="151"/>
        <v>64.620930232558152</v>
      </c>
      <c r="AD1976" s="103">
        <f t="shared" si="152"/>
        <v>2455.5953488372097</v>
      </c>
      <c r="AE1976" s="104">
        <f t="shared" si="153"/>
        <v>328.28411906976748</v>
      </c>
      <c r="AF1976" s="104">
        <f t="shared" si="154"/>
        <v>12474.796524651165</v>
      </c>
    </row>
    <row r="1977" spans="28:32" ht="20.100000000000001" customHeight="1" x14ac:dyDescent="0.5">
      <c r="AB1977" s="102">
        <f t="shared" si="150"/>
        <v>38</v>
      </c>
      <c r="AC1977" s="103">
        <f t="shared" si="151"/>
        <v>64.620930232558152</v>
      </c>
      <c r="AD1977" s="103">
        <f t="shared" si="152"/>
        <v>2455.5953488372097</v>
      </c>
      <c r="AE1977" s="104">
        <f t="shared" si="153"/>
        <v>328.28411906976748</v>
      </c>
      <c r="AF1977" s="104">
        <f t="shared" si="154"/>
        <v>12474.796524651165</v>
      </c>
    </row>
    <row r="1978" spans="28:32" ht="20.100000000000001" customHeight="1" x14ac:dyDescent="0.5">
      <c r="AB1978" s="102">
        <f t="shared" si="150"/>
        <v>38</v>
      </c>
      <c r="AC1978" s="103">
        <f t="shared" si="151"/>
        <v>64.620930232558152</v>
      </c>
      <c r="AD1978" s="103">
        <f t="shared" si="152"/>
        <v>2455.5953488372097</v>
      </c>
      <c r="AE1978" s="104">
        <f t="shared" si="153"/>
        <v>328.28411906976748</v>
      </c>
      <c r="AF1978" s="104">
        <f t="shared" si="154"/>
        <v>12474.796524651165</v>
      </c>
    </row>
    <row r="1979" spans="28:32" ht="20.100000000000001" customHeight="1" x14ac:dyDescent="0.5">
      <c r="AB1979" s="102">
        <f t="shared" si="150"/>
        <v>38</v>
      </c>
      <c r="AC1979" s="103">
        <f t="shared" si="151"/>
        <v>64.620930232558152</v>
      </c>
      <c r="AD1979" s="103">
        <f t="shared" si="152"/>
        <v>2455.5953488372097</v>
      </c>
      <c r="AE1979" s="104">
        <f t="shared" si="153"/>
        <v>328.28411906976748</v>
      </c>
      <c r="AF1979" s="104">
        <f t="shared" si="154"/>
        <v>12474.796524651165</v>
      </c>
    </row>
    <row r="1980" spans="28:32" ht="20.100000000000001" customHeight="1" x14ac:dyDescent="0.5">
      <c r="AB1980" s="102">
        <f t="shared" si="150"/>
        <v>38</v>
      </c>
      <c r="AC1980" s="103">
        <f t="shared" si="151"/>
        <v>64.620930232558152</v>
      </c>
      <c r="AD1980" s="103">
        <f t="shared" si="152"/>
        <v>2455.5953488372097</v>
      </c>
      <c r="AE1980" s="104">
        <f t="shared" si="153"/>
        <v>328.28411906976748</v>
      </c>
      <c r="AF1980" s="104">
        <f t="shared" si="154"/>
        <v>12474.796524651165</v>
      </c>
    </row>
    <row r="1981" spans="28:32" ht="20.100000000000001" customHeight="1" x14ac:dyDescent="0.5">
      <c r="AB1981" s="102">
        <f t="shared" si="150"/>
        <v>38</v>
      </c>
      <c r="AC1981" s="103">
        <f t="shared" si="151"/>
        <v>64.620930232558152</v>
      </c>
      <c r="AD1981" s="103">
        <f t="shared" si="152"/>
        <v>2455.5953488372097</v>
      </c>
      <c r="AE1981" s="104">
        <f t="shared" si="153"/>
        <v>328.28411906976748</v>
      </c>
      <c r="AF1981" s="104">
        <f t="shared" si="154"/>
        <v>12474.796524651165</v>
      </c>
    </row>
    <row r="1982" spans="28:32" ht="20.100000000000001" customHeight="1" x14ac:dyDescent="0.5">
      <c r="AB1982" s="102">
        <f t="shared" si="150"/>
        <v>38</v>
      </c>
      <c r="AC1982" s="103">
        <f t="shared" si="151"/>
        <v>64.620930232558152</v>
      </c>
      <c r="AD1982" s="103">
        <f t="shared" si="152"/>
        <v>2455.5953488372097</v>
      </c>
      <c r="AE1982" s="104">
        <f t="shared" si="153"/>
        <v>328.28411906976748</v>
      </c>
      <c r="AF1982" s="104">
        <f t="shared" si="154"/>
        <v>12474.796524651165</v>
      </c>
    </row>
    <row r="1983" spans="28:32" ht="20.100000000000001" customHeight="1" x14ac:dyDescent="0.5">
      <c r="AB1983" s="102">
        <f t="shared" si="150"/>
        <v>38</v>
      </c>
      <c r="AC1983" s="103">
        <f t="shared" si="151"/>
        <v>64.620930232558152</v>
      </c>
      <c r="AD1983" s="103">
        <f t="shared" si="152"/>
        <v>2455.5953488372097</v>
      </c>
      <c r="AE1983" s="104">
        <f t="shared" si="153"/>
        <v>328.28411906976748</v>
      </c>
      <c r="AF1983" s="104">
        <f t="shared" si="154"/>
        <v>12474.796524651165</v>
      </c>
    </row>
    <row r="1984" spans="28:32" ht="20.100000000000001" customHeight="1" x14ac:dyDescent="0.5">
      <c r="AB1984" s="102">
        <f t="shared" si="150"/>
        <v>38</v>
      </c>
      <c r="AC1984" s="103">
        <f t="shared" si="151"/>
        <v>64.620930232558152</v>
      </c>
      <c r="AD1984" s="103">
        <f t="shared" si="152"/>
        <v>2455.5953488372097</v>
      </c>
      <c r="AE1984" s="104">
        <f t="shared" si="153"/>
        <v>328.28411906976748</v>
      </c>
      <c r="AF1984" s="104">
        <f t="shared" si="154"/>
        <v>12474.796524651165</v>
      </c>
    </row>
    <row r="1985" spans="28:32" ht="20.100000000000001" customHeight="1" x14ac:dyDescent="0.5">
      <c r="AB1985" s="102">
        <f t="shared" si="150"/>
        <v>38</v>
      </c>
      <c r="AC1985" s="103">
        <f t="shared" si="151"/>
        <v>64.620930232558152</v>
      </c>
      <c r="AD1985" s="103">
        <f t="shared" si="152"/>
        <v>2455.5953488372097</v>
      </c>
      <c r="AE1985" s="104">
        <f t="shared" si="153"/>
        <v>328.28411906976748</v>
      </c>
      <c r="AF1985" s="104">
        <f t="shared" si="154"/>
        <v>12474.796524651165</v>
      </c>
    </row>
    <row r="1986" spans="28:32" ht="20.100000000000001" customHeight="1" x14ac:dyDescent="0.5">
      <c r="AB1986" s="102">
        <f t="shared" si="150"/>
        <v>38</v>
      </c>
      <c r="AC1986" s="103">
        <f t="shared" si="151"/>
        <v>64.620930232558152</v>
      </c>
      <c r="AD1986" s="103">
        <f t="shared" si="152"/>
        <v>2455.5953488372097</v>
      </c>
      <c r="AE1986" s="104">
        <f t="shared" si="153"/>
        <v>328.28411906976748</v>
      </c>
      <c r="AF1986" s="104">
        <f t="shared" si="154"/>
        <v>12474.796524651165</v>
      </c>
    </row>
    <row r="1987" spans="28:32" ht="20.100000000000001" customHeight="1" x14ac:dyDescent="0.5">
      <c r="AB1987" s="102">
        <f t="shared" si="150"/>
        <v>38</v>
      </c>
      <c r="AC1987" s="103">
        <f t="shared" si="151"/>
        <v>64.620930232558152</v>
      </c>
      <c r="AD1987" s="103">
        <f t="shared" si="152"/>
        <v>2455.5953488372097</v>
      </c>
      <c r="AE1987" s="104">
        <f t="shared" si="153"/>
        <v>328.28411906976748</v>
      </c>
      <c r="AF1987" s="104">
        <f t="shared" si="154"/>
        <v>12474.796524651165</v>
      </c>
    </row>
    <row r="1988" spans="28:32" ht="20.100000000000001" customHeight="1" x14ac:dyDescent="0.5">
      <c r="AB1988" s="102">
        <f t="shared" si="150"/>
        <v>38</v>
      </c>
      <c r="AC1988" s="103">
        <f t="shared" si="151"/>
        <v>64.620930232558152</v>
      </c>
      <c r="AD1988" s="103">
        <f t="shared" si="152"/>
        <v>2455.5953488372097</v>
      </c>
      <c r="AE1988" s="104">
        <f t="shared" si="153"/>
        <v>328.28411906976748</v>
      </c>
      <c r="AF1988" s="104">
        <f t="shared" si="154"/>
        <v>12474.796524651165</v>
      </c>
    </row>
    <row r="1989" spans="28:32" ht="20.100000000000001" customHeight="1" x14ac:dyDescent="0.5">
      <c r="AB1989" s="102">
        <f t="shared" si="150"/>
        <v>38</v>
      </c>
      <c r="AC1989" s="103">
        <f t="shared" si="151"/>
        <v>64.620930232558152</v>
      </c>
      <c r="AD1989" s="103">
        <f t="shared" si="152"/>
        <v>2455.5953488372097</v>
      </c>
      <c r="AE1989" s="104">
        <f t="shared" si="153"/>
        <v>328.28411906976748</v>
      </c>
      <c r="AF1989" s="104">
        <f t="shared" si="154"/>
        <v>12474.796524651165</v>
      </c>
    </row>
    <row r="1990" spans="28:32" ht="20.100000000000001" customHeight="1" x14ac:dyDescent="0.5">
      <c r="AB1990" s="102">
        <f t="shared" si="150"/>
        <v>38</v>
      </c>
      <c r="AC1990" s="103">
        <f t="shared" si="151"/>
        <v>64.620930232558152</v>
      </c>
      <c r="AD1990" s="103">
        <f t="shared" si="152"/>
        <v>2455.5953488372097</v>
      </c>
      <c r="AE1990" s="104">
        <f t="shared" si="153"/>
        <v>328.28411906976748</v>
      </c>
      <c r="AF1990" s="104">
        <f t="shared" si="154"/>
        <v>12474.796524651165</v>
      </c>
    </row>
    <row r="1991" spans="28:32" ht="20.100000000000001" customHeight="1" x14ac:dyDescent="0.5">
      <c r="AB1991" s="102">
        <f t="shared" ref="AB1991:AB2054" si="155">AB1990+U1991</f>
        <v>38</v>
      </c>
      <c r="AC1991" s="103">
        <f t="shared" ref="AC1991:AC2054" si="156">IF(U1991&gt;0,(W1991+AD1990)/AB1991,AC1990)</f>
        <v>64.620930232558152</v>
      </c>
      <c r="AD1991" s="103">
        <f t="shared" ref="AD1991:AD2054" si="157">AB1991*AC1991</f>
        <v>2455.5953488372097</v>
      </c>
      <c r="AE1991" s="104">
        <f t="shared" ref="AE1991:AE2054" si="158">IF(U1991&gt;0,(AF1990+Z1991)/AB1991,AE1990)</f>
        <v>328.28411906976748</v>
      </c>
      <c r="AF1991" s="104">
        <f t="shared" ref="AF1991:AF2054" si="159">AB1991*AE1991</f>
        <v>12474.796524651165</v>
      </c>
    </row>
    <row r="1992" spans="28:32" ht="20.100000000000001" customHeight="1" x14ac:dyDescent="0.5">
      <c r="AB1992" s="102">
        <f t="shared" si="155"/>
        <v>38</v>
      </c>
      <c r="AC1992" s="103">
        <f t="shared" si="156"/>
        <v>64.620930232558152</v>
      </c>
      <c r="AD1992" s="103">
        <f t="shared" si="157"/>
        <v>2455.5953488372097</v>
      </c>
      <c r="AE1992" s="104">
        <f t="shared" si="158"/>
        <v>328.28411906976748</v>
      </c>
      <c r="AF1992" s="104">
        <f t="shared" si="159"/>
        <v>12474.796524651165</v>
      </c>
    </row>
    <row r="1993" spans="28:32" ht="20.100000000000001" customHeight="1" x14ac:dyDescent="0.5">
      <c r="AB1993" s="102">
        <f t="shared" si="155"/>
        <v>38</v>
      </c>
      <c r="AC1993" s="103">
        <f t="shared" si="156"/>
        <v>64.620930232558152</v>
      </c>
      <c r="AD1993" s="103">
        <f t="shared" si="157"/>
        <v>2455.5953488372097</v>
      </c>
      <c r="AE1993" s="104">
        <f t="shared" si="158"/>
        <v>328.28411906976748</v>
      </c>
      <c r="AF1993" s="104">
        <f t="shared" si="159"/>
        <v>12474.796524651165</v>
      </c>
    </row>
    <row r="1994" spans="28:32" ht="20.100000000000001" customHeight="1" x14ac:dyDescent="0.5">
      <c r="AB1994" s="102">
        <f t="shared" si="155"/>
        <v>38</v>
      </c>
      <c r="AC1994" s="103">
        <f t="shared" si="156"/>
        <v>64.620930232558152</v>
      </c>
      <c r="AD1994" s="103">
        <f t="shared" si="157"/>
        <v>2455.5953488372097</v>
      </c>
      <c r="AE1994" s="104">
        <f t="shared" si="158"/>
        <v>328.28411906976748</v>
      </c>
      <c r="AF1994" s="104">
        <f t="shared" si="159"/>
        <v>12474.796524651165</v>
      </c>
    </row>
    <row r="1995" spans="28:32" ht="20.100000000000001" customHeight="1" x14ac:dyDescent="0.5">
      <c r="AB1995" s="102">
        <f t="shared" si="155"/>
        <v>38</v>
      </c>
      <c r="AC1995" s="103">
        <f t="shared" si="156"/>
        <v>64.620930232558152</v>
      </c>
      <c r="AD1995" s="103">
        <f t="shared" si="157"/>
        <v>2455.5953488372097</v>
      </c>
      <c r="AE1995" s="104">
        <f t="shared" si="158"/>
        <v>328.28411906976748</v>
      </c>
      <c r="AF1995" s="104">
        <f t="shared" si="159"/>
        <v>12474.796524651165</v>
      </c>
    </row>
    <row r="1996" spans="28:32" ht="20.100000000000001" customHeight="1" x14ac:dyDescent="0.5">
      <c r="AB1996" s="102">
        <f t="shared" si="155"/>
        <v>38</v>
      </c>
      <c r="AC1996" s="103">
        <f t="shared" si="156"/>
        <v>64.620930232558152</v>
      </c>
      <c r="AD1996" s="103">
        <f t="shared" si="157"/>
        <v>2455.5953488372097</v>
      </c>
      <c r="AE1996" s="104">
        <f t="shared" si="158"/>
        <v>328.28411906976748</v>
      </c>
      <c r="AF1996" s="104">
        <f t="shared" si="159"/>
        <v>12474.796524651165</v>
      </c>
    </row>
    <row r="1997" spans="28:32" ht="20.100000000000001" customHeight="1" x14ac:dyDescent="0.5">
      <c r="AB1997" s="102">
        <f t="shared" si="155"/>
        <v>38</v>
      </c>
      <c r="AC1997" s="103">
        <f t="shared" si="156"/>
        <v>64.620930232558152</v>
      </c>
      <c r="AD1997" s="103">
        <f t="shared" si="157"/>
        <v>2455.5953488372097</v>
      </c>
      <c r="AE1997" s="104">
        <f t="shared" si="158"/>
        <v>328.28411906976748</v>
      </c>
      <c r="AF1997" s="104">
        <f t="shared" si="159"/>
        <v>12474.796524651165</v>
      </c>
    </row>
    <row r="1998" spans="28:32" ht="20.100000000000001" customHeight="1" x14ac:dyDescent="0.5">
      <c r="AB1998" s="102">
        <f t="shared" si="155"/>
        <v>38</v>
      </c>
      <c r="AC1998" s="103">
        <f t="shared" si="156"/>
        <v>64.620930232558152</v>
      </c>
      <c r="AD1998" s="103">
        <f t="shared" si="157"/>
        <v>2455.5953488372097</v>
      </c>
      <c r="AE1998" s="104">
        <f t="shared" si="158"/>
        <v>328.28411906976748</v>
      </c>
      <c r="AF1998" s="104">
        <f t="shared" si="159"/>
        <v>12474.796524651165</v>
      </c>
    </row>
    <row r="1999" spans="28:32" ht="20.100000000000001" customHeight="1" x14ac:dyDescent="0.5">
      <c r="AB1999" s="102">
        <f t="shared" si="155"/>
        <v>38</v>
      </c>
      <c r="AC1999" s="103">
        <f t="shared" si="156"/>
        <v>64.620930232558152</v>
      </c>
      <c r="AD1999" s="103">
        <f t="shared" si="157"/>
        <v>2455.5953488372097</v>
      </c>
      <c r="AE1999" s="104">
        <f t="shared" si="158"/>
        <v>328.28411906976748</v>
      </c>
      <c r="AF1999" s="104">
        <f t="shared" si="159"/>
        <v>12474.796524651165</v>
      </c>
    </row>
    <row r="2000" spans="28:32" ht="20.100000000000001" customHeight="1" x14ac:dyDescent="0.5">
      <c r="AB2000" s="102">
        <f t="shared" si="155"/>
        <v>38</v>
      </c>
      <c r="AC2000" s="103">
        <f t="shared" si="156"/>
        <v>64.620930232558152</v>
      </c>
      <c r="AD2000" s="103">
        <f t="shared" si="157"/>
        <v>2455.5953488372097</v>
      </c>
      <c r="AE2000" s="104">
        <f t="shared" si="158"/>
        <v>328.28411906976748</v>
      </c>
      <c r="AF2000" s="104">
        <f t="shared" si="159"/>
        <v>12474.796524651165</v>
      </c>
    </row>
    <row r="2001" spans="28:32" ht="20.100000000000001" customHeight="1" x14ac:dyDescent="0.5">
      <c r="AB2001" s="102">
        <f t="shared" si="155"/>
        <v>38</v>
      </c>
      <c r="AC2001" s="103">
        <f t="shared" si="156"/>
        <v>64.620930232558152</v>
      </c>
      <c r="AD2001" s="103">
        <f t="shared" si="157"/>
        <v>2455.5953488372097</v>
      </c>
      <c r="AE2001" s="104">
        <f t="shared" si="158"/>
        <v>328.28411906976748</v>
      </c>
      <c r="AF2001" s="104">
        <f t="shared" si="159"/>
        <v>12474.796524651165</v>
      </c>
    </row>
    <row r="2002" spans="28:32" ht="20.100000000000001" customHeight="1" x14ac:dyDescent="0.5">
      <c r="AB2002" s="102">
        <f t="shared" si="155"/>
        <v>38</v>
      </c>
      <c r="AC2002" s="103">
        <f t="shared" si="156"/>
        <v>64.620930232558152</v>
      </c>
      <c r="AD2002" s="103">
        <f t="shared" si="157"/>
        <v>2455.5953488372097</v>
      </c>
      <c r="AE2002" s="104">
        <f t="shared" si="158"/>
        <v>328.28411906976748</v>
      </c>
      <c r="AF2002" s="104">
        <f t="shared" si="159"/>
        <v>12474.796524651165</v>
      </c>
    </row>
    <row r="2003" spans="28:32" ht="20.100000000000001" customHeight="1" x14ac:dyDescent="0.5">
      <c r="AB2003" s="102">
        <f t="shared" si="155"/>
        <v>38</v>
      </c>
      <c r="AC2003" s="103">
        <f t="shared" si="156"/>
        <v>64.620930232558152</v>
      </c>
      <c r="AD2003" s="103">
        <f t="shared" si="157"/>
        <v>2455.5953488372097</v>
      </c>
      <c r="AE2003" s="104">
        <f t="shared" si="158"/>
        <v>328.28411906976748</v>
      </c>
      <c r="AF2003" s="104">
        <f t="shared" si="159"/>
        <v>12474.796524651165</v>
      </c>
    </row>
    <row r="2004" spans="28:32" ht="20.100000000000001" customHeight="1" x14ac:dyDescent="0.5">
      <c r="AB2004" s="102">
        <f t="shared" si="155"/>
        <v>38</v>
      </c>
      <c r="AC2004" s="103">
        <f t="shared" si="156"/>
        <v>64.620930232558152</v>
      </c>
      <c r="AD2004" s="103">
        <f t="shared" si="157"/>
        <v>2455.5953488372097</v>
      </c>
      <c r="AE2004" s="104">
        <f t="shared" si="158"/>
        <v>328.28411906976748</v>
      </c>
      <c r="AF2004" s="104">
        <f t="shared" si="159"/>
        <v>12474.796524651165</v>
      </c>
    </row>
    <row r="2005" spans="28:32" ht="20.100000000000001" customHeight="1" x14ac:dyDescent="0.5">
      <c r="AB2005" s="102">
        <f t="shared" si="155"/>
        <v>38</v>
      </c>
      <c r="AC2005" s="103">
        <f t="shared" si="156"/>
        <v>64.620930232558152</v>
      </c>
      <c r="AD2005" s="103">
        <f t="shared" si="157"/>
        <v>2455.5953488372097</v>
      </c>
      <c r="AE2005" s="104">
        <f t="shared" si="158"/>
        <v>328.28411906976748</v>
      </c>
      <c r="AF2005" s="104">
        <f t="shared" si="159"/>
        <v>12474.796524651165</v>
      </c>
    </row>
    <row r="2006" spans="28:32" ht="20.100000000000001" customHeight="1" x14ac:dyDescent="0.5">
      <c r="AB2006" s="102">
        <f t="shared" si="155"/>
        <v>38</v>
      </c>
      <c r="AC2006" s="103">
        <f t="shared" si="156"/>
        <v>64.620930232558152</v>
      </c>
      <c r="AD2006" s="103">
        <f t="shared" si="157"/>
        <v>2455.5953488372097</v>
      </c>
      <c r="AE2006" s="104">
        <f t="shared" si="158"/>
        <v>328.28411906976748</v>
      </c>
      <c r="AF2006" s="104">
        <f t="shared" si="159"/>
        <v>12474.796524651165</v>
      </c>
    </row>
    <row r="2007" spans="28:32" ht="20.100000000000001" customHeight="1" x14ac:dyDescent="0.5">
      <c r="AB2007" s="102">
        <f t="shared" si="155"/>
        <v>38</v>
      </c>
      <c r="AC2007" s="103">
        <f t="shared" si="156"/>
        <v>64.620930232558152</v>
      </c>
      <c r="AD2007" s="103">
        <f t="shared" si="157"/>
        <v>2455.5953488372097</v>
      </c>
      <c r="AE2007" s="104">
        <f t="shared" si="158"/>
        <v>328.28411906976748</v>
      </c>
      <c r="AF2007" s="104">
        <f t="shared" si="159"/>
        <v>12474.796524651165</v>
      </c>
    </row>
    <row r="2008" spans="28:32" ht="20.100000000000001" customHeight="1" x14ac:dyDescent="0.5">
      <c r="AB2008" s="102">
        <f t="shared" si="155"/>
        <v>38</v>
      </c>
      <c r="AC2008" s="103">
        <f t="shared" si="156"/>
        <v>64.620930232558152</v>
      </c>
      <c r="AD2008" s="103">
        <f t="shared" si="157"/>
        <v>2455.5953488372097</v>
      </c>
      <c r="AE2008" s="104">
        <f t="shared" si="158"/>
        <v>328.28411906976748</v>
      </c>
      <c r="AF2008" s="104">
        <f t="shared" si="159"/>
        <v>12474.796524651165</v>
      </c>
    </row>
    <row r="2009" spans="28:32" ht="20.100000000000001" customHeight="1" x14ac:dyDescent="0.5">
      <c r="AB2009" s="102">
        <f t="shared" si="155"/>
        <v>38</v>
      </c>
      <c r="AC2009" s="103">
        <f t="shared" si="156"/>
        <v>64.620930232558152</v>
      </c>
      <c r="AD2009" s="103">
        <f t="shared" si="157"/>
        <v>2455.5953488372097</v>
      </c>
      <c r="AE2009" s="104">
        <f t="shared" si="158"/>
        <v>328.28411906976748</v>
      </c>
      <c r="AF2009" s="104">
        <f t="shared" si="159"/>
        <v>12474.796524651165</v>
      </c>
    </row>
    <row r="2010" spans="28:32" ht="20.100000000000001" customHeight="1" x14ac:dyDescent="0.5">
      <c r="AB2010" s="102">
        <f t="shared" si="155"/>
        <v>38</v>
      </c>
      <c r="AC2010" s="103">
        <f t="shared" si="156"/>
        <v>64.620930232558152</v>
      </c>
      <c r="AD2010" s="103">
        <f t="shared" si="157"/>
        <v>2455.5953488372097</v>
      </c>
      <c r="AE2010" s="104">
        <f t="shared" si="158"/>
        <v>328.28411906976748</v>
      </c>
      <c r="AF2010" s="104">
        <f t="shared" si="159"/>
        <v>12474.796524651165</v>
      </c>
    </row>
    <row r="2011" spans="28:32" ht="20.100000000000001" customHeight="1" x14ac:dyDescent="0.5">
      <c r="AB2011" s="102">
        <f t="shared" si="155"/>
        <v>38</v>
      </c>
      <c r="AC2011" s="103">
        <f t="shared" si="156"/>
        <v>64.620930232558152</v>
      </c>
      <c r="AD2011" s="103">
        <f t="shared" si="157"/>
        <v>2455.5953488372097</v>
      </c>
      <c r="AE2011" s="104">
        <f t="shared" si="158"/>
        <v>328.28411906976748</v>
      </c>
      <c r="AF2011" s="104">
        <f t="shared" si="159"/>
        <v>12474.796524651165</v>
      </c>
    </row>
    <row r="2012" spans="28:32" ht="20.100000000000001" customHeight="1" x14ac:dyDescent="0.5">
      <c r="AB2012" s="102">
        <f t="shared" si="155"/>
        <v>38</v>
      </c>
      <c r="AC2012" s="103">
        <f t="shared" si="156"/>
        <v>64.620930232558152</v>
      </c>
      <c r="AD2012" s="103">
        <f t="shared" si="157"/>
        <v>2455.5953488372097</v>
      </c>
      <c r="AE2012" s="104">
        <f t="shared" si="158"/>
        <v>328.28411906976748</v>
      </c>
      <c r="AF2012" s="104">
        <f t="shared" si="159"/>
        <v>12474.796524651165</v>
      </c>
    </row>
    <row r="2013" spans="28:32" ht="20.100000000000001" customHeight="1" x14ac:dyDescent="0.5">
      <c r="AB2013" s="102">
        <f t="shared" si="155"/>
        <v>38</v>
      </c>
      <c r="AC2013" s="103">
        <f t="shared" si="156"/>
        <v>64.620930232558152</v>
      </c>
      <c r="AD2013" s="103">
        <f t="shared" si="157"/>
        <v>2455.5953488372097</v>
      </c>
      <c r="AE2013" s="104">
        <f t="shared" si="158"/>
        <v>328.28411906976748</v>
      </c>
      <c r="AF2013" s="104">
        <f t="shared" si="159"/>
        <v>12474.796524651165</v>
      </c>
    </row>
    <row r="2014" spans="28:32" ht="20.100000000000001" customHeight="1" x14ac:dyDescent="0.5">
      <c r="AB2014" s="102">
        <f t="shared" si="155"/>
        <v>38</v>
      </c>
      <c r="AC2014" s="103">
        <f t="shared" si="156"/>
        <v>64.620930232558152</v>
      </c>
      <c r="AD2014" s="103">
        <f t="shared" si="157"/>
        <v>2455.5953488372097</v>
      </c>
      <c r="AE2014" s="104">
        <f t="shared" si="158"/>
        <v>328.28411906976748</v>
      </c>
      <c r="AF2014" s="104">
        <f t="shared" si="159"/>
        <v>12474.796524651165</v>
      </c>
    </row>
    <row r="2015" spans="28:32" ht="20.100000000000001" customHeight="1" x14ac:dyDescent="0.5">
      <c r="AB2015" s="102">
        <f t="shared" si="155"/>
        <v>38</v>
      </c>
      <c r="AC2015" s="103">
        <f t="shared" si="156"/>
        <v>64.620930232558152</v>
      </c>
      <c r="AD2015" s="103">
        <f t="shared" si="157"/>
        <v>2455.5953488372097</v>
      </c>
      <c r="AE2015" s="104">
        <f t="shared" si="158"/>
        <v>328.28411906976748</v>
      </c>
      <c r="AF2015" s="104">
        <f t="shared" si="159"/>
        <v>12474.796524651165</v>
      </c>
    </row>
    <row r="2016" spans="28:32" ht="20.100000000000001" customHeight="1" x14ac:dyDescent="0.5">
      <c r="AB2016" s="102">
        <f t="shared" si="155"/>
        <v>38</v>
      </c>
      <c r="AC2016" s="103">
        <f t="shared" si="156"/>
        <v>64.620930232558152</v>
      </c>
      <c r="AD2016" s="103">
        <f t="shared" si="157"/>
        <v>2455.5953488372097</v>
      </c>
      <c r="AE2016" s="104">
        <f t="shared" si="158"/>
        <v>328.28411906976748</v>
      </c>
      <c r="AF2016" s="104">
        <f t="shared" si="159"/>
        <v>12474.796524651165</v>
      </c>
    </row>
    <row r="2017" spans="28:32" ht="20.100000000000001" customHeight="1" x14ac:dyDescent="0.5">
      <c r="AB2017" s="102">
        <f t="shared" si="155"/>
        <v>38</v>
      </c>
      <c r="AC2017" s="103">
        <f t="shared" si="156"/>
        <v>64.620930232558152</v>
      </c>
      <c r="AD2017" s="103">
        <f t="shared" si="157"/>
        <v>2455.5953488372097</v>
      </c>
      <c r="AE2017" s="104">
        <f t="shared" si="158"/>
        <v>328.28411906976748</v>
      </c>
      <c r="AF2017" s="104">
        <f t="shared" si="159"/>
        <v>12474.796524651165</v>
      </c>
    </row>
    <row r="2018" spans="28:32" ht="20.100000000000001" customHeight="1" x14ac:dyDescent="0.5">
      <c r="AB2018" s="102">
        <f t="shared" si="155"/>
        <v>38</v>
      </c>
      <c r="AC2018" s="103">
        <f t="shared" si="156"/>
        <v>64.620930232558152</v>
      </c>
      <c r="AD2018" s="103">
        <f t="shared" si="157"/>
        <v>2455.5953488372097</v>
      </c>
      <c r="AE2018" s="104">
        <f t="shared" si="158"/>
        <v>328.28411906976748</v>
      </c>
      <c r="AF2018" s="104">
        <f t="shared" si="159"/>
        <v>12474.796524651165</v>
      </c>
    </row>
    <row r="2019" spans="28:32" ht="20.100000000000001" customHeight="1" x14ac:dyDescent="0.5">
      <c r="AB2019" s="102">
        <f t="shared" si="155"/>
        <v>38</v>
      </c>
      <c r="AC2019" s="103">
        <f t="shared" si="156"/>
        <v>64.620930232558152</v>
      </c>
      <c r="AD2019" s="103">
        <f t="shared" si="157"/>
        <v>2455.5953488372097</v>
      </c>
      <c r="AE2019" s="104">
        <f t="shared" si="158"/>
        <v>328.28411906976748</v>
      </c>
      <c r="AF2019" s="104">
        <f t="shared" si="159"/>
        <v>12474.796524651165</v>
      </c>
    </row>
    <row r="2020" spans="28:32" ht="20.100000000000001" customHeight="1" x14ac:dyDescent="0.5">
      <c r="AB2020" s="102">
        <f t="shared" si="155"/>
        <v>38</v>
      </c>
      <c r="AC2020" s="103">
        <f t="shared" si="156"/>
        <v>64.620930232558152</v>
      </c>
      <c r="AD2020" s="103">
        <f t="shared" si="157"/>
        <v>2455.5953488372097</v>
      </c>
      <c r="AE2020" s="104">
        <f t="shared" si="158"/>
        <v>328.28411906976748</v>
      </c>
      <c r="AF2020" s="104">
        <f t="shared" si="159"/>
        <v>12474.796524651165</v>
      </c>
    </row>
    <row r="2021" spans="28:32" ht="20.100000000000001" customHeight="1" x14ac:dyDescent="0.5">
      <c r="AB2021" s="102">
        <f t="shared" si="155"/>
        <v>38</v>
      </c>
      <c r="AC2021" s="103">
        <f t="shared" si="156"/>
        <v>64.620930232558152</v>
      </c>
      <c r="AD2021" s="103">
        <f t="shared" si="157"/>
        <v>2455.5953488372097</v>
      </c>
      <c r="AE2021" s="104">
        <f t="shared" si="158"/>
        <v>328.28411906976748</v>
      </c>
      <c r="AF2021" s="104">
        <f t="shared" si="159"/>
        <v>12474.796524651165</v>
      </c>
    </row>
    <row r="2022" spans="28:32" ht="20.100000000000001" customHeight="1" x14ac:dyDescent="0.5">
      <c r="AB2022" s="102">
        <f t="shared" si="155"/>
        <v>38</v>
      </c>
      <c r="AC2022" s="103">
        <f t="shared" si="156"/>
        <v>64.620930232558152</v>
      </c>
      <c r="AD2022" s="103">
        <f t="shared" si="157"/>
        <v>2455.5953488372097</v>
      </c>
      <c r="AE2022" s="104">
        <f t="shared" si="158"/>
        <v>328.28411906976748</v>
      </c>
      <c r="AF2022" s="104">
        <f t="shared" si="159"/>
        <v>12474.796524651165</v>
      </c>
    </row>
    <row r="2023" spans="28:32" ht="20.100000000000001" customHeight="1" x14ac:dyDescent="0.5">
      <c r="AB2023" s="102">
        <f t="shared" si="155"/>
        <v>38</v>
      </c>
      <c r="AC2023" s="103">
        <f t="shared" si="156"/>
        <v>64.620930232558152</v>
      </c>
      <c r="AD2023" s="103">
        <f t="shared" si="157"/>
        <v>2455.5953488372097</v>
      </c>
      <c r="AE2023" s="104">
        <f t="shared" si="158"/>
        <v>328.28411906976748</v>
      </c>
      <c r="AF2023" s="104">
        <f t="shared" si="159"/>
        <v>12474.796524651165</v>
      </c>
    </row>
    <row r="2024" spans="28:32" ht="20.100000000000001" customHeight="1" x14ac:dyDescent="0.5">
      <c r="AB2024" s="102">
        <f t="shared" si="155"/>
        <v>38</v>
      </c>
      <c r="AC2024" s="103">
        <f t="shared" si="156"/>
        <v>64.620930232558152</v>
      </c>
      <c r="AD2024" s="103">
        <f t="shared" si="157"/>
        <v>2455.5953488372097</v>
      </c>
      <c r="AE2024" s="104">
        <f t="shared" si="158"/>
        <v>328.28411906976748</v>
      </c>
      <c r="AF2024" s="104">
        <f t="shared" si="159"/>
        <v>12474.796524651165</v>
      </c>
    </row>
    <row r="2025" spans="28:32" ht="20.100000000000001" customHeight="1" x14ac:dyDescent="0.5">
      <c r="AB2025" s="102">
        <f t="shared" si="155"/>
        <v>38</v>
      </c>
      <c r="AC2025" s="103">
        <f t="shared" si="156"/>
        <v>64.620930232558152</v>
      </c>
      <c r="AD2025" s="103">
        <f t="shared" si="157"/>
        <v>2455.5953488372097</v>
      </c>
      <c r="AE2025" s="104">
        <f t="shared" si="158"/>
        <v>328.28411906976748</v>
      </c>
      <c r="AF2025" s="104">
        <f t="shared" si="159"/>
        <v>12474.796524651165</v>
      </c>
    </row>
    <row r="2026" spans="28:32" ht="20.100000000000001" customHeight="1" x14ac:dyDescent="0.5">
      <c r="AB2026" s="102">
        <f t="shared" si="155"/>
        <v>38</v>
      </c>
      <c r="AC2026" s="103">
        <f t="shared" si="156"/>
        <v>64.620930232558152</v>
      </c>
      <c r="AD2026" s="103">
        <f t="shared" si="157"/>
        <v>2455.5953488372097</v>
      </c>
      <c r="AE2026" s="104">
        <f t="shared" si="158"/>
        <v>328.28411906976748</v>
      </c>
      <c r="AF2026" s="104">
        <f t="shared" si="159"/>
        <v>12474.796524651165</v>
      </c>
    </row>
    <row r="2027" spans="28:32" ht="20.100000000000001" customHeight="1" x14ac:dyDescent="0.5">
      <c r="AB2027" s="102">
        <f t="shared" si="155"/>
        <v>38</v>
      </c>
      <c r="AC2027" s="103">
        <f t="shared" si="156"/>
        <v>64.620930232558152</v>
      </c>
      <c r="AD2027" s="103">
        <f t="shared" si="157"/>
        <v>2455.5953488372097</v>
      </c>
      <c r="AE2027" s="104">
        <f t="shared" si="158"/>
        <v>328.28411906976748</v>
      </c>
      <c r="AF2027" s="104">
        <f t="shared" si="159"/>
        <v>12474.796524651165</v>
      </c>
    </row>
    <row r="2028" spans="28:32" ht="20.100000000000001" customHeight="1" x14ac:dyDescent="0.5">
      <c r="AB2028" s="102">
        <f t="shared" si="155"/>
        <v>38</v>
      </c>
      <c r="AC2028" s="103">
        <f t="shared" si="156"/>
        <v>64.620930232558152</v>
      </c>
      <c r="AD2028" s="103">
        <f t="shared" si="157"/>
        <v>2455.5953488372097</v>
      </c>
      <c r="AE2028" s="104">
        <f t="shared" si="158"/>
        <v>328.28411906976748</v>
      </c>
      <c r="AF2028" s="104">
        <f t="shared" si="159"/>
        <v>12474.796524651165</v>
      </c>
    </row>
    <row r="2029" spans="28:32" ht="20.100000000000001" customHeight="1" x14ac:dyDescent="0.5">
      <c r="AB2029" s="102">
        <f t="shared" si="155"/>
        <v>38</v>
      </c>
      <c r="AC2029" s="103">
        <f t="shared" si="156"/>
        <v>64.620930232558152</v>
      </c>
      <c r="AD2029" s="103">
        <f t="shared" si="157"/>
        <v>2455.5953488372097</v>
      </c>
      <c r="AE2029" s="104">
        <f t="shared" si="158"/>
        <v>328.28411906976748</v>
      </c>
      <c r="AF2029" s="104">
        <f t="shared" si="159"/>
        <v>12474.796524651165</v>
      </c>
    </row>
    <row r="2030" spans="28:32" ht="20.100000000000001" customHeight="1" x14ac:dyDescent="0.5">
      <c r="AB2030" s="102">
        <f t="shared" si="155"/>
        <v>38</v>
      </c>
      <c r="AC2030" s="103">
        <f t="shared" si="156"/>
        <v>64.620930232558152</v>
      </c>
      <c r="AD2030" s="103">
        <f t="shared" si="157"/>
        <v>2455.5953488372097</v>
      </c>
      <c r="AE2030" s="104">
        <f t="shared" si="158"/>
        <v>328.28411906976748</v>
      </c>
      <c r="AF2030" s="104">
        <f t="shared" si="159"/>
        <v>12474.796524651165</v>
      </c>
    </row>
    <row r="2031" spans="28:32" ht="20.100000000000001" customHeight="1" x14ac:dyDescent="0.5">
      <c r="AB2031" s="102">
        <f t="shared" si="155"/>
        <v>38</v>
      </c>
      <c r="AC2031" s="103">
        <f t="shared" si="156"/>
        <v>64.620930232558152</v>
      </c>
      <c r="AD2031" s="103">
        <f t="shared" si="157"/>
        <v>2455.5953488372097</v>
      </c>
      <c r="AE2031" s="104">
        <f t="shared" si="158"/>
        <v>328.28411906976748</v>
      </c>
      <c r="AF2031" s="104">
        <f t="shared" si="159"/>
        <v>12474.796524651165</v>
      </c>
    </row>
    <row r="2032" spans="28:32" ht="20.100000000000001" customHeight="1" x14ac:dyDescent="0.5">
      <c r="AB2032" s="102">
        <f t="shared" si="155"/>
        <v>38</v>
      </c>
      <c r="AC2032" s="103">
        <f t="shared" si="156"/>
        <v>64.620930232558152</v>
      </c>
      <c r="AD2032" s="103">
        <f t="shared" si="157"/>
        <v>2455.5953488372097</v>
      </c>
      <c r="AE2032" s="104">
        <f t="shared" si="158"/>
        <v>328.28411906976748</v>
      </c>
      <c r="AF2032" s="104">
        <f t="shared" si="159"/>
        <v>12474.796524651165</v>
      </c>
    </row>
    <row r="2033" spans="28:32" ht="20.100000000000001" customHeight="1" x14ac:dyDescent="0.5">
      <c r="AB2033" s="102">
        <f t="shared" si="155"/>
        <v>38</v>
      </c>
      <c r="AC2033" s="103">
        <f t="shared" si="156"/>
        <v>64.620930232558152</v>
      </c>
      <c r="AD2033" s="103">
        <f t="shared" si="157"/>
        <v>2455.5953488372097</v>
      </c>
      <c r="AE2033" s="104">
        <f t="shared" si="158"/>
        <v>328.28411906976748</v>
      </c>
      <c r="AF2033" s="104">
        <f t="shared" si="159"/>
        <v>12474.796524651165</v>
      </c>
    </row>
    <row r="2034" spans="28:32" ht="20.100000000000001" customHeight="1" x14ac:dyDescent="0.5">
      <c r="AB2034" s="102">
        <f t="shared" si="155"/>
        <v>38</v>
      </c>
      <c r="AC2034" s="103">
        <f t="shared" si="156"/>
        <v>64.620930232558152</v>
      </c>
      <c r="AD2034" s="103">
        <f t="shared" si="157"/>
        <v>2455.5953488372097</v>
      </c>
      <c r="AE2034" s="104">
        <f t="shared" si="158"/>
        <v>328.28411906976748</v>
      </c>
      <c r="AF2034" s="104">
        <f t="shared" si="159"/>
        <v>12474.796524651165</v>
      </c>
    </row>
    <row r="2035" spans="28:32" ht="20.100000000000001" customHeight="1" x14ac:dyDescent="0.5">
      <c r="AB2035" s="102">
        <f t="shared" si="155"/>
        <v>38</v>
      </c>
      <c r="AC2035" s="103">
        <f t="shared" si="156"/>
        <v>64.620930232558152</v>
      </c>
      <c r="AD2035" s="103">
        <f t="shared" si="157"/>
        <v>2455.5953488372097</v>
      </c>
      <c r="AE2035" s="104">
        <f t="shared" si="158"/>
        <v>328.28411906976748</v>
      </c>
      <c r="AF2035" s="104">
        <f t="shared" si="159"/>
        <v>12474.796524651165</v>
      </c>
    </row>
    <row r="2036" spans="28:32" ht="20.100000000000001" customHeight="1" x14ac:dyDescent="0.5">
      <c r="AB2036" s="102">
        <f t="shared" si="155"/>
        <v>38</v>
      </c>
      <c r="AC2036" s="103">
        <f t="shared" si="156"/>
        <v>64.620930232558152</v>
      </c>
      <c r="AD2036" s="103">
        <f t="shared" si="157"/>
        <v>2455.5953488372097</v>
      </c>
      <c r="AE2036" s="104">
        <f t="shared" si="158"/>
        <v>328.28411906976748</v>
      </c>
      <c r="AF2036" s="104">
        <f t="shared" si="159"/>
        <v>12474.796524651165</v>
      </c>
    </row>
    <row r="2037" spans="28:32" ht="20.100000000000001" customHeight="1" x14ac:dyDescent="0.5">
      <c r="AB2037" s="102">
        <f t="shared" si="155"/>
        <v>38</v>
      </c>
      <c r="AC2037" s="103">
        <f t="shared" si="156"/>
        <v>64.620930232558152</v>
      </c>
      <c r="AD2037" s="103">
        <f t="shared" si="157"/>
        <v>2455.5953488372097</v>
      </c>
      <c r="AE2037" s="104">
        <f t="shared" si="158"/>
        <v>328.28411906976748</v>
      </c>
      <c r="AF2037" s="104">
        <f t="shared" si="159"/>
        <v>12474.796524651165</v>
      </c>
    </row>
    <row r="2038" spans="28:32" ht="20.100000000000001" customHeight="1" x14ac:dyDescent="0.5">
      <c r="AB2038" s="102">
        <f t="shared" si="155"/>
        <v>38</v>
      </c>
      <c r="AC2038" s="103">
        <f t="shared" si="156"/>
        <v>64.620930232558152</v>
      </c>
      <c r="AD2038" s="103">
        <f t="shared" si="157"/>
        <v>2455.5953488372097</v>
      </c>
      <c r="AE2038" s="104">
        <f t="shared" si="158"/>
        <v>328.28411906976748</v>
      </c>
      <c r="AF2038" s="104">
        <f t="shared" si="159"/>
        <v>12474.796524651165</v>
      </c>
    </row>
    <row r="2039" spans="28:32" ht="20.100000000000001" customHeight="1" x14ac:dyDescent="0.5">
      <c r="AB2039" s="102">
        <f t="shared" si="155"/>
        <v>38</v>
      </c>
      <c r="AC2039" s="103">
        <f t="shared" si="156"/>
        <v>64.620930232558152</v>
      </c>
      <c r="AD2039" s="103">
        <f t="shared" si="157"/>
        <v>2455.5953488372097</v>
      </c>
      <c r="AE2039" s="104">
        <f t="shared" si="158"/>
        <v>328.28411906976748</v>
      </c>
      <c r="AF2039" s="104">
        <f t="shared" si="159"/>
        <v>12474.796524651165</v>
      </c>
    </row>
    <row r="2040" spans="28:32" ht="20.100000000000001" customHeight="1" x14ac:dyDescent="0.5">
      <c r="AB2040" s="102">
        <f t="shared" si="155"/>
        <v>38</v>
      </c>
      <c r="AC2040" s="103">
        <f t="shared" si="156"/>
        <v>64.620930232558152</v>
      </c>
      <c r="AD2040" s="103">
        <f t="shared" si="157"/>
        <v>2455.5953488372097</v>
      </c>
      <c r="AE2040" s="104">
        <f t="shared" si="158"/>
        <v>328.28411906976748</v>
      </c>
      <c r="AF2040" s="104">
        <f t="shared" si="159"/>
        <v>12474.796524651165</v>
      </c>
    </row>
    <row r="2041" spans="28:32" ht="20.100000000000001" customHeight="1" x14ac:dyDescent="0.5">
      <c r="AB2041" s="102">
        <f t="shared" si="155"/>
        <v>38</v>
      </c>
      <c r="AC2041" s="103">
        <f t="shared" si="156"/>
        <v>64.620930232558152</v>
      </c>
      <c r="AD2041" s="103">
        <f t="shared" si="157"/>
        <v>2455.5953488372097</v>
      </c>
      <c r="AE2041" s="104">
        <f t="shared" si="158"/>
        <v>328.28411906976748</v>
      </c>
      <c r="AF2041" s="104">
        <f t="shared" si="159"/>
        <v>12474.796524651165</v>
      </c>
    </row>
    <row r="2042" spans="28:32" ht="20.100000000000001" customHeight="1" x14ac:dyDescent="0.5">
      <c r="AB2042" s="102">
        <f t="shared" si="155"/>
        <v>38</v>
      </c>
      <c r="AC2042" s="103">
        <f t="shared" si="156"/>
        <v>64.620930232558152</v>
      </c>
      <c r="AD2042" s="103">
        <f t="shared" si="157"/>
        <v>2455.5953488372097</v>
      </c>
      <c r="AE2042" s="104">
        <f t="shared" si="158"/>
        <v>328.28411906976748</v>
      </c>
      <c r="AF2042" s="104">
        <f t="shared" si="159"/>
        <v>12474.796524651165</v>
      </c>
    </row>
    <row r="2043" spans="28:32" ht="20.100000000000001" customHeight="1" x14ac:dyDescent="0.5">
      <c r="AB2043" s="102">
        <f t="shared" si="155"/>
        <v>38</v>
      </c>
      <c r="AC2043" s="103">
        <f t="shared" si="156"/>
        <v>64.620930232558152</v>
      </c>
      <c r="AD2043" s="103">
        <f t="shared" si="157"/>
        <v>2455.5953488372097</v>
      </c>
      <c r="AE2043" s="104">
        <f t="shared" si="158"/>
        <v>328.28411906976748</v>
      </c>
      <c r="AF2043" s="104">
        <f t="shared" si="159"/>
        <v>12474.796524651165</v>
      </c>
    </row>
    <row r="2044" spans="28:32" ht="20.100000000000001" customHeight="1" x14ac:dyDescent="0.5">
      <c r="AB2044" s="102">
        <f t="shared" si="155"/>
        <v>38</v>
      </c>
      <c r="AC2044" s="103">
        <f t="shared" si="156"/>
        <v>64.620930232558152</v>
      </c>
      <c r="AD2044" s="103">
        <f t="shared" si="157"/>
        <v>2455.5953488372097</v>
      </c>
      <c r="AE2044" s="104">
        <f t="shared" si="158"/>
        <v>328.28411906976748</v>
      </c>
      <c r="AF2044" s="104">
        <f t="shared" si="159"/>
        <v>12474.796524651165</v>
      </c>
    </row>
    <row r="2045" spans="28:32" ht="20.100000000000001" customHeight="1" x14ac:dyDescent="0.5">
      <c r="AB2045" s="102">
        <f t="shared" si="155"/>
        <v>38</v>
      </c>
      <c r="AC2045" s="103">
        <f t="shared" si="156"/>
        <v>64.620930232558152</v>
      </c>
      <c r="AD2045" s="103">
        <f t="shared" si="157"/>
        <v>2455.5953488372097</v>
      </c>
      <c r="AE2045" s="104">
        <f t="shared" si="158"/>
        <v>328.28411906976748</v>
      </c>
      <c r="AF2045" s="104">
        <f t="shared" si="159"/>
        <v>12474.796524651165</v>
      </c>
    </row>
    <row r="2046" spans="28:32" ht="20.100000000000001" customHeight="1" x14ac:dyDescent="0.5">
      <c r="AB2046" s="102">
        <f t="shared" si="155"/>
        <v>38</v>
      </c>
      <c r="AC2046" s="103">
        <f t="shared" si="156"/>
        <v>64.620930232558152</v>
      </c>
      <c r="AD2046" s="103">
        <f t="shared" si="157"/>
        <v>2455.5953488372097</v>
      </c>
      <c r="AE2046" s="104">
        <f t="shared" si="158"/>
        <v>328.28411906976748</v>
      </c>
      <c r="AF2046" s="104">
        <f t="shared" si="159"/>
        <v>12474.796524651165</v>
      </c>
    </row>
    <row r="2047" spans="28:32" ht="20.100000000000001" customHeight="1" x14ac:dyDescent="0.5">
      <c r="AB2047" s="102">
        <f t="shared" si="155"/>
        <v>38</v>
      </c>
      <c r="AC2047" s="103">
        <f t="shared" si="156"/>
        <v>64.620930232558152</v>
      </c>
      <c r="AD2047" s="103">
        <f t="shared" si="157"/>
        <v>2455.5953488372097</v>
      </c>
      <c r="AE2047" s="104">
        <f t="shared" si="158"/>
        <v>328.28411906976748</v>
      </c>
      <c r="AF2047" s="104">
        <f t="shared" si="159"/>
        <v>12474.796524651165</v>
      </c>
    </row>
    <row r="2048" spans="28:32" ht="20.100000000000001" customHeight="1" x14ac:dyDescent="0.5">
      <c r="AB2048" s="102">
        <f t="shared" si="155"/>
        <v>38</v>
      </c>
      <c r="AC2048" s="103">
        <f t="shared" si="156"/>
        <v>64.620930232558152</v>
      </c>
      <c r="AD2048" s="103">
        <f t="shared" si="157"/>
        <v>2455.5953488372097</v>
      </c>
      <c r="AE2048" s="104">
        <f t="shared" si="158"/>
        <v>328.28411906976748</v>
      </c>
      <c r="AF2048" s="104">
        <f t="shared" si="159"/>
        <v>12474.796524651165</v>
      </c>
    </row>
    <row r="2049" spans="28:32" ht="20.100000000000001" customHeight="1" x14ac:dyDescent="0.5">
      <c r="AB2049" s="102">
        <f t="shared" si="155"/>
        <v>38</v>
      </c>
      <c r="AC2049" s="103">
        <f t="shared" si="156"/>
        <v>64.620930232558152</v>
      </c>
      <c r="AD2049" s="103">
        <f t="shared" si="157"/>
        <v>2455.5953488372097</v>
      </c>
      <c r="AE2049" s="104">
        <f t="shared" si="158"/>
        <v>328.28411906976748</v>
      </c>
      <c r="AF2049" s="104">
        <f t="shared" si="159"/>
        <v>12474.796524651165</v>
      </c>
    </row>
    <row r="2050" spans="28:32" ht="20.100000000000001" customHeight="1" x14ac:dyDescent="0.5">
      <c r="AB2050" s="102">
        <f t="shared" si="155"/>
        <v>38</v>
      </c>
      <c r="AC2050" s="103">
        <f t="shared" si="156"/>
        <v>64.620930232558152</v>
      </c>
      <c r="AD2050" s="103">
        <f t="shared" si="157"/>
        <v>2455.5953488372097</v>
      </c>
      <c r="AE2050" s="104">
        <f t="shared" si="158"/>
        <v>328.28411906976748</v>
      </c>
      <c r="AF2050" s="104">
        <f t="shared" si="159"/>
        <v>12474.796524651165</v>
      </c>
    </row>
    <row r="2051" spans="28:32" ht="20.100000000000001" customHeight="1" x14ac:dyDescent="0.5">
      <c r="AB2051" s="102">
        <f t="shared" si="155"/>
        <v>38</v>
      </c>
      <c r="AC2051" s="103">
        <f t="shared" si="156"/>
        <v>64.620930232558152</v>
      </c>
      <c r="AD2051" s="103">
        <f t="shared" si="157"/>
        <v>2455.5953488372097</v>
      </c>
      <c r="AE2051" s="104">
        <f t="shared" si="158"/>
        <v>328.28411906976748</v>
      </c>
      <c r="AF2051" s="104">
        <f t="shared" si="159"/>
        <v>12474.796524651165</v>
      </c>
    </row>
    <row r="2052" spans="28:32" ht="20.100000000000001" customHeight="1" x14ac:dyDescent="0.5">
      <c r="AB2052" s="102">
        <f t="shared" si="155"/>
        <v>38</v>
      </c>
      <c r="AC2052" s="103">
        <f t="shared" si="156"/>
        <v>64.620930232558152</v>
      </c>
      <c r="AD2052" s="103">
        <f t="shared" si="157"/>
        <v>2455.5953488372097</v>
      </c>
      <c r="AE2052" s="104">
        <f t="shared" si="158"/>
        <v>328.28411906976748</v>
      </c>
      <c r="AF2052" s="104">
        <f t="shared" si="159"/>
        <v>12474.796524651165</v>
      </c>
    </row>
    <row r="2053" spans="28:32" ht="20.100000000000001" customHeight="1" x14ac:dyDescent="0.5">
      <c r="AB2053" s="102">
        <f t="shared" si="155"/>
        <v>38</v>
      </c>
      <c r="AC2053" s="103">
        <f t="shared" si="156"/>
        <v>64.620930232558152</v>
      </c>
      <c r="AD2053" s="103">
        <f t="shared" si="157"/>
        <v>2455.5953488372097</v>
      </c>
      <c r="AE2053" s="104">
        <f t="shared" si="158"/>
        <v>328.28411906976748</v>
      </c>
      <c r="AF2053" s="104">
        <f t="shared" si="159"/>
        <v>12474.796524651165</v>
      </c>
    </row>
    <row r="2054" spans="28:32" ht="20.100000000000001" customHeight="1" x14ac:dyDescent="0.5">
      <c r="AB2054" s="102">
        <f t="shared" si="155"/>
        <v>38</v>
      </c>
      <c r="AC2054" s="103">
        <f t="shared" si="156"/>
        <v>64.620930232558152</v>
      </c>
      <c r="AD2054" s="103">
        <f t="shared" si="157"/>
        <v>2455.5953488372097</v>
      </c>
      <c r="AE2054" s="104">
        <f t="shared" si="158"/>
        <v>328.28411906976748</v>
      </c>
      <c r="AF2054" s="104">
        <f t="shared" si="159"/>
        <v>12474.796524651165</v>
      </c>
    </row>
    <row r="2055" spans="28:32" ht="20.100000000000001" customHeight="1" x14ac:dyDescent="0.5">
      <c r="AB2055" s="102">
        <f t="shared" ref="AB2055:AB2118" si="160">AB2054+U2055</f>
        <v>38</v>
      </c>
      <c r="AC2055" s="103">
        <f t="shared" ref="AC2055:AC2118" si="161">IF(U2055&gt;0,(W2055+AD2054)/AB2055,AC2054)</f>
        <v>64.620930232558152</v>
      </c>
      <c r="AD2055" s="103">
        <f t="shared" ref="AD2055:AD2118" si="162">AB2055*AC2055</f>
        <v>2455.5953488372097</v>
      </c>
      <c r="AE2055" s="104">
        <f t="shared" ref="AE2055:AE2118" si="163">IF(U2055&gt;0,(AF2054+Z2055)/AB2055,AE2054)</f>
        <v>328.28411906976748</v>
      </c>
      <c r="AF2055" s="104">
        <f t="shared" ref="AF2055:AF2118" si="164">AB2055*AE2055</f>
        <v>12474.796524651165</v>
      </c>
    </row>
    <row r="2056" spans="28:32" ht="20.100000000000001" customHeight="1" x14ac:dyDescent="0.5">
      <c r="AB2056" s="102">
        <f t="shared" si="160"/>
        <v>38</v>
      </c>
      <c r="AC2056" s="103">
        <f t="shared" si="161"/>
        <v>64.620930232558152</v>
      </c>
      <c r="AD2056" s="103">
        <f t="shared" si="162"/>
        <v>2455.5953488372097</v>
      </c>
      <c r="AE2056" s="104">
        <f t="shared" si="163"/>
        <v>328.28411906976748</v>
      </c>
      <c r="AF2056" s="104">
        <f t="shared" si="164"/>
        <v>12474.796524651165</v>
      </c>
    </row>
    <row r="2057" spans="28:32" ht="20.100000000000001" customHeight="1" x14ac:dyDescent="0.5">
      <c r="AB2057" s="102">
        <f t="shared" si="160"/>
        <v>38</v>
      </c>
      <c r="AC2057" s="103">
        <f t="shared" si="161"/>
        <v>64.620930232558152</v>
      </c>
      <c r="AD2057" s="103">
        <f t="shared" si="162"/>
        <v>2455.5953488372097</v>
      </c>
      <c r="AE2057" s="104">
        <f t="shared" si="163"/>
        <v>328.28411906976748</v>
      </c>
      <c r="AF2057" s="104">
        <f t="shared" si="164"/>
        <v>12474.796524651165</v>
      </c>
    </row>
    <row r="2058" spans="28:32" ht="20.100000000000001" customHeight="1" x14ac:dyDescent="0.5">
      <c r="AB2058" s="102">
        <f t="shared" si="160"/>
        <v>38</v>
      </c>
      <c r="AC2058" s="103">
        <f t="shared" si="161"/>
        <v>64.620930232558152</v>
      </c>
      <c r="AD2058" s="103">
        <f t="shared" si="162"/>
        <v>2455.5953488372097</v>
      </c>
      <c r="AE2058" s="104">
        <f t="shared" si="163"/>
        <v>328.28411906976748</v>
      </c>
      <c r="AF2058" s="104">
        <f t="shared" si="164"/>
        <v>12474.796524651165</v>
      </c>
    </row>
    <row r="2059" spans="28:32" ht="20.100000000000001" customHeight="1" x14ac:dyDescent="0.5">
      <c r="AB2059" s="102">
        <f t="shared" si="160"/>
        <v>38</v>
      </c>
      <c r="AC2059" s="103">
        <f t="shared" si="161"/>
        <v>64.620930232558152</v>
      </c>
      <c r="AD2059" s="103">
        <f t="shared" si="162"/>
        <v>2455.5953488372097</v>
      </c>
      <c r="AE2059" s="104">
        <f t="shared" si="163"/>
        <v>328.28411906976748</v>
      </c>
      <c r="AF2059" s="104">
        <f t="shared" si="164"/>
        <v>12474.796524651165</v>
      </c>
    </row>
    <row r="2060" spans="28:32" ht="20.100000000000001" customHeight="1" x14ac:dyDescent="0.5">
      <c r="AB2060" s="102">
        <f t="shared" si="160"/>
        <v>38</v>
      </c>
      <c r="AC2060" s="103">
        <f t="shared" si="161"/>
        <v>64.620930232558152</v>
      </c>
      <c r="AD2060" s="103">
        <f t="shared" si="162"/>
        <v>2455.5953488372097</v>
      </c>
      <c r="AE2060" s="104">
        <f t="shared" si="163"/>
        <v>328.28411906976748</v>
      </c>
      <c r="AF2060" s="104">
        <f t="shared" si="164"/>
        <v>12474.796524651165</v>
      </c>
    </row>
    <row r="2061" spans="28:32" ht="20.100000000000001" customHeight="1" x14ac:dyDescent="0.5">
      <c r="AB2061" s="102">
        <f t="shared" si="160"/>
        <v>38</v>
      </c>
      <c r="AC2061" s="103">
        <f t="shared" si="161"/>
        <v>64.620930232558152</v>
      </c>
      <c r="AD2061" s="103">
        <f t="shared" si="162"/>
        <v>2455.5953488372097</v>
      </c>
      <c r="AE2061" s="104">
        <f t="shared" si="163"/>
        <v>328.28411906976748</v>
      </c>
      <c r="AF2061" s="104">
        <f t="shared" si="164"/>
        <v>12474.796524651165</v>
      </c>
    </row>
    <row r="2062" spans="28:32" ht="20.100000000000001" customHeight="1" x14ac:dyDescent="0.5">
      <c r="AB2062" s="102">
        <f t="shared" si="160"/>
        <v>38</v>
      </c>
      <c r="AC2062" s="103">
        <f t="shared" si="161"/>
        <v>64.620930232558152</v>
      </c>
      <c r="AD2062" s="103">
        <f t="shared" si="162"/>
        <v>2455.5953488372097</v>
      </c>
      <c r="AE2062" s="104">
        <f t="shared" si="163"/>
        <v>328.28411906976748</v>
      </c>
      <c r="AF2062" s="104">
        <f t="shared" si="164"/>
        <v>12474.796524651165</v>
      </c>
    </row>
    <row r="2063" spans="28:32" ht="20.100000000000001" customHeight="1" x14ac:dyDescent="0.5">
      <c r="AB2063" s="102">
        <f t="shared" si="160"/>
        <v>38</v>
      </c>
      <c r="AC2063" s="103">
        <f t="shared" si="161"/>
        <v>64.620930232558152</v>
      </c>
      <c r="AD2063" s="103">
        <f t="shared" si="162"/>
        <v>2455.5953488372097</v>
      </c>
      <c r="AE2063" s="104">
        <f t="shared" si="163"/>
        <v>328.28411906976748</v>
      </c>
      <c r="AF2063" s="104">
        <f t="shared" si="164"/>
        <v>12474.796524651165</v>
      </c>
    </row>
    <row r="2064" spans="28:32" ht="20.100000000000001" customHeight="1" x14ac:dyDescent="0.5">
      <c r="AB2064" s="102">
        <f t="shared" si="160"/>
        <v>38</v>
      </c>
      <c r="AC2064" s="103">
        <f t="shared" si="161"/>
        <v>64.620930232558152</v>
      </c>
      <c r="AD2064" s="103">
        <f t="shared" si="162"/>
        <v>2455.5953488372097</v>
      </c>
      <c r="AE2064" s="104">
        <f t="shared" si="163"/>
        <v>328.28411906976748</v>
      </c>
      <c r="AF2064" s="104">
        <f t="shared" si="164"/>
        <v>12474.796524651165</v>
      </c>
    </row>
    <row r="2065" spans="28:32" ht="20.100000000000001" customHeight="1" x14ac:dyDescent="0.5">
      <c r="AB2065" s="102">
        <f t="shared" si="160"/>
        <v>38</v>
      </c>
      <c r="AC2065" s="103">
        <f t="shared" si="161"/>
        <v>64.620930232558152</v>
      </c>
      <c r="AD2065" s="103">
        <f t="shared" si="162"/>
        <v>2455.5953488372097</v>
      </c>
      <c r="AE2065" s="104">
        <f t="shared" si="163"/>
        <v>328.28411906976748</v>
      </c>
      <c r="AF2065" s="104">
        <f t="shared" si="164"/>
        <v>12474.796524651165</v>
      </c>
    </row>
    <row r="2066" spans="28:32" ht="20.100000000000001" customHeight="1" x14ac:dyDescent="0.5">
      <c r="AB2066" s="102">
        <f t="shared" si="160"/>
        <v>38</v>
      </c>
      <c r="AC2066" s="103">
        <f t="shared" si="161"/>
        <v>64.620930232558152</v>
      </c>
      <c r="AD2066" s="103">
        <f t="shared" si="162"/>
        <v>2455.5953488372097</v>
      </c>
      <c r="AE2066" s="104">
        <f t="shared" si="163"/>
        <v>328.28411906976748</v>
      </c>
      <c r="AF2066" s="104">
        <f t="shared" si="164"/>
        <v>12474.796524651165</v>
      </c>
    </row>
    <row r="2067" spans="28:32" ht="20.100000000000001" customHeight="1" x14ac:dyDescent="0.5">
      <c r="AB2067" s="102">
        <f t="shared" si="160"/>
        <v>38</v>
      </c>
      <c r="AC2067" s="103">
        <f t="shared" si="161"/>
        <v>64.620930232558152</v>
      </c>
      <c r="AD2067" s="103">
        <f t="shared" si="162"/>
        <v>2455.5953488372097</v>
      </c>
      <c r="AE2067" s="104">
        <f t="shared" si="163"/>
        <v>328.28411906976748</v>
      </c>
      <c r="AF2067" s="104">
        <f t="shared" si="164"/>
        <v>12474.796524651165</v>
      </c>
    </row>
    <row r="2068" spans="28:32" ht="20.100000000000001" customHeight="1" x14ac:dyDescent="0.5">
      <c r="AB2068" s="102">
        <f t="shared" si="160"/>
        <v>38</v>
      </c>
      <c r="AC2068" s="103">
        <f t="shared" si="161"/>
        <v>64.620930232558152</v>
      </c>
      <c r="AD2068" s="103">
        <f t="shared" si="162"/>
        <v>2455.5953488372097</v>
      </c>
      <c r="AE2068" s="104">
        <f t="shared" si="163"/>
        <v>328.28411906976748</v>
      </c>
      <c r="AF2068" s="104">
        <f t="shared" si="164"/>
        <v>12474.796524651165</v>
      </c>
    </row>
    <row r="2069" spans="28:32" ht="20.100000000000001" customHeight="1" x14ac:dyDescent="0.5">
      <c r="AB2069" s="102">
        <f t="shared" si="160"/>
        <v>38</v>
      </c>
      <c r="AC2069" s="103">
        <f t="shared" si="161"/>
        <v>64.620930232558152</v>
      </c>
      <c r="AD2069" s="103">
        <f t="shared" si="162"/>
        <v>2455.5953488372097</v>
      </c>
      <c r="AE2069" s="104">
        <f t="shared" si="163"/>
        <v>328.28411906976748</v>
      </c>
      <c r="AF2069" s="104">
        <f t="shared" si="164"/>
        <v>12474.796524651165</v>
      </c>
    </row>
    <row r="2070" spans="28:32" ht="20.100000000000001" customHeight="1" x14ac:dyDescent="0.5">
      <c r="AB2070" s="102">
        <f t="shared" si="160"/>
        <v>38</v>
      </c>
      <c r="AC2070" s="103">
        <f t="shared" si="161"/>
        <v>64.620930232558152</v>
      </c>
      <c r="AD2070" s="103">
        <f t="shared" si="162"/>
        <v>2455.5953488372097</v>
      </c>
      <c r="AE2070" s="104">
        <f t="shared" si="163"/>
        <v>328.28411906976748</v>
      </c>
      <c r="AF2070" s="104">
        <f t="shared" si="164"/>
        <v>12474.796524651165</v>
      </c>
    </row>
    <row r="2071" spans="28:32" ht="20.100000000000001" customHeight="1" x14ac:dyDescent="0.5">
      <c r="AB2071" s="102">
        <f t="shared" si="160"/>
        <v>38</v>
      </c>
      <c r="AC2071" s="103">
        <f t="shared" si="161"/>
        <v>64.620930232558152</v>
      </c>
      <c r="AD2071" s="103">
        <f t="shared" si="162"/>
        <v>2455.5953488372097</v>
      </c>
      <c r="AE2071" s="104">
        <f t="shared" si="163"/>
        <v>328.28411906976748</v>
      </c>
      <c r="AF2071" s="104">
        <f t="shared" si="164"/>
        <v>12474.796524651165</v>
      </c>
    </row>
    <row r="2072" spans="28:32" ht="20.100000000000001" customHeight="1" x14ac:dyDescent="0.5">
      <c r="AB2072" s="102">
        <f t="shared" si="160"/>
        <v>38</v>
      </c>
      <c r="AC2072" s="103">
        <f t="shared" si="161"/>
        <v>64.620930232558152</v>
      </c>
      <c r="AD2072" s="103">
        <f t="shared" si="162"/>
        <v>2455.5953488372097</v>
      </c>
      <c r="AE2072" s="104">
        <f t="shared" si="163"/>
        <v>328.28411906976748</v>
      </c>
      <c r="AF2072" s="104">
        <f t="shared" si="164"/>
        <v>12474.796524651165</v>
      </c>
    </row>
    <row r="2073" spans="28:32" ht="20.100000000000001" customHeight="1" x14ac:dyDescent="0.5">
      <c r="AB2073" s="102">
        <f t="shared" si="160"/>
        <v>38</v>
      </c>
      <c r="AC2073" s="103">
        <f t="shared" si="161"/>
        <v>64.620930232558152</v>
      </c>
      <c r="AD2073" s="103">
        <f t="shared" si="162"/>
        <v>2455.5953488372097</v>
      </c>
      <c r="AE2073" s="104">
        <f t="shared" si="163"/>
        <v>328.28411906976748</v>
      </c>
      <c r="AF2073" s="104">
        <f t="shared" si="164"/>
        <v>12474.796524651165</v>
      </c>
    </row>
    <row r="2074" spans="28:32" ht="20.100000000000001" customHeight="1" x14ac:dyDescent="0.5">
      <c r="AB2074" s="102">
        <f t="shared" si="160"/>
        <v>38</v>
      </c>
      <c r="AC2074" s="103">
        <f t="shared" si="161"/>
        <v>64.620930232558152</v>
      </c>
      <c r="AD2074" s="103">
        <f t="shared" si="162"/>
        <v>2455.5953488372097</v>
      </c>
      <c r="AE2074" s="104">
        <f t="shared" si="163"/>
        <v>328.28411906976748</v>
      </c>
      <c r="AF2074" s="104">
        <f t="shared" si="164"/>
        <v>12474.796524651165</v>
      </c>
    </row>
    <row r="2075" spans="28:32" ht="20.100000000000001" customHeight="1" x14ac:dyDescent="0.5">
      <c r="AB2075" s="102">
        <f t="shared" si="160"/>
        <v>38</v>
      </c>
      <c r="AC2075" s="103">
        <f t="shared" si="161"/>
        <v>64.620930232558152</v>
      </c>
      <c r="AD2075" s="103">
        <f t="shared" si="162"/>
        <v>2455.5953488372097</v>
      </c>
      <c r="AE2075" s="104">
        <f t="shared" si="163"/>
        <v>328.28411906976748</v>
      </c>
      <c r="AF2075" s="104">
        <f t="shared" si="164"/>
        <v>12474.796524651165</v>
      </c>
    </row>
    <row r="2076" spans="28:32" ht="20.100000000000001" customHeight="1" x14ac:dyDescent="0.5">
      <c r="AB2076" s="102">
        <f t="shared" si="160"/>
        <v>38</v>
      </c>
      <c r="AC2076" s="103">
        <f t="shared" si="161"/>
        <v>64.620930232558152</v>
      </c>
      <c r="AD2076" s="103">
        <f t="shared" si="162"/>
        <v>2455.5953488372097</v>
      </c>
      <c r="AE2076" s="104">
        <f t="shared" si="163"/>
        <v>328.28411906976748</v>
      </c>
      <c r="AF2076" s="104">
        <f t="shared" si="164"/>
        <v>12474.796524651165</v>
      </c>
    </row>
    <row r="2077" spans="28:32" ht="20.100000000000001" customHeight="1" x14ac:dyDescent="0.5">
      <c r="AB2077" s="102">
        <f t="shared" si="160"/>
        <v>38</v>
      </c>
      <c r="AC2077" s="103">
        <f t="shared" si="161"/>
        <v>64.620930232558152</v>
      </c>
      <c r="AD2077" s="103">
        <f t="shared" si="162"/>
        <v>2455.5953488372097</v>
      </c>
      <c r="AE2077" s="104">
        <f t="shared" si="163"/>
        <v>328.28411906976748</v>
      </c>
      <c r="AF2077" s="104">
        <f t="shared" si="164"/>
        <v>12474.796524651165</v>
      </c>
    </row>
    <row r="2078" spans="28:32" ht="20.100000000000001" customHeight="1" x14ac:dyDescent="0.5">
      <c r="AB2078" s="102">
        <f t="shared" si="160"/>
        <v>38</v>
      </c>
      <c r="AC2078" s="103">
        <f t="shared" si="161"/>
        <v>64.620930232558152</v>
      </c>
      <c r="AD2078" s="103">
        <f t="shared" si="162"/>
        <v>2455.5953488372097</v>
      </c>
      <c r="AE2078" s="104">
        <f t="shared" si="163"/>
        <v>328.28411906976748</v>
      </c>
      <c r="AF2078" s="104">
        <f t="shared" si="164"/>
        <v>12474.796524651165</v>
      </c>
    </row>
    <row r="2079" spans="28:32" ht="20.100000000000001" customHeight="1" x14ac:dyDescent="0.5">
      <c r="AB2079" s="102">
        <f t="shared" si="160"/>
        <v>38</v>
      </c>
      <c r="AC2079" s="103">
        <f t="shared" si="161"/>
        <v>64.620930232558152</v>
      </c>
      <c r="AD2079" s="103">
        <f t="shared" si="162"/>
        <v>2455.5953488372097</v>
      </c>
      <c r="AE2079" s="104">
        <f t="shared" si="163"/>
        <v>328.28411906976748</v>
      </c>
      <c r="AF2079" s="104">
        <f t="shared" si="164"/>
        <v>12474.796524651165</v>
      </c>
    </row>
    <row r="2080" spans="28:32" ht="20.100000000000001" customHeight="1" x14ac:dyDescent="0.5">
      <c r="AB2080" s="102">
        <f t="shared" si="160"/>
        <v>38</v>
      </c>
      <c r="AC2080" s="103">
        <f t="shared" si="161"/>
        <v>64.620930232558152</v>
      </c>
      <c r="AD2080" s="103">
        <f t="shared" si="162"/>
        <v>2455.5953488372097</v>
      </c>
      <c r="AE2080" s="104">
        <f t="shared" si="163"/>
        <v>328.28411906976748</v>
      </c>
      <c r="AF2080" s="104">
        <f t="shared" si="164"/>
        <v>12474.796524651165</v>
      </c>
    </row>
    <row r="2081" spans="28:32" ht="20.100000000000001" customHeight="1" x14ac:dyDescent="0.5">
      <c r="AB2081" s="102">
        <f t="shared" si="160"/>
        <v>38</v>
      </c>
      <c r="AC2081" s="103">
        <f t="shared" si="161"/>
        <v>64.620930232558152</v>
      </c>
      <c r="AD2081" s="103">
        <f t="shared" si="162"/>
        <v>2455.5953488372097</v>
      </c>
      <c r="AE2081" s="104">
        <f t="shared" si="163"/>
        <v>328.28411906976748</v>
      </c>
      <c r="AF2081" s="104">
        <f t="shared" si="164"/>
        <v>12474.796524651165</v>
      </c>
    </row>
    <row r="2082" spans="28:32" ht="20.100000000000001" customHeight="1" x14ac:dyDescent="0.5">
      <c r="AB2082" s="102">
        <f t="shared" si="160"/>
        <v>38</v>
      </c>
      <c r="AC2082" s="103">
        <f t="shared" si="161"/>
        <v>64.620930232558152</v>
      </c>
      <c r="AD2082" s="103">
        <f t="shared" si="162"/>
        <v>2455.5953488372097</v>
      </c>
      <c r="AE2082" s="104">
        <f t="shared" si="163"/>
        <v>328.28411906976748</v>
      </c>
      <c r="AF2082" s="104">
        <f t="shared" si="164"/>
        <v>12474.796524651165</v>
      </c>
    </row>
    <row r="2083" spans="28:32" ht="20.100000000000001" customHeight="1" x14ac:dyDescent="0.5">
      <c r="AB2083" s="102">
        <f t="shared" si="160"/>
        <v>38</v>
      </c>
      <c r="AC2083" s="103">
        <f t="shared" si="161"/>
        <v>64.620930232558152</v>
      </c>
      <c r="AD2083" s="103">
        <f t="shared" si="162"/>
        <v>2455.5953488372097</v>
      </c>
      <c r="AE2083" s="104">
        <f t="shared" si="163"/>
        <v>328.28411906976748</v>
      </c>
      <c r="AF2083" s="104">
        <f t="shared" si="164"/>
        <v>12474.796524651165</v>
      </c>
    </row>
    <row r="2084" spans="28:32" ht="20.100000000000001" customHeight="1" x14ac:dyDescent="0.5">
      <c r="AB2084" s="102">
        <f t="shared" si="160"/>
        <v>38</v>
      </c>
      <c r="AC2084" s="103">
        <f t="shared" si="161"/>
        <v>64.620930232558152</v>
      </c>
      <c r="AD2084" s="103">
        <f t="shared" si="162"/>
        <v>2455.5953488372097</v>
      </c>
      <c r="AE2084" s="104">
        <f t="shared" si="163"/>
        <v>328.28411906976748</v>
      </c>
      <c r="AF2084" s="104">
        <f t="shared" si="164"/>
        <v>12474.796524651165</v>
      </c>
    </row>
    <row r="2085" spans="28:32" ht="20.100000000000001" customHeight="1" x14ac:dyDescent="0.5">
      <c r="AB2085" s="102">
        <f t="shared" si="160"/>
        <v>38</v>
      </c>
      <c r="AC2085" s="103">
        <f t="shared" si="161"/>
        <v>64.620930232558152</v>
      </c>
      <c r="AD2085" s="103">
        <f t="shared" si="162"/>
        <v>2455.5953488372097</v>
      </c>
      <c r="AE2085" s="104">
        <f t="shared" si="163"/>
        <v>328.28411906976748</v>
      </c>
      <c r="AF2085" s="104">
        <f t="shared" si="164"/>
        <v>12474.796524651165</v>
      </c>
    </row>
    <row r="2086" spans="28:32" ht="20.100000000000001" customHeight="1" x14ac:dyDescent="0.5">
      <c r="AB2086" s="102">
        <f t="shared" si="160"/>
        <v>38</v>
      </c>
      <c r="AC2086" s="103">
        <f t="shared" si="161"/>
        <v>64.620930232558152</v>
      </c>
      <c r="AD2086" s="103">
        <f t="shared" si="162"/>
        <v>2455.5953488372097</v>
      </c>
      <c r="AE2086" s="104">
        <f t="shared" si="163"/>
        <v>328.28411906976748</v>
      </c>
      <c r="AF2086" s="104">
        <f t="shared" si="164"/>
        <v>12474.796524651165</v>
      </c>
    </row>
    <row r="2087" spans="28:32" ht="20.100000000000001" customHeight="1" x14ac:dyDescent="0.5">
      <c r="AB2087" s="102">
        <f t="shared" si="160"/>
        <v>38</v>
      </c>
      <c r="AC2087" s="103">
        <f t="shared" si="161"/>
        <v>64.620930232558152</v>
      </c>
      <c r="AD2087" s="103">
        <f t="shared" si="162"/>
        <v>2455.5953488372097</v>
      </c>
      <c r="AE2087" s="104">
        <f t="shared" si="163"/>
        <v>328.28411906976748</v>
      </c>
      <c r="AF2087" s="104">
        <f t="shared" si="164"/>
        <v>12474.796524651165</v>
      </c>
    </row>
    <row r="2088" spans="28:32" ht="20.100000000000001" customHeight="1" x14ac:dyDescent="0.5">
      <c r="AB2088" s="102">
        <f t="shared" si="160"/>
        <v>38</v>
      </c>
      <c r="AC2088" s="103">
        <f t="shared" si="161"/>
        <v>64.620930232558152</v>
      </c>
      <c r="AD2088" s="103">
        <f t="shared" si="162"/>
        <v>2455.5953488372097</v>
      </c>
      <c r="AE2088" s="104">
        <f t="shared" si="163"/>
        <v>328.28411906976748</v>
      </c>
      <c r="AF2088" s="104">
        <f t="shared" si="164"/>
        <v>12474.796524651165</v>
      </c>
    </row>
    <row r="2089" spans="28:32" ht="20.100000000000001" customHeight="1" x14ac:dyDescent="0.5">
      <c r="AB2089" s="102">
        <f t="shared" si="160"/>
        <v>38</v>
      </c>
      <c r="AC2089" s="103">
        <f t="shared" si="161"/>
        <v>64.620930232558152</v>
      </c>
      <c r="AD2089" s="103">
        <f t="shared" si="162"/>
        <v>2455.5953488372097</v>
      </c>
      <c r="AE2089" s="104">
        <f t="shared" si="163"/>
        <v>328.28411906976748</v>
      </c>
      <c r="AF2089" s="104">
        <f t="shared" si="164"/>
        <v>12474.796524651165</v>
      </c>
    </row>
    <row r="2090" spans="28:32" ht="20.100000000000001" customHeight="1" x14ac:dyDescent="0.5">
      <c r="AB2090" s="102">
        <f t="shared" si="160"/>
        <v>38</v>
      </c>
      <c r="AC2090" s="103">
        <f t="shared" si="161"/>
        <v>64.620930232558152</v>
      </c>
      <c r="AD2090" s="103">
        <f t="shared" si="162"/>
        <v>2455.5953488372097</v>
      </c>
      <c r="AE2090" s="104">
        <f t="shared" si="163"/>
        <v>328.28411906976748</v>
      </c>
      <c r="AF2090" s="104">
        <f t="shared" si="164"/>
        <v>12474.796524651165</v>
      </c>
    </row>
    <row r="2091" spans="28:32" ht="20.100000000000001" customHeight="1" x14ac:dyDescent="0.5">
      <c r="AB2091" s="102">
        <f t="shared" si="160"/>
        <v>38</v>
      </c>
      <c r="AC2091" s="103">
        <f t="shared" si="161"/>
        <v>64.620930232558152</v>
      </c>
      <c r="AD2091" s="103">
        <f t="shared" si="162"/>
        <v>2455.5953488372097</v>
      </c>
      <c r="AE2091" s="104">
        <f t="shared" si="163"/>
        <v>328.28411906976748</v>
      </c>
      <c r="AF2091" s="104">
        <f t="shared" si="164"/>
        <v>12474.796524651165</v>
      </c>
    </row>
    <row r="2092" spans="28:32" ht="20.100000000000001" customHeight="1" x14ac:dyDescent="0.5">
      <c r="AB2092" s="102">
        <f t="shared" si="160"/>
        <v>38</v>
      </c>
      <c r="AC2092" s="103">
        <f t="shared" si="161"/>
        <v>64.620930232558152</v>
      </c>
      <c r="AD2092" s="103">
        <f t="shared" si="162"/>
        <v>2455.5953488372097</v>
      </c>
      <c r="AE2092" s="104">
        <f t="shared" si="163"/>
        <v>328.28411906976748</v>
      </c>
      <c r="AF2092" s="104">
        <f t="shared" si="164"/>
        <v>12474.796524651165</v>
      </c>
    </row>
    <row r="2093" spans="28:32" ht="20.100000000000001" customHeight="1" x14ac:dyDescent="0.5">
      <c r="AB2093" s="102">
        <f t="shared" si="160"/>
        <v>38</v>
      </c>
      <c r="AC2093" s="103">
        <f t="shared" si="161"/>
        <v>64.620930232558152</v>
      </c>
      <c r="AD2093" s="103">
        <f t="shared" si="162"/>
        <v>2455.5953488372097</v>
      </c>
      <c r="AE2093" s="104">
        <f t="shared" si="163"/>
        <v>328.28411906976748</v>
      </c>
      <c r="AF2093" s="104">
        <f t="shared" si="164"/>
        <v>12474.796524651165</v>
      </c>
    </row>
    <row r="2094" spans="28:32" ht="20.100000000000001" customHeight="1" x14ac:dyDescent="0.5">
      <c r="AB2094" s="102">
        <f t="shared" si="160"/>
        <v>38</v>
      </c>
      <c r="AC2094" s="103">
        <f t="shared" si="161"/>
        <v>64.620930232558152</v>
      </c>
      <c r="AD2094" s="103">
        <f t="shared" si="162"/>
        <v>2455.5953488372097</v>
      </c>
      <c r="AE2094" s="104">
        <f t="shared" si="163"/>
        <v>328.28411906976748</v>
      </c>
      <c r="AF2094" s="104">
        <f t="shared" si="164"/>
        <v>12474.796524651165</v>
      </c>
    </row>
    <row r="2095" spans="28:32" ht="20.100000000000001" customHeight="1" x14ac:dyDescent="0.5">
      <c r="AB2095" s="102">
        <f t="shared" si="160"/>
        <v>38</v>
      </c>
      <c r="AC2095" s="103">
        <f t="shared" si="161"/>
        <v>64.620930232558152</v>
      </c>
      <c r="AD2095" s="103">
        <f t="shared" si="162"/>
        <v>2455.5953488372097</v>
      </c>
      <c r="AE2095" s="104">
        <f t="shared" si="163"/>
        <v>328.28411906976748</v>
      </c>
      <c r="AF2095" s="104">
        <f t="shared" si="164"/>
        <v>12474.796524651165</v>
      </c>
    </row>
    <row r="2096" spans="28:32" ht="20.100000000000001" customHeight="1" x14ac:dyDescent="0.5">
      <c r="AB2096" s="102">
        <f t="shared" si="160"/>
        <v>38</v>
      </c>
      <c r="AC2096" s="103">
        <f t="shared" si="161"/>
        <v>64.620930232558152</v>
      </c>
      <c r="AD2096" s="103">
        <f t="shared" si="162"/>
        <v>2455.5953488372097</v>
      </c>
      <c r="AE2096" s="104">
        <f t="shared" si="163"/>
        <v>328.28411906976748</v>
      </c>
      <c r="AF2096" s="104">
        <f t="shared" si="164"/>
        <v>12474.796524651165</v>
      </c>
    </row>
    <row r="2097" spans="28:32" ht="20.100000000000001" customHeight="1" x14ac:dyDescent="0.5">
      <c r="AB2097" s="102">
        <f t="shared" si="160"/>
        <v>38</v>
      </c>
      <c r="AC2097" s="103">
        <f t="shared" si="161"/>
        <v>64.620930232558152</v>
      </c>
      <c r="AD2097" s="103">
        <f t="shared" si="162"/>
        <v>2455.5953488372097</v>
      </c>
      <c r="AE2097" s="104">
        <f t="shared" si="163"/>
        <v>328.28411906976748</v>
      </c>
      <c r="AF2097" s="104">
        <f t="shared" si="164"/>
        <v>12474.796524651165</v>
      </c>
    </row>
    <row r="2098" spans="28:32" ht="20.100000000000001" customHeight="1" x14ac:dyDescent="0.5">
      <c r="AB2098" s="102">
        <f t="shared" si="160"/>
        <v>38</v>
      </c>
      <c r="AC2098" s="103">
        <f t="shared" si="161"/>
        <v>64.620930232558152</v>
      </c>
      <c r="AD2098" s="103">
        <f t="shared" si="162"/>
        <v>2455.5953488372097</v>
      </c>
      <c r="AE2098" s="104">
        <f t="shared" si="163"/>
        <v>328.28411906976748</v>
      </c>
      <c r="AF2098" s="104">
        <f t="shared" si="164"/>
        <v>12474.796524651165</v>
      </c>
    </row>
    <row r="2099" spans="28:32" ht="20.100000000000001" customHeight="1" x14ac:dyDescent="0.5">
      <c r="AB2099" s="102">
        <f t="shared" si="160"/>
        <v>38</v>
      </c>
      <c r="AC2099" s="103">
        <f t="shared" si="161"/>
        <v>64.620930232558152</v>
      </c>
      <c r="AD2099" s="103">
        <f t="shared" si="162"/>
        <v>2455.5953488372097</v>
      </c>
      <c r="AE2099" s="104">
        <f t="shared" si="163"/>
        <v>328.28411906976748</v>
      </c>
      <c r="AF2099" s="104">
        <f t="shared" si="164"/>
        <v>12474.796524651165</v>
      </c>
    </row>
    <row r="2100" spans="28:32" ht="20.100000000000001" customHeight="1" x14ac:dyDescent="0.5">
      <c r="AB2100" s="102">
        <f t="shared" si="160"/>
        <v>38</v>
      </c>
      <c r="AC2100" s="103">
        <f t="shared" si="161"/>
        <v>64.620930232558152</v>
      </c>
      <c r="AD2100" s="103">
        <f t="shared" si="162"/>
        <v>2455.5953488372097</v>
      </c>
      <c r="AE2100" s="104">
        <f t="shared" si="163"/>
        <v>328.28411906976748</v>
      </c>
      <c r="AF2100" s="104">
        <f t="shared" si="164"/>
        <v>12474.796524651165</v>
      </c>
    </row>
    <row r="2101" spans="28:32" ht="20.100000000000001" customHeight="1" x14ac:dyDescent="0.5">
      <c r="AB2101" s="102">
        <f t="shared" si="160"/>
        <v>38</v>
      </c>
      <c r="AC2101" s="103">
        <f t="shared" si="161"/>
        <v>64.620930232558152</v>
      </c>
      <c r="AD2101" s="103">
        <f t="shared" si="162"/>
        <v>2455.5953488372097</v>
      </c>
      <c r="AE2101" s="104">
        <f t="shared" si="163"/>
        <v>328.28411906976748</v>
      </c>
      <c r="AF2101" s="104">
        <f t="shared" si="164"/>
        <v>12474.796524651165</v>
      </c>
    </row>
    <row r="2102" spans="28:32" ht="20.100000000000001" customHeight="1" x14ac:dyDescent="0.5">
      <c r="AB2102" s="102">
        <f t="shared" si="160"/>
        <v>38</v>
      </c>
      <c r="AC2102" s="103">
        <f t="shared" si="161"/>
        <v>64.620930232558152</v>
      </c>
      <c r="AD2102" s="103">
        <f t="shared" si="162"/>
        <v>2455.5953488372097</v>
      </c>
      <c r="AE2102" s="104">
        <f t="shared" si="163"/>
        <v>328.28411906976748</v>
      </c>
      <c r="AF2102" s="104">
        <f t="shared" si="164"/>
        <v>12474.796524651165</v>
      </c>
    </row>
    <row r="2103" spans="28:32" ht="20.100000000000001" customHeight="1" x14ac:dyDescent="0.5">
      <c r="AB2103" s="102">
        <f t="shared" si="160"/>
        <v>38</v>
      </c>
      <c r="AC2103" s="103">
        <f t="shared" si="161"/>
        <v>64.620930232558152</v>
      </c>
      <c r="AD2103" s="103">
        <f t="shared" si="162"/>
        <v>2455.5953488372097</v>
      </c>
      <c r="AE2103" s="104">
        <f t="shared" si="163"/>
        <v>328.28411906976748</v>
      </c>
      <c r="AF2103" s="104">
        <f t="shared" si="164"/>
        <v>12474.796524651165</v>
      </c>
    </row>
    <row r="2104" spans="28:32" ht="20.100000000000001" customHeight="1" x14ac:dyDescent="0.5">
      <c r="AB2104" s="102">
        <f t="shared" si="160"/>
        <v>38</v>
      </c>
      <c r="AC2104" s="103">
        <f t="shared" si="161"/>
        <v>64.620930232558152</v>
      </c>
      <c r="AD2104" s="103">
        <f t="shared" si="162"/>
        <v>2455.5953488372097</v>
      </c>
      <c r="AE2104" s="104">
        <f t="shared" si="163"/>
        <v>328.28411906976748</v>
      </c>
      <c r="AF2104" s="104">
        <f t="shared" si="164"/>
        <v>12474.796524651165</v>
      </c>
    </row>
    <row r="2105" spans="28:32" ht="20.100000000000001" customHeight="1" x14ac:dyDescent="0.5">
      <c r="AB2105" s="102">
        <f t="shared" si="160"/>
        <v>38</v>
      </c>
      <c r="AC2105" s="103">
        <f t="shared" si="161"/>
        <v>64.620930232558152</v>
      </c>
      <c r="AD2105" s="103">
        <f t="shared" si="162"/>
        <v>2455.5953488372097</v>
      </c>
      <c r="AE2105" s="104">
        <f t="shared" si="163"/>
        <v>328.28411906976748</v>
      </c>
      <c r="AF2105" s="104">
        <f t="shared" si="164"/>
        <v>12474.796524651165</v>
      </c>
    </row>
    <row r="2106" spans="28:32" ht="20.100000000000001" customHeight="1" x14ac:dyDescent="0.5">
      <c r="AB2106" s="102">
        <f t="shared" si="160"/>
        <v>38</v>
      </c>
      <c r="AC2106" s="103">
        <f t="shared" si="161"/>
        <v>64.620930232558152</v>
      </c>
      <c r="AD2106" s="103">
        <f t="shared" si="162"/>
        <v>2455.5953488372097</v>
      </c>
      <c r="AE2106" s="104">
        <f t="shared" si="163"/>
        <v>328.28411906976748</v>
      </c>
      <c r="AF2106" s="104">
        <f t="shared" si="164"/>
        <v>12474.796524651165</v>
      </c>
    </row>
    <row r="2107" spans="28:32" ht="20.100000000000001" customHeight="1" x14ac:dyDescent="0.5">
      <c r="AB2107" s="102">
        <f t="shared" si="160"/>
        <v>38</v>
      </c>
      <c r="AC2107" s="103">
        <f t="shared" si="161"/>
        <v>64.620930232558152</v>
      </c>
      <c r="AD2107" s="103">
        <f t="shared" si="162"/>
        <v>2455.5953488372097</v>
      </c>
      <c r="AE2107" s="104">
        <f t="shared" si="163"/>
        <v>328.28411906976748</v>
      </c>
      <c r="AF2107" s="104">
        <f t="shared" si="164"/>
        <v>12474.796524651165</v>
      </c>
    </row>
    <row r="2108" spans="28:32" ht="20.100000000000001" customHeight="1" x14ac:dyDescent="0.5">
      <c r="AB2108" s="102">
        <f t="shared" si="160"/>
        <v>38</v>
      </c>
      <c r="AC2108" s="103">
        <f t="shared" si="161"/>
        <v>64.620930232558152</v>
      </c>
      <c r="AD2108" s="103">
        <f t="shared" si="162"/>
        <v>2455.5953488372097</v>
      </c>
      <c r="AE2108" s="104">
        <f t="shared" si="163"/>
        <v>328.28411906976748</v>
      </c>
      <c r="AF2108" s="104">
        <f t="shared" si="164"/>
        <v>12474.796524651165</v>
      </c>
    </row>
    <row r="2109" spans="28:32" ht="20.100000000000001" customHeight="1" x14ac:dyDescent="0.5">
      <c r="AB2109" s="102">
        <f t="shared" si="160"/>
        <v>38</v>
      </c>
      <c r="AC2109" s="103">
        <f t="shared" si="161"/>
        <v>64.620930232558152</v>
      </c>
      <c r="AD2109" s="103">
        <f t="shared" si="162"/>
        <v>2455.5953488372097</v>
      </c>
      <c r="AE2109" s="104">
        <f t="shared" si="163"/>
        <v>328.28411906976748</v>
      </c>
      <c r="AF2109" s="104">
        <f t="shared" si="164"/>
        <v>12474.796524651165</v>
      </c>
    </row>
    <row r="2110" spans="28:32" ht="20.100000000000001" customHeight="1" x14ac:dyDescent="0.5">
      <c r="AB2110" s="102">
        <f t="shared" si="160"/>
        <v>38</v>
      </c>
      <c r="AC2110" s="103">
        <f t="shared" si="161"/>
        <v>64.620930232558152</v>
      </c>
      <c r="AD2110" s="103">
        <f t="shared" si="162"/>
        <v>2455.5953488372097</v>
      </c>
      <c r="AE2110" s="104">
        <f t="shared" si="163"/>
        <v>328.28411906976748</v>
      </c>
      <c r="AF2110" s="104">
        <f t="shared" si="164"/>
        <v>12474.796524651165</v>
      </c>
    </row>
    <row r="2111" spans="28:32" ht="20.100000000000001" customHeight="1" x14ac:dyDescent="0.5">
      <c r="AB2111" s="102">
        <f t="shared" si="160"/>
        <v>38</v>
      </c>
      <c r="AC2111" s="103">
        <f t="shared" si="161"/>
        <v>64.620930232558152</v>
      </c>
      <c r="AD2111" s="103">
        <f t="shared" si="162"/>
        <v>2455.5953488372097</v>
      </c>
      <c r="AE2111" s="104">
        <f t="shared" si="163"/>
        <v>328.28411906976748</v>
      </c>
      <c r="AF2111" s="104">
        <f t="shared" si="164"/>
        <v>12474.796524651165</v>
      </c>
    </row>
    <row r="2112" spans="28:32" ht="20.100000000000001" customHeight="1" x14ac:dyDescent="0.5">
      <c r="AB2112" s="102">
        <f t="shared" si="160"/>
        <v>38</v>
      </c>
      <c r="AC2112" s="103">
        <f t="shared" si="161"/>
        <v>64.620930232558152</v>
      </c>
      <c r="AD2112" s="103">
        <f t="shared" si="162"/>
        <v>2455.5953488372097</v>
      </c>
      <c r="AE2112" s="104">
        <f t="shared" si="163"/>
        <v>328.28411906976748</v>
      </c>
      <c r="AF2112" s="104">
        <f t="shared" si="164"/>
        <v>12474.796524651165</v>
      </c>
    </row>
    <row r="2113" spans="28:32" ht="20.100000000000001" customHeight="1" x14ac:dyDescent="0.5">
      <c r="AB2113" s="102">
        <f t="shared" si="160"/>
        <v>38</v>
      </c>
      <c r="AC2113" s="103">
        <f t="shared" si="161"/>
        <v>64.620930232558152</v>
      </c>
      <c r="AD2113" s="103">
        <f t="shared" si="162"/>
        <v>2455.5953488372097</v>
      </c>
      <c r="AE2113" s="104">
        <f t="shared" si="163"/>
        <v>328.28411906976748</v>
      </c>
      <c r="AF2113" s="104">
        <f t="shared" si="164"/>
        <v>12474.796524651165</v>
      </c>
    </row>
    <row r="2114" spans="28:32" ht="20.100000000000001" customHeight="1" x14ac:dyDescent="0.5">
      <c r="AB2114" s="102">
        <f t="shared" si="160"/>
        <v>38</v>
      </c>
      <c r="AC2114" s="103">
        <f t="shared" si="161"/>
        <v>64.620930232558152</v>
      </c>
      <c r="AD2114" s="103">
        <f t="shared" si="162"/>
        <v>2455.5953488372097</v>
      </c>
      <c r="AE2114" s="104">
        <f t="shared" si="163"/>
        <v>328.28411906976748</v>
      </c>
      <c r="AF2114" s="104">
        <f t="shared" si="164"/>
        <v>12474.796524651165</v>
      </c>
    </row>
    <row r="2115" spans="28:32" ht="20.100000000000001" customHeight="1" x14ac:dyDescent="0.5">
      <c r="AB2115" s="102">
        <f t="shared" si="160"/>
        <v>38</v>
      </c>
      <c r="AC2115" s="103">
        <f t="shared" si="161"/>
        <v>64.620930232558152</v>
      </c>
      <c r="AD2115" s="103">
        <f t="shared" si="162"/>
        <v>2455.5953488372097</v>
      </c>
      <c r="AE2115" s="104">
        <f t="shared" si="163"/>
        <v>328.28411906976748</v>
      </c>
      <c r="AF2115" s="104">
        <f t="shared" si="164"/>
        <v>12474.796524651165</v>
      </c>
    </row>
    <row r="2116" spans="28:32" ht="20.100000000000001" customHeight="1" x14ac:dyDescent="0.5">
      <c r="AB2116" s="102">
        <f t="shared" si="160"/>
        <v>38</v>
      </c>
      <c r="AC2116" s="103">
        <f t="shared" si="161"/>
        <v>64.620930232558152</v>
      </c>
      <c r="AD2116" s="103">
        <f t="shared" si="162"/>
        <v>2455.5953488372097</v>
      </c>
      <c r="AE2116" s="104">
        <f t="shared" si="163"/>
        <v>328.28411906976748</v>
      </c>
      <c r="AF2116" s="104">
        <f t="shared" si="164"/>
        <v>12474.796524651165</v>
      </c>
    </row>
    <row r="2117" spans="28:32" ht="20.100000000000001" customHeight="1" x14ac:dyDescent="0.5">
      <c r="AB2117" s="102">
        <f t="shared" si="160"/>
        <v>38</v>
      </c>
      <c r="AC2117" s="103">
        <f t="shared" si="161"/>
        <v>64.620930232558152</v>
      </c>
      <c r="AD2117" s="103">
        <f t="shared" si="162"/>
        <v>2455.5953488372097</v>
      </c>
      <c r="AE2117" s="104">
        <f t="shared" si="163"/>
        <v>328.28411906976748</v>
      </c>
      <c r="AF2117" s="104">
        <f t="shared" si="164"/>
        <v>12474.796524651165</v>
      </c>
    </row>
    <row r="2118" spans="28:32" ht="20.100000000000001" customHeight="1" x14ac:dyDescent="0.5">
      <c r="AB2118" s="102">
        <f t="shared" si="160"/>
        <v>38</v>
      </c>
      <c r="AC2118" s="103">
        <f t="shared" si="161"/>
        <v>64.620930232558152</v>
      </c>
      <c r="AD2118" s="103">
        <f t="shared" si="162"/>
        <v>2455.5953488372097</v>
      </c>
      <c r="AE2118" s="104">
        <f t="shared" si="163"/>
        <v>328.28411906976748</v>
      </c>
      <c r="AF2118" s="104">
        <f t="shared" si="164"/>
        <v>12474.796524651165</v>
      </c>
    </row>
    <row r="2119" spans="28:32" ht="20.100000000000001" customHeight="1" x14ac:dyDescent="0.5">
      <c r="AB2119" s="102">
        <f t="shared" ref="AB2119:AB2182" si="165">AB2118+U2119</f>
        <v>38</v>
      </c>
      <c r="AC2119" s="103">
        <f t="shared" ref="AC2119:AC2182" si="166">IF(U2119&gt;0,(W2119+AD2118)/AB2119,AC2118)</f>
        <v>64.620930232558152</v>
      </c>
      <c r="AD2119" s="103">
        <f t="shared" ref="AD2119:AD2182" si="167">AB2119*AC2119</f>
        <v>2455.5953488372097</v>
      </c>
      <c r="AE2119" s="104">
        <f t="shared" ref="AE2119:AE2182" si="168">IF(U2119&gt;0,(AF2118+Z2119)/AB2119,AE2118)</f>
        <v>328.28411906976748</v>
      </c>
      <c r="AF2119" s="104">
        <f t="shared" ref="AF2119:AF2182" si="169">AB2119*AE2119</f>
        <v>12474.796524651165</v>
      </c>
    </row>
    <row r="2120" spans="28:32" ht="20.100000000000001" customHeight="1" x14ac:dyDescent="0.5">
      <c r="AB2120" s="102">
        <f t="shared" si="165"/>
        <v>38</v>
      </c>
      <c r="AC2120" s="103">
        <f t="shared" si="166"/>
        <v>64.620930232558152</v>
      </c>
      <c r="AD2120" s="103">
        <f t="shared" si="167"/>
        <v>2455.5953488372097</v>
      </c>
      <c r="AE2120" s="104">
        <f t="shared" si="168"/>
        <v>328.28411906976748</v>
      </c>
      <c r="AF2120" s="104">
        <f t="shared" si="169"/>
        <v>12474.796524651165</v>
      </c>
    </row>
    <row r="2121" spans="28:32" ht="20.100000000000001" customHeight="1" x14ac:dyDescent="0.5">
      <c r="AB2121" s="102">
        <f t="shared" si="165"/>
        <v>38</v>
      </c>
      <c r="AC2121" s="103">
        <f t="shared" si="166"/>
        <v>64.620930232558152</v>
      </c>
      <c r="AD2121" s="103">
        <f t="shared" si="167"/>
        <v>2455.5953488372097</v>
      </c>
      <c r="AE2121" s="104">
        <f t="shared" si="168"/>
        <v>328.28411906976748</v>
      </c>
      <c r="AF2121" s="104">
        <f t="shared" si="169"/>
        <v>12474.796524651165</v>
      </c>
    </row>
    <row r="2122" spans="28:32" ht="20.100000000000001" customHeight="1" x14ac:dyDescent="0.5">
      <c r="AB2122" s="102">
        <f t="shared" si="165"/>
        <v>38</v>
      </c>
      <c r="AC2122" s="103">
        <f t="shared" si="166"/>
        <v>64.620930232558152</v>
      </c>
      <c r="AD2122" s="103">
        <f t="shared" si="167"/>
        <v>2455.5953488372097</v>
      </c>
      <c r="AE2122" s="104">
        <f t="shared" si="168"/>
        <v>328.28411906976748</v>
      </c>
      <c r="AF2122" s="104">
        <f t="shared" si="169"/>
        <v>12474.796524651165</v>
      </c>
    </row>
    <row r="2123" spans="28:32" ht="20.100000000000001" customHeight="1" x14ac:dyDescent="0.5">
      <c r="AB2123" s="102">
        <f t="shared" si="165"/>
        <v>38</v>
      </c>
      <c r="AC2123" s="103">
        <f t="shared" si="166"/>
        <v>64.620930232558152</v>
      </c>
      <c r="AD2123" s="103">
        <f t="shared" si="167"/>
        <v>2455.5953488372097</v>
      </c>
      <c r="AE2123" s="104">
        <f t="shared" si="168"/>
        <v>328.28411906976748</v>
      </c>
      <c r="AF2123" s="104">
        <f t="shared" si="169"/>
        <v>12474.796524651165</v>
      </c>
    </row>
    <row r="2124" spans="28:32" ht="20.100000000000001" customHeight="1" x14ac:dyDescent="0.5">
      <c r="AB2124" s="102">
        <f t="shared" si="165"/>
        <v>38</v>
      </c>
      <c r="AC2124" s="103">
        <f t="shared" si="166"/>
        <v>64.620930232558152</v>
      </c>
      <c r="AD2124" s="103">
        <f t="shared" si="167"/>
        <v>2455.5953488372097</v>
      </c>
      <c r="AE2124" s="104">
        <f t="shared" si="168"/>
        <v>328.28411906976748</v>
      </c>
      <c r="AF2124" s="104">
        <f t="shared" si="169"/>
        <v>12474.796524651165</v>
      </c>
    </row>
    <row r="2125" spans="28:32" ht="20.100000000000001" customHeight="1" x14ac:dyDescent="0.5">
      <c r="AB2125" s="102">
        <f t="shared" si="165"/>
        <v>38</v>
      </c>
      <c r="AC2125" s="103">
        <f t="shared" si="166"/>
        <v>64.620930232558152</v>
      </c>
      <c r="AD2125" s="103">
        <f t="shared" si="167"/>
        <v>2455.5953488372097</v>
      </c>
      <c r="AE2125" s="104">
        <f t="shared" si="168"/>
        <v>328.28411906976748</v>
      </c>
      <c r="AF2125" s="104">
        <f t="shared" si="169"/>
        <v>12474.796524651165</v>
      </c>
    </row>
    <row r="2126" spans="28:32" ht="20.100000000000001" customHeight="1" x14ac:dyDescent="0.5">
      <c r="AB2126" s="102">
        <f t="shared" si="165"/>
        <v>38</v>
      </c>
      <c r="AC2126" s="103">
        <f t="shared" si="166"/>
        <v>64.620930232558152</v>
      </c>
      <c r="AD2126" s="103">
        <f t="shared" si="167"/>
        <v>2455.5953488372097</v>
      </c>
      <c r="AE2126" s="104">
        <f t="shared" si="168"/>
        <v>328.28411906976748</v>
      </c>
      <c r="AF2126" s="104">
        <f t="shared" si="169"/>
        <v>12474.796524651165</v>
      </c>
    </row>
    <row r="2127" spans="28:32" ht="20.100000000000001" customHeight="1" x14ac:dyDescent="0.5">
      <c r="AB2127" s="102">
        <f t="shared" si="165"/>
        <v>38</v>
      </c>
      <c r="AC2127" s="103">
        <f t="shared" si="166"/>
        <v>64.620930232558152</v>
      </c>
      <c r="AD2127" s="103">
        <f t="shared" si="167"/>
        <v>2455.5953488372097</v>
      </c>
      <c r="AE2127" s="104">
        <f t="shared" si="168"/>
        <v>328.28411906976748</v>
      </c>
      <c r="AF2127" s="104">
        <f t="shared" si="169"/>
        <v>12474.796524651165</v>
      </c>
    </row>
    <row r="2128" spans="28:32" ht="20.100000000000001" customHeight="1" x14ac:dyDescent="0.5">
      <c r="AB2128" s="102">
        <f t="shared" si="165"/>
        <v>38</v>
      </c>
      <c r="AC2128" s="103">
        <f t="shared" si="166"/>
        <v>64.620930232558152</v>
      </c>
      <c r="AD2128" s="103">
        <f t="shared" si="167"/>
        <v>2455.5953488372097</v>
      </c>
      <c r="AE2128" s="104">
        <f t="shared" si="168"/>
        <v>328.28411906976748</v>
      </c>
      <c r="AF2128" s="104">
        <f t="shared" si="169"/>
        <v>12474.796524651165</v>
      </c>
    </row>
    <row r="2129" spans="28:32" ht="20.100000000000001" customHeight="1" x14ac:dyDescent="0.5">
      <c r="AB2129" s="102">
        <f t="shared" si="165"/>
        <v>38</v>
      </c>
      <c r="AC2129" s="103">
        <f t="shared" si="166"/>
        <v>64.620930232558152</v>
      </c>
      <c r="AD2129" s="103">
        <f t="shared" si="167"/>
        <v>2455.5953488372097</v>
      </c>
      <c r="AE2129" s="104">
        <f t="shared" si="168"/>
        <v>328.28411906976748</v>
      </c>
      <c r="AF2129" s="104">
        <f t="shared" si="169"/>
        <v>12474.796524651165</v>
      </c>
    </row>
    <row r="2130" spans="28:32" ht="20.100000000000001" customHeight="1" x14ac:dyDescent="0.5">
      <c r="AB2130" s="102">
        <f t="shared" si="165"/>
        <v>38</v>
      </c>
      <c r="AC2130" s="103">
        <f t="shared" si="166"/>
        <v>64.620930232558152</v>
      </c>
      <c r="AD2130" s="103">
        <f t="shared" si="167"/>
        <v>2455.5953488372097</v>
      </c>
      <c r="AE2130" s="104">
        <f t="shared" si="168"/>
        <v>328.28411906976748</v>
      </c>
      <c r="AF2130" s="104">
        <f t="shared" si="169"/>
        <v>12474.796524651165</v>
      </c>
    </row>
    <row r="2131" spans="28:32" ht="20.100000000000001" customHeight="1" x14ac:dyDescent="0.5">
      <c r="AB2131" s="102">
        <f t="shared" si="165"/>
        <v>38</v>
      </c>
      <c r="AC2131" s="103">
        <f t="shared" si="166"/>
        <v>64.620930232558152</v>
      </c>
      <c r="AD2131" s="103">
        <f t="shared" si="167"/>
        <v>2455.5953488372097</v>
      </c>
      <c r="AE2131" s="104">
        <f t="shared" si="168"/>
        <v>328.28411906976748</v>
      </c>
      <c r="AF2131" s="104">
        <f t="shared" si="169"/>
        <v>12474.796524651165</v>
      </c>
    </row>
    <row r="2132" spans="28:32" ht="20.100000000000001" customHeight="1" x14ac:dyDescent="0.5">
      <c r="AB2132" s="102">
        <f t="shared" si="165"/>
        <v>38</v>
      </c>
      <c r="AC2132" s="103">
        <f t="shared" si="166"/>
        <v>64.620930232558152</v>
      </c>
      <c r="AD2132" s="103">
        <f t="shared" si="167"/>
        <v>2455.5953488372097</v>
      </c>
      <c r="AE2132" s="104">
        <f t="shared" si="168"/>
        <v>328.28411906976748</v>
      </c>
      <c r="AF2132" s="104">
        <f t="shared" si="169"/>
        <v>12474.796524651165</v>
      </c>
    </row>
    <row r="2133" spans="28:32" ht="20.100000000000001" customHeight="1" x14ac:dyDescent="0.5">
      <c r="AB2133" s="102">
        <f t="shared" si="165"/>
        <v>38</v>
      </c>
      <c r="AC2133" s="103">
        <f t="shared" si="166"/>
        <v>64.620930232558152</v>
      </c>
      <c r="AD2133" s="103">
        <f t="shared" si="167"/>
        <v>2455.5953488372097</v>
      </c>
      <c r="AE2133" s="104">
        <f t="shared" si="168"/>
        <v>328.28411906976748</v>
      </c>
      <c r="AF2133" s="104">
        <f t="shared" si="169"/>
        <v>12474.796524651165</v>
      </c>
    </row>
    <row r="2134" spans="28:32" ht="20.100000000000001" customHeight="1" x14ac:dyDescent="0.5">
      <c r="AB2134" s="102">
        <f t="shared" si="165"/>
        <v>38</v>
      </c>
      <c r="AC2134" s="103">
        <f t="shared" si="166"/>
        <v>64.620930232558152</v>
      </c>
      <c r="AD2134" s="103">
        <f t="shared" si="167"/>
        <v>2455.5953488372097</v>
      </c>
      <c r="AE2134" s="104">
        <f t="shared" si="168"/>
        <v>328.28411906976748</v>
      </c>
      <c r="AF2134" s="104">
        <f t="shared" si="169"/>
        <v>12474.796524651165</v>
      </c>
    </row>
    <row r="2135" spans="28:32" ht="20.100000000000001" customHeight="1" x14ac:dyDescent="0.5">
      <c r="AB2135" s="102">
        <f t="shared" si="165"/>
        <v>38</v>
      </c>
      <c r="AC2135" s="103">
        <f t="shared" si="166"/>
        <v>64.620930232558152</v>
      </c>
      <c r="AD2135" s="103">
        <f t="shared" si="167"/>
        <v>2455.5953488372097</v>
      </c>
      <c r="AE2135" s="104">
        <f t="shared" si="168"/>
        <v>328.28411906976748</v>
      </c>
      <c r="AF2135" s="104">
        <f t="shared" si="169"/>
        <v>12474.796524651165</v>
      </c>
    </row>
    <row r="2136" spans="28:32" ht="20.100000000000001" customHeight="1" x14ac:dyDescent="0.5">
      <c r="AB2136" s="102">
        <f t="shared" si="165"/>
        <v>38</v>
      </c>
      <c r="AC2136" s="103">
        <f t="shared" si="166"/>
        <v>64.620930232558152</v>
      </c>
      <c r="AD2136" s="103">
        <f t="shared" si="167"/>
        <v>2455.5953488372097</v>
      </c>
      <c r="AE2136" s="104">
        <f t="shared" si="168"/>
        <v>328.28411906976748</v>
      </c>
      <c r="AF2136" s="104">
        <f t="shared" si="169"/>
        <v>12474.796524651165</v>
      </c>
    </row>
    <row r="2137" spans="28:32" ht="20.100000000000001" customHeight="1" x14ac:dyDescent="0.5">
      <c r="AB2137" s="102">
        <f t="shared" si="165"/>
        <v>38</v>
      </c>
      <c r="AC2137" s="103">
        <f t="shared" si="166"/>
        <v>64.620930232558152</v>
      </c>
      <c r="AD2137" s="103">
        <f t="shared" si="167"/>
        <v>2455.5953488372097</v>
      </c>
      <c r="AE2137" s="104">
        <f t="shared" si="168"/>
        <v>328.28411906976748</v>
      </c>
      <c r="AF2137" s="104">
        <f t="shared" si="169"/>
        <v>12474.796524651165</v>
      </c>
    </row>
    <row r="2138" spans="28:32" ht="20.100000000000001" customHeight="1" x14ac:dyDescent="0.5">
      <c r="AB2138" s="102">
        <f t="shared" si="165"/>
        <v>38</v>
      </c>
      <c r="AC2138" s="103">
        <f t="shared" si="166"/>
        <v>64.620930232558152</v>
      </c>
      <c r="AD2138" s="103">
        <f t="shared" si="167"/>
        <v>2455.5953488372097</v>
      </c>
      <c r="AE2138" s="104">
        <f t="shared" si="168"/>
        <v>328.28411906976748</v>
      </c>
      <c r="AF2138" s="104">
        <f t="shared" si="169"/>
        <v>12474.796524651165</v>
      </c>
    </row>
    <row r="2139" spans="28:32" ht="20.100000000000001" customHeight="1" x14ac:dyDescent="0.5">
      <c r="AB2139" s="102">
        <f t="shared" si="165"/>
        <v>38</v>
      </c>
      <c r="AC2139" s="103">
        <f t="shared" si="166"/>
        <v>64.620930232558152</v>
      </c>
      <c r="AD2139" s="103">
        <f t="shared" si="167"/>
        <v>2455.5953488372097</v>
      </c>
      <c r="AE2139" s="104">
        <f t="shared" si="168"/>
        <v>328.28411906976748</v>
      </c>
      <c r="AF2139" s="104">
        <f t="shared" si="169"/>
        <v>12474.796524651165</v>
      </c>
    </row>
    <row r="2140" spans="28:32" ht="20.100000000000001" customHeight="1" x14ac:dyDescent="0.5">
      <c r="AB2140" s="102">
        <f t="shared" si="165"/>
        <v>38</v>
      </c>
      <c r="AC2140" s="103">
        <f t="shared" si="166"/>
        <v>64.620930232558152</v>
      </c>
      <c r="AD2140" s="103">
        <f t="shared" si="167"/>
        <v>2455.5953488372097</v>
      </c>
      <c r="AE2140" s="104">
        <f t="shared" si="168"/>
        <v>328.28411906976748</v>
      </c>
      <c r="AF2140" s="104">
        <f t="shared" si="169"/>
        <v>12474.796524651165</v>
      </c>
    </row>
    <row r="2141" spans="28:32" ht="20.100000000000001" customHeight="1" x14ac:dyDescent="0.5">
      <c r="AB2141" s="102">
        <f t="shared" si="165"/>
        <v>38</v>
      </c>
      <c r="AC2141" s="103">
        <f t="shared" si="166"/>
        <v>64.620930232558152</v>
      </c>
      <c r="AD2141" s="103">
        <f t="shared" si="167"/>
        <v>2455.5953488372097</v>
      </c>
      <c r="AE2141" s="104">
        <f t="shared" si="168"/>
        <v>328.28411906976748</v>
      </c>
      <c r="AF2141" s="104">
        <f t="shared" si="169"/>
        <v>12474.796524651165</v>
      </c>
    </row>
    <row r="2142" spans="28:32" ht="20.100000000000001" customHeight="1" x14ac:dyDescent="0.5">
      <c r="AB2142" s="102">
        <f t="shared" si="165"/>
        <v>38</v>
      </c>
      <c r="AC2142" s="103">
        <f t="shared" si="166"/>
        <v>64.620930232558152</v>
      </c>
      <c r="AD2142" s="103">
        <f t="shared" si="167"/>
        <v>2455.5953488372097</v>
      </c>
      <c r="AE2142" s="104">
        <f t="shared" si="168"/>
        <v>328.28411906976748</v>
      </c>
      <c r="AF2142" s="104">
        <f t="shared" si="169"/>
        <v>12474.796524651165</v>
      </c>
    </row>
    <row r="2143" spans="28:32" ht="20.100000000000001" customHeight="1" x14ac:dyDescent="0.5">
      <c r="AB2143" s="102">
        <f t="shared" si="165"/>
        <v>38</v>
      </c>
      <c r="AC2143" s="103">
        <f t="shared" si="166"/>
        <v>64.620930232558152</v>
      </c>
      <c r="AD2143" s="103">
        <f t="shared" si="167"/>
        <v>2455.5953488372097</v>
      </c>
      <c r="AE2143" s="104">
        <f t="shared" si="168"/>
        <v>328.28411906976748</v>
      </c>
      <c r="AF2143" s="104">
        <f t="shared" si="169"/>
        <v>12474.796524651165</v>
      </c>
    </row>
    <row r="2144" spans="28:32" ht="20.100000000000001" customHeight="1" x14ac:dyDescent="0.5">
      <c r="AB2144" s="102">
        <f t="shared" si="165"/>
        <v>38</v>
      </c>
      <c r="AC2144" s="103">
        <f t="shared" si="166"/>
        <v>64.620930232558152</v>
      </c>
      <c r="AD2144" s="103">
        <f t="shared" si="167"/>
        <v>2455.5953488372097</v>
      </c>
      <c r="AE2144" s="104">
        <f t="shared" si="168"/>
        <v>328.28411906976748</v>
      </c>
      <c r="AF2144" s="104">
        <f t="shared" si="169"/>
        <v>12474.796524651165</v>
      </c>
    </row>
    <row r="2145" spans="28:32" ht="20.100000000000001" customHeight="1" x14ac:dyDescent="0.5">
      <c r="AB2145" s="102">
        <f t="shared" si="165"/>
        <v>38</v>
      </c>
      <c r="AC2145" s="103">
        <f t="shared" si="166"/>
        <v>64.620930232558152</v>
      </c>
      <c r="AD2145" s="103">
        <f t="shared" si="167"/>
        <v>2455.5953488372097</v>
      </c>
      <c r="AE2145" s="104">
        <f t="shared" si="168"/>
        <v>328.28411906976748</v>
      </c>
      <c r="AF2145" s="104">
        <f t="shared" si="169"/>
        <v>12474.796524651165</v>
      </c>
    </row>
    <row r="2146" spans="28:32" ht="20.100000000000001" customHeight="1" x14ac:dyDescent="0.5">
      <c r="AB2146" s="102">
        <f t="shared" si="165"/>
        <v>38</v>
      </c>
      <c r="AC2146" s="103">
        <f t="shared" si="166"/>
        <v>64.620930232558152</v>
      </c>
      <c r="AD2146" s="103">
        <f t="shared" si="167"/>
        <v>2455.5953488372097</v>
      </c>
      <c r="AE2146" s="104">
        <f t="shared" si="168"/>
        <v>328.28411906976748</v>
      </c>
      <c r="AF2146" s="104">
        <f t="shared" si="169"/>
        <v>12474.796524651165</v>
      </c>
    </row>
    <row r="2147" spans="28:32" ht="20.100000000000001" customHeight="1" x14ac:dyDescent="0.5">
      <c r="AB2147" s="102">
        <f t="shared" si="165"/>
        <v>38</v>
      </c>
      <c r="AC2147" s="103">
        <f t="shared" si="166"/>
        <v>64.620930232558152</v>
      </c>
      <c r="AD2147" s="103">
        <f t="shared" si="167"/>
        <v>2455.5953488372097</v>
      </c>
      <c r="AE2147" s="104">
        <f t="shared" si="168"/>
        <v>328.28411906976748</v>
      </c>
      <c r="AF2147" s="104">
        <f t="shared" si="169"/>
        <v>12474.796524651165</v>
      </c>
    </row>
    <row r="2148" spans="28:32" ht="20.100000000000001" customHeight="1" x14ac:dyDescent="0.5">
      <c r="AB2148" s="102">
        <f t="shared" si="165"/>
        <v>38</v>
      </c>
      <c r="AC2148" s="103">
        <f t="shared" si="166"/>
        <v>64.620930232558152</v>
      </c>
      <c r="AD2148" s="103">
        <f t="shared" si="167"/>
        <v>2455.5953488372097</v>
      </c>
      <c r="AE2148" s="104">
        <f t="shared" si="168"/>
        <v>328.28411906976748</v>
      </c>
      <c r="AF2148" s="104">
        <f t="shared" si="169"/>
        <v>12474.796524651165</v>
      </c>
    </row>
    <row r="2149" spans="28:32" ht="20.100000000000001" customHeight="1" x14ac:dyDescent="0.5">
      <c r="AB2149" s="102">
        <f t="shared" si="165"/>
        <v>38</v>
      </c>
      <c r="AC2149" s="103">
        <f t="shared" si="166"/>
        <v>64.620930232558152</v>
      </c>
      <c r="AD2149" s="103">
        <f t="shared" si="167"/>
        <v>2455.5953488372097</v>
      </c>
      <c r="AE2149" s="104">
        <f t="shared" si="168"/>
        <v>328.28411906976748</v>
      </c>
      <c r="AF2149" s="104">
        <f t="shared" si="169"/>
        <v>12474.796524651165</v>
      </c>
    </row>
    <row r="2150" spans="28:32" ht="20.100000000000001" customHeight="1" x14ac:dyDescent="0.5">
      <c r="AB2150" s="102">
        <f t="shared" si="165"/>
        <v>38</v>
      </c>
      <c r="AC2150" s="103">
        <f t="shared" si="166"/>
        <v>64.620930232558152</v>
      </c>
      <c r="AD2150" s="103">
        <f t="shared" si="167"/>
        <v>2455.5953488372097</v>
      </c>
      <c r="AE2150" s="104">
        <f t="shared" si="168"/>
        <v>328.28411906976748</v>
      </c>
      <c r="AF2150" s="104">
        <f t="shared" si="169"/>
        <v>12474.796524651165</v>
      </c>
    </row>
    <row r="2151" spans="28:32" ht="20.100000000000001" customHeight="1" x14ac:dyDescent="0.5">
      <c r="AB2151" s="102">
        <f t="shared" si="165"/>
        <v>38</v>
      </c>
      <c r="AC2151" s="103">
        <f t="shared" si="166"/>
        <v>64.620930232558152</v>
      </c>
      <c r="AD2151" s="103">
        <f t="shared" si="167"/>
        <v>2455.5953488372097</v>
      </c>
      <c r="AE2151" s="104">
        <f t="shared" si="168"/>
        <v>328.28411906976748</v>
      </c>
      <c r="AF2151" s="104">
        <f t="shared" si="169"/>
        <v>12474.796524651165</v>
      </c>
    </row>
    <row r="2152" spans="28:32" ht="20.100000000000001" customHeight="1" x14ac:dyDescent="0.5">
      <c r="AB2152" s="102">
        <f t="shared" si="165"/>
        <v>38</v>
      </c>
      <c r="AC2152" s="103">
        <f t="shared" si="166"/>
        <v>64.620930232558152</v>
      </c>
      <c r="AD2152" s="103">
        <f t="shared" si="167"/>
        <v>2455.5953488372097</v>
      </c>
      <c r="AE2152" s="104">
        <f t="shared" si="168"/>
        <v>328.28411906976748</v>
      </c>
      <c r="AF2152" s="104">
        <f t="shared" si="169"/>
        <v>12474.796524651165</v>
      </c>
    </row>
    <row r="2153" spans="28:32" ht="20.100000000000001" customHeight="1" x14ac:dyDescent="0.5">
      <c r="AB2153" s="102">
        <f t="shared" si="165"/>
        <v>38</v>
      </c>
      <c r="AC2153" s="103">
        <f t="shared" si="166"/>
        <v>64.620930232558152</v>
      </c>
      <c r="AD2153" s="103">
        <f t="shared" si="167"/>
        <v>2455.5953488372097</v>
      </c>
      <c r="AE2153" s="104">
        <f t="shared" si="168"/>
        <v>328.28411906976748</v>
      </c>
      <c r="AF2153" s="104">
        <f t="shared" si="169"/>
        <v>12474.796524651165</v>
      </c>
    </row>
    <row r="2154" spans="28:32" ht="20.100000000000001" customHeight="1" x14ac:dyDescent="0.5">
      <c r="AB2154" s="102">
        <f t="shared" si="165"/>
        <v>38</v>
      </c>
      <c r="AC2154" s="103">
        <f t="shared" si="166"/>
        <v>64.620930232558152</v>
      </c>
      <c r="AD2154" s="103">
        <f t="shared" si="167"/>
        <v>2455.5953488372097</v>
      </c>
      <c r="AE2154" s="104">
        <f t="shared" si="168"/>
        <v>328.28411906976748</v>
      </c>
      <c r="AF2154" s="104">
        <f t="shared" si="169"/>
        <v>12474.796524651165</v>
      </c>
    </row>
    <row r="2155" spans="28:32" ht="20.100000000000001" customHeight="1" x14ac:dyDescent="0.5">
      <c r="AB2155" s="102">
        <f t="shared" si="165"/>
        <v>38</v>
      </c>
      <c r="AC2155" s="103">
        <f t="shared" si="166"/>
        <v>64.620930232558152</v>
      </c>
      <c r="AD2155" s="103">
        <f t="shared" si="167"/>
        <v>2455.5953488372097</v>
      </c>
      <c r="AE2155" s="104">
        <f t="shared" si="168"/>
        <v>328.28411906976748</v>
      </c>
      <c r="AF2155" s="104">
        <f t="shared" si="169"/>
        <v>12474.796524651165</v>
      </c>
    </row>
    <row r="2156" spans="28:32" ht="20.100000000000001" customHeight="1" x14ac:dyDescent="0.5">
      <c r="AB2156" s="102">
        <f t="shared" si="165"/>
        <v>38</v>
      </c>
      <c r="AC2156" s="103">
        <f t="shared" si="166"/>
        <v>64.620930232558152</v>
      </c>
      <c r="AD2156" s="103">
        <f t="shared" si="167"/>
        <v>2455.5953488372097</v>
      </c>
      <c r="AE2156" s="104">
        <f t="shared" si="168"/>
        <v>328.28411906976748</v>
      </c>
      <c r="AF2156" s="104">
        <f t="shared" si="169"/>
        <v>12474.796524651165</v>
      </c>
    </row>
    <row r="2157" spans="28:32" ht="20.100000000000001" customHeight="1" x14ac:dyDescent="0.5">
      <c r="AB2157" s="102">
        <f t="shared" si="165"/>
        <v>38</v>
      </c>
      <c r="AC2157" s="103">
        <f t="shared" si="166"/>
        <v>64.620930232558152</v>
      </c>
      <c r="AD2157" s="103">
        <f t="shared" si="167"/>
        <v>2455.5953488372097</v>
      </c>
      <c r="AE2157" s="104">
        <f t="shared" si="168"/>
        <v>328.28411906976748</v>
      </c>
      <c r="AF2157" s="104">
        <f t="shared" si="169"/>
        <v>12474.796524651165</v>
      </c>
    </row>
    <row r="2158" spans="28:32" ht="20.100000000000001" customHeight="1" x14ac:dyDescent="0.5">
      <c r="AB2158" s="102">
        <f t="shared" si="165"/>
        <v>38</v>
      </c>
      <c r="AC2158" s="103">
        <f t="shared" si="166"/>
        <v>64.620930232558152</v>
      </c>
      <c r="AD2158" s="103">
        <f t="shared" si="167"/>
        <v>2455.5953488372097</v>
      </c>
      <c r="AE2158" s="104">
        <f t="shared" si="168"/>
        <v>328.28411906976748</v>
      </c>
      <c r="AF2158" s="104">
        <f t="shared" si="169"/>
        <v>12474.796524651165</v>
      </c>
    </row>
    <row r="2159" spans="28:32" ht="20.100000000000001" customHeight="1" x14ac:dyDescent="0.5">
      <c r="AB2159" s="102">
        <f t="shared" si="165"/>
        <v>38</v>
      </c>
      <c r="AC2159" s="103">
        <f t="shared" si="166"/>
        <v>64.620930232558152</v>
      </c>
      <c r="AD2159" s="103">
        <f t="shared" si="167"/>
        <v>2455.5953488372097</v>
      </c>
      <c r="AE2159" s="104">
        <f t="shared" si="168"/>
        <v>328.28411906976748</v>
      </c>
      <c r="AF2159" s="104">
        <f t="shared" si="169"/>
        <v>12474.796524651165</v>
      </c>
    </row>
    <row r="2160" spans="28:32" ht="20.100000000000001" customHeight="1" x14ac:dyDescent="0.5">
      <c r="AB2160" s="102">
        <f t="shared" si="165"/>
        <v>38</v>
      </c>
      <c r="AC2160" s="103">
        <f t="shared" si="166"/>
        <v>64.620930232558152</v>
      </c>
      <c r="AD2160" s="103">
        <f t="shared" si="167"/>
        <v>2455.5953488372097</v>
      </c>
      <c r="AE2160" s="104">
        <f t="shared" si="168"/>
        <v>328.28411906976748</v>
      </c>
      <c r="AF2160" s="104">
        <f t="shared" si="169"/>
        <v>12474.796524651165</v>
      </c>
    </row>
    <row r="2161" spans="28:32" ht="20.100000000000001" customHeight="1" x14ac:dyDescent="0.5">
      <c r="AB2161" s="102">
        <f t="shared" si="165"/>
        <v>38</v>
      </c>
      <c r="AC2161" s="103">
        <f t="shared" si="166"/>
        <v>64.620930232558152</v>
      </c>
      <c r="AD2161" s="103">
        <f t="shared" si="167"/>
        <v>2455.5953488372097</v>
      </c>
      <c r="AE2161" s="104">
        <f t="shared" si="168"/>
        <v>328.28411906976748</v>
      </c>
      <c r="AF2161" s="104">
        <f t="shared" si="169"/>
        <v>12474.796524651165</v>
      </c>
    </row>
    <row r="2162" spans="28:32" ht="20.100000000000001" customHeight="1" x14ac:dyDescent="0.5">
      <c r="AB2162" s="102">
        <f t="shared" si="165"/>
        <v>38</v>
      </c>
      <c r="AC2162" s="103">
        <f t="shared" si="166"/>
        <v>64.620930232558152</v>
      </c>
      <c r="AD2162" s="103">
        <f t="shared" si="167"/>
        <v>2455.5953488372097</v>
      </c>
      <c r="AE2162" s="104">
        <f t="shared" si="168"/>
        <v>328.28411906976748</v>
      </c>
      <c r="AF2162" s="104">
        <f t="shared" si="169"/>
        <v>12474.796524651165</v>
      </c>
    </row>
    <row r="2163" spans="28:32" ht="20.100000000000001" customHeight="1" x14ac:dyDescent="0.5">
      <c r="AB2163" s="102">
        <f t="shared" si="165"/>
        <v>38</v>
      </c>
      <c r="AC2163" s="103">
        <f t="shared" si="166"/>
        <v>64.620930232558152</v>
      </c>
      <c r="AD2163" s="103">
        <f t="shared" si="167"/>
        <v>2455.5953488372097</v>
      </c>
      <c r="AE2163" s="104">
        <f t="shared" si="168"/>
        <v>328.28411906976748</v>
      </c>
      <c r="AF2163" s="104">
        <f t="shared" si="169"/>
        <v>12474.796524651165</v>
      </c>
    </row>
    <row r="2164" spans="28:32" ht="20.100000000000001" customHeight="1" x14ac:dyDescent="0.5">
      <c r="AB2164" s="102">
        <f t="shared" si="165"/>
        <v>38</v>
      </c>
      <c r="AC2164" s="103">
        <f t="shared" si="166"/>
        <v>64.620930232558152</v>
      </c>
      <c r="AD2164" s="103">
        <f t="shared" si="167"/>
        <v>2455.5953488372097</v>
      </c>
      <c r="AE2164" s="104">
        <f t="shared" si="168"/>
        <v>328.28411906976748</v>
      </c>
      <c r="AF2164" s="104">
        <f t="shared" si="169"/>
        <v>12474.796524651165</v>
      </c>
    </row>
    <row r="2165" spans="28:32" ht="20.100000000000001" customHeight="1" x14ac:dyDescent="0.5">
      <c r="AB2165" s="102">
        <f t="shared" si="165"/>
        <v>38</v>
      </c>
      <c r="AC2165" s="103">
        <f t="shared" si="166"/>
        <v>64.620930232558152</v>
      </c>
      <c r="AD2165" s="103">
        <f t="shared" si="167"/>
        <v>2455.5953488372097</v>
      </c>
      <c r="AE2165" s="104">
        <f t="shared" si="168"/>
        <v>328.28411906976748</v>
      </c>
      <c r="AF2165" s="104">
        <f t="shared" si="169"/>
        <v>12474.796524651165</v>
      </c>
    </row>
    <row r="2166" spans="28:32" ht="20.100000000000001" customHeight="1" x14ac:dyDescent="0.5">
      <c r="AB2166" s="102">
        <f t="shared" si="165"/>
        <v>38</v>
      </c>
      <c r="AC2166" s="103">
        <f t="shared" si="166"/>
        <v>64.620930232558152</v>
      </c>
      <c r="AD2166" s="103">
        <f t="shared" si="167"/>
        <v>2455.5953488372097</v>
      </c>
      <c r="AE2166" s="104">
        <f t="shared" si="168"/>
        <v>328.28411906976748</v>
      </c>
      <c r="AF2166" s="104">
        <f t="shared" si="169"/>
        <v>12474.796524651165</v>
      </c>
    </row>
    <row r="2167" spans="28:32" ht="20.100000000000001" customHeight="1" x14ac:dyDescent="0.5">
      <c r="AB2167" s="102">
        <f t="shared" si="165"/>
        <v>38</v>
      </c>
      <c r="AC2167" s="103">
        <f t="shared" si="166"/>
        <v>64.620930232558152</v>
      </c>
      <c r="AD2167" s="103">
        <f t="shared" si="167"/>
        <v>2455.5953488372097</v>
      </c>
      <c r="AE2167" s="104">
        <f t="shared" si="168"/>
        <v>328.28411906976748</v>
      </c>
      <c r="AF2167" s="104">
        <f t="shared" si="169"/>
        <v>12474.796524651165</v>
      </c>
    </row>
    <row r="2168" spans="28:32" ht="20.100000000000001" customHeight="1" x14ac:dyDescent="0.5">
      <c r="AB2168" s="102">
        <f t="shared" si="165"/>
        <v>38</v>
      </c>
      <c r="AC2168" s="103">
        <f t="shared" si="166"/>
        <v>64.620930232558152</v>
      </c>
      <c r="AD2168" s="103">
        <f t="shared" si="167"/>
        <v>2455.5953488372097</v>
      </c>
      <c r="AE2168" s="104">
        <f t="shared" si="168"/>
        <v>328.28411906976748</v>
      </c>
      <c r="AF2168" s="104">
        <f t="shared" si="169"/>
        <v>12474.796524651165</v>
      </c>
    </row>
    <row r="2169" spans="28:32" ht="20.100000000000001" customHeight="1" x14ac:dyDescent="0.5">
      <c r="AB2169" s="102">
        <f t="shared" si="165"/>
        <v>38</v>
      </c>
      <c r="AC2169" s="103">
        <f t="shared" si="166"/>
        <v>64.620930232558152</v>
      </c>
      <c r="AD2169" s="103">
        <f t="shared" si="167"/>
        <v>2455.5953488372097</v>
      </c>
      <c r="AE2169" s="104">
        <f t="shared" si="168"/>
        <v>328.28411906976748</v>
      </c>
      <c r="AF2169" s="104">
        <f t="shared" si="169"/>
        <v>12474.796524651165</v>
      </c>
    </row>
    <row r="2170" spans="28:32" ht="20.100000000000001" customHeight="1" x14ac:dyDescent="0.5">
      <c r="AB2170" s="102">
        <f t="shared" si="165"/>
        <v>38</v>
      </c>
      <c r="AC2170" s="103">
        <f t="shared" si="166"/>
        <v>64.620930232558152</v>
      </c>
      <c r="AD2170" s="103">
        <f t="shared" si="167"/>
        <v>2455.5953488372097</v>
      </c>
      <c r="AE2170" s="104">
        <f t="shared" si="168"/>
        <v>328.28411906976748</v>
      </c>
      <c r="AF2170" s="104">
        <f t="shared" si="169"/>
        <v>12474.796524651165</v>
      </c>
    </row>
    <row r="2171" spans="28:32" ht="20.100000000000001" customHeight="1" x14ac:dyDescent="0.5">
      <c r="AB2171" s="102">
        <f t="shared" si="165"/>
        <v>38</v>
      </c>
      <c r="AC2171" s="103">
        <f t="shared" si="166"/>
        <v>64.620930232558152</v>
      </c>
      <c r="AD2171" s="103">
        <f t="shared" si="167"/>
        <v>2455.5953488372097</v>
      </c>
      <c r="AE2171" s="104">
        <f t="shared" si="168"/>
        <v>328.28411906976748</v>
      </c>
      <c r="AF2171" s="104">
        <f t="shared" si="169"/>
        <v>12474.796524651165</v>
      </c>
    </row>
    <row r="2172" spans="28:32" ht="20.100000000000001" customHeight="1" x14ac:dyDescent="0.5">
      <c r="AB2172" s="102">
        <f t="shared" si="165"/>
        <v>38</v>
      </c>
      <c r="AC2172" s="103">
        <f t="shared" si="166"/>
        <v>64.620930232558152</v>
      </c>
      <c r="AD2172" s="103">
        <f t="shared" si="167"/>
        <v>2455.5953488372097</v>
      </c>
      <c r="AE2172" s="104">
        <f t="shared" si="168"/>
        <v>328.28411906976748</v>
      </c>
      <c r="AF2172" s="104">
        <f t="shared" si="169"/>
        <v>12474.796524651165</v>
      </c>
    </row>
    <row r="2173" spans="28:32" ht="20.100000000000001" customHeight="1" x14ac:dyDescent="0.5">
      <c r="AB2173" s="102">
        <f t="shared" si="165"/>
        <v>38</v>
      </c>
      <c r="AC2173" s="103">
        <f t="shared" si="166"/>
        <v>64.620930232558152</v>
      </c>
      <c r="AD2173" s="103">
        <f t="shared" si="167"/>
        <v>2455.5953488372097</v>
      </c>
      <c r="AE2173" s="104">
        <f t="shared" si="168"/>
        <v>328.28411906976748</v>
      </c>
      <c r="AF2173" s="104">
        <f t="shared" si="169"/>
        <v>12474.796524651165</v>
      </c>
    </row>
    <row r="2174" spans="28:32" ht="20.100000000000001" customHeight="1" x14ac:dyDescent="0.5">
      <c r="AB2174" s="102">
        <f t="shared" si="165"/>
        <v>38</v>
      </c>
      <c r="AC2174" s="103">
        <f t="shared" si="166"/>
        <v>64.620930232558152</v>
      </c>
      <c r="AD2174" s="103">
        <f t="shared" si="167"/>
        <v>2455.5953488372097</v>
      </c>
      <c r="AE2174" s="104">
        <f t="shared" si="168"/>
        <v>328.28411906976748</v>
      </c>
      <c r="AF2174" s="104">
        <f t="shared" si="169"/>
        <v>12474.796524651165</v>
      </c>
    </row>
    <row r="2175" spans="28:32" ht="20.100000000000001" customHeight="1" x14ac:dyDescent="0.5">
      <c r="AB2175" s="102">
        <f t="shared" si="165"/>
        <v>38</v>
      </c>
      <c r="AC2175" s="103">
        <f t="shared" si="166"/>
        <v>64.620930232558152</v>
      </c>
      <c r="AD2175" s="103">
        <f t="shared" si="167"/>
        <v>2455.5953488372097</v>
      </c>
      <c r="AE2175" s="104">
        <f t="shared" si="168"/>
        <v>328.28411906976748</v>
      </c>
      <c r="AF2175" s="104">
        <f t="shared" si="169"/>
        <v>12474.796524651165</v>
      </c>
    </row>
    <row r="2176" spans="28:32" ht="20.100000000000001" customHeight="1" x14ac:dyDescent="0.5">
      <c r="AB2176" s="102">
        <f t="shared" si="165"/>
        <v>38</v>
      </c>
      <c r="AC2176" s="103">
        <f t="shared" si="166"/>
        <v>64.620930232558152</v>
      </c>
      <c r="AD2176" s="103">
        <f t="shared" si="167"/>
        <v>2455.5953488372097</v>
      </c>
      <c r="AE2176" s="104">
        <f t="shared" si="168"/>
        <v>328.28411906976748</v>
      </c>
      <c r="AF2176" s="104">
        <f t="shared" si="169"/>
        <v>12474.796524651165</v>
      </c>
    </row>
    <row r="2177" spans="28:32" ht="20.100000000000001" customHeight="1" x14ac:dyDescent="0.5">
      <c r="AB2177" s="102">
        <f t="shared" si="165"/>
        <v>38</v>
      </c>
      <c r="AC2177" s="103">
        <f t="shared" si="166"/>
        <v>64.620930232558152</v>
      </c>
      <c r="AD2177" s="103">
        <f t="shared" si="167"/>
        <v>2455.5953488372097</v>
      </c>
      <c r="AE2177" s="104">
        <f t="shared" si="168"/>
        <v>328.28411906976748</v>
      </c>
      <c r="AF2177" s="104">
        <f t="shared" si="169"/>
        <v>12474.796524651165</v>
      </c>
    </row>
    <row r="2178" spans="28:32" ht="20.100000000000001" customHeight="1" x14ac:dyDescent="0.5">
      <c r="AB2178" s="102">
        <f t="shared" si="165"/>
        <v>38</v>
      </c>
      <c r="AC2178" s="103">
        <f t="shared" si="166"/>
        <v>64.620930232558152</v>
      </c>
      <c r="AD2178" s="103">
        <f t="shared" si="167"/>
        <v>2455.5953488372097</v>
      </c>
      <c r="AE2178" s="104">
        <f t="shared" si="168"/>
        <v>328.28411906976748</v>
      </c>
      <c r="AF2178" s="104">
        <f t="shared" si="169"/>
        <v>12474.796524651165</v>
      </c>
    </row>
    <row r="2179" spans="28:32" ht="20.100000000000001" customHeight="1" x14ac:dyDescent="0.5">
      <c r="AB2179" s="102">
        <f t="shared" si="165"/>
        <v>38</v>
      </c>
      <c r="AC2179" s="103">
        <f t="shared" si="166"/>
        <v>64.620930232558152</v>
      </c>
      <c r="AD2179" s="103">
        <f t="shared" si="167"/>
        <v>2455.5953488372097</v>
      </c>
      <c r="AE2179" s="104">
        <f t="shared" si="168"/>
        <v>328.28411906976748</v>
      </c>
      <c r="AF2179" s="104">
        <f t="shared" si="169"/>
        <v>12474.796524651165</v>
      </c>
    </row>
    <row r="2180" spans="28:32" ht="20.100000000000001" customHeight="1" x14ac:dyDescent="0.5">
      <c r="AB2180" s="102">
        <f t="shared" si="165"/>
        <v>38</v>
      </c>
      <c r="AC2180" s="103">
        <f t="shared" si="166"/>
        <v>64.620930232558152</v>
      </c>
      <c r="AD2180" s="103">
        <f t="shared" si="167"/>
        <v>2455.5953488372097</v>
      </c>
      <c r="AE2180" s="104">
        <f t="shared" si="168"/>
        <v>328.28411906976748</v>
      </c>
      <c r="AF2180" s="104">
        <f t="shared" si="169"/>
        <v>12474.796524651165</v>
      </c>
    </row>
    <row r="2181" spans="28:32" ht="20.100000000000001" customHeight="1" x14ac:dyDescent="0.5">
      <c r="AB2181" s="102">
        <f t="shared" si="165"/>
        <v>38</v>
      </c>
      <c r="AC2181" s="103">
        <f t="shared" si="166"/>
        <v>64.620930232558152</v>
      </c>
      <c r="AD2181" s="103">
        <f t="shared" si="167"/>
        <v>2455.5953488372097</v>
      </c>
      <c r="AE2181" s="104">
        <f t="shared" si="168"/>
        <v>328.28411906976748</v>
      </c>
      <c r="AF2181" s="104">
        <f t="shared" si="169"/>
        <v>12474.796524651165</v>
      </c>
    </row>
    <row r="2182" spans="28:32" ht="20.100000000000001" customHeight="1" x14ac:dyDescent="0.5">
      <c r="AB2182" s="102">
        <f t="shared" si="165"/>
        <v>38</v>
      </c>
      <c r="AC2182" s="103">
        <f t="shared" si="166"/>
        <v>64.620930232558152</v>
      </c>
      <c r="AD2182" s="103">
        <f t="shared" si="167"/>
        <v>2455.5953488372097</v>
      </c>
      <c r="AE2182" s="104">
        <f t="shared" si="168"/>
        <v>328.28411906976748</v>
      </c>
      <c r="AF2182" s="104">
        <f t="shared" si="169"/>
        <v>12474.796524651165</v>
      </c>
    </row>
    <row r="2183" spans="28:32" ht="20.100000000000001" customHeight="1" x14ac:dyDescent="0.5">
      <c r="AB2183" s="102">
        <f t="shared" ref="AB2183:AB2246" si="170">AB2182+U2183</f>
        <v>38</v>
      </c>
      <c r="AC2183" s="103">
        <f t="shared" ref="AC2183:AC2246" si="171">IF(U2183&gt;0,(W2183+AD2182)/AB2183,AC2182)</f>
        <v>64.620930232558152</v>
      </c>
      <c r="AD2183" s="103">
        <f t="shared" ref="AD2183:AD2246" si="172">AB2183*AC2183</f>
        <v>2455.5953488372097</v>
      </c>
      <c r="AE2183" s="104">
        <f t="shared" ref="AE2183:AE2246" si="173">IF(U2183&gt;0,(AF2182+Z2183)/AB2183,AE2182)</f>
        <v>328.28411906976748</v>
      </c>
      <c r="AF2183" s="104">
        <f t="shared" ref="AF2183:AF2246" si="174">AB2183*AE2183</f>
        <v>12474.796524651165</v>
      </c>
    </row>
    <row r="2184" spans="28:32" ht="20.100000000000001" customHeight="1" x14ac:dyDescent="0.5">
      <c r="AB2184" s="102">
        <f t="shared" si="170"/>
        <v>38</v>
      </c>
      <c r="AC2184" s="103">
        <f t="shared" si="171"/>
        <v>64.620930232558152</v>
      </c>
      <c r="AD2184" s="103">
        <f t="shared" si="172"/>
        <v>2455.5953488372097</v>
      </c>
      <c r="AE2184" s="104">
        <f t="shared" si="173"/>
        <v>328.28411906976748</v>
      </c>
      <c r="AF2184" s="104">
        <f t="shared" si="174"/>
        <v>12474.796524651165</v>
      </c>
    </row>
    <row r="2185" spans="28:32" ht="20.100000000000001" customHeight="1" x14ac:dyDescent="0.5">
      <c r="AB2185" s="102">
        <f t="shared" si="170"/>
        <v>38</v>
      </c>
      <c r="AC2185" s="103">
        <f t="shared" si="171"/>
        <v>64.620930232558152</v>
      </c>
      <c r="AD2185" s="103">
        <f t="shared" si="172"/>
        <v>2455.5953488372097</v>
      </c>
      <c r="AE2185" s="104">
        <f t="shared" si="173"/>
        <v>328.28411906976748</v>
      </c>
      <c r="AF2185" s="104">
        <f t="shared" si="174"/>
        <v>12474.796524651165</v>
      </c>
    </row>
    <row r="2186" spans="28:32" ht="20.100000000000001" customHeight="1" x14ac:dyDescent="0.5">
      <c r="AB2186" s="102">
        <f t="shared" si="170"/>
        <v>38</v>
      </c>
      <c r="AC2186" s="103">
        <f t="shared" si="171"/>
        <v>64.620930232558152</v>
      </c>
      <c r="AD2186" s="103">
        <f t="shared" si="172"/>
        <v>2455.5953488372097</v>
      </c>
      <c r="AE2186" s="104">
        <f t="shared" si="173"/>
        <v>328.28411906976748</v>
      </c>
      <c r="AF2186" s="104">
        <f t="shared" si="174"/>
        <v>12474.796524651165</v>
      </c>
    </row>
    <row r="2187" spans="28:32" ht="20.100000000000001" customHeight="1" x14ac:dyDescent="0.5">
      <c r="AB2187" s="102">
        <f t="shared" si="170"/>
        <v>38</v>
      </c>
      <c r="AC2187" s="103">
        <f t="shared" si="171"/>
        <v>64.620930232558152</v>
      </c>
      <c r="AD2187" s="103">
        <f t="shared" si="172"/>
        <v>2455.5953488372097</v>
      </c>
      <c r="AE2187" s="104">
        <f t="shared" si="173"/>
        <v>328.28411906976748</v>
      </c>
      <c r="AF2187" s="104">
        <f t="shared" si="174"/>
        <v>12474.796524651165</v>
      </c>
    </row>
    <row r="2188" spans="28:32" ht="20.100000000000001" customHeight="1" x14ac:dyDescent="0.5">
      <c r="AB2188" s="102">
        <f t="shared" si="170"/>
        <v>38</v>
      </c>
      <c r="AC2188" s="103">
        <f t="shared" si="171"/>
        <v>64.620930232558152</v>
      </c>
      <c r="AD2188" s="103">
        <f t="shared" si="172"/>
        <v>2455.5953488372097</v>
      </c>
      <c r="AE2188" s="104">
        <f t="shared" si="173"/>
        <v>328.28411906976748</v>
      </c>
      <c r="AF2188" s="104">
        <f t="shared" si="174"/>
        <v>12474.796524651165</v>
      </c>
    </row>
    <row r="2189" spans="28:32" ht="20.100000000000001" customHeight="1" x14ac:dyDescent="0.5">
      <c r="AB2189" s="102">
        <f t="shared" si="170"/>
        <v>38</v>
      </c>
      <c r="AC2189" s="103">
        <f t="shared" si="171"/>
        <v>64.620930232558152</v>
      </c>
      <c r="AD2189" s="103">
        <f t="shared" si="172"/>
        <v>2455.5953488372097</v>
      </c>
      <c r="AE2189" s="104">
        <f t="shared" si="173"/>
        <v>328.28411906976748</v>
      </c>
      <c r="AF2189" s="104">
        <f t="shared" si="174"/>
        <v>12474.796524651165</v>
      </c>
    </row>
    <row r="2190" spans="28:32" ht="20.100000000000001" customHeight="1" x14ac:dyDescent="0.5">
      <c r="AB2190" s="102">
        <f t="shared" si="170"/>
        <v>38</v>
      </c>
      <c r="AC2190" s="103">
        <f t="shared" si="171"/>
        <v>64.620930232558152</v>
      </c>
      <c r="AD2190" s="103">
        <f t="shared" si="172"/>
        <v>2455.5953488372097</v>
      </c>
      <c r="AE2190" s="104">
        <f t="shared" si="173"/>
        <v>328.28411906976748</v>
      </c>
      <c r="AF2190" s="104">
        <f t="shared" si="174"/>
        <v>12474.796524651165</v>
      </c>
    </row>
    <row r="2191" spans="28:32" ht="20.100000000000001" customHeight="1" x14ac:dyDescent="0.5">
      <c r="AB2191" s="102">
        <f t="shared" si="170"/>
        <v>38</v>
      </c>
      <c r="AC2191" s="103">
        <f t="shared" si="171"/>
        <v>64.620930232558152</v>
      </c>
      <c r="AD2191" s="103">
        <f t="shared" si="172"/>
        <v>2455.5953488372097</v>
      </c>
      <c r="AE2191" s="104">
        <f t="shared" si="173"/>
        <v>328.28411906976748</v>
      </c>
      <c r="AF2191" s="104">
        <f t="shared" si="174"/>
        <v>12474.796524651165</v>
      </c>
    </row>
    <row r="2192" spans="28:32" ht="20.100000000000001" customHeight="1" x14ac:dyDescent="0.5">
      <c r="AB2192" s="102">
        <f t="shared" si="170"/>
        <v>38</v>
      </c>
      <c r="AC2192" s="103">
        <f t="shared" si="171"/>
        <v>64.620930232558152</v>
      </c>
      <c r="AD2192" s="103">
        <f t="shared" si="172"/>
        <v>2455.5953488372097</v>
      </c>
      <c r="AE2192" s="104">
        <f t="shared" si="173"/>
        <v>328.28411906976748</v>
      </c>
      <c r="AF2192" s="104">
        <f t="shared" si="174"/>
        <v>12474.796524651165</v>
      </c>
    </row>
    <row r="2193" spans="28:32" ht="20.100000000000001" customHeight="1" x14ac:dyDescent="0.5">
      <c r="AB2193" s="102">
        <f t="shared" si="170"/>
        <v>38</v>
      </c>
      <c r="AC2193" s="103">
        <f t="shared" si="171"/>
        <v>64.620930232558152</v>
      </c>
      <c r="AD2193" s="103">
        <f t="shared" si="172"/>
        <v>2455.5953488372097</v>
      </c>
      <c r="AE2193" s="104">
        <f t="shared" si="173"/>
        <v>328.28411906976748</v>
      </c>
      <c r="AF2193" s="104">
        <f t="shared" si="174"/>
        <v>12474.796524651165</v>
      </c>
    </row>
    <row r="2194" spans="28:32" ht="20.100000000000001" customHeight="1" x14ac:dyDescent="0.5">
      <c r="AB2194" s="102">
        <f t="shared" si="170"/>
        <v>38</v>
      </c>
      <c r="AC2194" s="103">
        <f t="shared" si="171"/>
        <v>64.620930232558152</v>
      </c>
      <c r="AD2194" s="103">
        <f t="shared" si="172"/>
        <v>2455.5953488372097</v>
      </c>
      <c r="AE2194" s="104">
        <f t="shared" si="173"/>
        <v>328.28411906976748</v>
      </c>
      <c r="AF2194" s="104">
        <f t="shared" si="174"/>
        <v>12474.796524651165</v>
      </c>
    </row>
    <row r="2195" spans="28:32" ht="20.100000000000001" customHeight="1" x14ac:dyDescent="0.5">
      <c r="AB2195" s="102">
        <f t="shared" si="170"/>
        <v>38</v>
      </c>
      <c r="AC2195" s="103">
        <f t="shared" si="171"/>
        <v>64.620930232558152</v>
      </c>
      <c r="AD2195" s="103">
        <f t="shared" si="172"/>
        <v>2455.5953488372097</v>
      </c>
      <c r="AE2195" s="104">
        <f t="shared" si="173"/>
        <v>328.28411906976748</v>
      </c>
      <c r="AF2195" s="104">
        <f t="shared" si="174"/>
        <v>12474.796524651165</v>
      </c>
    </row>
    <row r="2196" spans="28:32" ht="20.100000000000001" customHeight="1" x14ac:dyDescent="0.5">
      <c r="AB2196" s="102">
        <f t="shared" si="170"/>
        <v>38</v>
      </c>
      <c r="AC2196" s="103">
        <f t="shared" si="171"/>
        <v>64.620930232558152</v>
      </c>
      <c r="AD2196" s="103">
        <f t="shared" si="172"/>
        <v>2455.5953488372097</v>
      </c>
      <c r="AE2196" s="104">
        <f t="shared" si="173"/>
        <v>328.28411906976748</v>
      </c>
      <c r="AF2196" s="104">
        <f t="shared" si="174"/>
        <v>12474.796524651165</v>
      </c>
    </row>
    <row r="2197" spans="28:32" ht="20.100000000000001" customHeight="1" x14ac:dyDescent="0.5">
      <c r="AB2197" s="102">
        <f t="shared" si="170"/>
        <v>38</v>
      </c>
      <c r="AC2197" s="103">
        <f t="shared" si="171"/>
        <v>64.620930232558152</v>
      </c>
      <c r="AD2197" s="103">
        <f t="shared" si="172"/>
        <v>2455.5953488372097</v>
      </c>
      <c r="AE2197" s="104">
        <f t="shared" si="173"/>
        <v>328.28411906976748</v>
      </c>
      <c r="AF2197" s="104">
        <f t="shared" si="174"/>
        <v>12474.796524651165</v>
      </c>
    </row>
    <row r="2198" spans="28:32" ht="20.100000000000001" customHeight="1" x14ac:dyDescent="0.5">
      <c r="AB2198" s="102">
        <f t="shared" si="170"/>
        <v>38</v>
      </c>
      <c r="AC2198" s="103">
        <f t="shared" si="171"/>
        <v>64.620930232558152</v>
      </c>
      <c r="AD2198" s="103">
        <f t="shared" si="172"/>
        <v>2455.5953488372097</v>
      </c>
      <c r="AE2198" s="104">
        <f t="shared" si="173"/>
        <v>328.28411906976748</v>
      </c>
      <c r="AF2198" s="104">
        <f t="shared" si="174"/>
        <v>12474.796524651165</v>
      </c>
    </row>
    <row r="2199" spans="28:32" ht="20.100000000000001" customHeight="1" x14ac:dyDescent="0.5">
      <c r="AB2199" s="102">
        <f t="shared" si="170"/>
        <v>38</v>
      </c>
      <c r="AC2199" s="103">
        <f t="shared" si="171"/>
        <v>64.620930232558152</v>
      </c>
      <c r="AD2199" s="103">
        <f t="shared" si="172"/>
        <v>2455.5953488372097</v>
      </c>
      <c r="AE2199" s="104">
        <f t="shared" si="173"/>
        <v>328.28411906976748</v>
      </c>
      <c r="AF2199" s="104">
        <f t="shared" si="174"/>
        <v>12474.796524651165</v>
      </c>
    </row>
    <row r="2200" spans="28:32" ht="20.100000000000001" customHeight="1" x14ac:dyDescent="0.5">
      <c r="AB2200" s="102">
        <f t="shared" si="170"/>
        <v>38</v>
      </c>
      <c r="AC2200" s="103">
        <f t="shared" si="171"/>
        <v>64.620930232558152</v>
      </c>
      <c r="AD2200" s="103">
        <f t="shared" si="172"/>
        <v>2455.5953488372097</v>
      </c>
      <c r="AE2200" s="104">
        <f t="shared" si="173"/>
        <v>328.28411906976748</v>
      </c>
      <c r="AF2200" s="104">
        <f t="shared" si="174"/>
        <v>12474.796524651165</v>
      </c>
    </row>
    <row r="2201" spans="28:32" ht="20.100000000000001" customHeight="1" x14ac:dyDescent="0.5">
      <c r="AB2201" s="102">
        <f t="shared" si="170"/>
        <v>38</v>
      </c>
      <c r="AC2201" s="103">
        <f t="shared" si="171"/>
        <v>64.620930232558152</v>
      </c>
      <c r="AD2201" s="103">
        <f t="shared" si="172"/>
        <v>2455.5953488372097</v>
      </c>
      <c r="AE2201" s="104">
        <f t="shared" si="173"/>
        <v>328.28411906976748</v>
      </c>
      <c r="AF2201" s="104">
        <f t="shared" si="174"/>
        <v>12474.796524651165</v>
      </c>
    </row>
    <row r="2202" spans="28:32" ht="20.100000000000001" customHeight="1" x14ac:dyDescent="0.5">
      <c r="AB2202" s="102">
        <f t="shared" si="170"/>
        <v>38</v>
      </c>
      <c r="AC2202" s="103">
        <f t="shared" si="171"/>
        <v>64.620930232558152</v>
      </c>
      <c r="AD2202" s="103">
        <f t="shared" si="172"/>
        <v>2455.5953488372097</v>
      </c>
      <c r="AE2202" s="104">
        <f t="shared" si="173"/>
        <v>328.28411906976748</v>
      </c>
      <c r="AF2202" s="104">
        <f t="shared" si="174"/>
        <v>12474.796524651165</v>
      </c>
    </row>
    <row r="2203" spans="28:32" ht="20.100000000000001" customHeight="1" x14ac:dyDescent="0.5">
      <c r="AB2203" s="102">
        <f t="shared" si="170"/>
        <v>38</v>
      </c>
      <c r="AC2203" s="103">
        <f t="shared" si="171"/>
        <v>64.620930232558152</v>
      </c>
      <c r="AD2203" s="103">
        <f t="shared" si="172"/>
        <v>2455.5953488372097</v>
      </c>
      <c r="AE2203" s="104">
        <f t="shared" si="173"/>
        <v>328.28411906976748</v>
      </c>
      <c r="AF2203" s="104">
        <f t="shared" si="174"/>
        <v>12474.796524651165</v>
      </c>
    </row>
    <row r="2204" spans="28:32" ht="20.100000000000001" customHeight="1" x14ac:dyDescent="0.5">
      <c r="AB2204" s="102">
        <f t="shared" si="170"/>
        <v>38</v>
      </c>
      <c r="AC2204" s="103">
        <f t="shared" si="171"/>
        <v>64.620930232558152</v>
      </c>
      <c r="AD2204" s="103">
        <f t="shared" si="172"/>
        <v>2455.5953488372097</v>
      </c>
      <c r="AE2204" s="104">
        <f t="shared" si="173"/>
        <v>328.28411906976748</v>
      </c>
      <c r="AF2204" s="104">
        <f t="shared" si="174"/>
        <v>12474.796524651165</v>
      </c>
    </row>
    <row r="2205" spans="28:32" ht="20.100000000000001" customHeight="1" x14ac:dyDescent="0.5">
      <c r="AB2205" s="102">
        <f t="shared" si="170"/>
        <v>38</v>
      </c>
      <c r="AC2205" s="103">
        <f t="shared" si="171"/>
        <v>64.620930232558152</v>
      </c>
      <c r="AD2205" s="103">
        <f t="shared" si="172"/>
        <v>2455.5953488372097</v>
      </c>
      <c r="AE2205" s="104">
        <f t="shared" si="173"/>
        <v>328.28411906976748</v>
      </c>
      <c r="AF2205" s="104">
        <f t="shared" si="174"/>
        <v>12474.796524651165</v>
      </c>
    </row>
    <row r="2206" spans="28:32" ht="20.100000000000001" customHeight="1" x14ac:dyDescent="0.5">
      <c r="AB2206" s="102">
        <f t="shared" si="170"/>
        <v>38</v>
      </c>
      <c r="AC2206" s="103">
        <f t="shared" si="171"/>
        <v>64.620930232558152</v>
      </c>
      <c r="AD2206" s="103">
        <f t="shared" si="172"/>
        <v>2455.5953488372097</v>
      </c>
      <c r="AE2206" s="104">
        <f t="shared" si="173"/>
        <v>328.28411906976748</v>
      </c>
      <c r="AF2206" s="104">
        <f t="shared" si="174"/>
        <v>12474.796524651165</v>
      </c>
    </row>
    <row r="2207" spans="28:32" ht="20.100000000000001" customHeight="1" x14ac:dyDescent="0.5">
      <c r="AB2207" s="102">
        <f t="shared" si="170"/>
        <v>38</v>
      </c>
      <c r="AC2207" s="103">
        <f t="shared" si="171"/>
        <v>64.620930232558152</v>
      </c>
      <c r="AD2207" s="103">
        <f t="shared" si="172"/>
        <v>2455.5953488372097</v>
      </c>
      <c r="AE2207" s="104">
        <f t="shared" si="173"/>
        <v>328.28411906976748</v>
      </c>
      <c r="AF2207" s="104">
        <f t="shared" si="174"/>
        <v>12474.796524651165</v>
      </c>
    </row>
    <row r="2208" spans="28:32" ht="20.100000000000001" customHeight="1" x14ac:dyDescent="0.5">
      <c r="AB2208" s="102">
        <f t="shared" si="170"/>
        <v>38</v>
      </c>
      <c r="AC2208" s="103">
        <f t="shared" si="171"/>
        <v>64.620930232558152</v>
      </c>
      <c r="AD2208" s="103">
        <f t="shared" si="172"/>
        <v>2455.5953488372097</v>
      </c>
      <c r="AE2208" s="104">
        <f t="shared" si="173"/>
        <v>328.28411906976748</v>
      </c>
      <c r="AF2208" s="104">
        <f t="shared" si="174"/>
        <v>12474.796524651165</v>
      </c>
    </row>
    <row r="2209" spans="28:32" ht="20.100000000000001" customHeight="1" x14ac:dyDescent="0.5">
      <c r="AB2209" s="102">
        <f t="shared" si="170"/>
        <v>38</v>
      </c>
      <c r="AC2209" s="103">
        <f t="shared" si="171"/>
        <v>64.620930232558152</v>
      </c>
      <c r="AD2209" s="103">
        <f t="shared" si="172"/>
        <v>2455.5953488372097</v>
      </c>
      <c r="AE2209" s="104">
        <f t="shared" si="173"/>
        <v>328.28411906976748</v>
      </c>
      <c r="AF2209" s="104">
        <f t="shared" si="174"/>
        <v>12474.796524651165</v>
      </c>
    </row>
    <row r="2210" spans="28:32" ht="20.100000000000001" customHeight="1" x14ac:dyDescent="0.5">
      <c r="AB2210" s="102">
        <f t="shared" si="170"/>
        <v>38</v>
      </c>
      <c r="AC2210" s="103">
        <f t="shared" si="171"/>
        <v>64.620930232558152</v>
      </c>
      <c r="AD2210" s="103">
        <f t="shared" si="172"/>
        <v>2455.5953488372097</v>
      </c>
      <c r="AE2210" s="104">
        <f t="shared" si="173"/>
        <v>328.28411906976748</v>
      </c>
      <c r="AF2210" s="104">
        <f t="shared" si="174"/>
        <v>12474.796524651165</v>
      </c>
    </row>
    <row r="2211" spans="28:32" ht="20.100000000000001" customHeight="1" x14ac:dyDescent="0.5">
      <c r="AB2211" s="102">
        <f t="shared" si="170"/>
        <v>38</v>
      </c>
      <c r="AC2211" s="103">
        <f t="shared" si="171"/>
        <v>64.620930232558152</v>
      </c>
      <c r="AD2211" s="103">
        <f t="shared" si="172"/>
        <v>2455.5953488372097</v>
      </c>
      <c r="AE2211" s="104">
        <f t="shared" si="173"/>
        <v>328.28411906976748</v>
      </c>
      <c r="AF2211" s="104">
        <f t="shared" si="174"/>
        <v>12474.796524651165</v>
      </c>
    </row>
    <row r="2212" spans="28:32" ht="20.100000000000001" customHeight="1" x14ac:dyDescent="0.5">
      <c r="AB2212" s="102">
        <f t="shared" si="170"/>
        <v>38</v>
      </c>
      <c r="AC2212" s="103">
        <f t="shared" si="171"/>
        <v>64.620930232558152</v>
      </c>
      <c r="AD2212" s="103">
        <f t="shared" si="172"/>
        <v>2455.5953488372097</v>
      </c>
      <c r="AE2212" s="104">
        <f t="shared" si="173"/>
        <v>328.28411906976748</v>
      </c>
      <c r="AF2212" s="104">
        <f t="shared" si="174"/>
        <v>12474.796524651165</v>
      </c>
    </row>
    <row r="2213" spans="28:32" ht="20.100000000000001" customHeight="1" x14ac:dyDescent="0.5">
      <c r="AB2213" s="102">
        <f t="shared" si="170"/>
        <v>38</v>
      </c>
      <c r="AC2213" s="103">
        <f t="shared" si="171"/>
        <v>64.620930232558152</v>
      </c>
      <c r="AD2213" s="103">
        <f t="shared" si="172"/>
        <v>2455.5953488372097</v>
      </c>
      <c r="AE2213" s="104">
        <f t="shared" si="173"/>
        <v>328.28411906976748</v>
      </c>
      <c r="AF2213" s="104">
        <f t="shared" si="174"/>
        <v>12474.796524651165</v>
      </c>
    </row>
    <row r="2214" spans="28:32" ht="20.100000000000001" customHeight="1" x14ac:dyDescent="0.5">
      <c r="AB2214" s="102">
        <f t="shared" si="170"/>
        <v>38</v>
      </c>
      <c r="AC2214" s="103">
        <f t="shared" si="171"/>
        <v>64.620930232558152</v>
      </c>
      <c r="AD2214" s="103">
        <f t="shared" si="172"/>
        <v>2455.5953488372097</v>
      </c>
      <c r="AE2214" s="104">
        <f t="shared" si="173"/>
        <v>328.28411906976748</v>
      </c>
      <c r="AF2214" s="104">
        <f t="shared" si="174"/>
        <v>12474.796524651165</v>
      </c>
    </row>
    <row r="2215" spans="28:32" ht="20.100000000000001" customHeight="1" x14ac:dyDescent="0.5">
      <c r="AB2215" s="102">
        <f t="shared" si="170"/>
        <v>38</v>
      </c>
      <c r="AC2215" s="103">
        <f t="shared" si="171"/>
        <v>64.620930232558152</v>
      </c>
      <c r="AD2215" s="103">
        <f t="shared" si="172"/>
        <v>2455.5953488372097</v>
      </c>
      <c r="AE2215" s="104">
        <f t="shared" si="173"/>
        <v>328.28411906976748</v>
      </c>
      <c r="AF2215" s="104">
        <f t="shared" si="174"/>
        <v>12474.796524651165</v>
      </c>
    </row>
    <row r="2216" spans="28:32" ht="20.100000000000001" customHeight="1" x14ac:dyDescent="0.5">
      <c r="AB2216" s="102">
        <f t="shared" si="170"/>
        <v>38</v>
      </c>
      <c r="AC2216" s="103">
        <f t="shared" si="171"/>
        <v>64.620930232558152</v>
      </c>
      <c r="AD2216" s="103">
        <f t="shared" si="172"/>
        <v>2455.5953488372097</v>
      </c>
      <c r="AE2216" s="104">
        <f t="shared" si="173"/>
        <v>328.28411906976748</v>
      </c>
      <c r="AF2216" s="104">
        <f t="shared" si="174"/>
        <v>12474.796524651165</v>
      </c>
    </row>
    <row r="2217" spans="28:32" ht="20.100000000000001" customHeight="1" x14ac:dyDescent="0.5">
      <c r="AB2217" s="102">
        <f t="shared" si="170"/>
        <v>38</v>
      </c>
      <c r="AC2217" s="103">
        <f t="shared" si="171"/>
        <v>64.620930232558152</v>
      </c>
      <c r="AD2217" s="103">
        <f t="shared" si="172"/>
        <v>2455.5953488372097</v>
      </c>
      <c r="AE2217" s="104">
        <f t="shared" si="173"/>
        <v>328.28411906976748</v>
      </c>
      <c r="AF2217" s="104">
        <f t="shared" si="174"/>
        <v>12474.796524651165</v>
      </c>
    </row>
    <row r="2218" spans="28:32" ht="20.100000000000001" customHeight="1" x14ac:dyDescent="0.5">
      <c r="AB2218" s="102">
        <f t="shared" si="170"/>
        <v>38</v>
      </c>
      <c r="AC2218" s="103">
        <f t="shared" si="171"/>
        <v>64.620930232558152</v>
      </c>
      <c r="AD2218" s="103">
        <f t="shared" si="172"/>
        <v>2455.5953488372097</v>
      </c>
      <c r="AE2218" s="104">
        <f t="shared" si="173"/>
        <v>328.28411906976748</v>
      </c>
      <c r="AF2218" s="104">
        <f t="shared" si="174"/>
        <v>12474.796524651165</v>
      </c>
    </row>
    <row r="2219" spans="28:32" ht="20.100000000000001" customHeight="1" x14ac:dyDescent="0.5">
      <c r="AB2219" s="102">
        <f t="shared" si="170"/>
        <v>38</v>
      </c>
      <c r="AC2219" s="103">
        <f t="shared" si="171"/>
        <v>64.620930232558152</v>
      </c>
      <c r="AD2219" s="103">
        <f t="shared" si="172"/>
        <v>2455.5953488372097</v>
      </c>
      <c r="AE2219" s="104">
        <f t="shared" si="173"/>
        <v>328.28411906976748</v>
      </c>
      <c r="AF2219" s="104">
        <f t="shared" si="174"/>
        <v>12474.796524651165</v>
      </c>
    </row>
    <row r="2220" spans="28:32" ht="20.100000000000001" customHeight="1" x14ac:dyDescent="0.5">
      <c r="AB2220" s="102">
        <f t="shared" si="170"/>
        <v>38</v>
      </c>
      <c r="AC2220" s="103">
        <f t="shared" si="171"/>
        <v>64.620930232558152</v>
      </c>
      <c r="AD2220" s="103">
        <f t="shared" si="172"/>
        <v>2455.5953488372097</v>
      </c>
      <c r="AE2220" s="104">
        <f t="shared" si="173"/>
        <v>328.28411906976748</v>
      </c>
      <c r="AF2220" s="104">
        <f t="shared" si="174"/>
        <v>12474.796524651165</v>
      </c>
    </row>
    <row r="2221" spans="28:32" ht="20.100000000000001" customHeight="1" x14ac:dyDescent="0.5">
      <c r="AB2221" s="102">
        <f t="shared" si="170"/>
        <v>38</v>
      </c>
      <c r="AC2221" s="103">
        <f t="shared" si="171"/>
        <v>64.620930232558152</v>
      </c>
      <c r="AD2221" s="103">
        <f t="shared" si="172"/>
        <v>2455.5953488372097</v>
      </c>
      <c r="AE2221" s="104">
        <f t="shared" si="173"/>
        <v>328.28411906976748</v>
      </c>
      <c r="AF2221" s="104">
        <f t="shared" si="174"/>
        <v>12474.796524651165</v>
      </c>
    </row>
    <row r="2222" spans="28:32" ht="20.100000000000001" customHeight="1" x14ac:dyDescent="0.5">
      <c r="AB2222" s="102">
        <f t="shared" si="170"/>
        <v>38</v>
      </c>
      <c r="AC2222" s="103">
        <f t="shared" si="171"/>
        <v>64.620930232558152</v>
      </c>
      <c r="AD2222" s="103">
        <f t="shared" si="172"/>
        <v>2455.5953488372097</v>
      </c>
      <c r="AE2222" s="104">
        <f t="shared" si="173"/>
        <v>328.28411906976748</v>
      </c>
      <c r="AF2222" s="104">
        <f t="shared" si="174"/>
        <v>12474.796524651165</v>
      </c>
    </row>
    <row r="2223" spans="28:32" ht="20.100000000000001" customHeight="1" x14ac:dyDescent="0.5">
      <c r="AB2223" s="102">
        <f t="shared" si="170"/>
        <v>38</v>
      </c>
      <c r="AC2223" s="103">
        <f t="shared" si="171"/>
        <v>64.620930232558152</v>
      </c>
      <c r="AD2223" s="103">
        <f t="shared" si="172"/>
        <v>2455.5953488372097</v>
      </c>
      <c r="AE2223" s="104">
        <f t="shared" si="173"/>
        <v>328.28411906976748</v>
      </c>
      <c r="AF2223" s="104">
        <f t="shared" si="174"/>
        <v>12474.796524651165</v>
      </c>
    </row>
    <row r="2224" spans="28:32" ht="20.100000000000001" customHeight="1" x14ac:dyDescent="0.5">
      <c r="AB2224" s="102">
        <f t="shared" si="170"/>
        <v>38</v>
      </c>
      <c r="AC2224" s="103">
        <f t="shared" si="171"/>
        <v>64.620930232558152</v>
      </c>
      <c r="AD2224" s="103">
        <f t="shared" si="172"/>
        <v>2455.5953488372097</v>
      </c>
      <c r="AE2224" s="104">
        <f t="shared" si="173"/>
        <v>328.28411906976748</v>
      </c>
      <c r="AF2224" s="104">
        <f t="shared" si="174"/>
        <v>12474.796524651165</v>
      </c>
    </row>
    <row r="2225" spans="28:32" ht="20.100000000000001" customHeight="1" x14ac:dyDescent="0.5">
      <c r="AB2225" s="102">
        <f t="shared" si="170"/>
        <v>38</v>
      </c>
      <c r="AC2225" s="103">
        <f t="shared" si="171"/>
        <v>64.620930232558152</v>
      </c>
      <c r="AD2225" s="103">
        <f t="shared" si="172"/>
        <v>2455.5953488372097</v>
      </c>
      <c r="AE2225" s="104">
        <f t="shared" si="173"/>
        <v>328.28411906976748</v>
      </c>
      <c r="AF2225" s="104">
        <f t="shared" si="174"/>
        <v>12474.796524651165</v>
      </c>
    </row>
    <row r="2226" spans="28:32" ht="20.100000000000001" customHeight="1" x14ac:dyDescent="0.5">
      <c r="AB2226" s="102">
        <f t="shared" si="170"/>
        <v>38</v>
      </c>
      <c r="AC2226" s="103">
        <f t="shared" si="171"/>
        <v>64.620930232558152</v>
      </c>
      <c r="AD2226" s="103">
        <f t="shared" si="172"/>
        <v>2455.5953488372097</v>
      </c>
      <c r="AE2226" s="104">
        <f t="shared" si="173"/>
        <v>328.28411906976748</v>
      </c>
      <c r="AF2226" s="104">
        <f t="shared" si="174"/>
        <v>12474.796524651165</v>
      </c>
    </row>
    <row r="2227" spans="28:32" ht="20.100000000000001" customHeight="1" x14ac:dyDescent="0.5">
      <c r="AB2227" s="102">
        <f t="shared" si="170"/>
        <v>38</v>
      </c>
      <c r="AC2227" s="103">
        <f t="shared" si="171"/>
        <v>64.620930232558152</v>
      </c>
      <c r="AD2227" s="103">
        <f t="shared" si="172"/>
        <v>2455.5953488372097</v>
      </c>
      <c r="AE2227" s="104">
        <f t="shared" si="173"/>
        <v>328.28411906976748</v>
      </c>
      <c r="AF2227" s="104">
        <f t="shared" si="174"/>
        <v>12474.796524651165</v>
      </c>
    </row>
    <row r="2228" spans="28:32" ht="20.100000000000001" customHeight="1" x14ac:dyDescent="0.5">
      <c r="AB2228" s="102">
        <f t="shared" si="170"/>
        <v>38</v>
      </c>
      <c r="AC2228" s="103">
        <f t="shared" si="171"/>
        <v>64.620930232558152</v>
      </c>
      <c r="AD2228" s="103">
        <f t="shared" si="172"/>
        <v>2455.5953488372097</v>
      </c>
      <c r="AE2228" s="104">
        <f t="shared" si="173"/>
        <v>328.28411906976748</v>
      </c>
      <c r="AF2228" s="104">
        <f t="shared" si="174"/>
        <v>12474.796524651165</v>
      </c>
    </row>
    <row r="2229" spans="28:32" ht="20.100000000000001" customHeight="1" x14ac:dyDescent="0.5">
      <c r="AB2229" s="102">
        <f t="shared" si="170"/>
        <v>38</v>
      </c>
      <c r="AC2229" s="103">
        <f t="shared" si="171"/>
        <v>64.620930232558152</v>
      </c>
      <c r="AD2229" s="103">
        <f t="shared" si="172"/>
        <v>2455.5953488372097</v>
      </c>
      <c r="AE2229" s="104">
        <f t="shared" si="173"/>
        <v>328.28411906976748</v>
      </c>
      <c r="AF2229" s="104">
        <f t="shared" si="174"/>
        <v>12474.796524651165</v>
      </c>
    </row>
    <row r="2230" spans="28:32" ht="20.100000000000001" customHeight="1" x14ac:dyDescent="0.5">
      <c r="AB2230" s="102">
        <f t="shared" si="170"/>
        <v>38</v>
      </c>
      <c r="AC2230" s="103">
        <f t="shared" si="171"/>
        <v>64.620930232558152</v>
      </c>
      <c r="AD2230" s="103">
        <f t="shared" si="172"/>
        <v>2455.5953488372097</v>
      </c>
      <c r="AE2230" s="104">
        <f t="shared" si="173"/>
        <v>328.28411906976748</v>
      </c>
      <c r="AF2230" s="104">
        <f t="shared" si="174"/>
        <v>12474.796524651165</v>
      </c>
    </row>
    <row r="2231" spans="28:32" ht="20.100000000000001" customHeight="1" x14ac:dyDescent="0.5">
      <c r="AB2231" s="102">
        <f t="shared" si="170"/>
        <v>38</v>
      </c>
      <c r="AC2231" s="103">
        <f t="shared" si="171"/>
        <v>64.620930232558152</v>
      </c>
      <c r="AD2231" s="103">
        <f t="shared" si="172"/>
        <v>2455.5953488372097</v>
      </c>
      <c r="AE2231" s="104">
        <f t="shared" si="173"/>
        <v>328.28411906976748</v>
      </c>
      <c r="AF2231" s="104">
        <f t="shared" si="174"/>
        <v>12474.796524651165</v>
      </c>
    </row>
    <row r="2232" spans="28:32" ht="20.100000000000001" customHeight="1" x14ac:dyDescent="0.5">
      <c r="AB2232" s="102">
        <f t="shared" si="170"/>
        <v>38</v>
      </c>
      <c r="AC2232" s="103">
        <f t="shared" si="171"/>
        <v>64.620930232558152</v>
      </c>
      <c r="AD2232" s="103">
        <f t="shared" si="172"/>
        <v>2455.5953488372097</v>
      </c>
      <c r="AE2232" s="104">
        <f t="shared" si="173"/>
        <v>328.28411906976748</v>
      </c>
      <c r="AF2232" s="104">
        <f t="shared" si="174"/>
        <v>12474.796524651165</v>
      </c>
    </row>
    <row r="2233" spans="28:32" ht="20.100000000000001" customHeight="1" x14ac:dyDescent="0.5">
      <c r="AB2233" s="102">
        <f t="shared" si="170"/>
        <v>38</v>
      </c>
      <c r="AC2233" s="103">
        <f t="shared" si="171"/>
        <v>64.620930232558152</v>
      </c>
      <c r="AD2233" s="103">
        <f t="shared" si="172"/>
        <v>2455.5953488372097</v>
      </c>
      <c r="AE2233" s="104">
        <f t="shared" si="173"/>
        <v>328.28411906976748</v>
      </c>
      <c r="AF2233" s="104">
        <f t="shared" si="174"/>
        <v>12474.796524651165</v>
      </c>
    </row>
    <row r="2234" spans="28:32" ht="20.100000000000001" customHeight="1" x14ac:dyDescent="0.5">
      <c r="AB2234" s="102">
        <f t="shared" si="170"/>
        <v>38</v>
      </c>
      <c r="AC2234" s="103">
        <f t="shared" si="171"/>
        <v>64.620930232558152</v>
      </c>
      <c r="AD2234" s="103">
        <f t="shared" si="172"/>
        <v>2455.5953488372097</v>
      </c>
      <c r="AE2234" s="104">
        <f t="shared" si="173"/>
        <v>328.28411906976748</v>
      </c>
      <c r="AF2234" s="104">
        <f t="shared" si="174"/>
        <v>12474.796524651165</v>
      </c>
    </row>
    <row r="2235" spans="28:32" ht="20.100000000000001" customHeight="1" x14ac:dyDescent="0.5">
      <c r="AB2235" s="102">
        <f t="shared" si="170"/>
        <v>38</v>
      </c>
      <c r="AC2235" s="103">
        <f t="shared" si="171"/>
        <v>64.620930232558152</v>
      </c>
      <c r="AD2235" s="103">
        <f t="shared" si="172"/>
        <v>2455.5953488372097</v>
      </c>
      <c r="AE2235" s="104">
        <f t="shared" si="173"/>
        <v>328.28411906976748</v>
      </c>
      <c r="AF2235" s="104">
        <f t="shared" si="174"/>
        <v>12474.796524651165</v>
      </c>
    </row>
    <row r="2236" spans="28:32" ht="20.100000000000001" customHeight="1" x14ac:dyDescent="0.5">
      <c r="AB2236" s="102">
        <f t="shared" si="170"/>
        <v>38</v>
      </c>
      <c r="AC2236" s="103">
        <f t="shared" si="171"/>
        <v>64.620930232558152</v>
      </c>
      <c r="AD2236" s="103">
        <f t="shared" si="172"/>
        <v>2455.5953488372097</v>
      </c>
      <c r="AE2236" s="104">
        <f t="shared" si="173"/>
        <v>328.28411906976748</v>
      </c>
      <c r="AF2236" s="104">
        <f t="shared" si="174"/>
        <v>12474.796524651165</v>
      </c>
    </row>
    <row r="2237" spans="28:32" ht="20.100000000000001" customHeight="1" x14ac:dyDescent="0.5">
      <c r="AB2237" s="102">
        <f t="shared" si="170"/>
        <v>38</v>
      </c>
      <c r="AC2237" s="103">
        <f t="shared" si="171"/>
        <v>64.620930232558152</v>
      </c>
      <c r="AD2237" s="103">
        <f t="shared" si="172"/>
        <v>2455.5953488372097</v>
      </c>
      <c r="AE2237" s="104">
        <f t="shared" si="173"/>
        <v>328.28411906976748</v>
      </c>
      <c r="AF2237" s="104">
        <f t="shared" si="174"/>
        <v>12474.796524651165</v>
      </c>
    </row>
    <row r="2238" spans="28:32" ht="20.100000000000001" customHeight="1" x14ac:dyDescent="0.5">
      <c r="AB2238" s="102">
        <f t="shared" si="170"/>
        <v>38</v>
      </c>
      <c r="AC2238" s="103">
        <f t="shared" si="171"/>
        <v>64.620930232558152</v>
      </c>
      <c r="AD2238" s="103">
        <f t="shared" si="172"/>
        <v>2455.5953488372097</v>
      </c>
      <c r="AE2238" s="104">
        <f t="shared" si="173"/>
        <v>328.28411906976748</v>
      </c>
      <c r="AF2238" s="104">
        <f t="shared" si="174"/>
        <v>12474.796524651165</v>
      </c>
    </row>
    <row r="2239" spans="28:32" ht="20.100000000000001" customHeight="1" x14ac:dyDescent="0.5">
      <c r="AB2239" s="102">
        <f t="shared" si="170"/>
        <v>38</v>
      </c>
      <c r="AC2239" s="103">
        <f t="shared" si="171"/>
        <v>64.620930232558152</v>
      </c>
      <c r="AD2239" s="103">
        <f t="shared" si="172"/>
        <v>2455.5953488372097</v>
      </c>
      <c r="AE2239" s="104">
        <f t="shared" si="173"/>
        <v>328.28411906976748</v>
      </c>
      <c r="AF2239" s="104">
        <f t="shared" si="174"/>
        <v>12474.796524651165</v>
      </c>
    </row>
    <row r="2240" spans="28:32" ht="20.100000000000001" customHeight="1" x14ac:dyDescent="0.5">
      <c r="AB2240" s="102">
        <f t="shared" si="170"/>
        <v>38</v>
      </c>
      <c r="AC2240" s="103">
        <f t="shared" si="171"/>
        <v>64.620930232558152</v>
      </c>
      <c r="AD2240" s="103">
        <f t="shared" si="172"/>
        <v>2455.5953488372097</v>
      </c>
      <c r="AE2240" s="104">
        <f t="shared" si="173"/>
        <v>328.28411906976748</v>
      </c>
      <c r="AF2240" s="104">
        <f t="shared" si="174"/>
        <v>12474.796524651165</v>
      </c>
    </row>
    <row r="2241" spans="28:32" ht="20.100000000000001" customHeight="1" x14ac:dyDescent="0.5">
      <c r="AB2241" s="102">
        <f t="shared" si="170"/>
        <v>38</v>
      </c>
      <c r="AC2241" s="103">
        <f t="shared" si="171"/>
        <v>64.620930232558152</v>
      </c>
      <c r="AD2241" s="103">
        <f t="shared" si="172"/>
        <v>2455.5953488372097</v>
      </c>
      <c r="AE2241" s="104">
        <f t="shared" si="173"/>
        <v>328.28411906976748</v>
      </c>
      <c r="AF2241" s="104">
        <f t="shared" si="174"/>
        <v>12474.796524651165</v>
      </c>
    </row>
    <row r="2242" spans="28:32" ht="20.100000000000001" customHeight="1" x14ac:dyDescent="0.5">
      <c r="AB2242" s="102">
        <f t="shared" si="170"/>
        <v>38</v>
      </c>
      <c r="AC2242" s="103">
        <f t="shared" si="171"/>
        <v>64.620930232558152</v>
      </c>
      <c r="AD2242" s="103">
        <f t="shared" si="172"/>
        <v>2455.5953488372097</v>
      </c>
      <c r="AE2242" s="104">
        <f t="shared" si="173"/>
        <v>328.28411906976748</v>
      </c>
      <c r="AF2242" s="104">
        <f t="shared" si="174"/>
        <v>12474.796524651165</v>
      </c>
    </row>
    <row r="2243" spans="28:32" ht="20.100000000000001" customHeight="1" x14ac:dyDescent="0.5">
      <c r="AB2243" s="102">
        <f t="shared" si="170"/>
        <v>38</v>
      </c>
      <c r="AC2243" s="103">
        <f t="shared" si="171"/>
        <v>64.620930232558152</v>
      </c>
      <c r="AD2243" s="103">
        <f t="shared" si="172"/>
        <v>2455.5953488372097</v>
      </c>
      <c r="AE2243" s="104">
        <f t="shared" si="173"/>
        <v>328.28411906976748</v>
      </c>
      <c r="AF2243" s="104">
        <f t="shared" si="174"/>
        <v>12474.796524651165</v>
      </c>
    </row>
    <row r="2244" spans="28:32" ht="20.100000000000001" customHeight="1" x14ac:dyDescent="0.5">
      <c r="AB2244" s="102">
        <f t="shared" si="170"/>
        <v>38</v>
      </c>
      <c r="AC2244" s="103">
        <f t="shared" si="171"/>
        <v>64.620930232558152</v>
      </c>
      <c r="AD2244" s="103">
        <f t="shared" si="172"/>
        <v>2455.5953488372097</v>
      </c>
      <c r="AE2244" s="104">
        <f t="shared" si="173"/>
        <v>328.28411906976748</v>
      </c>
      <c r="AF2244" s="104">
        <f t="shared" si="174"/>
        <v>12474.796524651165</v>
      </c>
    </row>
    <row r="2245" spans="28:32" ht="20.100000000000001" customHeight="1" x14ac:dyDescent="0.5">
      <c r="AB2245" s="102">
        <f t="shared" si="170"/>
        <v>38</v>
      </c>
      <c r="AC2245" s="103">
        <f t="shared" si="171"/>
        <v>64.620930232558152</v>
      </c>
      <c r="AD2245" s="103">
        <f t="shared" si="172"/>
        <v>2455.5953488372097</v>
      </c>
      <c r="AE2245" s="104">
        <f t="shared" si="173"/>
        <v>328.28411906976748</v>
      </c>
      <c r="AF2245" s="104">
        <f t="shared" si="174"/>
        <v>12474.796524651165</v>
      </c>
    </row>
    <row r="2246" spans="28:32" ht="20.100000000000001" customHeight="1" x14ac:dyDescent="0.5">
      <c r="AB2246" s="102">
        <f t="shared" si="170"/>
        <v>38</v>
      </c>
      <c r="AC2246" s="103">
        <f t="shared" si="171"/>
        <v>64.620930232558152</v>
      </c>
      <c r="AD2246" s="103">
        <f t="shared" si="172"/>
        <v>2455.5953488372097</v>
      </c>
      <c r="AE2246" s="104">
        <f t="shared" si="173"/>
        <v>328.28411906976748</v>
      </c>
      <c r="AF2246" s="104">
        <f t="shared" si="174"/>
        <v>12474.796524651165</v>
      </c>
    </row>
    <row r="2247" spans="28:32" ht="20.100000000000001" customHeight="1" x14ac:dyDescent="0.5">
      <c r="AB2247" s="102">
        <f t="shared" ref="AB2247:AB2310" si="175">AB2246+U2247</f>
        <v>38</v>
      </c>
      <c r="AC2247" s="103">
        <f t="shared" ref="AC2247:AC2310" si="176">IF(U2247&gt;0,(W2247+AD2246)/AB2247,AC2246)</f>
        <v>64.620930232558152</v>
      </c>
      <c r="AD2247" s="103">
        <f t="shared" ref="AD2247:AD2310" si="177">AB2247*AC2247</f>
        <v>2455.5953488372097</v>
      </c>
      <c r="AE2247" s="104">
        <f t="shared" ref="AE2247:AE2310" si="178">IF(U2247&gt;0,(AF2246+Z2247)/AB2247,AE2246)</f>
        <v>328.28411906976748</v>
      </c>
      <c r="AF2247" s="104">
        <f t="shared" ref="AF2247:AF2310" si="179">AB2247*AE2247</f>
        <v>12474.796524651165</v>
      </c>
    </row>
    <row r="2248" spans="28:32" ht="20.100000000000001" customHeight="1" x14ac:dyDescent="0.5">
      <c r="AB2248" s="102">
        <f t="shared" si="175"/>
        <v>38</v>
      </c>
      <c r="AC2248" s="103">
        <f t="shared" si="176"/>
        <v>64.620930232558152</v>
      </c>
      <c r="AD2248" s="103">
        <f t="shared" si="177"/>
        <v>2455.5953488372097</v>
      </c>
      <c r="AE2248" s="104">
        <f t="shared" si="178"/>
        <v>328.28411906976748</v>
      </c>
      <c r="AF2248" s="104">
        <f t="shared" si="179"/>
        <v>12474.796524651165</v>
      </c>
    </row>
    <row r="2249" spans="28:32" ht="20.100000000000001" customHeight="1" x14ac:dyDescent="0.5">
      <c r="AB2249" s="102">
        <f t="shared" si="175"/>
        <v>38</v>
      </c>
      <c r="AC2249" s="103">
        <f t="shared" si="176"/>
        <v>64.620930232558152</v>
      </c>
      <c r="AD2249" s="103">
        <f t="shared" si="177"/>
        <v>2455.5953488372097</v>
      </c>
      <c r="AE2249" s="104">
        <f t="shared" si="178"/>
        <v>328.28411906976748</v>
      </c>
      <c r="AF2249" s="104">
        <f t="shared" si="179"/>
        <v>12474.796524651165</v>
      </c>
    </row>
    <row r="2250" spans="28:32" ht="20.100000000000001" customHeight="1" x14ac:dyDescent="0.5">
      <c r="AB2250" s="102">
        <f t="shared" si="175"/>
        <v>38</v>
      </c>
      <c r="AC2250" s="103">
        <f t="shared" si="176"/>
        <v>64.620930232558152</v>
      </c>
      <c r="AD2250" s="103">
        <f t="shared" si="177"/>
        <v>2455.5953488372097</v>
      </c>
      <c r="AE2250" s="104">
        <f t="shared" si="178"/>
        <v>328.28411906976748</v>
      </c>
      <c r="AF2250" s="104">
        <f t="shared" si="179"/>
        <v>12474.796524651165</v>
      </c>
    </row>
    <row r="2251" spans="28:32" ht="20.100000000000001" customHeight="1" x14ac:dyDescent="0.5">
      <c r="AB2251" s="102">
        <f t="shared" si="175"/>
        <v>38</v>
      </c>
      <c r="AC2251" s="103">
        <f t="shared" si="176"/>
        <v>64.620930232558152</v>
      </c>
      <c r="AD2251" s="103">
        <f t="shared" si="177"/>
        <v>2455.5953488372097</v>
      </c>
      <c r="AE2251" s="104">
        <f t="shared" si="178"/>
        <v>328.28411906976748</v>
      </c>
      <c r="AF2251" s="104">
        <f t="shared" si="179"/>
        <v>12474.796524651165</v>
      </c>
    </row>
    <row r="2252" spans="28:32" ht="20.100000000000001" customHeight="1" x14ac:dyDescent="0.5">
      <c r="AB2252" s="102">
        <f t="shared" si="175"/>
        <v>38</v>
      </c>
      <c r="AC2252" s="103">
        <f t="shared" si="176"/>
        <v>64.620930232558152</v>
      </c>
      <c r="AD2252" s="103">
        <f t="shared" si="177"/>
        <v>2455.5953488372097</v>
      </c>
      <c r="AE2252" s="104">
        <f t="shared" si="178"/>
        <v>328.28411906976748</v>
      </c>
      <c r="AF2252" s="104">
        <f t="shared" si="179"/>
        <v>12474.796524651165</v>
      </c>
    </row>
    <row r="2253" spans="28:32" ht="20.100000000000001" customHeight="1" x14ac:dyDescent="0.5">
      <c r="AB2253" s="102">
        <f t="shared" si="175"/>
        <v>38</v>
      </c>
      <c r="AC2253" s="103">
        <f t="shared" si="176"/>
        <v>64.620930232558152</v>
      </c>
      <c r="AD2253" s="103">
        <f t="shared" si="177"/>
        <v>2455.5953488372097</v>
      </c>
      <c r="AE2253" s="104">
        <f t="shared" si="178"/>
        <v>328.28411906976748</v>
      </c>
      <c r="AF2253" s="104">
        <f t="shared" si="179"/>
        <v>12474.796524651165</v>
      </c>
    </row>
    <row r="2254" spans="28:32" ht="20.100000000000001" customHeight="1" x14ac:dyDescent="0.5">
      <c r="AB2254" s="102">
        <f t="shared" si="175"/>
        <v>38</v>
      </c>
      <c r="AC2254" s="103">
        <f t="shared" si="176"/>
        <v>64.620930232558152</v>
      </c>
      <c r="AD2254" s="103">
        <f t="shared" si="177"/>
        <v>2455.5953488372097</v>
      </c>
      <c r="AE2254" s="104">
        <f t="shared" si="178"/>
        <v>328.28411906976748</v>
      </c>
      <c r="AF2254" s="104">
        <f t="shared" si="179"/>
        <v>12474.796524651165</v>
      </c>
    </row>
    <row r="2255" spans="28:32" ht="20.100000000000001" customHeight="1" x14ac:dyDescent="0.5">
      <c r="AB2255" s="102">
        <f t="shared" si="175"/>
        <v>38</v>
      </c>
      <c r="AC2255" s="103">
        <f t="shared" si="176"/>
        <v>64.620930232558152</v>
      </c>
      <c r="AD2255" s="103">
        <f t="shared" si="177"/>
        <v>2455.5953488372097</v>
      </c>
      <c r="AE2255" s="104">
        <f t="shared" si="178"/>
        <v>328.28411906976748</v>
      </c>
      <c r="AF2255" s="104">
        <f t="shared" si="179"/>
        <v>12474.796524651165</v>
      </c>
    </row>
    <row r="2256" spans="28:32" ht="20.100000000000001" customHeight="1" x14ac:dyDescent="0.5">
      <c r="AB2256" s="102">
        <f t="shared" si="175"/>
        <v>38</v>
      </c>
      <c r="AC2256" s="103">
        <f t="shared" si="176"/>
        <v>64.620930232558152</v>
      </c>
      <c r="AD2256" s="103">
        <f t="shared" si="177"/>
        <v>2455.5953488372097</v>
      </c>
      <c r="AE2256" s="104">
        <f t="shared" si="178"/>
        <v>328.28411906976748</v>
      </c>
      <c r="AF2256" s="104">
        <f t="shared" si="179"/>
        <v>12474.796524651165</v>
      </c>
    </row>
    <row r="2257" spans="28:32" ht="20.100000000000001" customHeight="1" x14ac:dyDescent="0.5">
      <c r="AB2257" s="102">
        <f t="shared" si="175"/>
        <v>38</v>
      </c>
      <c r="AC2257" s="103">
        <f t="shared" si="176"/>
        <v>64.620930232558152</v>
      </c>
      <c r="AD2257" s="103">
        <f t="shared" si="177"/>
        <v>2455.5953488372097</v>
      </c>
      <c r="AE2257" s="104">
        <f t="shared" si="178"/>
        <v>328.28411906976748</v>
      </c>
      <c r="AF2257" s="104">
        <f t="shared" si="179"/>
        <v>12474.796524651165</v>
      </c>
    </row>
    <row r="2258" spans="28:32" ht="20.100000000000001" customHeight="1" x14ac:dyDescent="0.5">
      <c r="AB2258" s="102">
        <f t="shared" si="175"/>
        <v>38</v>
      </c>
      <c r="AC2258" s="103">
        <f t="shared" si="176"/>
        <v>64.620930232558152</v>
      </c>
      <c r="AD2258" s="103">
        <f t="shared" si="177"/>
        <v>2455.5953488372097</v>
      </c>
      <c r="AE2258" s="104">
        <f t="shared" si="178"/>
        <v>328.28411906976748</v>
      </c>
      <c r="AF2258" s="104">
        <f t="shared" si="179"/>
        <v>12474.796524651165</v>
      </c>
    </row>
    <row r="2259" spans="28:32" ht="20.100000000000001" customHeight="1" x14ac:dyDescent="0.5">
      <c r="AB2259" s="102">
        <f t="shared" si="175"/>
        <v>38</v>
      </c>
      <c r="AC2259" s="103">
        <f t="shared" si="176"/>
        <v>64.620930232558152</v>
      </c>
      <c r="AD2259" s="103">
        <f t="shared" si="177"/>
        <v>2455.5953488372097</v>
      </c>
      <c r="AE2259" s="104">
        <f t="shared" si="178"/>
        <v>328.28411906976748</v>
      </c>
      <c r="AF2259" s="104">
        <f t="shared" si="179"/>
        <v>12474.796524651165</v>
      </c>
    </row>
    <row r="2260" spans="28:32" ht="20.100000000000001" customHeight="1" x14ac:dyDescent="0.5">
      <c r="AB2260" s="102">
        <f t="shared" si="175"/>
        <v>38</v>
      </c>
      <c r="AC2260" s="103">
        <f t="shared" si="176"/>
        <v>64.620930232558152</v>
      </c>
      <c r="AD2260" s="103">
        <f t="shared" si="177"/>
        <v>2455.5953488372097</v>
      </c>
      <c r="AE2260" s="104">
        <f t="shared" si="178"/>
        <v>328.28411906976748</v>
      </c>
      <c r="AF2260" s="104">
        <f t="shared" si="179"/>
        <v>12474.796524651165</v>
      </c>
    </row>
    <row r="2261" spans="28:32" ht="20.100000000000001" customHeight="1" x14ac:dyDescent="0.5">
      <c r="AB2261" s="102">
        <f t="shared" si="175"/>
        <v>38</v>
      </c>
      <c r="AC2261" s="103">
        <f t="shared" si="176"/>
        <v>64.620930232558152</v>
      </c>
      <c r="AD2261" s="103">
        <f t="shared" si="177"/>
        <v>2455.5953488372097</v>
      </c>
      <c r="AE2261" s="104">
        <f t="shared" si="178"/>
        <v>328.28411906976748</v>
      </c>
      <c r="AF2261" s="104">
        <f t="shared" si="179"/>
        <v>12474.796524651165</v>
      </c>
    </row>
    <row r="2262" spans="28:32" ht="20.100000000000001" customHeight="1" x14ac:dyDescent="0.5">
      <c r="AB2262" s="102">
        <f t="shared" si="175"/>
        <v>38</v>
      </c>
      <c r="AC2262" s="103">
        <f t="shared" si="176"/>
        <v>64.620930232558152</v>
      </c>
      <c r="AD2262" s="103">
        <f t="shared" si="177"/>
        <v>2455.5953488372097</v>
      </c>
      <c r="AE2262" s="104">
        <f t="shared" si="178"/>
        <v>328.28411906976748</v>
      </c>
      <c r="AF2262" s="104">
        <f t="shared" si="179"/>
        <v>12474.796524651165</v>
      </c>
    </row>
    <row r="2263" spans="28:32" ht="20.100000000000001" customHeight="1" x14ac:dyDescent="0.5">
      <c r="AB2263" s="102">
        <f t="shared" si="175"/>
        <v>38</v>
      </c>
      <c r="AC2263" s="103">
        <f t="shared" si="176"/>
        <v>64.620930232558152</v>
      </c>
      <c r="AD2263" s="103">
        <f t="shared" si="177"/>
        <v>2455.5953488372097</v>
      </c>
      <c r="AE2263" s="104">
        <f t="shared" si="178"/>
        <v>328.28411906976748</v>
      </c>
      <c r="AF2263" s="104">
        <f t="shared" si="179"/>
        <v>12474.796524651165</v>
      </c>
    </row>
    <row r="2264" spans="28:32" ht="20.100000000000001" customHeight="1" x14ac:dyDescent="0.5">
      <c r="AB2264" s="102">
        <f t="shared" si="175"/>
        <v>38</v>
      </c>
      <c r="AC2264" s="103">
        <f t="shared" si="176"/>
        <v>64.620930232558152</v>
      </c>
      <c r="AD2264" s="103">
        <f t="shared" si="177"/>
        <v>2455.5953488372097</v>
      </c>
      <c r="AE2264" s="104">
        <f t="shared" si="178"/>
        <v>328.28411906976748</v>
      </c>
      <c r="AF2264" s="104">
        <f t="shared" si="179"/>
        <v>12474.796524651165</v>
      </c>
    </row>
    <row r="2265" spans="28:32" ht="20.100000000000001" customHeight="1" x14ac:dyDescent="0.5">
      <c r="AB2265" s="102">
        <f t="shared" si="175"/>
        <v>38</v>
      </c>
      <c r="AC2265" s="103">
        <f t="shared" si="176"/>
        <v>64.620930232558152</v>
      </c>
      <c r="AD2265" s="103">
        <f t="shared" si="177"/>
        <v>2455.5953488372097</v>
      </c>
      <c r="AE2265" s="104">
        <f t="shared" si="178"/>
        <v>328.28411906976748</v>
      </c>
      <c r="AF2265" s="104">
        <f t="shared" si="179"/>
        <v>12474.796524651165</v>
      </c>
    </row>
    <row r="2266" spans="28:32" ht="20.100000000000001" customHeight="1" x14ac:dyDescent="0.5">
      <c r="AB2266" s="102">
        <f t="shared" si="175"/>
        <v>38</v>
      </c>
      <c r="AC2266" s="103">
        <f t="shared" si="176"/>
        <v>64.620930232558152</v>
      </c>
      <c r="AD2266" s="103">
        <f t="shared" si="177"/>
        <v>2455.5953488372097</v>
      </c>
      <c r="AE2266" s="104">
        <f t="shared" si="178"/>
        <v>328.28411906976748</v>
      </c>
      <c r="AF2266" s="104">
        <f t="shared" si="179"/>
        <v>12474.796524651165</v>
      </c>
    </row>
    <row r="2267" spans="28:32" ht="20.100000000000001" customHeight="1" x14ac:dyDescent="0.5">
      <c r="AB2267" s="102">
        <f t="shared" si="175"/>
        <v>38</v>
      </c>
      <c r="AC2267" s="103">
        <f t="shared" si="176"/>
        <v>64.620930232558152</v>
      </c>
      <c r="AD2267" s="103">
        <f t="shared" si="177"/>
        <v>2455.5953488372097</v>
      </c>
      <c r="AE2267" s="104">
        <f t="shared" si="178"/>
        <v>328.28411906976748</v>
      </c>
      <c r="AF2267" s="104">
        <f t="shared" si="179"/>
        <v>12474.796524651165</v>
      </c>
    </row>
    <row r="2268" spans="28:32" ht="20.100000000000001" customHeight="1" x14ac:dyDescent="0.5">
      <c r="AB2268" s="102">
        <f t="shared" si="175"/>
        <v>38</v>
      </c>
      <c r="AC2268" s="103">
        <f t="shared" si="176"/>
        <v>64.620930232558152</v>
      </c>
      <c r="AD2268" s="103">
        <f t="shared" si="177"/>
        <v>2455.5953488372097</v>
      </c>
      <c r="AE2268" s="104">
        <f t="shared" si="178"/>
        <v>328.28411906976748</v>
      </c>
      <c r="AF2268" s="104">
        <f t="shared" si="179"/>
        <v>12474.796524651165</v>
      </c>
    </row>
    <row r="2269" spans="28:32" ht="20.100000000000001" customHeight="1" x14ac:dyDescent="0.5">
      <c r="AB2269" s="102">
        <f t="shared" si="175"/>
        <v>38</v>
      </c>
      <c r="AC2269" s="103">
        <f t="shared" si="176"/>
        <v>64.620930232558152</v>
      </c>
      <c r="AD2269" s="103">
        <f t="shared" si="177"/>
        <v>2455.5953488372097</v>
      </c>
      <c r="AE2269" s="104">
        <f t="shared" si="178"/>
        <v>328.28411906976748</v>
      </c>
      <c r="AF2269" s="104">
        <f t="shared" si="179"/>
        <v>12474.796524651165</v>
      </c>
    </row>
    <row r="2270" spans="28:32" ht="20.100000000000001" customHeight="1" x14ac:dyDescent="0.5">
      <c r="AB2270" s="102">
        <f t="shared" si="175"/>
        <v>38</v>
      </c>
      <c r="AC2270" s="103">
        <f t="shared" si="176"/>
        <v>64.620930232558152</v>
      </c>
      <c r="AD2270" s="103">
        <f t="shared" si="177"/>
        <v>2455.5953488372097</v>
      </c>
      <c r="AE2270" s="104">
        <f t="shared" si="178"/>
        <v>328.28411906976748</v>
      </c>
      <c r="AF2270" s="104">
        <f t="shared" si="179"/>
        <v>12474.796524651165</v>
      </c>
    </row>
    <row r="2271" spans="28:32" ht="20.100000000000001" customHeight="1" x14ac:dyDescent="0.5">
      <c r="AB2271" s="102">
        <f t="shared" si="175"/>
        <v>38</v>
      </c>
      <c r="AC2271" s="103">
        <f t="shared" si="176"/>
        <v>64.620930232558152</v>
      </c>
      <c r="AD2271" s="103">
        <f t="shared" si="177"/>
        <v>2455.5953488372097</v>
      </c>
      <c r="AE2271" s="104">
        <f t="shared" si="178"/>
        <v>328.28411906976748</v>
      </c>
      <c r="AF2271" s="104">
        <f t="shared" si="179"/>
        <v>12474.796524651165</v>
      </c>
    </row>
    <row r="2272" spans="28:32" ht="20.100000000000001" customHeight="1" x14ac:dyDescent="0.5">
      <c r="AB2272" s="102">
        <f t="shared" si="175"/>
        <v>38</v>
      </c>
      <c r="AC2272" s="103">
        <f t="shared" si="176"/>
        <v>64.620930232558152</v>
      </c>
      <c r="AD2272" s="103">
        <f t="shared" si="177"/>
        <v>2455.5953488372097</v>
      </c>
      <c r="AE2272" s="104">
        <f t="shared" si="178"/>
        <v>328.28411906976748</v>
      </c>
      <c r="AF2272" s="104">
        <f t="shared" si="179"/>
        <v>12474.796524651165</v>
      </c>
    </row>
    <row r="2273" spans="28:32" ht="20.100000000000001" customHeight="1" x14ac:dyDescent="0.5">
      <c r="AB2273" s="102">
        <f t="shared" si="175"/>
        <v>38</v>
      </c>
      <c r="AC2273" s="103">
        <f t="shared" si="176"/>
        <v>64.620930232558152</v>
      </c>
      <c r="AD2273" s="103">
        <f t="shared" si="177"/>
        <v>2455.5953488372097</v>
      </c>
      <c r="AE2273" s="104">
        <f t="shared" si="178"/>
        <v>328.28411906976748</v>
      </c>
      <c r="AF2273" s="104">
        <f t="shared" si="179"/>
        <v>12474.796524651165</v>
      </c>
    </row>
    <row r="2274" spans="28:32" ht="20.100000000000001" customHeight="1" x14ac:dyDescent="0.5">
      <c r="AB2274" s="102">
        <f t="shared" si="175"/>
        <v>38</v>
      </c>
      <c r="AC2274" s="103">
        <f t="shared" si="176"/>
        <v>64.620930232558152</v>
      </c>
      <c r="AD2274" s="103">
        <f t="shared" si="177"/>
        <v>2455.5953488372097</v>
      </c>
      <c r="AE2274" s="104">
        <f t="shared" si="178"/>
        <v>328.28411906976748</v>
      </c>
      <c r="AF2274" s="104">
        <f t="shared" si="179"/>
        <v>12474.796524651165</v>
      </c>
    </row>
    <row r="2275" spans="28:32" ht="20.100000000000001" customHeight="1" x14ac:dyDescent="0.5">
      <c r="AB2275" s="102">
        <f t="shared" si="175"/>
        <v>38</v>
      </c>
      <c r="AC2275" s="103">
        <f t="shared" si="176"/>
        <v>64.620930232558152</v>
      </c>
      <c r="AD2275" s="103">
        <f t="shared" si="177"/>
        <v>2455.5953488372097</v>
      </c>
      <c r="AE2275" s="104">
        <f t="shared" si="178"/>
        <v>328.28411906976748</v>
      </c>
      <c r="AF2275" s="104">
        <f t="shared" si="179"/>
        <v>12474.796524651165</v>
      </c>
    </row>
    <row r="2276" spans="28:32" ht="20.100000000000001" customHeight="1" x14ac:dyDescent="0.5">
      <c r="AB2276" s="102">
        <f t="shared" si="175"/>
        <v>38</v>
      </c>
      <c r="AC2276" s="103">
        <f t="shared" si="176"/>
        <v>64.620930232558152</v>
      </c>
      <c r="AD2276" s="103">
        <f t="shared" si="177"/>
        <v>2455.5953488372097</v>
      </c>
      <c r="AE2276" s="104">
        <f t="shared" si="178"/>
        <v>328.28411906976748</v>
      </c>
      <c r="AF2276" s="104">
        <f t="shared" si="179"/>
        <v>12474.796524651165</v>
      </c>
    </row>
    <row r="2277" spans="28:32" ht="20.100000000000001" customHeight="1" x14ac:dyDescent="0.5">
      <c r="AB2277" s="102">
        <f t="shared" si="175"/>
        <v>38</v>
      </c>
      <c r="AC2277" s="103">
        <f t="shared" si="176"/>
        <v>64.620930232558152</v>
      </c>
      <c r="AD2277" s="103">
        <f t="shared" si="177"/>
        <v>2455.5953488372097</v>
      </c>
      <c r="AE2277" s="104">
        <f t="shared" si="178"/>
        <v>328.28411906976748</v>
      </c>
      <c r="AF2277" s="104">
        <f t="shared" si="179"/>
        <v>12474.796524651165</v>
      </c>
    </row>
    <row r="2278" spans="28:32" ht="20.100000000000001" customHeight="1" x14ac:dyDescent="0.5">
      <c r="AB2278" s="102">
        <f t="shared" si="175"/>
        <v>38</v>
      </c>
      <c r="AC2278" s="103">
        <f t="shared" si="176"/>
        <v>64.620930232558152</v>
      </c>
      <c r="AD2278" s="103">
        <f t="shared" si="177"/>
        <v>2455.5953488372097</v>
      </c>
      <c r="AE2278" s="104">
        <f t="shared" si="178"/>
        <v>328.28411906976748</v>
      </c>
      <c r="AF2278" s="104">
        <f t="shared" si="179"/>
        <v>12474.796524651165</v>
      </c>
    </row>
    <row r="2279" spans="28:32" ht="20.100000000000001" customHeight="1" x14ac:dyDescent="0.5">
      <c r="AB2279" s="102">
        <f t="shared" si="175"/>
        <v>38</v>
      </c>
      <c r="AC2279" s="103">
        <f t="shared" si="176"/>
        <v>64.620930232558152</v>
      </c>
      <c r="AD2279" s="103">
        <f t="shared" si="177"/>
        <v>2455.5953488372097</v>
      </c>
      <c r="AE2279" s="104">
        <f t="shared" si="178"/>
        <v>328.28411906976748</v>
      </c>
      <c r="AF2279" s="104">
        <f t="shared" si="179"/>
        <v>12474.796524651165</v>
      </c>
    </row>
    <row r="2280" spans="28:32" ht="20.100000000000001" customHeight="1" x14ac:dyDescent="0.5">
      <c r="AB2280" s="102">
        <f t="shared" si="175"/>
        <v>38</v>
      </c>
      <c r="AC2280" s="103">
        <f t="shared" si="176"/>
        <v>64.620930232558152</v>
      </c>
      <c r="AD2280" s="103">
        <f t="shared" si="177"/>
        <v>2455.5953488372097</v>
      </c>
      <c r="AE2280" s="104">
        <f t="shared" si="178"/>
        <v>328.28411906976748</v>
      </c>
      <c r="AF2280" s="104">
        <f t="shared" si="179"/>
        <v>12474.796524651165</v>
      </c>
    </row>
    <row r="2281" spans="28:32" ht="20.100000000000001" customHeight="1" x14ac:dyDescent="0.5">
      <c r="AB2281" s="102">
        <f t="shared" si="175"/>
        <v>38</v>
      </c>
      <c r="AC2281" s="103">
        <f t="shared" si="176"/>
        <v>64.620930232558152</v>
      </c>
      <c r="AD2281" s="103">
        <f t="shared" si="177"/>
        <v>2455.5953488372097</v>
      </c>
      <c r="AE2281" s="104">
        <f t="shared" si="178"/>
        <v>328.28411906976748</v>
      </c>
      <c r="AF2281" s="104">
        <f t="shared" si="179"/>
        <v>12474.796524651165</v>
      </c>
    </row>
    <row r="2282" spans="28:32" ht="20.100000000000001" customHeight="1" x14ac:dyDescent="0.5">
      <c r="AB2282" s="102">
        <f t="shared" si="175"/>
        <v>38</v>
      </c>
      <c r="AC2282" s="103">
        <f t="shared" si="176"/>
        <v>64.620930232558152</v>
      </c>
      <c r="AD2282" s="103">
        <f t="shared" si="177"/>
        <v>2455.5953488372097</v>
      </c>
      <c r="AE2282" s="104">
        <f t="shared" si="178"/>
        <v>328.28411906976748</v>
      </c>
      <c r="AF2282" s="104">
        <f t="shared" si="179"/>
        <v>12474.796524651165</v>
      </c>
    </row>
    <row r="2283" spans="28:32" ht="20.100000000000001" customHeight="1" x14ac:dyDescent="0.5">
      <c r="AB2283" s="102">
        <f t="shared" si="175"/>
        <v>38</v>
      </c>
      <c r="AC2283" s="103">
        <f t="shared" si="176"/>
        <v>64.620930232558152</v>
      </c>
      <c r="AD2283" s="103">
        <f t="shared" si="177"/>
        <v>2455.5953488372097</v>
      </c>
      <c r="AE2283" s="104">
        <f t="shared" si="178"/>
        <v>328.28411906976748</v>
      </c>
      <c r="AF2283" s="104">
        <f t="shared" si="179"/>
        <v>12474.796524651165</v>
      </c>
    </row>
    <row r="2284" spans="28:32" ht="20.100000000000001" customHeight="1" x14ac:dyDescent="0.5">
      <c r="AB2284" s="102">
        <f t="shared" si="175"/>
        <v>38</v>
      </c>
      <c r="AC2284" s="103">
        <f t="shared" si="176"/>
        <v>64.620930232558152</v>
      </c>
      <c r="AD2284" s="103">
        <f t="shared" si="177"/>
        <v>2455.5953488372097</v>
      </c>
      <c r="AE2284" s="104">
        <f t="shared" si="178"/>
        <v>328.28411906976748</v>
      </c>
      <c r="AF2284" s="104">
        <f t="shared" si="179"/>
        <v>12474.796524651165</v>
      </c>
    </row>
    <row r="2285" spans="28:32" ht="20.100000000000001" customHeight="1" x14ac:dyDescent="0.5">
      <c r="AB2285" s="102">
        <f t="shared" si="175"/>
        <v>38</v>
      </c>
      <c r="AC2285" s="103">
        <f t="shared" si="176"/>
        <v>64.620930232558152</v>
      </c>
      <c r="AD2285" s="103">
        <f t="shared" si="177"/>
        <v>2455.5953488372097</v>
      </c>
      <c r="AE2285" s="104">
        <f t="shared" si="178"/>
        <v>328.28411906976748</v>
      </c>
      <c r="AF2285" s="104">
        <f t="shared" si="179"/>
        <v>12474.796524651165</v>
      </c>
    </row>
    <row r="2286" spans="28:32" ht="20.100000000000001" customHeight="1" x14ac:dyDescent="0.5">
      <c r="AB2286" s="102">
        <f t="shared" si="175"/>
        <v>38</v>
      </c>
      <c r="AC2286" s="103">
        <f t="shared" si="176"/>
        <v>64.620930232558152</v>
      </c>
      <c r="AD2286" s="103">
        <f t="shared" si="177"/>
        <v>2455.5953488372097</v>
      </c>
      <c r="AE2286" s="104">
        <f t="shared" si="178"/>
        <v>328.28411906976748</v>
      </c>
      <c r="AF2286" s="104">
        <f t="shared" si="179"/>
        <v>12474.796524651165</v>
      </c>
    </row>
    <row r="2287" spans="28:32" ht="20.100000000000001" customHeight="1" x14ac:dyDescent="0.5">
      <c r="AB2287" s="102">
        <f t="shared" si="175"/>
        <v>38</v>
      </c>
      <c r="AC2287" s="103">
        <f t="shared" si="176"/>
        <v>64.620930232558152</v>
      </c>
      <c r="AD2287" s="103">
        <f t="shared" si="177"/>
        <v>2455.5953488372097</v>
      </c>
      <c r="AE2287" s="104">
        <f t="shared" si="178"/>
        <v>328.28411906976748</v>
      </c>
      <c r="AF2287" s="104">
        <f t="shared" si="179"/>
        <v>12474.796524651165</v>
      </c>
    </row>
    <row r="2288" spans="28:32" ht="20.100000000000001" customHeight="1" x14ac:dyDescent="0.5">
      <c r="AB2288" s="102">
        <f t="shared" si="175"/>
        <v>38</v>
      </c>
      <c r="AC2288" s="103">
        <f t="shared" si="176"/>
        <v>64.620930232558152</v>
      </c>
      <c r="AD2288" s="103">
        <f t="shared" si="177"/>
        <v>2455.5953488372097</v>
      </c>
      <c r="AE2288" s="104">
        <f t="shared" si="178"/>
        <v>328.28411906976748</v>
      </c>
      <c r="AF2288" s="104">
        <f t="shared" si="179"/>
        <v>12474.796524651165</v>
      </c>
    </row>
    <row r="2289" spans="28:32" ht="20.100000000000001" customHeight="1" x14ac:dyDescent="0.5">
      <c r="AB2289" s="102">
        <f t="shared" si="175"/>
        <v>38</v>
      </c>
      <c r="AC2289" s="103">
        <f t="shared" si="176"/>
        <v>64.620930232558152</v>
      </c>
      <c r="AD2289" s="103">
        <f t="shared" si="177"/>
        <v>2455.5953488372097</v>
      </c>
      <c r="AE2289" s="104">
        <f t="shared" si="178"/>
        <v>328.28411906976748</v>
      </c>
      <c r="AF2289" s="104">
        <f t="shared" si="179"/>
        <v>12474.796524651165</v>
      </c>
    </row>
    <row r="2290" spans="28:32" ht="20.100000000000001" customHeight="1" x14ac:dyDescent="0.5">
      <c r="AB2290" s="102">
        <f t="shared" si="175"/>
        <v>38</v>
      </c>
      <c r="AC2290" s="103">
        <f t="shared" si="176"/>
        <v>64.620930232558152</v>
      </c>
      <c r="AD2290" s="103">
        <f t="shared" si="177"/>
        <v>2455.5953488372097</v>
      </c>
      <c r="AE2290" s="104">
        <f t="shared" si="178"/>
        <v>328.28411906976748</v>
      </c>
      <c r="AF2290" s="104">
        <f t="shared" si="179"/>
        <v>12474.796524651165</v>
      </c>
    </row>
    <row r="2291" spans="28:32" ht="20.100000000000001" customHeight="1" x14ac:dyDescent="0.5">
      <c r="AB2291" s="102">
        <f t="shared" si="175"/>
        <v>38</v>
      </c>
      <c r="AC2291" s="103">
        <f t="shared" si="176"/>
        <v>64.620930232558152</v>
      </c>
      <c r="AD2291" s="103">
        <f t="shared" si="177"/>
        <v>2455.5953488372097</v>
      </c>
      <c r="AE2291" s="104">
        <f t="shared" si="178"/>
        <v>328.28411906976748</v>
      </c>
      <c r="AF2291" s="104">
        <f t="shared" si="179"/>
        <v>12474.796524651165</v>
      </c>
    </row>
    <row r="2292" spans="28:32" ht="20.100000000000001" customHeight="1" x14ac:dyDescent="0.5">
      <c r="AB2292" s="102">
        <f t="shared" si="175"/>
        <v>38</v>
      </c>
      <c r="AC2292" s="103">
        <f t="shared" si="176"/>
        <v>64.620930232558152</v>
      </c>
      <c r="AD2292" s="103">
        <f t="shared" si="177"/>
        <v>2455.5953488372097</v>
      </c>
      <c r="AE2292" s="104">
        <f t="shared" si="178"/>
        <v>328.28411906976748</v>
      </c>
      <c r="AF2292" s="104">
        <f t="shared" si="179"/>
        <v>12474.796524651165</v>
      </c>
    </row>
    <row r="2293" spans="28:32" ht="20.100000000000001" customHeight="1" x14ac:dyDescent="0.5">
      <c r="AB2293" s="102">
        <f t="shared" si="175"/>
        <v>38</v>
      </c>
      <c r="AC2293" s="103">
        <f t="shared" si="176"/>
        <v>64.620930232558152</v>
      </c>
      <c r="AD2293" s="103">
        <f t="shared" si="177"/>
        <v>2455.5953488372097</v>
      </c>
      <c r="AE2293" s="104">
        <f t="shared" si="178"/>
        <v>328.28411906976748</v>
      </c>
      <c r="AF2293" s="104">
        <f t="shared" si="179"/>
        <v>12474.796524651165</v>
      </c>
    </row>
    <row r="2294" spans="28:32" ht="20.100000000000001" customHeight="1" x14ac:dyDescent="0.5">
      <c r="AB2294" s="102">
        <f t="shared" si="175"/>
        <v>38</v>
      </c>
      <c r="AC2294" s="103">
        <f t="shared" si="176"/>
        <v>64.620930232558152</v>
      </c>
      <c r="AD2294" s="103">
        <f t="shared" si="177"/>
        <v>2455.5953488372097</v>
      </c>
      <c r="AE2294" s="104">
        <f t="shared" si="178"/>
        <v>328.28411906976748</v>
      </c>
      <c r="AF2294" s="104">
        <f t="shared" si="179"/>
        <v>12474.796524651165</v>
      </c>
    </row>
    <row r="2295" spans="28:32" ht="20.100000000000001" customHeight="1" x14ac:dyDescent="0.5">
      <c r="AB2295" s="102">
        <f t="shared" si="175"/>
        <v>38</v>
      </c>
      <c r="AC2295" s="103">
        <f t="shared" si="176"/>
        <v>64.620930232558152</v>
      </c>
      <c r="AD2295" s="103">
        <f t="shared" si="177"/>
        <v>2455.5953488372097</v>
      </c>
      <c r="AE2295" s="104">
        <f t="shared" si="178"/>
        <v>328.28411906976748</v>
      </c>
      <c r="AF2295" s="104">
        <f t="shared" si="179"/>
        <v>12474.796524651165</v>
      </c>
    </row>
    <row r="2296" spans="28:32" ht="20.100000000000001" customHeight="1" x14ac:dyDescent="0.5">
      <c r="AB2296" s="102">
        <f t="shared" si="175"/>
        <v>38</v>
      </c>
      <c r="AC2296" s="103">
        <f t="shared" si="176"/>
        <v>64.620930232558152</v>
      </c>
      <c r="AD2296" s="103">
        <f t="shared" si="177"/>
        <v>2455.5953488372097</v>
      </c>
      <c r="AE2296" s="104">
        <f t="shared" si="178"/>
        <v>328.28411906976748</v>
      </c>
      <c r="AF2296" s="104">
        <f t="shared" si="179"/>
        <v>12474.796524651165</v>
      </c>
    </row>
    <row r="2297" spans="28:32" ht="20.100000000000001" customHeight="1" x14ac:dyDescent="0.5">
      <c r="AB2297" s="102">
        <f t="shared" si="175"/>
        <v>38</v>
      </c>
      <c r="AC2297" s="103">
        <f t="shared" si="176"/>
        <v>64.620930232558152</v>
      </c>
      <c r="AD2297" s="103">
        <f t="shared" si="177"/>
        <v>2455.5953488372097</v>
      </c>
      <c r="AE2297" s="104">
        <f t="shared" si="178"/>
        <v>328.28411906976748</v>
      </c>
      <c r="AF2297" s="104">
        <f t="shared" si="179"/>
        <v>12474.796524651165</v>
      </c>
    </row>
    <row r="2298" spans="28:32" ht="20.100000000000001" customHeight="1" x14ac:dyDescent="0.5">
      <c r="AB2298" s="102">
        <f t="shared" si="175"/>
        <v>38</v>
      </c>
      <c r="AC2298" s="103">
        <f t="shared" si="176"/>
        <v>64.620930232558152</v>
      </c>
      <c r="AD2298" s="103">
        <f t="shared" si="177"/>
        <v>2455.5953488372097</v>
      </c>
      <c r="AE2298" s="104">
        <f t="shared" si="178"/>
        <v>328.28411906976748</v>
      </c>
      <c r="AF2298" s="104">
        <f t="shared" si="179"/>
        <v>12474.796524651165</v>
      </c>
    </row>
    <row r="2299" spans="28:32" ht="20.100000000000001" customHeight="1" x14ac:dyDescent="0.5">
      <c r="AB2299" s="102">
        <f t="shared" si="175"/>
        <v>38</v>
      </c>
      <c r="AC2299" s="103">
        <f t="shared" si="176"/>
        <v>64.620930232558152</v>
      </c>
      <c r="AD2299" s="103">
        <f t="shared" si="177"/>
        <v>2455.5953488372097</v>
      </c>
      <c r="AE2299" s="104">
        <f t="shared" si="178"/>
        <v>328.28411906976748</v>
      </c>
      <c r="AF2299" s="104">
        <f t="shared" si="179"/>
        <v>12474.796524651165</v>
      </c>
    </row>
    <row r="2300" spans="28:32" ht="20.100000000000001" customHeight="1" x14ac:dyDescent="0.5">
      <c r="AB2300" s="102">
        <f t="shared" si="175"/>
        <v>38</v>
      </c>
      <c r="AC2300" s="103">
        <f t="shared" si="176"/>
        <v>64.620930232558152</v>
      </c>
      <c r="AD2300" s="103">
        <f t="shared" si="177"/>
        <v>2455.5953488372097</v>
      </c>
      <c r="AE2300" s="104">
        <f t="shared" si="178"/>
        <v>328.28411906976748</v>
      </c>
      <c r="AF2300" s="104">
        <f t="shared" si="179"/>
        <v>12474.796524651165</v>
      </c>
    </row>
    <row r="2301" spans="28:32" ht="20.100000000000001" customHeight="1" x14ac:dyDescent="0.5">
      <c r="AB2301" s="102">
        <f t="shared" si="175"/>
        <v>38</v>
      </c>
      <c r="AC2301" s="103">
        <f t="shared" si="176"/>
        <v>64.620930232558152</v>
      </c>
      <c r="AD2301" s="103">
        <f t="shared" si="177"/>
        <v>2455.5953488372097</v>
      </c>
      <c r="AE2301" s="104">
        <f t="shared" si="178"/>
        <v>328.28411906976748</v>
      </c>
      <c r="AF2301" s="104">
        <f t="shared" si="179"/>
        <v>12474.796524651165</v>
      </c>
    </row>
    <row r="2302" spans="28:32" ht="20.100000000000001" customHeight="1" x14ac:dyDescent="0.5">
      <c r="AB2302" s="102">
        <f t="shared" si="175"/>
        <v>38</v>
      </c>
      <c r="AC2302" s="103">
        <f t="shared" si="176"/>
        <v>64.620930232558152</v>
      </c>
      <c r="AD2302" s="103">
        <f t="shared" si="177"/>
        <v>2455.5953488372097</v>
      </c>
      <c r="AE2302" s="104">
        <f t="shared" si="178"/>
        <v>328.28411906976748</v>
      </c>
      <c r="AF2302" s="104">
        <f t="shared" si="179"/>
        <v>12474.796524651165</v>
      </c>
    </row>
    <row r="2303" spans="28:32" ht="20.100000000000001" customHeight="1" x14ac:dyDescent="0.5">
      <c r="AB2303" s="102">
        <f t="shared" si="175"/>
        <v>38</v>
      </c>
      <c r="AC2303" s="103">
        <f t="shared" si="176"/>
        <v>64.620930232558152</v>
      </c>
      <c r="AD2303" s="103">
        <f t="shared" si="177"/>
        <v>2455.5953488372097</v>
      </c>
      <c r="AE2303" s="104">
        <f t="shared" si="178"/>
        <v>328.28411906976748</v>
      </c>
      <c r="AF2303" s="104">
        <f t="shared" si="179"/>
        <v>12474.796524651165</v>
      </c>
    </row>
    <row r="2304" spans="28:32" ht="20.100000000000001" customHeight="1" x14ac:dyDescent="0.5">
      <c r="AB2304" s="102">
        <f t="shared" si="175"/>
        <v>38</v>
      </c>
      <c r="AC2304" s="103">
        <f t="shared" si="176"/>
        <v>64.620930232558152</v>
      </c>
      <c r="AD2304" s="103">
        <f t="shared" si="177"/>
        <v>2455.5953488372097</v>
      </c>
      <c r="AE2304" s="104">
        <f t="shared" si="178"/>
        <v>328.28411906976748</v>
      </c>
      <c r="AF2304" s="104">
        <f t="shared" si="179"/>
        <v>12474.796524651165</v>
      </c>
    </row>
    <row r="2305" spans="28:32" ht="20.100000000000001" customHeight="1" x14ac:dyDescent="0.5">
      <c r="AB2305" s="102">
        <f t="shared" si="175"/>
        <v>38</v>
      </c>
      <c r="AC2305" s="103">
        <f t="shared" si="176"/>
        <v>64.620930232558152</v>
      </c>
      <c r="AD2305" s="103">
        <f t="shared" si="177"/>
        <v>2455.5953488372097</v>
      </c>
      <c r="AE2305" s="104">
        <f t="shared" si="178"/>
        <v>328.28411906976748</v>
      </c>
      <c r="AF2305" s="104">
        <f t="shared" si="179"/>
        <v>12474.796524651165</v>
      </c>
    </row>
    <row r="2306" spans="28:32" ht="20.100000000000001" customHeight="1" x14ac:dyDescent="0.5">
      <c r="AB2306" s="102">
        <f t="shared" si="175"/>
        <v>38</v>
      </c>
      <c r="AC2306" s="103">
        <f t="shared" si="176"/>
        <v>64.620930232558152</v>
      </c>
      <c r="AD2306" s="103">
        <f t="shared" si="177"/>
        <v>2455.5953488372097</v>
      </c>
      <c r="AE2306" s="104">
        <f t="shared" si="178"/>
        <v>328.28411906976748</v>
      </c>
      <c r="AF2306" s="104">
        <f t="shared" si="179"/>
        <v>12474.796524651165</v>
      </c>
    </row>
    <row r="2307" spans="28:32" ht="20.100000000000001" customHeight="1" x14ac:dyDescent="0.5">
      <c r="AB2307" s="102">
        <f t="shared" si="175"/>
        <v>38</v>
      </c>
      <c r="AC2307" s="103">
        <f t="shared" si="176"/>
        <v>64.620930232558152</v>
      </c>
      <c r="AD2307" s="103">
        <f t="shared" si="177"/>
        <v>2455.5953488372097</v>
      </c>
      <c r="AE2307" s="104">
        <f t="shared" si="178"/>
        <v>328.28411906976748</v>
      </c>
      <c r="AF2307" s="104">
        <f t="shared" si="179"/>
        <v>12474.796524651165</v>
      </c>
    </row>
    <row r="2308" spans="28:32" ht="20.100000000000001" customHeight="1" x14ac:dyDescent="0.5">
      <c r="AB2308" s="102">
        <f t="shared" si="175"/>
        <v>38</v>
      </c>
      <c r="AC2308" s="103">
        <f t="shared" si="176"/>
        <v>64.620930232558152</v>
      </c>
      <c r="AD2308" s="103">
        <f t="shared" si="177"/>
        <v>2455.5953488372097</v>
      </c>
      <c r="AE2308" s="104">
        <f t="shared" si="178"/>
        <v>328.28411906976748</v>
      </c>
      <c r="AF2308" s="104">
        <f t="shared" si="179"/>
        <v>12474.796524651165</v>
      </c>
    </row>
    <row r="2309" spans="28:32" ht="20.100000000000001" customHeight="1" x14ac:dyDescent="0.5">
      <c r="AB2309" s="102">
        <f t="shared" si="175"/>
        <v>38</v>
      </c>
      <c r="AC2309" s="103">
        <f t="shared" si="176"/>
        <v>64.620930232558152</v>
      </c>
      <c r="AD2309" s="103">
        <f t="shared" si="177"/>
        <v>2455.5953488372097</v>
      </c>
      <c r="AE2309" s="104">
        <f t="shared" si="178"/>
        <v>328.28411906976748</v>
      </c>
      <c r="AF2309" s="104">
        <f t="shared" si="179"/>
        <v>12474.796524651165</v>
      </c>
    </row>
    <row r="2310" spans="28:32" ht="20.100000000000001" customHeight="1" x14ac:dyDescent="0.5">
      <c r="AB2310" s="102">
        <f t="shared" si="175"/>
        <v>38</v>
      </c>
      <c r="AC2310" s="103">
        <f t="shared" si="176"/>
        <v>64.620930232558152</v>
      </c>
      <c r="AD2310" s="103">
        <f t="shared" si="177"/>
        <v>2455.5953488372097</v>
      </c>
      <c r="AE2310" s="104">
        <f t="shared" si="178"/>
        <v>328.28411906976748</v>
      </c>
      <c r="AF2310" s="104">
        <f t="shared" si="179"/>
        <v>12474.796524651165</v>
      </c>
    </row>
    <row r="2311" spans="28:32" ht="20.100000000000001" customHeight="1" x14ac:dyDescent="0.5">
      <c r="AB2311" s="102">
        <f t="shared" ref="AB2311:AB2374" si="180">AB2310+U2311</f>
        <v>38</v>
      </c>
      <c r="AC2311" s="103">
        <f t="shared" ref="AC2311:AC2374" si="181">IF(U2311&gt;0,(W2311+AD2310)/AB2311,AC2310)</f>
        <v>64.620930232558152</v>
      </c>
      <c r="AD2311" s="103">
        <f t="shared" ref="AD2311:AD2374" si="182">AB2311*AC2311</f>
        <v>2455.5953488372097</v>
      </c>
      <c r="AE2311" s="104">
        <f t="shared" ref="AE2311:AE2374" si="183">IF(U2311&gt;0,(AF2310+Z2311)/AB2311,AE2310)</f>
        <v>328.28411906976748</v>
      </c>
      <c r="AF2311" s="104">
        <f t="shared" ref="AF2311:AF2374" si="184">AB2311*AE2311</f>
        <v>12474.796524651165</v>
      </c>
    </row>
    <row r="2312" spans="28:32" ht="20.100000000000001" customHeight="1" x14ac:dyDescent="0.5">
      <c r="AB2312" s="102">
        <f t="shared" si="180"/>
        <v>38</v>
      </c>
      <c r="AC2312" s="103">
        <f t="shared" si="181"/>
        <v>64.620930232558152</v>
      </c>
      <c r="AD2312" s="103">
        <f t="shared" si="182"/>
        <v>2455.5953488372097</v>
      </c>
      <c r="AE2312" s="104">
        <f t="shared" si="183"/>
        <v>328.28411906976748</v>
      </c>
      <c r="AF2312" s="104">
        <f t="shared" si="184"/>
        <v>12474.796524651165</v>
      </c>
    </row>
    <row r="2313" spans="28:32" ht="20.100000000000001" customHeight="1" x14ac:dyDescent="0.5">
      <c r="AB2313" s="102">
        <f t="shared" si="180"/>
        <v>38</v>
      </c>
      <c r="AC2313" s="103">
        <f t="shared" si="181"/>
        <v>64.620930232558152</v>
      </c>
      <c r="AD2313" s="103">
        <f t="shared" si="182"/>
        <v>2455.5953488372097</v>
      </c>
      <c r="AE2313" s="104">
        <f t="shared" si="183"/>
        <v>328.28411906976748</v>
      </c>
      <c r="AF2313" s="104">
        <f t="shared" si="184"/>
        <v>12474.796524651165</v>
      </c>
    </row>
    <row r="2314" spans="28:32" ht="20.100000000000001" customHeight="1" x14ac:dyDescent="0.5">
      <c r="AB2314" s="102">
        <f t="shared" si="180"/>
        <v>38</v>
      </c>
      <c r="AC2314" s="103">
        <f t="shared" si="181"/>
        <v>64.620930232558152</v>
      </c>
      <c r="AD2314" s="103">
        <f t="shared" si="182"/>
        <v>2455.5953488372097</v>
      </c>
      <c r="AE2314" s="104">
        <f t="shared" si="183"/>
        <v>328.28411906976748</v>
      </c>
      <c r="AF2314" s="104">
        <f t="shared" si="184"/>
        <v>12474.796524651165</v>
      </c>
    </row>
    <row r="2315" spans="28:32" ht="20.100000000000001" customHeight="1" x14ac:dyDescent="0.5">
      <c r="AB2315" s="102">
        <f t="shared" si="180"/>
        <v>38</v>
      </c>
      <c r="AC2315" s="103">
        <f t="shared" si="181"/>
        <v>64.620930232558152</v>
      </c>
      <c r="AD2315" s="103">
        <f t="shared" si="182"/>
        <v>2455.5953488372097</v>
      </c>
      <c r="AE2315" s="104">
        <f t="shared" si="183"/>
        <v>328.28411906976748</v>
      </c>
      <c r="AF2315" s="104">
        <f t="shared" si="184"/>
        <v>12474.796524651165</v>
      </c>
    </row>
    <row r="2316" spans="28:32" ht="20.100000000000001" customHeight="1" x14ac:dyDescent="0.5">
      <c r="AB2316" s="102">
        <f t="shared" si="180"/>
        <v>38</v>
      </c>
      <c r="AC2316" s="103">
        <f t="shared" si="181"/>
        <v>64.620930232558152</v>
      </c>
      <c r="AD2316" s="103">
        <f t="shared" si="182"/>
        <v>2455.5953488372097</v>
      </c>
      <c r="AE2316" s="104">
        <f t="shared" si="183"/>
        <v>328.28411906976748</v>
      </c>
      <c r="AF2316" s="104">
        <f t="shared" si="184"/>
        <v>12474.796524651165</v>
      </c>
    </row>
    <row r="2317" spans="28:32" ht="20.100000000000001" customHeight="1" x14ac:dyDescent="0.5">
      <c r="AB2317" s="102">
        <f t="shared" si="180"/>
        <v>38</v>
      </c>
      <c r="AC2317" s="103">
        <f t="shared" si="181"/>
        <v>64.620930232558152</v>
      </c>
      <c r="AD2317" s="103">
        <f t="shared" si="182"/>
        <v>2455.5953488372097</v>
      </c>
      <c r="AE2317" s="104">
        <f t="shared" si="183"/>
        <v>328.28411906976748</v>
      </c>
      <c r="AF2317" s="104">
        <f t="shared" si="184"/>
        <v>12474.796524651165</v>
      </c>
    </row>
    <row r="2318" spans="28:32" ht="20.100000000000001" customHeight="1" x14ac:dyDescent="0.5">
      <c r="AB2318" s="102">
        <f t="shared" si="180"/>
        <v>38</v>
      </c>
      <c r="AC2318" s="103">
        <f t="shared" si="181"/>
        <v>64.620930232558152</v>
      </c>
      <c r="AD2318" s="103">
        <f t="shared" si="182"/>
        <v>2455.5953488372097</v>
      </c>
      <c r="AE2318" s="104">
        <f t="shared" si="183"/>
        <v>328.28411906976748</v>
      </c>
      <c r="AF2318" s="104">
        <f t="shared" si="184"/>
        <v>12474.796524651165</v>
      </c>
    </row>
    <row r="2319" spans="28:32" ht="20.100000000000001" customHeight="1" x14ac:dyDescent="0.5">
      <c r="AB2319" s="102">
        <f t="shared" si="180"/>
        <v>38</v>
      </c>
      <c r="AC2319" s="103">
        <f t="shared" si="181"/>
        <v>64.620930232558152</v>
      </c>
      <c r="AD2319" s="103">
        <f t="shared" si="182"/>
        <v>2455.5953488372097</v>
      </c>
      <c r="AE2319" s="104">
        <f t="shared" si="183"/>
        <v>328.28411906976748</v>
      </c>
      <c r="AF2319" s="104">
        <f t="shared" si="184"/>
        <v>12474.796524651165</v>
      </c>
    </row>
    <row r="2320" spans="28:32" ht="20.100000000000001" customHeight="1" x14ac:dyDescent="0.5">
      <c r="AB2320" s="102">
        <f t="shared" si="180"/>
        <v>38</v>
      </c>
      <c r="AC2320" s="103">
        <f t="shared" si="181"/>
        <v>64.620930232558152</v>
      </c>
      <c r="AD2320" s="103">
        <f t="shared" si="182"/>
        <v>2455.5953488372097</v>
      </c>
      <c r="AE2320" s="104">
        <f t="shared" si="183"/>
        <v>328.28411906976748</v>
      </c>
      <c r="AF2320" s="104">
        <f t="shared" si="184"/>
        <v>12474.796524651165</v>
      </c>
    </row>
    <row r="2321" spans="28:32" ht="20.100000000000001" customHeight="1" x14ac:dyDescent="0.5">
      <c r="AB2321" s="102">
        <f t="shared" si="180"/>
        <v>38</v>
      </c>
      <c r="AC2321" s="103">
        <f t="shared" si="181"/>
        <v>64.620930232558152</v>
      </c>
      <c r="AD2321" s="103">
        <f t="shared" si="182"/>
        <v>2455.5953488372097</v>
      </c>
      <c r="AE2321" s="104">
        <f t="shared" si="183"/>
        <v>328.28411906976748</v>
      </c>
      <c r="AF2321" s="104">
        <f t="shared" si="184"/>
        <v>12474.796524651165</v>
      </c>
    </row>
    <row r="2322" spans="28:32" ht="20.100000000000001" customHeight="1" x14ac:dyDescent="0.5">
      <c r="AB2322" s="102">
        <f t="shared" si="180"/>
        <v>38</v>
      </c>
      <c r="AC2322" s="103">
        <f t="shared" si="181"/>
        <v>64.620930232558152</v>
      </c>
      <c r="AD2322" s="103">
        <f t="shared" si="182"/>
        <v>2455.5953488372097</v>
      </c>
      <c r="AE2322" s="104">
        <f t="shared" si="183"/>
        <v>328.28411906976748</v>
      </c>
      <c r="AF2322" s="104">
        <f t="shared" si="184"/>
        <v>12474.796524651165</v>
      </c>
    </row>
    <row r="2323" spans="28:32" ht="20.100000000000001" customHeight="1" x14ac:dyDescent="0.5">
      <c r="AB2323" s="102">
        <f t="shared" si="180"/>
        <v>38</v>
      </c>
      <c r="AC2323" s="103">
        <f t="shared" si="181"/>
        <v>64.620930232558152</v>
      </c>
      <c r="AD2323" s="103">
        <f t="shared" si="182"/>
        <v>2455.5953488372097</v>
      </c>
      <c r="AE2323" s="104">
        <f t="shared" si="183"/>
        <v>328.28411906976748</v>
      </c>
      <c r="AF2323" s="104">
        <f t="shared" si="184"/>
        <v>12474.796524651165</v>
      </c>
    </row>
    <row r="2324" spans="28:32" ht="20.100000000000001" customHeight="1" x14ac:dyDescent="0.5">
      <c r="AB2324" s="102">
        <f t="shared" si="180"/>
        <v>38</v>
      </c>
      <c r="AC2324" s="103">
        <f t="shared" si="181"/>
        <v>64.620930232558152</v>
      </c>
      <c r="AD2324" s="103">
        <f t="shared" si="182"/>
        <v>2455.5953488372097</v>
      </c>
      <c r="AE2324" s="104">
        <f t="shared" si="183"/>
        <v>328.28411906976748</v>
      </c>
      <c r="AF2324" s="104">
        <f t="shared" si="184"/>
        <v>12474.796524651165</v>
      </c>
    </row>
    <row r="2325" spans="28:32" ht="20.100000000000001" customHeight="1" x14ac:dyDescent="0.5">
      <c r="AB2325" s="102">
        <f t="shared" si="180"/>
        <v>38</v>
      </c>
      <c r="AC2325" s="103">
        <f t="shared" si="181"/>
        <v>64.620930232558152</v>
      </c>
      <c r="AD2325" s="103">
        <f t="shared" si="182"/>
        <v>2455.5953488372097</v>
      </c>
      <c r="AE2325" s="104">
        <f t="shared" si="183"/>
        <v>328.28411906976748</v>
      </c>
      <c r="AF2325" s="104">
        <f t="shared" si="184"/>
        <v>12474.796524651165</v>
      </c>
    </row>
    <row r="2326" spans="28:32" ht="20.100000000000001" customHeight="1" x14ac:dyDescent="0.5">
      <c r="AB2326" s="102">
        <f t="shared" si="180"/>
        <v>38</v>
      </c>
      <c r="AC2326" s="103">
        <f t="shared" si="181"/>
        <v>64.620930232558152</v>
      </c>
      <c r="AD2326" s="103">
        <f t="shared" si="182"/>
        <v>2455.5953488372097</v>
      </c>
      <c r="AE2326" s="104">
        <f t="shared" si="183"/>
        <v>328.28411906976748</v>
      </c>
      <c r="AF2326" s="104">
        <f t="shared" si="184"/>
        <v>12474.796524651165</v>
      </c>
    </row>
    <row r="2327" spans="28:32" ht="20.100000000000001" customHeight="1" x14ac:dyDescent="0.5">
      <c r="AB2327" s="102">
        <f t="shared" si="180"/>
        <v>38</v>
      </c>
      <c r="AC2327" s="103">
        <f t="shared" si="181"/>
        <v>64.620930232558152</v>
      </c>
      <c r="AD2327" s="103">
        <f t="shared" si="182"/>
        <v>2455.5953488372097</v>
      </c>
      <c r="AE2327" s="104">
        <f t="shared" si="183"/>
        <v>328.28411906976748</v>
      </c>
      <c r="AF2327" s="104">
        <f t="shared" si="184"/>
        <v>12474.796524651165</v>
      </c>
    </row>
    <row r="2328" spans="28:32" ht="20.100000000000001" customHeight="1" x14ac:dyDescent="0.5">
      <c r="AB2328" s="102">
        <f t="shared" si="180"/>
        <v>38</v>
      </c>
      <c r="AC2328" s="103">
        <f t="shared" si="181"/>
        <v>64.620930232558152</v>
      </c>
      <c r="AD2328" s="103">
        <f t="shared" si="182"/>
        <v>2455.5953488372097</v>
      </c>
      <c r="AE2328" s="104">
        <f t="shared" si="183"/>
        <v>328.28411906976748</v>
      </c>
      <c r="AF2328" s="104">
        <f t="shared" si="184"/>
        <v>12474.796524651165</v>
      </c>
    </row>
    <row r="2329" spans="28:32" ht="20.100000000000001" customHeight="1" x14ac:dyDescent="0.5">
      <c r="AB2329" s="102">
        <f t="shared" si="180"/>
        <v>38</v>
      </c>
      <c r="AC2329" s="103">
        <f t="shared" si="181"/>
        <v>64.620930232558152</v>
      </c>
      <c r="AD2329" s="103">
        <f t="shared" si="182"/>
        <v>2455.5953488372097</v>
      </c>
      <c r="AE2329" s="104">
        <f t="shared" si="183"/>
        <v>328.28411906976748</v>
      </c>
      <c r="AF2329" s="104">
        <f t="shared" si="184"/>
        <v>12474.796524651165</v>
      </c>
    </row>
    <row r="2330" spans="28:32" ht="20.100000000000001" customHeight="1" x14ac:dyDescent="0.5">
      <c r="AB2330" s="102">
        <f t="shared" si="180"/>
        <v>38</v>
      </c>
      <c r="AC2330" s="103">
        <f t="shared" si="181"/>
        <v>64.620930232558152</v>
      </c>
      <c r="AD2330" s="103">
        <f t="shared" si="182"/>
        <v>2455.5953488372097</v>
      </c>
      <c r="AE2330" s="104">
        <f t="shared" si="183"/>
        <v>328.28411906976748</v>
      </c>
      <c r="AF2330" s="104">
        <f t="shared" si="184"/>
        <v>12474.796524651165</v>
      </c>
    </row>
    <row r="2331" spans="28:32" ht="20.100000000000001" customHeight="1" x14ac:dyDescent="0.5">
      <c r="AB2331" s="102">
        <f t="shared" si="180"/>
        <v>38</v>
      </c>
      <c r="AC2331" s="103">
        <f t="shared" si="181"/>
        <v>64.620930232558152</v>
      </c>
      <c r="AD2331" s="103">
        <f t="shared" si="182"/>
        <v>2455.5953488372097</v>
      </c>
      <c r="AE2331" s="104">
        <f t="shared" si="183"/>
        <v>328.28411906976748</v>
      </c>
      <c r="AF2331" s="104">
        <f t="shared" si="184"/>
        <v>12474.796524651165</v>
      </c>
    </row>
    <row r="2332" spans="28:32" ht="20.100000000000001" customHeight="1" x14ac:dyDescent="0.5">
      <c r="AB2332" s="102">
        <f t="shared" si="180"/>
        <v>38</v>
      </c>
      <c r="AC2332" s="103">
        <f t="shared" si="181"/>
        <v>64.620930232558152</v>
      </c>
      <c r="AD2332" s="103">
        <f t="shared" si="182"/>
        <v>2455.5953488372097</v>
      </c>
      <c r="AE2332" s="104">
        <f t="shared" si="183"/>
        <v>328.28411906976748</v>
      </c>
      <c r="AF2332" s="104">
        <f t="shared" si="184"/>
        <v>12474.796524651165</v>
      </c>
    </row>
    <row r="2333" spans="28:32" ht="20.100000000000001" customHeight="1" x14ac:dyDescent="0.5">
      <c r="AB2333" s="102">
        <f t="shared" si="180"/>
        <v>38</v>
      </c>
      <c r="AC2333" s="103">
        <f t="shared" si="181"/>
        <v>64.620930232558152</v>
      </c>
      <c r="AD2333" s="103">
        <f t="shared" si="182"/>
        <v>2455.5953488372097</v>
      </c>
      <c r="AE2333" s="104">
        <f t="shared" si="183"/>
        <v>328.28411906976748</v>
      </c>
      <c r="AF2333" s="104">
        <f t="shared" si="184"/>
        <v>12474.796524651165</v>
      </c>
    </row>
    <row r="2334" spans="28:32" ht="20.100000000000001" customHeight="1" x14ac:dyDescent="0.5">
      <c r="AB2334" s="102">
        <f t="shared" si="180"/>
        <v>38</v>
      </c>
      <c r="AC2334" s="103">
        <f t="shared" si="181"/>
        <v>64.620930232558152</v>
      </c>
      <c r="AD2334" s="103">
        <f t="shared" si="182"/>
        <v>2455.5953488372097</v>
      </c>
      <c r="AE2334" s="104">
        <f t="shared" si="183"/>
        <v>328.28411906976748</v>
      </c>
      <c r="AF2334" s="104">
        <f t="shared" si="184"/>
        <v>12474.796524651165</v>
      </c>
    </row>
    <row r="2335" spans="28:32" ht="20.100000000000001" customHeight="1" x14ac:dyDescent="0.5">
      <c r="AB2335" s="102">
        <f t="shared" si="180"/>
        <v>38</v>
      </c>
      <c r="AC2335" s="103">
        <f t="shared" si="181"/>
        <v>64.620930232558152</v>
      </c>
      <c r="AD2335" s="103">
        <f t="shared" si="182"/>
        <v>2455.5953488372097</v>
      </c>
      <c r="AE2335" s="104">
        <f t="shared" si="183"/>
        <v>328.28411906976748</v>
      </c>
      <c r="AF2335" s="104">
        <f t="shared" si="184"/>
        <v>12474.796524651165</v>
      </c>
    </row>
    <row r="2336" spans="28:32" ht="20.100000000000001" customHeight="1" x14ac:dyDescent="0.5">
      <c r="AB2336" s="102">
        <f t="shared" si="180"/>
        <v>38</v>
      </c>
      <c r="AC2336" s="103">
        <f t="shared" si="181"/>
        <v>64.620930232558152</v>
      </c>
      <c r="AD2336" s="103">
        <f t="shared" si="182"/>
        <v>2455.5953488372097</v>
      </c>
      <c r="AE2336" s="104">
        <f t="shared" si="183"/>
        <v>328.28411906976748</v>
      </c>
      <c r="AF2336" s="104">
        <f t="shared" si="184"/>
        <v>12474.796524651165</v>
      </c>
    </row>
    <row r="2337" spans="28:32" ht="20.100000000000001" customHeight="1" x14ac:dyDescent="0.5">
      <c r="AB2337" s="102">
        <f t="shared" si="180"/>
        <v>38</v>
      </c>
      <c r="AC2337" s="103">
        <f t="shared" si="181"/>
        <v>64.620930232558152</v>
      </c>
      <c r="AD2337" s="103">
        <f t="shared" si="182"/>
        <v>2455.5953488372097</v>
      </c>
      <c r="AE2337" s="104">
        <f t="shared" si="183"/>
        <v>328.28411906976748</v>
      </c>
      <c r="AF2337" s="104">
        <f t="shared" si="184"/>
        <v>12474.796524651165</v>
      </c>
    </row>
    <row r="2338" spans="28:32" ht="20.100000000000001" customHeight="1" x14ac:dyDescent="0.5">
      <c r="AB2338" s="102">
        <f t="shared" si="180"/>
        <v>38</v>
      </c>
      <c r="AC2338" s="103">
        <f t="shared" si="181"/>
        <v>64.620930232558152</v>
      </c>
      <c r="AD2338" s="103">
        <f t="shared" si="182"/>
        <v>2455.5953488372097</v>
      </c>
      <c r="AE2338" s="104">
        <f t="shared" si="183"/>
        <v>328.28411906976748</v>
      </c>
      <c r="AF2338" s="104">
        <f t="shared" si="184"/>
        <v>12474.796524651165</v>
      </c>
    </row>
    <row r="2339" spans="28:32" ht="20.100000000000001" customHeight="1" x14ac:dyDescent="0.5">
      <c r="AB2339" s="102">
        <f t="shared" si="180"/>
        <v>38</v>
      </c>
      <c r="AC2339" s="103">
        <f t="shared" si="181"/>
        <v>64.620930232558152</v>
      </c>
      <c r="AD2339" s="103">
        <f t="shared" si="182"/>
        <v>2455.5953488372097</v>
      </c>
      <c r="AE2339" s="104">
        <f t="shared" si="183"/>
        <v>328.28411906976748</v>
      </c>
      <c r="AF2339" s="104">
        <f t="shared" si="184"/>
        <v>12474.796524651165</v>
      </c>
    </row>
    <row r="2340" spans="28:32" ht="20.100000000000001" customHeight="1" x14ac:dyDescent="0.5">
      <c r="AB2340" s="102">
        <f t="shared" si="180"/>
        <v>38</v>
      </c>
      <c r="AC2340" s="103">
        <f t="shared" si="181"/>
        <v>64.620930232558152</v>
      </c>
      <c r="AD2340" s="103">
        <f t="shared" si="182"/>
        <v>2455.5953488372097</v>
      </c>
      <c r="AE2340" s="104">
        <f t="shared" si="183"/>
        <v>328.28411906976748</v>
      </c>
      <c r="AF2340" s="104">
        <f t="shared" si="184"/>
        <v>12474.796524651165</v>
      </c>
    </row>
    <row r="2341" spans="28:32" ht="20.100000000000001" customHeight="1" x14ac:dyDescent="0.5">
      <c r="AB2341" s="102">
        <f t="shared" si="180"/>
        <v>38</v>
      </c>
      <c r="AC2341" s="103">
        <f t="shared" si="181"/>
        <v>64.620930232558152</v>
      </c>
      <c r="AD2341" s="103">
        <f t="shared" si="182"/>
        <v>2455.5953488372097</v>
      </c>
      <c r="AE2341" s="104">
        <f t="shared" si="183"/>
        <v>328.28411906976748</v>
      </c>
      <c r="AF2341" s="104">
        <f t="shared" si="184"/>
        <v>12474.796524651165</v>
      </c>
    </row>
    <row r="2342" spans="28:32" ht="20.100000000000001" customHeight="1" x14ac:dyDescent="0.5">
      <c r="AB2342" s="102">
        <f t="shared" si="180"/>
        <v>38</v>
      </c>
      <c r="AC2342" s="103">
        <f t="shared" si="181"/>
        <v>64.620930232558152</v>
      </c>
      <c r="AD2342" s="103">
        <f t="shared" si="182"/>
        <v>2455.5953488372097</v>
      </c>
      <c r="AE2342" s="104">
        <f t="shared" si="183"/>
        <v>328.28411906976748</v>
      </c>
      <c r="AF2342" s="104">
        <f t="shared" si="184"/>
        <v>12474.796524651165</v>
      </c>
    </row>
    <row r="2343" spans="28:32" ht="20.100000000000001" customHeight="1" x14ac:dyDescent="0.5">
      <c r="AB2343" s="102">
        <f t="shared" si="180"/>
        <v>38</v>
      </c>
      <c r="AC2343" s="103">
        <f t="shared" si="181"/>
        <v>64.620930232558152</v>
      </c>
      <c r="AD2343" s="103">
        <f t="shared" si="182"/>
        <v>2455.5953488372097</v>
      </c>
      <c r="AE2343" s="104">
        <f t="shared" si="183"/>
        <v>328.28411906976748</v>
      </c>
      <c r="AF2343" s="104">
        <f t="shared" si="184"/>
        <v>12474.796524651165</v>
      </c>
    </row>
    <row r="2344" spans="28:32" ht="20.100000000000001" customHeight="1" x14ac:dyDescent="0.5">
      <c r="AB2344" s="102">
        <f t="shared" si="180"/>
        <v>38</v>
      </c>
      <c r="AC2344" s="103">
        <f t="shared" si="181"/>
        <v>64.620930232558152</v>
      </c>
      <c r="AD2344" s="103">
        <f t="shared" si="182"/>
        <v>2455.5953488372097</v>
      </c>
      <c r="AE2344" s="104">
        <f t="shared" si="183"/>
        <v>328.28411906976748</v>
      </c>
      <c r="AF2344" s="104">
        <f t="shared" si="184"/>
        <v>12474.796524651165</v>
      </c>
    </row>
    <row r="2345" spans="28:32" ht="20.100000000000001" customHeight="1" x14ac:dyDescent="0.5">
      <c r="AB2345" s="102">
        <f t="shared" si="180"/>
        <v>38</v>
      </c>
      <c r="AC2345" s="103">
        <f t="shared" si="181"/>
        <v>64.620930232558152</v>
      </c>
      <c r="AD2345" s="103">
        <f t="shared" si="182"/>
        <v>2455.5953488372097</v>
      </c>
      <c r="AE2345" s="104">
        <f t="shared" si="183"/>
        <v>328.28411906976748</v>
      </c>
      <c r="AF2345" s="104">
        <f t="shared" si="184"/>
        <v>12474.796524651165</v>
      </c>
    </row>
    <row r="2346" spans="28:32" ht="20.100000000000001" customHeight="1" x14ac:dyDescent="0.5">
      <c r="AB2346" s="102">
        <f t="shared" si="180"/>
        <v>38</v>
      </c>
      <c r="AC2346" s="103">
        <f t="shared" si="181"/>
        <v>64.620930232558152</v>
      </c>
      <c r="AD2346" s="103">
        <f t="shared" si="182"/>
        <v>2455.5953488372097</v>
      </c>
      <c r="AE2346" s="104">
        <f t="shared" si="183"/>
        <v>328.28411906976748</v>
      </c>
      <c r="AF2346" s="104">
        <f t="shared" si="184"/>
        <v>12474.796524651165</v>
      </c>
    </row>
    <row r="2347" spans="28:32" ht="20.100000000000001" customHeight="1" x14ac:dyDescent="0.5">
      <c r="AB2347" s="102">
        <f t="shared" si="180"/>
        <v>38</v>
      </c>
      <c r="AC2347" s="103">
        <f t="shared" si="181"/>
        <v>64.620930232558152</v>
      </c>
      <c r="AD2347" s="103">
        <f t="shared" si="182"/>
        <v>2455.5953488372097</v>
      </c>
      <c r="AE2347" s="104">
        <f t="shared" si="183"/>
        <v>328.28411906976748</v>
      </c>
      <c r="AF2347" s="104">
        <f t="shared" si="184"/>
        <v>12474.796524651165</v>
      </c>
    </row>
    <row r="2348" spans="28:32" ht="20.100000000000001" customHeight="1" x14ac:dyDescent="0.5">
      <c r="AB2348" s="102">
        <f t="shared" si="180"/>
        <v>38</v>
      </c>
      <c r="AC2348" s="103">
        <f t="shared" si="181"/>
        <v>64.620930232558152</v>
      </c>
      <c r="AD2348" s="103">
        <f t="shared" si="182"/>
        <v>2455.5953488372097</v>
      </c>
      <c r="AE2348" s="104">
        <f t="shared" si="183"/>
        <v>328.28411906976748</v>
      </c>
      <c r="AF2348" s="104">
        <f t="shared" si="184"/>
        <v>12474.796524651165</v>
      </c>
    </row>
    <row r="2349" spans="28:32" ht="20.100000000000001" customHeight="1" x14ac:dyDescent="0.5">
      <c r="AB2349" s="102">
        <f t="shared" si="180"/>
        <v>38</v>
      </c>
      <c r="AC2349" s="103">
        <f t="shared" si="181"/>
        <v>64.620930232558152</v>
      </c>
      <c r="AD2349" s="103">
        <f t="shared" si="182"/>
        <v>2455.5953488372097</v>
      </c>
      <c r="AE2349" s="104">
        <f t="shared" si="183"/>
        <v>328.28411906976748</v>
      </c>
      <c r="AF2349" s="104">
        <f t="shared" si="184"/>
        <v>12474.796524651165</v>
      </c>
    </row>
    <row r="2350" spans="28:32" ht="20.100000000000001" customHeight="1" x14ac:dyDescent="0.5">
      <c r="AB2350" s="102">
        <f t="shared" si="180"/>
        <v>38</v>
      </c>
      <c r="AC2350" s="103">
        <f t="shared" si="181"/>
        <v>64.620930232558152</v>
      </c>
      <c r="AD2350" s="103">
        <f t="shared" si="182"/>
        <v>2455.5953488372097</v>
      </c>
      <c r="AE2350" s="104">
        <f t="shared" si="183"/>
        <v>328.28411906976748</v>
      </c>
      <c r="AF2350" s="104">
        <f t="shared" si="184"/>
        <v>12474.796524651165</v>
      </c>
    </row>
    <row r="2351" spans="28:32" ht="20.100000000000001" customHeight="1" x14ac:dyDescent="0.5">
      <c r="AB2351" s="102">
        <f t="shared" si="180"/>
        <v>38</v>
      </c>
      <c r="AC2351" s="103">
        <f t="shared" si="181"/>
        <v>64.620930232558152</v>
      </c>
      <c r="AD2351" s="103">
        <f t="shared" si="182"/>
        <v>2455.5953488372097</v>
      </c>
      <c r="AE2351" s="104">
        <f t="shared" si="183"/>
        <v>328.28411906976748</v>
      </c>
      <c r="AF2351" s="104">
        <f t="shared" si="184"/>
        <v>12474.796524651165</v>
      </c>
    </row>
    <row r="2352" spans="28:32" ht="20.100000000000001" customHeight="1" x14ac:dyDescent="0.5">
      <c r="AB2352" s="102">
        <f t="shared" si="180"/>
        <v>38</v>
      </c>
      <c r="AC2352" s="103">
        <f t="shared" si="181"/>
        <v>64.620930232558152</v>
      </c>
      <c r="AD2352" s="103">
        <f t="shared" si="182"/>
        <v>2455.5953488372097</v>
      </c>
      <c r="AE2352" s="104">
        <f t="shared" si="183"/>
        <v>328.28411906976748</v>
      </c>
      <c r="AF2352" s="104">
        <f t="shared" si="184"/>
        <v>12474.796524651165</v>
      </c>
    </row>
    <row r="2353" spans="28:32" ht="20.100000000000001" customHeight="1" x14ac:dyDescent="0.5">
      <c r="AB2353" s="102">
        <f t="shared" si="180"/>
        <v>38</v>
      </c>
      <c r="AC2353" s="103">
        <f t="shared" si="181"/>
        <v>64.620930232558152</v>
      </c>
      <c r="AD2353" s="103">
        <f t="shared" si="182"/>
        <v>2455.5953488372097</v>
      </c>
      <c r="AE2353" s="104">
        <f t="shared" si="183"/>
        <v>328.28411906976748</v>
      </c>
      <c r="AF2353" s="104">
        <f t="shared" si="184"/>
        <v>12474.796524651165</v>
      </c>
    </row>
    <row r="2354" spans="28:32" ht="20.100000000000001" customHeight="1" x14ac:dyDescent="0.5">
      <c r="AB2354" s="102">
        <f t="shared" si="180"/>
        <v>38</v>
      </c>
      <c r="AC2354" s="103">
        <f t="shared" si="181"/>
        <v>64.620930232558152</v>
      </c>
      <c r="AD2354" s="103">
        <f t="shared" si="182"/>
        <v>2455.5953488372097</v>
      </c>
      <c r="AE2354" s="104">
        <f t="shared" si="183"/>
        <v>328.28411906976748</v>
      </c>
      <c r="AF2354" s="104">
        <f t="shared" si="184"/>
        <v>12474.796524651165</v>
      </c>
    </row>
    <row r="2355" spans="28:32" ht="20.100000000000001" customHeight="1" x14ac:dyDescent="0.5">
      <c r="AB2355" s="102">
        <f t="shared" si="180"/>
        <v>38</v>
      </c>
      <c r="AC2355" s="103">
        <f t="shared" si="181"/>
        <v>64.620930232558152</v>
      </c>
      <c r="AD2355" s="103">
        <f t="shared" si="182"/>
        <v>2455.5953488372097</v>
      </c>
      <c r="AE2355" s="104">
        <f t="shared" si="183"/>
        <v>328.28411906976748</v>
      </c>
      <c r="AF2355" s="104">
        <f t="shared" si="184"/>
        <v>12474.796524651165</v>
      </c>
    </row>
    <row r="2356" spans="28:32" ht="20.100000000000001" customHeight="1" x14ac:dyDescent="0.5">
      <c r="AB2356" s="102">
        <f t="shared" si="180"/>
        <v>38</v>
      </c>
      <c r="AC2356" s="103">
        <f t="shared" si="181"/>
        <v>64.620930232558152</v>
      </c>
      <c r="AD2356" s="103">
        <f t="shared" si="182"/>
        <v>2455.5953488372097</v>
      </c>
      <c r="AE2356" s="104">
        <f t="shared" si="183"/>
        <v>328.28411906976748</v>
      </c>
      <c r="AF2356" s="104">
        <f t="shared" si="184"/>
        <v>12474.796524651165</v>
      </c>
    </row>
    <row r="2357" spans="28:32" ht="20.100000000000001" customHeight="1" x14ac:dyDescent="0.5">
      <c r="AB2357" s="102">
        <f t="shared" si="180"/>
        <v>38</v>
      </c>
      <c r="AC2357" s="103">
        <f t="shared" si="181"/>
        <v>64.620930232558152</v>
      </c>
      <c r="AD2357" s="103">
        <f t="shared" si="182"/>
        <v>2455.5953488372097</v>
      </c>
      <c r="AE2357" s="104">
        <f t="shared" si="183"/>
        <v>328.28411906976748</v>
      </c>
      <c r="AF2357" s="104">
        <f t="shared" si="184"/>
        <v>12474.796524651165</v>
      </c>
    </row>
    <row r="2358" spans="28:32" ht="20.100000000000001" customHeight="1" x14ac:dyDescent="0.5">
      <c r="AB2358" s="102">
        <f t="shared" si="180"/>
        <v>38</v>
      </c>
      <c r="AC2358" s="103">
        <f t="shared" si="181"/>
        <v>64.620930232558152</v>
      </c>
      <c r="AD2358" s="103">
        <f t="shared" si="182"/>
        <v>2455.5953488372097</v>
      </c>
      <c r="AE2358" s="104">
        <f t="shared" si="183"/>
        <v>328.28411906976748</v>
      </c>
      <c r="AF2358" s="104">
        <f t="shared" si="184"/>
        <v>12474.796524651165</v>
      </c>
    </row>
    <row r="2359" spans="28:32" ht="20.100000000000001" customHeight="1" x14ac:dyDescent="0.5">
      <c r="AB2359" s="102">
        <f t="shared" si="180"/>
        <v>38</v>
      </c>
      <c r="AC2359" s="103">
        <f t="shared" si="181"/>
        <v>64.620930232558152</v>
      </c>
      <c r="AD2359" s="103">
        <f t="shared" si="182"/>
        <v>2455.5953488372097</v>
      </c>
      <c r="AE2359" s="104">
        <f t="shared" si="183"/>
        <v>328.28411906976748</v>
      </c>
      <c r="AF2359" s="104">
        <f t="shared" si="184"/>
        <v>12474.796524651165</v>
      </c>
    </row>
    <row r="2360" spans="28:32" ht="20.100000000000001" customHeight="1" x14ac:dyDescent="0.5">
      <c r="AB2360" s="102">
        <f t="shared" si="180"/>
        <v>38</v>
      </c>
      <c r="AC2360" s="103">
        <f t="shared" si="181"/>
        <v>64.620930232558152</v>
      </c>
      <c r="AD2360" s="103">
        <f t="shared" si="182"/>
        <v>2455.5953488372097</v>
      </c>
      <c r="AE2360" s="104">
        <f t="shared" si="183"/>
        <v>328.28411906976748</v>
      </c>
      <c r="AF2360" s="104">
        <f t="shared" si="184"/>
        <v>12474.796524651165</v>
      </c>
    </row>
    <row r="2361" spans="28:32" ht="20.100000000000001" customHeight="1" x14ac:dyDescent="0.5">
      <c r="AB2361" s="102">
        <f t="shared" si="180"/>
        <v>38</v>
      </c>
      <c r="AC2361" s="103">
        <f t="shared" si="181"/>
        <v>64.620930232558152</v>
      </c>
      <c r="AD2361" s="103">
        <f t="shared" si="182"/>
        <v>2455.5953488372097</v>
      </c>
      <c r="AE2361" s="104">
        <f t="shared" si="183"/>
        <v>328.28411906976748</v>
      </c>
      <c r="AF2361" s="104">
        <f t="shared" si="184"/>
        <v>12474.796524651165</v>
      </c>
    </row>
    <row r="2362" spans="28:32" ht="20.100000000000001" customHeight="1" x14ac:dyDescent="0.5">
      <c r="AB2362" s="102">
        <f t="shared" si="180"/>
        <v>38</v>
      </c>
      <c r="AC2362" s="103">
        <f t="shared" si="181"/>
        <v>64.620930232558152</v>
      </c>
      <c r="AD2362" s="103">
        <f t="shared" si="182"/>
        <v>2455.5953488372097</v>
      </c>
      <c r="AE2362" s="104">
        <f t="shared" si="183"/>
        <v>328.28411906976748</v>
      </c>
      <c r="AF2362" s="104">
        <f t="shared" si="184"/>
        <v>12474.796524651165</v>
      </c>
    </row>
    <row r="2363" spans="28:32" ht="20.100000000000001" customHeight="1" x14ac:dyDescent="0.5">
      <c r="AB2363" s="102">
        <f t="shared" si="180"/>
        <v>38</v>
      </c>
      <c r="AC2363" s="103">
        <f t="shared" si="181"/>
        <v>64.620930232558152</v>
      </c>
      <c r="AD2363" s="103">
        <f t="shared" si="182"/>
        <v>2455.5953488372097</v>
      </c>
      <c r="AE2363" s="104">
        <f t="shared" si="183"/>
        <v>328.28411906976748</v>
      </c>
      <c r="AF2363" s="104">
        <f t="shared" si="184"/>
        <v>12474.796524651165</v>
      </c>
    </row>
    <row r="2364" spans="28:32" ht="20.100000000000001" customHeight="1" x14ac:dyDescent="0.5">
      <c r="AB2364" s="102">
        <f t="shared" si="180"/>
        <v>38</v>
      </c>
      <c r="AC2364" s="103">
        <f t="shared" si="181"/>
        <v>64.620930232558152</v>
      </c>
      <c r="AD2364" s="103">
        <f t="shared" si="182"/>
        <v>2455.5953488372097</v>
      </c>
      <c r="AE2364" s="104">
        <f t="shared" si="183"/>
        <v>328.28411906976748</v>
      </c>
      <c r="AF2364" s="104">
        <f t="shared" si="184"/>
        <v>12474.796524651165</v>
      </c>
    </row>
    <row r="2365" spans="28:32" ht="20.100000000000001" customHeight="1" x14ac:dyDescent="0.5">
      <c r="AB2365" s="102">
        <f t="shared" si="180"/>
        <v>38</v>
      </c>
      <c r="AC2365" s="103">
        <f t="shared" si="181"/>
        <v>64.620930232558152</v>
      </c>
      <c r="AD2365" s="103">
        <f t="shared" si="182"/>
        <v>2455.5953488372097</v>
      </c>
      <c r="AE2365" s="104">
        <f t="shared" si="183"/>
        <v>328.28411906976748</v>
      </c>
      <c r="AF2365" s="104">
        <f t="shared" si="184"/>
        <v>12474.796524651165</v>
      </c>
    </row>
    <row r="2366" spans="28:32" ht="20.100000000000001" customHeight="1" x14ac:dyDescent="0.5">
      <c r="AB2366" s="102">
        <f t="shared" si="180"/>
        <v>38</v>
      </c>
      <c r="AC2366" s="103">
        <f t="shared" si="181"/>
        <v>64.620930232558152</v>
      </c>
      <c r="AD2366" s="103">
        <f t="shared" si="182"/>
        <v>2455.5953488372097</v>
      </c>
      <c r="AE2366" s="104">
        <f t="shared" si="183"/>
        <v>328.28411906976748</v>
      </c>
      <c r="AF2366" s="104">
        <f t="shared" si="184"/>
        <v>12474.796524651165</v>
      </c>
    </row>
    <row r="2367" spans="28:32" ht="20.100000000000001" customHeight="1" x14ac:dyDescent="0.5">
      <c r="AB2367" s="102">
        <f t="shared" si="180"/>
        <v>38</v>
      </c>
      <c r="AC2367" s="103">
        <f t="shared" si="181"/>
        <v>64.620930232558152</v>
      </c>
      <c r="AD2367" s="103">
        <f t="shared" si="182"/>
        <v>2455.5953488372097</v>
      </c>
      <c r="AE2367" s="104">
        <f t="shared" si="183"/>
        <v>328.28411906976748</v>
      </c>
      <c r="AF2367" s="104">
        <f t="shared" si="184"/>
        <v>12474.796524651165</v>
      </c>
    </row>
    <row r="2368" spans="28:32" ht="20.100000000000001" customHeight="1" x14ac:dyDescent="0.5">
      <c r="AB2368" s="102">
        <f t="shared" si="180"/>
        <v>38</v>
      </c>
      <c r="AC2368" s="103">
        <f t="shared" si="181"/>
        <v>64.620930232558152</v>
      </c>
      <c r="AD2368" s="103">
        <f t="shared" si="182"/>
        <v>2455.5953488372097</v>
      </c>
      <c r="AE2368" s="104">
        <f t="shared" si="183"/>
        <v>328.28411906976748</v>
      </c>
      <c r="AF2368" s="104">
        <f t="shared" si="184"/>
        <v>12474.796524651165</v>
      </c>
    </row>
    <row r="2369" spans="28:32" ht="20.100000000000001" customHeight="1" x14ac:dyDescent="0.5">
      <c r="AB2369" s="102">
        <f t="shared" si="180"/>
        <v>38</v>
      </c>
      <c r="AC2369" s="103">
        <f t="shared" si="181"/>
        <v>64.620930232558152</v>
      </c>
      <c r="AD2369" s="103">
        <f t="shared" si="182"/>
        <v>2455.5953488372097</v>
      </c>
      <c r="AE2369" s="104">
        <f t="shared" si="183"/>
        <v>328.28411906976748</v>
      </c>
      <c r="AF2369" s="104">
        <f t="shared" si="184"/>
        <v>12474.796524651165</v>
      </c>
    </row>
    <row r="2370" spans="28:32" ht="20.100000000000001" customHeight="1" x14ac:dyDescent="0.5">
      <c r="AB2370" s="102">
        <f t="shared" si="180"/>
        <v>38</v>
      </c>
      <c r="AC2370" s="103">
        <f t="shared" si="181"/>
        <v>64.620930232558152</v>
      </c>
      <c r="AD2370" s="103">
        <f t="shared" si="182"/>
        <v>2455.5953488372097</v>
      </c>
      <c r="AE2370" s="104">
        <f t="shared" si="183"/>
        <v>328.28411906976748</v>
      </c>
      <c r="AF2370" s="104">
        <f t="shared" si="184"/>
        <v>12474.796524651165</v>
      </c>
    </row>
    <row r="2371" spans="28:32" ht="20.100000000000001" customHeight="1" x14ac:dyDescent="0.5">
      <c r="AB2371" s="102">
        <f t="shared" si="180"/>
        <v>38</v>
      </c>
      <c r="AC2371" s="103">
        <f t="shared" si="181"/>
        <v>64.620930232558152</v>
      </c>
      <c r="AD2371" s="103">
        <f t="shared" si="182"/>
        <v>2455.5953488372097</v>
      </c>
      <c r="AE2371" s="104">
        <f t="shared" si="183"/>
        <v>328.28411906976748</v>
      </c>
      <c r="AF2371" s="104">
        <f t="shared" si="184"/>
        <v>12474.796524651165</v>
      </c>
    </row>
    <row r="2372" spans="28:32" ht="20.100000000000001" customHeight="1" x14ac:dyDescent="0.5">
      <c r="AB2372" s="102">
        <f t="shared" si="180"/>
        <v>38</v>
      </c>
      <c r="AC2372" s="103">
        <f t="shared" si="181"/>
        <v>64.620930232558152</v>
      </c>
      <c r="AD2372" s="103">
        <f t="shared" si="182"/>
        <v>2455.5953488372097</v>
      </c>
      <c r="AE2372" s="104">
        <f t="shared" si="183"/>
        <v>328.28411906976748</v>
      </c>
      <c r="AF2372" s="104">
        <f t="shared" si="184"/>
        <v>12474.796524651165</v>
      </c>
    </row>
    <row r="2373" spans="28:32" ht="20.100000000000001" customHeight="1" x14ac:dyDescent="0.5">
      <c r="AB2373" s="102">
        <f t="shared" si="180"/>
        <v>38</v>
      </c>
      <c r="AC2373" s="103">
        <f t="shared" si="181"/>
        <v>64.620930232558152</v>
      </c>
      <c r="AD2373" s="103">
        <f t="shared" si="182"/>
        <v>2455.5953488372097</v>
      </c>
      <c r="AE2373" s="104">
        <f t="shared" si="183"/>
        <v>328.28411906976748</v>
      </c>
      <c r="AF2373" s="104">
        <f t="shared" si="184"/>
        <v>12474.796524651165</v>
      </c>
    </row>
    <row r="2374" spans="28:32" ht="20.100000000000001" customHeight="1" x14ac:dyDescent="0.5">
      <c r="AB2374" s="102">
        <f t="shared" si="180"/>
        <v>38</v>
      </c>
      <c r="AC2374" s="103">
        <f t="shared" si="181"/>
        <v>64.620930232558152</v>
      </c>
      <c r="AD2374" s="103">
        <f t="shared" si="182"/>
        <v>2455.5953488372097</v>
      </c>
      <c r="AE2374" s="104">
        <f t="shared" si="183"/>
        <v>328.28411906976748</v>
      </c>
      <c r="AF2374" s="104">
        <f t="shared" si="184"/>
        <v>12474.796524651165</v>
      </c>
    </row>
    <row r="2375" spans="28:32" ht="20.100000000000001" customHeight="1" x14ac:dyDescent="0.5">
      <c r="AB2375" s="102">
        <f t="shared" ref="AB2375:AB2438" si="185">AB2374+U2375</f>
        <v>38</v>
      </c>
      <c r="AC2375" s="103">
        <f t="shared" ref="AC2375:AC2438" si="186">IF(U2375&gt;0,(W2375+AD2374)/AB2375,AC2374)</f>
        <v>64.620930232558152</v>
      </c>
      <c r="AD2375" s="103">
        <f t="shared" ref="AD2375:AD2438" si="187">AB2375*AC2375</f>
        <v>2455.5953488372097</v>
      </c>
      <c r="AE2375" s="104">
        <f t="shared" ref="AE2375:AE2438" si="188">IF(U2375&gt;0,(AF2374+Z2375)/AB2375,AE2374)</f>
        <v>328.28411906976748</v>
      </c>
      <c r="AF2375" s="104">
        <f t="shared" ref="AF2375:AF2438" si="189">AB2375*AE2375</f>
        <v>12474.796524651165</v>
      </c>
    </row>
    <row r="2376" spans="28:32" ht="20.100000000000001" customHeight="1" x14ac:dyDescent="0.5">
      <c r="AB2376" s="102">
        <f t="shared" si="185"/>
        <v>38</v>
      </c>
      <c r="AC2376" s="103">
        <f t="shared" si="186"/>
        <v>64.620930232558152</v>
      </c>
      <c r="AD2376" s="103">
        <f t="shared" si="187"/>
        <v>2455.5953488372097</v>
      </c>
      <c r="AE2376" s="104">
        <f t="shared" si="188"/>
        <v>328.28411906976748</v>
      </c>
      <c r="AF2376" s="104">
        <f t="shared" si="189"/>
        <v>12474.796524651165</v>
      </c>
    </row>
    <row r="2377" spans="28:32" ht="20.100000000000001" customHeight="1" x14ac:dyDescent="0.5">
      <c r="AB2377" s="102">
        <f t="shared" si="185"/>
        <v>38</v>
      </c>
      <c r="AC2377" s="103">
        <f t="shared" si="186"/>
        <v>64.620930232558152</v>
      </c>
      <c r="AD2377" s="103">
        <f t="shared" si="187"/>
        <v>2455.5953488372097</v>
      </c>
      <c r="AE2377" s="104">
        <f t="shared" si="188"/>
        <v>328.28411906976748</v>
      </c>
      <c r="AF2377" s="104">
        <f t="shared" si="189"/>
        <v>12474.796524651165</v>
      </c>
    </row>
    <row r="2378" spans="28:32" ht="20.100000000000001" customHeight="1" x14ac:dyDescent="0.5">
      <c r="AB2378" s="102">
        <f t="shared" si="185"/>
        <v>38</v>
      </c>
      <c r="AC2378" s="103">
        <f t="shared" si="186"/>
        <v>64.620930232558152</v>
      </c>
      <c r="AD2378" s="103">
        <f t="shared" si="187"/>
        <v>2455.5953488372097</v>
      </c>
      <c r="AE2378" s="104">
        <f t="shared" si="188"/>
        <v>328.28411906976748</v>
      </c>
      <c r="AF2378" s="104">
        <f t="shared" si="189"/>
        <v>12474.796524651165</v>
      </c>
    </row>
    <row r="2379" spans="28:32" ht="20.100000000000001" customHeight="1" x14ac:dyDescent="0.5">
      <c r="AB2379" s="102">
        <f t="shared" si="185"/>
        <v>38</v>
      </c>
      <c r="AC2379" s="103">
        <f t="shared" si="186"/>
        <v>64.620930232558152</v>
      </c>
      <c r="AD2379" s="103">
        <f t="shared" si="187"/>
        <v>2455.5953488372097</v>
      </c>
      <c r="AE2379" s="104">
        <f t="shared" si="188"/>
        <v>328.28411906976748</v>
      </c>
      <c r="AF2379" s="104">
        <f t="shared" si="189"/>
        <v>12474.796524651165</v>
      </c>
    </row>
    <row r="2380" spans="28:32" ht="20.100000000000001" customHeight="1" x14ac:dyDescent="0.5">
      <c r="AB2380" s="102">
        <f t="shared" si="185"/>
        <v>38</v>
      </c>
      <c r="AC2380" s="103">
        <f t="shared" si="186"/>
        <v>64.620930232558152</v>
      </c>
      <c r="AD2380" s="103">
        <f t="shared" si="187"/>
        <v>2455.5953488372097</v>
      </c>
      <c r="AE2380" s="104">
        <f t="shared" si="188"/>
        <v>328.28411906976748</v>
      </c>
      <c r="AF2380" s="104">
        <f t="shared" si="189"/>
        <v>12474.796524651165</v>
      </c>
    </row>
    <row r="2381" spans="28:32" ht="20.100000000000001" customHeight="1" x14ac:dyDescent="0.5">
      <c r="AB2381" s="102">
        <f t="shared" si="185"/>
        <v>38</v>
      </c>
      <c r="AC2381" s="103">
        <f t="shared" si="186"/>
        <v>64.620930232558152</v>
      </c>
      <c r="AD2381" s="103">
        <f t="shared" si="187"/>
        <v>2455.5953488372097</v>
      </c>
      <c r="AE2381" s="104">
        <f t="shared" si="188"/>
        <v>328.28411906976748</v>
      </c>
      <c r="AF2381" s="104">
        <f t="shared" si="189"/>
        <v>12474.796524651165</v>
      </c>
    </row>
    <row r="2382" spans="28:32" ht="20.100000000000001" customHeight="1" x14ac:dyDescent="0.5">
      <c r="AB2382" s="102">
        <f t="shared" si="185"/>
        <v>38</v>
      </c>
      <c r="AC2382" s="103">
        <f t="shared" si="186"/>
        <v>64.620930232558152</v>
      </c>
      <c r="AD2382" s="103">
        <f t="shared" si="187"/>
        <v>2455.5953488372097</v>
      </c>
      <c r="AE2382" s="104">
        <f t="shared" si="188"/>
        <v>328.28411906976748</v>
      </c>
      <c r="AF2382" s="104">
        <f t="shared" si="189"/>
        <v>12474.796524651165</v>
      </c>
    </row>
    <row r="2383" spans="28:32" ht="20.100000000000001" customHeight="1" x14ac:dyDescent="0.5">
      <c r="AB2383" s="102">
        <f t="shared" si="185"/>
        <v>38</v>
      </c>
      <c r="AC2383" s="103">
        <f t="shared" si="186"/>
        <v>64.620930232558152</v>
      </c>
      <c r="AD2383" s="103">
        <f t="shared" si="187"/>
        <v>2455.5953488372097</v>
      </c>
      <c r="AE2383" s="104">
        <f t="shared" si="188"/>
        <v>328.28411906976748</v>
      </c>
      <c r="AF2383" s="104">
        <f t="shared" si="189"/>
        <v>12474.796524651165</v>
      </c>
    </row>
    <row r="2384" spans="28:32" ht="20.100000000000001" customHeight="1" x14ac:dyDescent="0.5">
      <c r="AB2384" s="102">
        <f t="shared" si="185"/>
        <v>38</v>
      </c>
      <c r="AC2384" s="103">
        <f t="shared" si="186"/>
        <v>64.620930232558152</v>
      </c>
      <c r="AD2384" s="103">
        <f t="shared" si="187"/>
        <v>2455.5953488372097</v>
      </c>
      <c r="AE2384" s="104">
        <f t="shared" si="188"/>
        <v>328.28411906976748</v>
      </c>
      <c r="AF2384" s="104">
        <f t="shared" si="189"/>
        <v>12474.796524651165</v>
      </c>
    </row>
    <row r="2385" spans="28:32" ht="20.100000000000001" customHeight="1" x14ac:dyDescent="0.5">
      <c r="AB2385" s="102">
        <f t="shared" si="185"/>
        <v>38</v>
      </c>
      <c r="AC2385" s="103">
        <f t="shared" si="186"/>
        <v>64.620930232558152</v>
      </c>
      <c r="AD2385" s="103">
        <f t="shared" si="187"/>
        <v>2455.5953488372097</v>
      </c>
      <c r="AE2385" s="104">
        <f t="shared" si="188"/>
        <v>328.28411906976748</v>
      </c>
      <c r="AF2385" s="104">
        <f t="shared" si="189"/>
        <v>12474.796524651165</v>
      </c>
    </row>
    <row r="2386" spans="28:32" ht="20.100000000000001" customHeight="1" x14ac:dyDescent="0.5">
      <c r="AB2386" s="102">
        <f t="shared" si="185"/>
        <v>38</v>
      </c>
      <c r="AC2386" s="103">
        <f t="shared" si="186"/>
        <v>64.620930232558152</v>
      </c>
      <c r="AD2386" s="103">
        <f t="shared" si="187"/>
        <v>2455.5953488372097</v>
      </c>
      <c r="AE2386" s="104">
        <f t="shared" si="188"/>
        <v>328.28411906976748</v>
      </c>
      <c r="AF2386" s="104">
        <f t="shared" si="189"/>
        <v>12474.796524651165</v>
      </c>
    </row>
    <row r="2387" spans="28:32" ht="20.100000000000001" customHeight="1" x14ac:dyDescent="0.5">
      <c r="AB2387" s="102">
        <f t="shared" si="185"/>
        <v>38</v>
      </c>
      <c r="AC2387" s="103">
        <f t="shared" si="186"/>
        <v>64.620930232558152</v>
      </c>
      <c r="AD2387" s="103">
        <f t="shared" si="187"/>
        <v>2455.5953488372097</v>
      </c>
      <c r="AE2387" s="104">
        <f t="shared" si="188"/>
        <v>328.28411906976748</v>
      </c>
      <c r="AF2387" s="104">
        <f t="shared" si="189"/>
        <v>12474.796524651165</v>
      </c>
    </row>
    <row r="2388" spans="28:32" ht="20.100000000000001" customHeight="1" x14ac:dyDescent="0.5">
      <c r="AB2388" s="102">
        <f t="shared" si="185"/>
        <v>38</v>
      </c>
      <c r="AC2388" s="103">
        <f t="shared" si="186"/>
        <v>64.620930232558152</v>
      </c>
      <c r="AD2388" s="103">
        <f t="shared" si="187"/>
        <v>2455.5953488372097</v>
      </c>
      <c r="AE2388" s="104">
        <f t="shared" si="188"/>
        <v>328.28411906976748</v>
      </c>
      <c r="AF2388" s="104">
        <f t="shared" si="189"/>
        <v>12474.796524651165</v>
      </c>
    </row>
    <row r="2389" spans="28:32" ht="20.100000000000001" customHeight="1" x14ac:dyDescent="0.5">
      <c r="AB2389" s="102">
        <f t="shared" si="185"/>
        <v>38</v>
      </c>
      <c r="AC2389" s="103">
        <f t="shared" si="186"/>
        <v>64.620930232558152</v>
      </c>
      <c r="AD2389" s="103">
        <f t="shared" si="187"/>
        <v>2455.5953488372097</v>
      </c>
      <c r="AE2389" s="104">
        <f t="shared" si="188"/>
        <v>328.28411906976748</v>
      </c>
      <c r="AF2389" s="104">
        <f t="shared" si="189"/>
        <v>12474.796524651165</v>
      </c>
    </row>
    <row r="2390" spans="28:32" ht="20.100000000000001" customHeight="1" x14ac:dyDescent="0.5">
      <c r="AB2390" s="102">
        <f t="shared" si="185"/>
        <v>38</v>
      </c>
      <c r="AC2390" s="103">
        <f t="shared" si="186"/>
        <v>64.620930232558152</v>
      </c>
      <c r="AD2390" s="103">
        <f t="shared" si="187"/>
        <v>2455.5953488372097</v>
      </c>
      <c r="AE2390" s="104">
        <f t="shared" si="188"/>
        <v>328.28411906976748</v>
      </c>
      <c r="AF2390" s="104">
        <f t="shared" si="189"/>
        <v>12474.796524651165</v>
      </c>
    </row>
    <row r="2391" spans="28:32" ht="20.100000000000001" customHeight="1" x14ac:dyDescent="0.5">
      <c r="AB2391" s="102">
        <f t="shared" si="185"/>
        <v>38</v>
      </c>
      <c r="AC2391" s="103">
        <f t="shared" si="186"/>
        <v>64.620930232558152</v>
      </c>
      <c r="AD2391" s="103">
        <f t="shared" si="187"/>
        <v>2455.5953488372097</v>
      </c>
      <c r="AE2391" s="104">
        <f t="shared" si="188"/>
        <v>328.28411906976748</v>
      </c>
      <c r="AF2391" s="104">
        <f t="shared" si="189"/>
        <v>12474.796524651165</v>
      </c>
    </row>
    <row r="2392" spans="28:32" ht="20.100000000000001" customHeight="1" x14ac:dyDescent="0.5">
      <c r="AB2392" s="102">
        <f t="shared" si="185"/>
        <v>38</v>
      </c>
      <c r="AC2392" s="103">
        <f t="shared" si="186"/>
        <v>64.620930232558152</v>
      </c>
      <c r="AD2392" s="103">
        <f t="shared" si="187"/>
        <v>2455.5953488372097</v>
      </c>
      <c r="AE2392" s="104">
        <f t="shared" si="188"/>
        <v>328.28411906976748</v>
      </c>
      <c r="AF2392" s="104">
        <f t="shared" si="189"/>
        <v>12474.796524651165</v>
      </c>
    </row>
    <row r="2393" spans="28:32" ht="20.100000000000001" customHeight="1" x14ac:dyDescent="0.5">
      <c r="AB2393" s="102">
        <f t="shared" si="185"/>
        <v>38</v>
      </c>
      <c r="AC2393" s="103">
        <f t="shared" si="186"/>
        <v>64.620930232558152</v>
      </c>
      <c r="AD2393" s="103">
        <f t="shared" si="187"/>
        <v>2455.5953488372097</v>
      </c>
      <c r="AE2393" s="104">
        <f t="shared" si="188"/>
        <v>328.28411906976748</v>
      </c>
      <c r="AF2393" s="104">
        <f t="shared" si="189"/>
        <v>12474.796524651165</v>
      </c>
    </row>
    <row r="2394" spans="28:32" ht="20.100000000000001" customHeight="1" x14ac:dyDescent="0.5">
      <c r="AB2394" s="102">
        <f t="shared" si="185"/>
        <v>38</v>
      </c>
      <c r="AC2394" s="103">
        <f t="shared" si="186"/>
        <v>64.620930232558152</v>
      </c>
      <c r="AD2394" s="103">
        <f t="shared" si="187"/>
        <v>2455.5953488372097</v>
      </c>
      <c r="AE2394" s="104">
        <f t="shared" si="188"/>
        <v>328.28411906976748</v>
      </c>
      <c r="AF2394" s="104">
        <f t="shared" si="189"/>
        <v>12474.796524651165</v>
      </c>
    </row>
    <row r="2395" spans="28:32" ht="20.100000000000001" customHeight="1" x14ac:dyDescent="0.5">
      <c r="AB2395" s="102">
        <f t="shared" si="185"/>
        <v>38</v>
      </c>
      <c r="AC2395" s="103">
        <f t="shared" si="186"/>
        <v>64.620930232558152</v>
      </c>
      <c r="AD2395" s="103">
        <f t="shared" si="187"/>
        <v>2455.5953488372097</v>
      </c>
      <c r="AE2395" s="104">
        <f t="shared" si="188"/>
        <v>328.28411906976748</v>
      </c>
      <c r="AF2395" s="104">
        <f t="shared" si="189"/>
        <v>12474.796524651165</v>
      </c>
    </row>
    <row r="2396" spans="28:32" ht="20.100000000000001" customHeight="1" x14ac:dyDescent="0.5">
      <c r="AB2396" s="102">
        <f t="shared" si="185"/>
        <v>38</v>
      </c>
      <c r="AC2396" s="103">
        <f t="shared" si="186"/>
        <v>64.620930232558152</v>
      </c>
      <c r="AD2396" s="103">
        <f t="shared" si="187"/>
        <v>2455.5953488372097</v>
      </c>
      <c r="AE2396" s="104">
        <f t="shared" si="188"/>
        <v>328.28411906976748</v>
      </c>
      <c r="AF2396" s="104">
        <f t="shared" si="189"/>
        <v>12474.796524651165</v>
      </c>
    </row>
    <row r="2397" spans="28:32" ht="20.100000000000001" customHeight="1" x14ac:dyDescent="0.5">
      <c r="AB2397" s="102">
        <f t="shared" si="185"/>
        <v>38</v>
      </c>
      <c r="AC2397" s="103">
        <f t="shared" si="186"/>
        <v>64.620930232558152</v>
      </c>
      <c r="AD2397" s="103">
        <f t="shared" si="187"/>
        <v>2455.5953488372097</v>
      </c>
      <c r="AE2397" s="104">
        <f t="shared" si="188"/>
        <v>328.28411906976748</v>
      </c>
      <c r="AF2397" s="104">
        <f t="shared" si="189"/>
        <v>12474.796524651165</v>
      </c>
    </row>
    <row r="2398" spans="28:32" ht="20.100000000000001" customHeight="1" x14ac:dyDescent="0.5">
      <c r="AB2398" s="102">
        <f t="shared" si="185"/>
        <v>38</v>
      </c>
      <c r="AC2398" s="103">
        <f t="shared" si="186"/>
        <v>64.620930232558152</v>
      </c>
      <c r="AD2398" s="103">
        <f t="shared" si="187"/>
        <v>2455.5953488372097</v>
      </c>
      <c r="AE2398" s="104">
        <f t="shared" si="188"/>
        <v>328.28411906976748</v>
      </c>
      <c r="AF2398" s="104">
        <f t="shared" si="189"/>
        <v>12474.796524651165</v>
      </c>
    </row>
    <row r="2399" spans="28:32" ht="20.100000000000001" customHeight="1" x14ac:dyDescent="0.5">
      <c r="AB2399" s="102">
        <f t="shared" si="185"/>
        <v>38</v>
      </c>
      <c r="AC2399" s="103">
        <f t="shared" si="186"/>
        <v>64.620930232558152</v>
      </c>
      <c r="AD2399" s="103">
        <f t="shared" si="187"/>
        <v>2455.5953488372097</v>
      </c>
      <c r="AE2399" s="104">
        <f t="shared" si="188"/>
        <v>328.28411906976748</v>
      </c>
      <c r="AF2399" s="104">
        <f t="shared" si="189"/>
        <v>12474.796524651165</v>
      </c>
    </row>
    <row r="2400" spans="28:32" ht="20.100000000000001" customHeight="1" x14ac:dyDescent="0.5">
      <c r="AB2400" s="102">
        <f t="shared" si="185"/>
        <v>38</v>
      </c>
      <c r="AC2400" s="103">
        <f t="shared" si="186"/>
        <v>64.620930232558152</v>
      </c>
      <c r="AD2400" s="103">
        <f t="shared" si="187"/>
        <v>2455.5953488372097</v>
      </c>
      <c r="AE2400" s="104">
        <f t="shared" si="188"/>
        <v>328.28411906976748</v>
      </c>
      <c r="AF2400" s="104">
        <f t="shared" si="189"/>
        <v>12474.796524651165</v>
      </c>
    </row>
    <row r="2401" spans="28:32" ht="20.100000000000001" customHeight="1" x14ac:dyDescent="0.5">
      <c r="AB2401" s="102">
        <f t="shared" si="185"/>
        <v>38</v>
      </c>
      <c r="AC2401" s="103">
        <f t="shared" si="186"/>
        <v>64.620930232558152</v>
      </c>
      <c r="AD2401" s="103">
        <f t="shared" si="187"/>
        <v>2455.5953488372097</v>
      </c>
      <c r="AE2401" s="104">
        <f t="shared" si="188"/>
        <v>328.28411906976748</v>
      </c>
      <c r="AF2401" s="104">
        <f t="shared" si="189"/>
        <v>12474.796524651165</v>
      </c>
    </row>
    <row r="2402" spans="28:32" ht="20.100000000000001" customHeight="1" x14ac:dyDescent="0.5">
      <c r="AB2402" s="102">
        <f t="shared" si="185"/>
        <v>38</v>
      </c>
      <c r="AC2402" s="103">
        <f t="shared" si="186"/>
        <v>64.620930232558152</v>
      </c>
      <c r="AD2402" s="103">
        <f t="shared" si="187"/>
        <v>2455.5953488372097</v>
      </c>
      <c r="AE2402" s="104">
        <f t="shared" si="188"/>
        <v>328.28411906976748</v>
      </c>
      <c r="AF2402" s="104">
        <f t="shared" si="189"/>
        <v>12474.796524651165</v>
      </c>
    </row>
    <row r="2403" spans="28:32" ht="20.100000000000001" customHeight="1" x14ac:dyDescent="0.5">
      <c r="AB2403" s="102">
        <f t="shared" si="185"/>
        <v>38</v>
      </c>
      <c r="AC2403" s="103">
        <f t="shared" si="186"/>
        <v>64.620930232558152</v>
      </c>
      <c r="AD2403" s="103">
        <f t="shared" si="187"/>
        <v>2455.5953488372097</v>
      </c>
      <c r="AE2403" s="104">
        <f t="shared" si="188"/>
        <v>328.28411906976748</v>
      </c>
      <c r="AF2403" s="104">
        <f t="shared" si="189"/>
        <v>12474.796524651165</v>
      </c>
    </row>
    <row r="2404" spans="28:32" ht="20.100000000000001" customHeight="1" x14ac:dyDescent="0.5">
      <c r="AB2404" s="102">
        <f t="shared" si="185"/>
        <v>38</v>
      </c>
      <c r="AC2404" s="103">
        <f t="shared" si="186"/>
        <v>64.620930232558152</v>
      </c>
      <c r="AD2404" s="103">
        <f t="shared" si="187"/>
        <v>2455.5953488372097</v>
      </c>
      <c r="AE2404" s="104">
        <f t="shared" si="188"/>
        <v>328.28411906976748</v>
      </c>
      <c r="AF2404" s="104">
        <f t="shared" si="189"/>
        <v>12474.796524651165</v>
      </c>
    </row>
    <row r="2405" spans="28:32" ht="20.100000000000001" customHeight="1" x14ac:dyDescent="0.5">
      <c r="AB2405" s="102">
        <f t="shared" si="185"/>
        <v>38</v>
      </c>
      <c r="AC2405" s="103">
        <f t="shared" si="186"/>
        <v>64.620930232558152</v>
      </c>
      <c r="AD2405" s="103">
        <f t="shared" si="187"/>
        <v>2455.5953488372097</v>
      </c>
      <c r="AE2405" s="104">
        <f t="shared" si="188"/>
        <v>328.28411906976748</v>
      </c>
      <c r="AF2405" s="104">
        <f t="shared" si="189"/>
        <v>12474.796524651165</v>
      </c>
    </row>
    <row r="2406" spans="28:32" ht="20.100000000000001" customHeight="1" x14ac:dyDescent="0.5">
      <c r="AB2406" s="102">
        <f t="shared" si="185"/>
        <v>38</v>
      </c>
      <c r="AC2406" s="103">
        <f t="shared" si="186"/>
        <v>64.620930232558152</v>
      </c>
      <c r="AD2406" s="103">
        <f t="shared" si="187"/>
        <v>2455.5953488372097</v>
      </c>
      <c r="AE2406" s="104">
        <f t="shared" si="188"/>
        <v>328.28411906976748</v>
      </c>
      <c r="AF2406" s="104">
        <f t="shared" si="189"/>
        <v>12474.796524651165</v>
      </c>
    </row>
    <row r="2407" spans="28:32" ht="20.100000000000001" customHeight="1" x14ac:dyDescent="0.5">
      <c r="AB2407" s="102">
        <f t="shared" si="185"/>
        <v>38</v>
      </c>
      <c r="AC2407" s="103">
        <f t="shared" si="186"/>
        <v>64.620930232558152</v>
      </c>
      <c r="AD2407" s="103">
        <f t="shared" si="187"/>
        <v>2455.5953488372097</v>
      </c>
      <c r="AE2407" s="104">
        <f t="shared" si="188"/>
        <v>328.28411906976748</v>
      </c>
      <c r="AF2407" s="104">
        <f t="shared" si="189"/>
        <v>12474.796524651165</v>
      </c>
    </row>
    <row r="2408" spans="28:32" ht="20.100000000000001" customHeight="1" x14ac:dyDescent="0.5">
      <c r="AB2408" s="102">
        <f t="shared" si="185"/>
        <v>38</v>
      </c>
      <c r="AC2408" s="103">
        <f t="shared" si="186"/>
        <v>64.620930232558152</v>
      </c>
      <c r="AD2408" s="103">
        <f t="shared" si="187"/>
        <v>2455.5953488372097</v>
      </c>
      <c r="AE2408" s="104">
        <f t="shared" si="188"/>
        <v>328.28411906976748</v>
      </c>
      <c r="AF2408" s="104">
        <f t="shared" si="189"/>
        <v>12474.796524651165</v>
      </c>
    </row>
    <row r="2409" spans="28:32" ht="20.100000000000001" customHeight="1" x14ac:dyDescent="0.5">
      <c r="AB2409" s="102">
        <f t="shared" si="185"/>
        <v>38</v>
      </c>
      <c r="AC2409" s="103">
        <f t="shared" si="186"/>
        <v>64.620930232558152</v>
      </c>
      <c r="AD2409" s="103">
        <f t="shared" si="187"/>
        <v>2455.5953488372097</v>
      </c>
      <c r="AE2409" s="104">
        <f t="shared" si="188"/>
        <v>328.28411906976748</v>
      </c>
      <c r="AF2409" s="104">
        <f t="shared" si="189"/>
        <v>12474.796524651165</v>
      </c>
    </row>
    <row r="2410" spans="28:32" ht="20.100000000000001" customHeight="1" x14ac:dyDescent="0.5">
      <c r="AB2410" s="102">
        <f t="shared" si="185"/>
        <v>38</v>
      </c>
      <c r="AC2410" s="103">
        <f t="shared" si="186"/>
        <v>64.620930232558152</v>
      </c>
      <c r="AD2410" s="103">
        <f t="shared" si="187"/>
        <v>2455.5953488372097</v>
      </c>
      <c r="AE2410" s="104">
        <f t="shared" si="188"/>
        <v>328.28411906976748</v>
      </c>
      <c r="AF2410" s="104">
        <f t="shared" si="189"/>
        <v>12474.796524651165</v>
      </c>
    </row>
    <row r="2411" spans="28:32" ht="20.100000000000001" customHeight="1" x14ac:dyDescent="0.5">
      <c r="AB2411" s="102">
        <f t="shared" si="185"/>
        <v>38</v>
      </c>
      <c r="AC2411" s="103">
        <f t="shared" si="186"/>
        <v>64.620930232558152</v>
      </c>
      <c r="AD2411" s="103">
        <f t="shared" si="187"/>
        <v>2455.5953488372097</v>
      </c>
      <c r="AE2411" s="104">
        <f t="shared" si="188"/>
        <v>328.28411906976748</v>
      </c>
      <c r="AF2411" s="104">
        <f t="shared" si="189"/>
        <v>12474.796524651165</v>
      </c>
    </row>
    <row r="2412" spans="28:32" ht="20.100000000000001" customHeight="1" x14ac:dyDescent="0.5">
      <c r="AB2412" s="102">
        <f t="shared" si="185"/>
        <v>38</v>
      </c>
      <c r="AC2412" s="103">
        <f t="shared" si="186"/>
        <v>64.620930232558152</v>
      </c>
      <c r="AD2412" s="103">
        <f t="shared" si="187"/>
        <v>2455.5953488372097</v>
      </c>
      <c r="AE2412" s="104">
        <f t="shared" si="188"/>
        <v>328.28411906976748</v>
      </c>
      <c r="AF2412" s="104">
        <f t="shared" si="189"/>
        <v>12474.796524651165</v>
      </c>
    </row>
    <row r="2413" spans="28:32" ht="20.100000000000001" customHeight="1" x14ac:dyDescent="0.5">
      <c r="AB2413" s="102">
        <f t="shared" si="185"/>
        <v>38</v>
      </c>
      <c r="AC2413" s="103">
        <f t="shared" si="186"/>
        <v>64.620930232558152</v>
      </c>
      <c r="AD2413" s="103">
        <f t="shared" si="187"/>
        <v>2455.5953488372097</v>
      </c>
      <c r="AE2413" s="104">
        <f t="shared" si="188"/>
        <v>328.28411906976748</v>
      </c>
      <c r="AF2413" s="104">
        <f t="shared" si="189"/>
        <v>12474.796524651165</v>
      </c>
    </row>
    <row r="2414" spans="28:32" ht="20.100000000000001" customHeight="1" x14ac:dyDescent="0.5">
      <c r="AB2414" s="102">
        <f t="shared" si="185"/>
        <v>38</v>
      </c>
      <c r="AC2414" s="103">
        <f t="shared" si="186"/>
        <v>64.620930232558152</v>
      </c>
      <c r="AD2414" s="103">
        <f t="shared" si="187"/>
        <v>2455.5953488372097</v>
      </c>
      <c r="AE2414" s="104">
        <f t="shared" si="188"/>
        <v>328.28411906976748</v>
      </c>
      <c r="AF2414" s="104">
        <f t="shared" si="189"/>
        <v>12474.796524651165</v>
      </c>
    </row>
    <row r="2415" spans="28:32" ht="20.100000000000001" customHeight="1" x14ac:dyDescent="0.5">
      <c r="AB2415" s="102">
        <f t="shared" si="185"/>
        <v>38</v>
      </c>
      <c r="AC2415" s="103">
        <f t="shared" si="186"/>
        <v>64.620930232558152</v>
      </c>
      <c r="AD2415" s="103">
        <f t="shared" si="187"/>
        <v>2455.5953488372097</v>
      </c>
      <c r="AE2415" s="104">
        <f t="shared" si="188"/>
        <v>328.28411906976748</v>
      </c>
      <c r="AF2415" s="104">
        <f t="shared" si="189"/>
        <v>12474.796524651165</v>
      </c>
    </row>
    <row r="2416" spans="28:32" ht="20.100000000000001" customHeight="1" x14ac:dyDescent="0.5">
      <c r="AB2416" s="102">
        <f t="shared" si="185"/>
        <v>38</v>
      </c>
      <c r="AC2416" s="103">
        <f t="shared" si="186"/>
        <v>64.620930232558152</v>
      </c>
      <c r="AD2416" s="103">
        <f t="shared" si="187"/>
        <v>2455.5953488372097</v>
      </c>
      <c r="AE2416" s="104">
        <f t="shared" si="188"/>
        <v>328.28411906976748</v>
      </c>
      <c r="AF2416" s="104">
        <f t="shared" si="189"/>
        <v>12474.796524651165</v>
      </c>
    </row>
    <row r="2417" spans="28:32" ht="20.100000000000001" customHeight="1" x14ac:dyDescent="0.5">
      <c r="AB2417" s="102">
        <f t="shared" si="185"/>
        <v>38</v>
      </c>
      <c r="AC2417" s="103">
        <f t="shared" si="186"/>
        <v>64.620930232558152</v>
      </c>
      <c r="AD2417" s="103">
        <f t="shared" si="187"/>
        <v>2455.5953488372097</v>
      </c>
      <c r="AE2417" s="104">
        <f t="shared" si="188"/>
        <v>328.28411906976748</v>
      </c>
      <c r="AF2417" s="104">
        <f t="shared" si="189"/>
        <v>12474.796524651165</v>
      </c>
    </row>
    <row r="2418" spans="28:32" ht="20.100000000000001" customHeight="1" x14ac:dyDescent="0.5">
      <c r="AB2418" s="102">
        <f t="shared" si="185"/>
        <v>38</v>
      </c>
      <c r="AC2418" s="103">
        <f t="shared" si="186"/>
        <v>64.620930232558152</v>
      </c>
      <c r="AD2418" s="103">
        <f t="shared" si="187"/>
        <v>2455.5953488372097</v>
      </c>
      <c r="AE2418" s="104">
        <f t="shared" si="188"/>
        <v>328.28411906976748</v>
      </c>
      <c r="AF2418" s="104">
        <f t="shared" si="189"/>
        <v>12474.796524651165</v>
      </c>
    </row>
    <row r="2419" spans="28:32" ht="20.100000000000001" customHeight="1" x14ac:dyDescent="0.5">
      <c r="AB2419" s="102">
        <f t="shared" si="185"/>
        <v>38</v>
      </c>
      <c r="AC2419" s="103">
        <f t="shared" si="186"/>
        <v>64.620930232558152</v>
      </c>
      <c r="AD2419" s="103">
        <f t="shared" si="187"/>
        <v>2455.5953488372097</v>
      </c>
      <c r="AE2419" s="104">
        <f t="shared" si="188"/>
        <v>328.28411906976748</v>
      </c>
      <c r="AF2419" s="104">
        <f t="shared" si="189"/>
        <v>12474.796524651165</v>
      </c>
    </row>
    <row r="2420" spans="28:32" ht="20.100000000000001" customHeight="1" x14ac:dyDescent="0.5">
      <c r="AB2420" s="102">
        <f t="shared" si="185"/>
        <v>38</v>
      </c>
      <c r="AC2420" s="103">
        <f t="shared" si="186"/>
        <v>64.620930232558152</v>
      </c>
      <c r="AD2420" s="103">
        <f t="shared" si="187"/>
        <v>2455.5953488372097</v>
      </c>
      <c r="AE2420" s="104">
        <f t="shared" si="188"/>
        <v>328.28411906976748</v>
      </c>
      <c r="AF2420" s="104">
        <f t="shared" si="189"/>
        <v>12474.796524651165</v>
      </c>
    </row>
    <row r="2421" spans="28:32" ht="20.100000000000001" customHeight="1" x14ac:dyDescent="0.5">
      <c r="AB2421" s="102">
        <f t="shared" si="185"/>
        <v>38</v>
      </c>
      <c r="AC2421" s="103">
        <f t="shared" si="186"/>
        <v>64.620930232558152</v>
      </c>
      <c r="AD2421" s="103">
        <f t="shared" si="187"/>
        <v>2455.5953488372097</v>
      </c>
      <c r="AE2421" s="104">
        <f t="shared" si="188"/>
        <v>328.28411906976748</v>
      </c>
      <c r="AF2421" s="104">
        <f t="shared" si="189"/>
        <v>12474.796524651165</v>
      </c>
    </row>
    <row r="2422" spans="28:32" ht="20.100000000000001" customHeight="1" x14ac:dyDescent="0.5">
      <c r="AB2422" s="102">
        <f t="shared" si="185"/>
        <v>38</v>
      </c>
      <c r="AC2422" s="103">
        <f t="shared" si="186"/>
        <v>64.620930232558152</v>
      </c>
      <c r="AD2422" s="103">
        <f t="shared" si="187"/>
        <v>2455.5953488372097</v>
      </c>
      <c r="AE2422" s="104">
        <f t="shared" si="188"/>
        <v>328.28411906976748</v>
      </c>
      <c r="AF2422" s="104">
        <f t="shared" si="189"/>
        <v>12474.796524651165</v>
      </c>
    </row>
    <row r="2423" spans="28:32" ht="20.100000000000001" customHeight="1" x14ac:dyDescent="0.5">
      <c r="AB2423" s="102">
        <f t="shared" si="185"/>
        <v>38</v>
      </c>
      <c r="AC2423" s="103">
        <f t="shared" si="186"/>
        <v>64.620930232558152</v>
      </c>
      <c r="AD2423" s="103">
        <f t="shared" si="187"/>
        <v>2455.5953488372097</v>
      </c>
      <c r="AE2423" s="104">
        <f t="shared" si="188"/>
        <v>328.28411906976748</v>
      </c>
      <c r="AF2423" s="104">
        <f t="shared" si="189"/>
        <v>12474.796524651165</v>
      </c>
    </row>
    <row r="2424" spans="28:32" ht="20.100000000000001" customHeight="1" x14ac:dyDescent="0.5">
      <c r="AB2424" s="102">
        <f t="shared" si="185"/>
        <v>38</v>
      </c>
      <c r="AC2424" s="103">
        <f t="shared" si="186"/>
        <v>64.620930232558152</v>
      </c>
      <c r="AD2424" s="103">
        <f t="shared" si="187"/>
        <v>2455.5953488372097</v>
      </c>
      <c r="AE2424" s="104">
        <f t="shared" si="188"/>
        <v>328.28411906976748</v>
      </c>
      <c r="AF2424" s="104">
        <f t="shared" si="189"/>
        <v>12474.796524651165</v>
      </c>
    </row>
    <row r="2425" spans="28:32" ht="20.100000000000001" customHeight="1" x14ac:dyDescent="0.5">
      <c r="AB2425" s="102">
        <f t="shared" si="185"/>
        <v>38</v>
      </c>
      <c r="AC2425" s="103">
        <f t="shared" si="186"/>
        <v>64.620930232558152</v>
      </c>
      <c r="AD2425" s="103">
        <f t="shared" si="187"/>
        <v>2455.5953488372097</v>
      </c>
      <c r="AE2425" s="104">
        <f t="shared" si="188"/>
        <v>328.28411906976748</v>
      </c>
      <c r="AF2425" s="104">
        <f t="shared" si="189"/>
        <v>12474.796524651165</v>
      </c>
    </row>
    <row r="2426" spans="28:32" ht="20.100000000000001" customHeight="1" x14ac:dyDescent="0.5">
      <c r="AB2426" s="102">
        <f t="shared" si="185"/>
        <v>38</v>
      </c>
      <c r="AC2426" s="103">
        <f t="shared" si="186"/>
        <v>64.620930232558152</v>
      </c>
      <c r="AD2426" s="103">
        <f t="shared" si="187"/>
        <v>2455.5953488372097</v>
      </c>
      <c r="AE2426" s="104">
        <f t="shared" si="188"/>
        <v>328.28411906976748</v>
      </c>
      <c r="AF2426" s="104">
        <f t="shared" si="189"/>
        <v>12474.796524651165</v>
      </c>
    </row>
    <row r="2427" spans="28:32" ht="20.100000000000001" customHeight="1" x14ac:dyDescent="0.5">
      <c r="AB2427" s="102">
        <f t="shared" si="185"/>
        <v>38</v>
      </c>
      <c r="AC2427" s="103">
        <f t="shared" si="186"/>
        <v>64.620930232558152</v>
      </c>
      <c r="AD2427" s="103">
        <f t="shared" si="187"/>
        <v>2455.5953488372097</v>
      </c>
      <c r="AE2427" s="104">
        <f t="shared" si="188"/>
        <v>328.28411906976748</v>
      </c>
      <c r="AF2427" s="104">
        <f t="shared" si="189"/>
        <v>12474.796524651165</v>
      </c>
    </row>
    <row r="2428" spans="28:32" ht="20.100000000000001" customHeight="1" x14ac:dyDescent="0.5">
      <c r="AB2428" s="102">
        <f t="shared" si="185"/>
        <v>38</v>
      </c>
      <c r="AC2428" s="103">
        <f t="shared" si="186"/>
        <v>64.620930232558152</v>
      </c>
      <c r="AD2428" s="103">
        <f t="shared" si="187"/>
        <v>2455.5953488372097</v>
      </c>
      <c r="AE2428" s="104">
        <f t="shared" si="188"/>
        <v>328.28411906976748</v>
      </c>
      <c r="AF2428" s="104">
        <f t="shared" si="189"/>
        <v>12474.796524651165</v>
      </c>
    </row>
    <row r="2429" spans="28:32" ht="20.100000000000001" customHeight="1" x14ac:dyDescent="0.5">
      <c r="AB2429" s="102">
        <f t="shared" si="185"/>
        <v>38</v>
      </c>
      <c r="AC2429" s="103">
        <f t="shared" si="186"/>
        <v>64.620930232558152</v>
      </c>
      <c r="AD2429" s="103">
        <f t="shared" si="187"/>
        <v>2455.5953488372097</v>
      </c>
      <c r="AE2429" s="104">
        <f t="shared" si="188"/>
        <v>328.28411906976748</v>
      </c>
      <c r="AF2429" s="104">
        <f t="shared" si="189"/>
        <v>12474.796524651165</v>
      </c>
    </row>
    <row r="2430" spans="28:32" ht="20.100000000000001" customHeight="1" x14ac:dyDescent="0.5">
      <c r="AB2430" s="102">
        <f t="shared" si="185"/>
        <v>38</v>
      </c>
      <c r="AC2430" s="103">
        <f t="shared" si="186"/>
        <v>64.620930232558152</v>
      </c>
      <c r="AD2430" s="103">
        <f t="shared" si="187"/>
        <v>2455.5953488372097</v>
      </c>
      <c r="AE2430" s="104">
        <f t="shared" si="188"/>
        <v>328.28411906976748</v>
      </c>
      <c r="AF2430" s="104">
        <f t="shared" si="189"/>
        <v>12474.796524651165</v>
      </c>
    </row>
    <row r="2431" spans="28:32" ht="20.100000000000001" customHeight="1" x14ac:dyDescent="0.5">
      <c r="AB2431" s="102">
        <f t="shared" si="185"/>
        <v>38</v>
      </c>
      <c r="AC2431" s="103">
        <f t="shared" si="186"/>
        <v>64.620930232558152</v>
      </c>
      <c r="AD2431" s="103">
        <f t="shared" si="187"/>
        <v>2455.5953488372097</v>
      </c>
      <c r="AE2431" s="104">
        <f t="shared" si="188"/>
        <v>328.28411906976748</v>
      </c>
      <c r="AF2431" s="104">
        <f t="shared" si="189"/>
        <v>12474.796524651165</v>
      </c>
    </row>
    <row r="2432" spans="28:32" ht="20.100000000000001" customHeight="1" x14ac:dyDescent="0.5">
      <c r="AB2432" s="102">
        <f t="shared" si="185"/>
        <v>38</v>
      </c>
      <c r="AC2432" s="103">
        <f t="shared" si="186"/>
        <v>64.620930232558152</v>
      </c>
      <c r="AD2432" s="103">
        <f t="shared" si="187"/>
        <v>2455.5953488372097</v>
      </c>
      <c r="AE2432" s="104">
        <f t="shared" si="188"/>
        <v>328.28411906976748</v>
      </c>
      <c r="AF2432" s="104">
        <f t="shared" si="189"/>
        <v>12474.796524651165</v>
      </c>
    </row>
    <row r="2433" spans="28:32" ht="20.100000000000001" customHeight="1" x14ac:dyDescent="0.5">
      <c r="AB2433" s="102">
        <f t="shared" si="185"/>
        <v>38</v>
      </c>
      <c r="AC2433" s="103">
        <f t="shared" si="186"/>
        <v>64.620930232558152</v>
      </c>
      <c r="AD2433" s="103">
        <f t="shared" si="187"/>
        <v>2455.5953488372097</v>
      </c>
      <c r="AE2433" s="104">
        <f t="shared" si="188"/>
        <v>328.28411906976748</v>
      </c>
      <c r="AF2433" s="104">
        <f t="shared" si="189"/>
        <v>12474.796524651165</v>
      </c>
    </row>
    <row r="2434" spans="28:32" ht="20.100000000000001" customHeight="1" x14ac:dyDescent="0.5">
      <c r="AB2434" s="102">
        <f t="shared" si="185"/>
        <v>38</v>
      </c>
      <c r="AC2434" s="103">
        <f t="shared" si="186"/>
        <v>64.620930232558152</v>
      </c>
      <c r="AD2434" s="103">
        <f t="shared" si="187"/>
        <v>2455.5953488372097</v>
      </c>
      <c r="AE2434" s="104">
        <f t="shared" si="188"/>
        <v>328.28411906976748</v>
      </c>
      <c r="AF2434" s="104">
        <f t="shared" si="189"/>
        <v>12474.796524651165</v>
      </c>
    </row>
    <row r="2435" spans="28:32" ht="20.100000000000001" customHeight="1" x14ac:dyDescent="0.5">
      <c r="AB2435" s="102">
        <f t="shared" si="185"/>
        <v>38</v>
      </c>
      <c r="AC2435" s="103">
        <f t="shared" si="186"/>
        <v>64.620930232558152</v>
      </c>
      <c r="AD2435" s="103">
        <f t="shared" si="187"/>
        <v>2455.5953488372097</v>
      </c>
      <c r="AE2435" s="104">
        <f t="shared" si="188"/>
        <v>328.28411906976748</v>
      </c>
      <c r="AF2435" s="104">
        <f t="shared" si="189"/>
        <v>12474.796524651165</v>
      </c>
    </row>
    <row r="2436" spans="28:32" ht="20.100000000000001" customHeight="1" x14ac:dyDescent="0.5">
      <c r="AB2436" s="102">
        <f t="shared" si="185"/>
        <v>38</v>
      </c>
      <c r="AC2436" s="103">
        <f t="shared" si="186"/>
        <v>64.620930232558152</v>
      </c>
      <c r="AD2436" s="103">
        <f t="shared" si="187"/>
        <v>2455.5953488372097</v>
      </c>
      <c r="AE2436" s="104">
        <f t="shared" si="188"/>
        <v>328.28411906976748</v>
      </c>
      <c r="AF2436" s="104">
        <f t="shared" si="189"/>
        <v>12474.796524651165</v>
      </c>
    </row>
    <row r="2437" spans="28:32" ht="20.100000000000001" customHeight="1" x14ac:dyDescent="0.5">
      <c r="AB2437" s="102">
        <f t="shared" si="185"/>
        <v>38</v>
      </c>
      <c r="AC2437" s="103">
        <f t="shared" si="186"/>
        <v>64.620930232558152</v>
      </c>
      <c r="AD2437" s="103">
        <f t="shared" si="187"/>
        <v>2455.5953488372097</v>
      </c>
      <c r="AE2437" s="104">
        <f t="shared" si="188"/>
        <v>328.28411906976748</v>
      </c>
      <c r="AF2437" s="104">
        <f t="shared" si="189"/>
        <v>12474.796524651165</v>
      </c>
    </row>
    <row r="2438" spans="28:32" ht="20.100000000000001" customHeight="1" x14ac:dyDescent="0.5">
      <c r="AB2438" s="102">
        <f t="shared" si="185"/>
        <v>38</v>
      </c>
      <c r="AC2438" s="103">
        <f t="shared" si="186"/>
        <v>64.620930232558152</v>
      </c>
      <c r="AD2438" s="103">
        <f t="shared" si="187"/>
        <v>2455.5953488372097</v>
      </c>
      <c r="AE2438" s="104">
        <f t="shared" si="188"/>
        <v>328.28411906976748</v>
      </c>
      <c r="AF2438" s="104">
        <f t="shared" si="189"/>
        <v>12474.796524651165</v>
      </c>
    </row>
    <row r="2439" spans="28:32" ht="20.100000000000001" customHeight="1" x14ac:dyDescent="0.5">
      <c r="AB2439" s="102">
        <f t="shared" ref="AB2439:AB2502" si="190">AB2438+U2439</f>
        <v>38</v>
      </c>
      <c r="AC2439" s="103">
        <f t="shared" ref="AC2439:AC2502" si="191">IF(U2439&gt;0,(W2439+AD2438)/AB2439,AC2438)</f>
        <v>64.620930232558152</v>
      </c>
      <c r="AD2439" s="103">
        <f t="shared" ref="AD2439:AD2502" si="192">AB2439*AC2439</f>
        <v>2455.5953488372097</v>
      </c>
      <c r="AE2439" s="104">
        <f t="shared" ref="AE2439:AE2502" si="193">IF(U2439&gt;0,(AF2438+Z2439)/AB2439,AE2438)</f>
        <v>328.28411906976748</v>
      </c>
      <c r="AF2439" s="104">
        <f t="shared" ref="AF2439:AF2502" si="194">AB2439*AE2439</f>
        <v>12474.796524651165</v>
      </c>
    </row>
    <row r="2440" spans="28:32" ht="20.100000000000001" customHeight="1" x14ac:dyDescent="0.5">
      <c r="AB2440" s="102">
        <f t="shared" si="190"/>
        <v>38</v>
      </c>
      <c r="AC2440" s="103">
        <f t="shared" si="191"/>
        <v>64.620930232558152</v>
      </c>
      <c r="AD2440" s="103">
        <f t="shared" si="192"/>
        <v>2455.5953488372097</v>
      </c>
      <c r="AE2440" s="104">
        <f t="shared" si="193"/>
        <v>328.28411906976748</v>
      </c>
      <c r="AF2440" s="104">
        <f t="shared" si="194"/>
        <v>12474.796524651165</v>
      </c>
    </row>
    <row r="2441" spans="28:32" ht="20.100000000000001" customHeight="1" x14ac:dyDescent="0.5">
      <c r="AB2441" s="102">
        <f t="shared" si="190"/>
        <v>38</v>
      </c>
      <c r="AC2441" s="103">
        <f t="shared" si="191"/>
        <v>64.620930232558152</v>
      </c>
      <c r="AD2441" s="103">
        <f t="shared" si="192"/>
        <v>2455.5953488372097</v>
      </c>
      <c r="AE2441" s="104">
        <f t="shared" si="193"/>
        <v>328.28411906976748</v>
      </c>
      <c r="AF2441" s="104">
        <f t="shared" si="194"/>
        <v>12474.796524651165</v>
      </c>
    </row>
    <row r="2442" spans="28:32" ht="20.100000000000001" customHeight="1" x14ac:dyDescent="0.5">
      <c r="AB2442" s="102">
        <f t="shared" si="190"/>
        <v>38</v>
      </c>
      <c r="AC2442" s="103">
        <f t="shared" si="191"/>
        <v>64.620930232558152</v>
      </c>
      <c r="AD2442" s="103">
        <f t="shared" si="192"/>
        <v>2455.5953488372097</v>
      </c>
      <c r="AE2442" s="104">
        <f t="shared" si="193"/>
        <v>328.28411906976748</v>
      </c>
      <c r="AF2442" s="104">
        <f t="shared" si="194"/>
        <v>12474.796524651165</v>
      </c>
    </row>
    <row r="2443" spans="28:32" ht="20.100000000000001" customHeight="1" x14ac:dyDescent="0.5">
      <c r="AB2443" s="102">
        <f t="shared" si="190"/>
        <v>38</v>
      </c>
      <c r="AC2443" s="103">
        <f t="shared" si="191"/>
        <v>64.620930232558152</v>
      </c>
      <c r="AD2443" s="103">
        <f t="shared" si="192"/>
        <v>2455.5953488372097</v>
      </c>
      <c r="AE2443" s="104">
        <f t="shared" si="193"/>
        <v>328.28411906976748</v>
      </c>
      <c r="AF2443" s="104">
        <f t="shared" si="194"/>
        <v>12474.796524651165</v>
      </c>
    </row>
    <row r="2444" spans="28:32" ht="20.100000000000001" customHeight="1" x14ac:dyDescent="0.5">
      <c r="AB2444" s="102">
        <f t="shared" si="190"/>
        <v>38</v>
      </c>
      <c r="AC2444" s="103">
        <f t="shared" si="191"/>
        <v>64.620930232558152</v>
      </c>
      <c r="AD2444" s="103">
        <f t="shared" si="192"/>
        <v>2455.5953488372097</v>
      </c>
      <c r="AE2444" s="104">
        <f t="shared" si="193"/>
        <v>328.28411906976748</v>
      </c>
      <c r="AF2444" s="104">
        <f t="shared" si="194"/>
        <v>12474.796524651165</v>
      </c>
    </row>
    <row r="2445" spans="28:32" ht="20.100000000000001" customHeight="1" x14ac:dyDescent="0.5">
      <c r="AB2445" s="102">
        <f t="shared" si="190"/>
        <v>38</v>
      </c>
      <c r="AC2445" s="103">
        <f t="shared" si="191"/>
        <v>64.620930232558152</v>
      </c>
      <c r="AD2445" s="103">
        <f t="shared" si="192"/>
        <v>2455.5953488372097</v>
      </c>
      <c r="AE2445" s="104">
        <f t="shared" si="193"/>
        <v>328.28411906976748</v>
      </c>
      <c r="AF2445" s="104">
        <f t="shared" si="194"/>
        <v>12474.796524651165</v>
      </c>
    </row>
    <row r="2446" spans="28:32" ht="20.100000000000001" customHeight="1" x14ac:dyDescent="0.5">
      <c r="AB2446" s="102">
        <f t="shared" si="190"/>
        <v>38</v>
      </c>
      <c r="AC2446" s="103">
        <f t="shared" si="191"/>
        <v>64.620930232558152</v>
      </c>
      <c r="AD2446" s="103">
        <f t="shared" si="192"/>
        <v>2455.5953488372097</v>
      </c>
      <c r="AE2446" s="104">
        <f t="shared" si="193"/>
        <v>328.28411906976748</v>
      </c>
      <c r="AF2446" s="104">
        <f t="shared" si="194"/>
        <v>12474.796524651165</v>
      </c>
    </row>
    <row r="2447" spans="28:32" ht="20.100000000000001" customHeight="1" x14ac:dyDescent="0.5">
      <c r="AB2447" s="102">
        <f t="shared" si="190"/>
        <v>38</v>
      </c>
      <c r="AC2447" s="103">
        <f t="shared" si="191"/>
        <v>64.620930232558152</v>
      </c>
      <c r="AD2447" s="103">
        <f t="shared" si="192"/>
        <v>2455.5953488372097</v>
      </c>
      <c r="AE2447" s="104">
        <f t="shared" si="193"/>
        <v>328.28411906976748</v>
      </c>
      <c r="AF2447" s="104">
        <f t="shared" si="194"/>
        <v>12474.796524651165</v>
      </c>
    </row>
    <row r="2448" spans="28:32" ht="20.100000000000001" customHeight="1" x14ac:dyDescent="0.5">
      <c r="AB2448" s="102">
        <f t="shared" si="190"/>
        <v>38</v>
      </c>
      <c r="AC2448" s="103">
        <f t="shared" si="191"/>
        <v>64.620930232558152</v>
      </c>
      <c r="AD2448" s="103">
        <f t="shared" si="192"/>
        <v>2455.5953488372097</v>
      </c>
      <c r="AE2448" s="104">
        <f t="shared" si="193"/>
        <v>328.28411906976748</v>
      </c>
      <c r="AF2448" s="104">
        <f t="shared" si="194"/>
        <v>12474.796524651165</v>
      </c>
    </row>
    <row r="2449" spans="28:32" ht="20.100000000000001" customHeight="1" x14ac:dyDescent="0.5">
      <c r="AB2449" s="102">
        <f t="shared" si="190"/>
        <v>38</v>
      </c>
      <c r="AC2449" s="103">
        <f t="shared" si="191"/>
        <v>64.620930232558152</v>
      </c>
      <c r="AD2449" s="103">
        <f t="shared" si="192"/>
        <v>2455.5953488372097</v>
      </c>
      <c r="AE2449" s="104">
        <f t="shared" si="193"/>
        <v>328.28411906976748</v>
      </c>
      <c r="AF2449" s="104">
        <f t="shared" si="194"/>
        <v>12474.796524651165</v>
      </c>
    </row>
    <row r="2450" spans="28:32" ht="20.100000000000001" customHeight="1" x14ac:dyDescent="0.5">
      <c r="AB2450" s="102">
        <f t="shared" si="190"/>
        <v>38</v>
      </c>
      <c r="AC2450" s="103">
        <f t="shared" si="191"/>
        <v>64.620930232558152</v>
      </c>
      <c r="AD2450" s="103">
        <f t="shared" si="192"/>
        <v>2455.5953488372097</v>
      </c>
      <c r="AE2450" s="104">
        <f t="shared" si="193"/>
        <v>328.28411906976748</v>
      </c>
      <c r="AF2450" s="104">
        <f t="shared" si="194"/>
        <v>12474.796524651165</v>
      </c>
    </row>
    <row r="2451" spans="28:32" ht="20.100000000000001" customHeight="1" x14ac:dyDescent="0.5">
      <c r="AB2451" s="102">
        <f t="shared" si="190"/>
        <v>38</v>
      </c>
      <c r="AC2451" s="103">
        <f t="shared" si="191"/>
        <v>64.620930232558152</v>
      </c>
      <c r="AD2451" s="103">
        <f t="shared" si="192"/>
        <v>2455.5953488372097</v>
      </c>
      <c r="AE2451" s="104">
        <f t="shared" si="193"/>
        <v>328.28411906976748</v>
      </c>
      <c r="AF2451" s="104">
        <f t="shared" si="194"/>
        <v>12474.796524651165</v>
      </c>
    </row>
    <row r="2452" spans="28:32" ht="20.100000000000001" customHeight="1" x14ac:dyDescent="0.5">
      <c r="AB2452" s="102">
        <f t="shared" si="190"/>
        <v>38</v>
      </c>
      <c r="AC2452" s="103">
        <f t="shared" si="191"/>
        <v>64.620930232558152</v>
      </c>
      <c r="AD2452" s="103">
        <f t="shared" si="192"/>
        <v>2455.5953488372097</v>
      </c>
      <c r="AE2452" s="104">
        <f t="shared" si="193"/>
        <v>328.28411906976748</v>
      </c>
      <c r="AF2452" s="104">
        <f t="shared" si="194"/>
        <v>12474.796524651165</v>
      </c>
    </row>
    <row r="2453" spans="28:32" ht="20.100000000000001" customHeight="1" x14ac:dyDescent="0.5">
      <c r="AB2453" s="102">
        <f t="shared" si="190"/>
        <v>38</v>
      </c>
      <c r="AC2453" s="103">
        <f t="shared" si="191"/>
        <v>64.620930232558152</v>
      </c>
      <c r="AD2453" s="103">
        <f t="shared" si="192"/>
        <v>2455.5953488372097</v>
      </c>
      <c r="AE2453" s="104">
        <f t="shared" si="193"/>
        <v>328.28411906976748</v>
      </c>
      <c r="AF2453" s="104">
        <f t="shared" si="194"/>
        <v>12474.796524651165</v>
      </c>
    </row>
    <row r="2454" spans="28:32" ht="20.100000000000001" customHeight="1" x14ac:dyDescent="0.5">
      <c r="AB2454" s="102">
        <f t="shared" si="190"/>
        <v>38</v>
      </c>
      <c r="AC2454" s="103">
        <f t="shared" si="191"/>
        <v>64.620930232558152</v>
      </c>
      <c r="AD2454" s="103">
        <f t="shared" si="192"/>
        <v>2455.5953488372097</v>
      </c>
      <c r="AE2454" s="104">
        <f t="shared" si="193"/>
        <v>328.28411906976748</v>
      </c>
      <c r="AF2454" s="104">
        <f t="shared" si="194"/>
        <v>12474.796524651165</v>
      </c>
    </row>
    <row r="2455" spans="28:32" ht="20.100000000000001" customHeight="1" x14ac:dyDescent="0.5">
      <c r="AB2455" s="102">
        <f t="shared" si="190"/>
        <v>38</v>
      </c>
      <c r="AC2455" s="103">
        <f t="shared" si="191"/>
        <v>64.620930232558152</v>
      </c>
      <c r="AD2455" s="103">
        <f t="shared" si="192"/>
        <v>2455.5953488372097</v>
      </c>
      <c r="AE2455" s="104">
        <f t="shared" si="193"/>
        <v>328.28411906976748</v>
      </c>
      <c r="AF2455" s="104">
        <f t="shared" si="194"/>
        <v>12474.796524651165</v>
      </c>
    </row>
    <row r="2456" spans="28:32" ht="20.100000000000001" customHeight="1" x14ac:dyDescent="0.5">
      <c r="AB2456" s="102">
        <f t="shared" si="190"/>
        <v>38</v>
      </c>
      <c r="AC2456" s="103">
        <f t="shared" si="191"/>
        <v>64.620930232558152</v>
      </c>
      <c r="AD2456" s="103">
        <f t="shared" si="192"/>
        <v>2455.5953488372097</v>
      </c>
      <c r="AE2456" s="104">
        <f t="shared" si="193"/>
        <v>328.28411906976748</v>
      </c>
      <c r="AF2456" s="104">
        <f t="shared" si="194"/>
        <v>12474.796524651165</v>
      </c>
    </row>
    <row r="2457" spans="28:32" ht="20.100000000000001" customHeight="1" x14ac:dyDescent="0.5">
      <c r="AB2457" s="102">
        <f t="shared" si="190"/>
        <v>38</v>
      </c>
      <c r="AC2457" s="103">
        <f t="shared" si="191"/>
        <v>64.620930232558152</v>
      </c>
      <c r="AD2457" s="103">
        <f t="shared" si="192"/>
        <v>2455.5953488372097</v>
      </c>
      <c r="AE2457" s="104">
        <f t="shared" si="193"/>
        <v>328.28411906976748</v>
      </c>
      <c r="AF2457" s="104">
        <f t="shared" si="194"/>
        <v>12474.796524651165</v>
      </c>
    </row>
    <row r="2458" spans="28:32" ht="20.100000000000001" customHeight="1" x14ac:dyDescent="0.5">
      <c r="AB2458" s="102">
        <f t="shared" si="190"/>
        <v>38</v>
      </c>
      <c r="AC2458" s="103">
        <f t="shared" si="191"/>
        <v>64.620930232558152</v>
      </c>
      <c r="AD2458" s="103">
        <f t="shared" si="192"/>
        <v>2455.5953488372097</v>
      </c>
      <c r="AE2458" s="104">
        <f t="shared" si="193"/>
        <v>328.28411906976748</v>
      </c>
      <c r="AF2458" s="104">
        <f t="shared" si="194"/>
        <v>12474.796524651165</v>
      </c>
    </row>
    <row r="2459" spans="28:32" ht="20.100000000000001" customHeight="1" x14ac:dyDescent="0.5">
      <c r="AB2459" s="102">
        <f t="shared" si="190"/>
        <v>38</v>
      </c>
      <c r="AC2459" s="103">
        <f t="shared" si="191"/>
        <v>64.620930232558152</v>
      </c>
      <c r="AD2459" s="103">
        <f t="shared" si="192"/>
        <v>2455.5953488372097</v>
      </c>
      <c r="AE2459" s="104">
        <f t="shared" si="193"/>
        <v>328.28411906976748</v>
      </c>
      <c r="AF2459" s="104">
        <f t="shared" si="194"/>
        <v>12474.796524651165</v>
      </c>
    </row>
    <row r="2460" spans="28:32" ht="20.100000000000001" customHeight="1" x14ac:dyDescent="0.5">
      <c r="AB2460" s="102">
        <f t="shared" si="190"/>
        <v>38</v>
      </c>
      <c r="AC2460" s="103">
        <f t="shared" si="191"/>
        <v>64.620930232558152</v>
      </c>
      <c r="AD2460" s="103">
        <f t="shared" si="192"/>
        <v>2455.5953488372097</v>
      </c>
      <c r="AE2460" s="104">
        <f t="shared" si="193"/>
        <v>328.28411906976748</v>
      </c>
      <c r="AF2460" s="104">
        <f t="shared" si="194"/>
        <v>12474.796524651165</v>
      </c>
    </row>
    <row r="2461" spans="28:32" ht="20.100000000000001" customHeight="1" x14ac:dyDescent="0.5">
      <c r="AB2461" s="102">
        <f t="shared" si="190"/>
        <v>38</v>
      </c>
      <c r="AC2461" s="103">
        <f t="shared" si="191"/>
        <v>64.620930232558152</v>
      </c>
      <c r="AD2461" s="103">
        <f t="shared" si="192"/>
        <v>2455.5953488372097</v>
      </c>
      <c r="AE2461" s="104">
        <f t="shared" si="193"/>
        <v>328.28411906976748</v>
      </c>
      <c r="AF2461" s="104">
        <f t="shared" si="194"/>
        <v>12474.796524651165</v>
      </c>
    </row>
    <row r="2462" spans="28:32" ht="20.100000000000001" customHeight="1" x14ac:dyDescent="0.5">
      <c r="AB2462" s="102">
        <f t="shared" si="190"/>
        <v>38</v>
      </c>
      <c r="AC2462" s="103">
        <f t="shared" si="191"/>
        <v>64.620930232558152</v>
      </c>
      <c r="AD2462" s="103">
        <f t="shared" si="192"/>
        <v>2455.5953488372097</v>
      </c>
      <c r="AE2462" s="104">
        <f t="shared" si="193"/>
        <v>328.28411906976748</v>
      </c>
      <c r="AF2462" s="104">
        <f t="shared" si="194"/>
        <v>12474.796524651165</v>
      </c>
    </row>
    <row r="2463" spans="28:32" ht="20.100000000000001" customHeight="1" x14ac:dyDescent="0.5">
      <c r="AB2463" s="102">
        <f t="shared" si="190"/>
        <v>38</v>
      </c>
      <c r="AC2463" s="103">
        <f t="shared" si="191"/>
        <v>64.620930232558152</v>
      </c>
      <c r="AD2463" s="103">
        <f t="shared" si="192"/>
        <v>2455.5953488372097</v>
      </c>
      <c r="AE2463" s="104">
        <f t="shared" si="193"/>
        <v>328.28411906976748</v>
      </c>
      <c r="AF2463" s="104">
        <f t="shared" si="194"/>
        <v>12474.796524651165</v>
      </c>
    </row>
    <row r="2464" spans="28:32" ht="20.100000000000001" customHeight="1" x14ac:dyDescent="0.5">
      <c r="AB2464" s="102">
        <f t="shared" si="190"/>
        <v>38</v>
      </c>
      <c r="AC2464" s="103">
        <f t="shared" si="191"/>
        <v>64.620930232558152</v>
      </c>
      <c r="AD2464" s="103">
        <f t="shared" si="192"/>
        <v>2455.5953488372097</v>
      </c>
      <c r="AE2464" s="104">
        <f t="shared" si="193"/>
        <v>328.28411906976748</v>
      </c>
      <c r="AF2464" s="104">
        <f t="shared" si="194"/>
        <v>12474.796524651165</v>
      </c>
    </row>
    <row r="2465" spans="28:32" ht="20.100000000000001" customHeight="1" x14ac:dyDescent="0.5">
      <c r="AB2465" s="102">
        <f t="shared" si="190"/>
        <v>38</v>
      </c>
      <c r="AC2465" s="103">
        <f t="shared" si="191"/>
        <v>64.620930232558152</v>
      </c>
      <c r="AD2465" s="103">
        <f t="shared" si="192"/>
        <v>2455.5953488372097</v>
      </c>
      <c r="AE2465" s="104">
        <f t="shared" si="193"/>
        <v>328.28411906976748</v>
      </c>
      <c r="AF2465" s="104">
        <f t="shared" si="194"/>
        <v>12474.796524651165</v>
      </c>
    </row>
    <row r="2466" spans="28:32" ht="20.100000000000001" customHeight="1" x14ac:dyDescent="0.5">
      <c r="AB2466" s="102">
        <f t="shared" si="190"/>
        <v>38</v>
      </c>
      <c r="AC2466" s="103">
        <f t="shared" si="191"/>
        <v>64.620930232558152</v>
      </c>
      <c r="AD2466" s="103">
        <f t="shared" si="192"/>
        <v>2455.5953488372097</v>
      </c>
      <c r="AE2466" s="104">
        <f t="shared" si="193"/>
        <v>328.28411906976748</v>
      </c>
      <c r="AF2466" s="104">
        <f t="shared" si="194"/>
        <v>12474.796524651165</v>
      </c>
    </row>
    <row r="2467" spans="28:32" ht="20.100000000000001" customHeight="1" x14ac:dyDescent="0.5">
      <c r="AB2467" s="102">
        <f t="shared" si="190"/>
        <v>38</v>
      </c>
      <c r="AC2467" s="103">
        <f t="shared" si="191"/>
        <v>64.620930232558152</v>
      </c>
      <c r="AD2467" s="103">
        <f t="shared" si="192"/>
        <v>2455.5953488372097</v>
      </c>
      <c r="AE2467" s="104">
        <f t="shared" si="193"/>
        <v>328.28411906976748</v>
      </c>
      <c r="AF2467" s="104">
        <f t="shared" si="194"/>
        <v>12474.796524651165</v>
      </c>
    </row>
    <row r="2468" spans="28:32" ht="20.100000000000001" customHeight="1" x14ac:dyDescent="0.5">
      <c r="AB2468" s="102">
        <f t="shared" si="190"/>
        <v>38</v>
      </c>
      <c r="AC2468" s="103">
        <f t="shared" si="191"/>
        <v>64.620930232558152</v>
      </c>
      <c r="AD2468" s="103">
        <f t="shared" si="192"/>
        <v>2455.5953488372097</v>
      </c>
      <c r="AE2468" s="104">
        <f t="shared" si="193"/>
        <v>328.28411906976748</v>
      </c>
      <c r="AF2468" s="104">
        <f t="shared" si="194"/>
        <v>12474.796524651165</v>
      </c>
    </row>
    <row r="2469" spans="28:32" ht="20.100000000000001" customHeight="1" x14ac:dyDescent="0.5">
      <c r="AB2469" s="102">
        <f t="shared" si="190"/>
        <v>38</v>
      </c>
      <c r="AC2469" s="103">
        <f t="shared" si="191"/>
        <v>64.620930232558152</v>
      </c>
      <c r="AD2469" s="103">
        <f t="shared" si="192"/>
        <v>2455.5953488372097</v>
      </c>
      <c r="AE2469" s="104">
        <f t="shared" si="193"/>
        <v>328.28411906976748</v>
      </c>
      <c r="AF2469" s="104">
        <f t="shared" si="194"/>
        <v>12474.796524651165</v>
      </c>
    </row>
    <row r="2470" spans="28:32" ht="20.100000000000001" customHeight="1" x14ac:dyDescent="0.5">
      <c r="AB2470" s="102">
        <f t="shared" si="190"/>
        <v>38</v>
      </c>
      <c r="AC2470" s="103">
        <f t="shared" si="191"/>
        <v>64.620930232558152</v>
      </c>
      <c r="AD2470" s="103">
        <f t="shared" si="192"/>
        <v>2455.5953488372097</v>
      </c>
      <c r="AE2470" s="104">
        <f t="shared" si="193"/>
        <v>328.28411906976748</v>
      </c>
      <c r="AF2470" s="104">
        <f t="shared" si="194"/>
        <v>12474.796524651165</v>
      </c>
    </row>
    <row r="2471" spans="28:32" ht="20.100000000000001" customHeight="1" x14ac:dyDescent="0.5">
      <c r="AB2471" s="102">
        <f t="shared" si="190"/>
        <v>38</v>
      </c>
      <c r="AC2471" s="103">
        <f t="shared" si="191"/>
        <v>64.620930232558152</v>
      </c>
      <c r="AD2471" s="103">
        <f t="shared" si="192"/>
        <v>2455.5953488372097</v>
      </c>
      <c r="AE2471" s="104">
        <f t="shared" si="193"/>
        <v>328.28411906976748</v>
      </c>
      <c r="AF2471" s="104">
        <f t="shared" si="194"/>
        <v>12474.796524651165</v>
      </c>
    </row>
    <row r="2472" spans="28:32" ht="20.100000000000001" customHeight="1" x14ac:dyDescent="0.5">
      <c r="AB2472" s="102">
        <f t="shared" si="190"/>
        <v>38</v>
      </c>
      <c r="AC2472" s="103">
        <f t="shared" si="191"/>
        <v>64.620930232558152</v>
      </c>
      <c r="AD2472" s="103">
        <f t="shared" si="192"/>
        <v>2455.5953488372097</v>
      </c>
      <c r="AE2472" s="104">
        <f t="shared" si="193"/>
        <v>328.28411906976748</v>
      </c>
      <c r="AF2472" s="104">
        <f t="shared" si="194"/>
        <v>12474.796524651165</v>
      </c>
    </row>
    <row r="2473" spans="28:32" ht="20.100000000000001" customHeight="1" x14ac:dyDescent="0.5">
      <c r="AB2473" s="102">
        <f t="shared" si="190"/>
        <v>38</v>
      </c>
      <c r="AC2473" s="103">
        <f t="shared" si="191"/>
        <v>64.620930232558152</v>
      </c>
      <c r="AD2473" s="103">
        <f t="shared" si="192"/>
        <v>2455.5953488372097</v>
      </c>
      <c r="AE2473" s="104">
        <f t="shared" si="193"/>
        <v>328.28411906976748</v>
      </c>
      <c r="AF2473" s="104">
        <f t="shared" si="194"/>
        <v>12474.796524651165</v>
      </c>
    </row>
    <row r="2474" spans="28:32" ht="20.100000000000001" customHeight="1" x14ac:dyDescent="0.5">
      <c r="AB2474" s="102">
        <f t="shared" si="190"/>
        <v>38</v>
      </c>
      <c r="AC2474" s="103">
        <f t="shared" si="191"/>
        <v>64.620930232558152</v>
      </c>
      <c r="AD2474" s="103">
        <f t="shared" si="192"/>
        <v>2455.5953488372097</v>
      </c>
      <c r="AE2474" s="104">
        <f t="shared" si="193"/>
        <v>328.28411906976748</v>
      </c>
      <c r="AF2474" s="104">
        <f t="shared" si="194"/>
        <v>12474.796524651165</v>
      </c>
    </row>
    <row r="2475" spans="28:32" ht="20.100000000000001" customHeight="1" x14ac:dyDescent="0.5">
      <c r="AB2475" s="102">
        <f t="shared" si="190"/>
        <v>38</v>
      </c>
      <c r="AC2475" s="103">
        <f t="shared" si="191"/>
        <v>64.620930232558152</v>
      </c>
      <c r="AD2475" s="103">
        <f t="shared" si="192"/>
        <v>2455.5953488372097</v>
      </c>
      <c r="AE2475" s="104">
        <f t="shared" si="193"/>
        <v>328.28411906976748</v>
      </c>
      <c r="AF2475" s="104">
        <f t="shared" si="194"/>
        <v>12474.796524651165</v>
      </c>
    </row>
    <row r="2476" spans="28:32" ht="20.100000000000001" customHeight="1" x14ac:dyDescent="0.5">
      <c r="AB2476" s="102">
        <f t="shared" si="190"/>
        <v>38</v>
      </c>
      <c r="AC2476" s="103">
        <f t="shared" si="191"/>
        <v>64.620930232558152</v>
      </c>
      <c r="AD2476" s="103">
        <f t="shared" si="192"/>
        <v>2455.5953488372097</v>
      </c>
      <c r="AE2476" s="104">
        <f t="shared" si="193"/>
        <v>328.28411906976748</v>
      </c>
      <c r="AF2476" s="104">
        <f t="shared" si="194"/>
        <v>12474.796524651165</v>
      </c>
    </row>
    <row r="2477" spans="28:32" ht="20.100000000000001" customHeight="1" x14ac:dyDescent="0.5">
      <c r="AB2477" s="102">
        <f t="shared" si="190"/>
        <v>38</v>
      </c>
      <c r="AC2477" s="103">
        <f t="shared" si="191"/>
        <v>64.620930232558152</v>
      </c>
      <c r="AD2477" s="103">
        <f t="shared" si="192"/>
        <v>2455.5953488372097</v>
      </c>
      <c r="AE2477" s="104">
        <f t="shared" si="193"/>
        <v>328.28411906976748</v>
      </c>
      <c r="AF2477" s="104">
        <f t="shared" si="194"/>
        <v>12474.796524651165</v>
      </c>
    </row>
    <row r="2478" spans="28:32" ht="20.100000000000001" customHeight="1" x14ac:dyDescent="0.5">
      <c r="AB2478" s="102">
        <f t="shared" si="190"/>
        <v>38</v>
      </c>
      <c r="AC2478" s="103">
        <f t="shared" si="191"/>
        <v>64.620930232558152</v>
      </c>
      <c r="AD2478" s="103">
        <f t="shared" si="192"/>
        <v>2455.5953488372097</v>
      </c>
      <c r="AE2478" s="104">
        <f t="shared" si="193"/>
        <v>328.28411906976748</v>
      </c>
      <c r="AF2478" s="104">
        <f t="shared" si="194"/>
        <v>12474.796524651165</v>
      </c>
    </row>
    <row r="2479" spans="28:32" ht="20.100000000000001" customHeight="1" x14ac:dyDescent="0.5">
      <c r="AB2479" s="102">
        <f t="shared" si="190"/>
        <v>38</v>
      </c>
      <c r="AC2479" s="103">
        <f t="shared" si="191"/>
        <v>64.620930232558152</v>
      </c>
      <c r="AD2479" s="103">
        <f t="shared" si="192"/>
        <v>2455.5953488372097</v>
      </c>
      <c r="AE2479" s="104">
        <f t="shared" si="193"/>
        <v>328.28411906976748</v>
      </c>
      <c r="AF2479" s="104">
        <f t="shared" si="194"/>
        <v>12474.796524651165</v>
      </c>
    </row>
    <row r="2480" spans="28:32" ht="20.100000000000001" customHeight="1" x14ac:dyDescent="0.5">
      <c r="AB2480" s="102">
        <f t="shared" si="190"/>
        <v>38</v>
      </c>
      <c r="AC2480" s="103">
        <f t="shared" si="191"/>
        <v>64.620930232558152</v>
      </c>
      <c r="AD2480" s="103">
        <f t="shared" si="192"/>
        <v>2455.5953488372097</v>
      </c>
      <c r="AE2480" s="104">
        <f t="shared" si="193"/>
        <v>328.28411906976748</v>
      </c>
      <c r="AF2480" s="104">
        <f t="shared" si="194"/>
        <v>12474.796524651165</v>
      </c>
    </row>
    <row r="2481" spans="28:32" ht="20.100000000000001" customHeight="1" x14ac:dyDescent="0.5">
      <c r="AB2481" s="102">
        <f t="shared" si="190"/>
        <v>38</v>
      </c>
      <c r="AC2481" s="103">
        <f t="shared" si="191"/>
        <v>64.620930232558152</v>
      </c>
      <c r="AD2481" s="103">
        <f t="shared" si="192"/>
        <v>2455.5953488372097</v>
      </c>
      <c r="AE2481" s="104">
        <f t="shared" si="193"/>
        <v>328.28411906976748</v>
      </c>
      <c r="AF2481" s="104">
        <f t="shared" si="194"/>
        <v>12474.796524651165</v>
      </c>
    </row>
    <row r="2482" spans="28:32" ht="20.100000000000001" customHeight="1" x14ac:dyDescent="0.5">
      <c r="AB2482" s="102">
        <f t="shared" si="190"/>
        <v>38</v>
      </c>
      <c r="AC2482" s="103">
        <f t="shared" si="191"/>
        <v>64.620930232558152</v>
      </c>
      <c r="AD2482" s="103">
        <f t="shared" si="192"/>
        <v>2455.5953488372097</v>
      </c>
      <c r="AE2482" s="104">
        <f t="shared" si="193"/>
        <v>328.28411906976748</v>
      </c>
      <c r="AF2482" s="104">
        <f t="shared" si="194"/>
        <v>12474.796524651165</v>
      </c>
    </row>
    <row r="2483" spans="28:32" ht="20.100000000000001" customHeight="1" x14ac:dyDescent="0.5">
      <c r="AB2483" s="102">
        <f t="shared" si="190"/>
        <v>38</v>
      </c>
      <c r="AC2483" s="103">
        <f t="shared" si="191"/>
        <v>64.620930232558152</v>
      </c>
      <c r="AD2483" s="103">
        <f t="shared" si="192"/>
        <v>2455.5953488372097</v>
      </c>
      <c r="AE2483" s="104">
        <f t="shared" si="193"/>
        <v>328.28411906976748</v>
      </c>
      <c r="AF2483" s="104">
        <f t="shared" si="194"/>
        <v>12474.796524651165</v>
      </c>
    </row>
    <row r="2484" spans="28:32" ht="20.100000000000001" customHeight="1" x14ac:dyDescent="0.5">
      <c r="AB2484" s="102">
        <f t="shared" si="190"/>
        <v>38</v>
      </c>
      <c r="AC2484" s="103">
        <f t="shared" si="191"/>
        <v>64.620930232558152</v>
      </c>
      <c r="AD2484" s="103">
        <f t="shared" si="192"/>
        <v>2455.5953488372097</v>
      </c>
      <c r="AE2484" s="104">
        <f t="shared" si="193"/>
        <v>328.28411906976748</v>
      </c>
      <c r="AF2484" s="104">
        <f t="shared" si="194"/>
        <v>12474.796524651165</v>
      </c>
    </row>
    <row r="2485" spans="28:32" ht="20.100000000000001" customHeight="1" x14ac:dyDescent="0.5">
      <c r="AB2485" s="102">
        <f t="shared" si="190"/>
        <v>38</v>
      </c>
      <c r="AC2485" s="103">
        <f t="shared" si="191"/>
        <v>64.620930232558152</v>
      </c>
      <c r="AD2485" s="103">
        <f t="shared" si="192"/>
        <v>2455.5953488372097</v>
      </c>
      <c r="AE2485" s="104">
        <f t="shared" si="193"/>
        <v>328.28411906976748</v>
      </c>
      <c r="AF2485" s="104">
        <f t="shared" si="194"/>
        <v>12474.796524651165</v>
      </c>
    </row>
    <row r="2486" spans="28:32" ht="20.100000000000001" customHeight="1" x14ac:dyDescent="0.5">
      <c r="AB2486" s="102">
        <f t="shared" si="190"/>
        <v>38</v>
      </c>
      <c r="AC2486" s="103">
        <f t="shared" si="191"/>
        <v>64.620930232558152</v>
      </c>
      <c r="AD2486" s="103">
        <f t="shared" si="192"/>
        <v>2455.5953488372097</v>
      </c>
      <c r="AE2486" s="104">
        <f t="shared" si="193"/>
        <v>328.28411906976748</v>
      </c>
      <c r="AF2486" s="104">
        <f t="shared" si="194"/>
        <v>12474.796524651165</v>
      </c>
    </row>
    <row r="2487" spans="28:32" ht="20.100000000000001" customHeight="1" x14ac:dyDescent="0.5">
      <c r="AB2487" s="102">
        <f t="shared" si="190"/>
        <v>38</v>
      </c>
      <c r="AC2487" s="103">
        <f t="shared" si="191"/>
        <v>64.620930232558152</v>
      </c>
      <c r="AD2487" s="103">
        <f t="shared" si="192"/>
        <v>2455.5953488372097</v>
      </c>
      <c r="AE2487" s="104">
        <f t="shared" si="193"/>
        <v>328.28411906976748</v>
      </c>
      <c r="AF2487" s="104">
        <f t="shared" si="194"/>
        <v>12474.796524651165</v>
      </c>
    </row>
    <row r="2488" spans="28:32" ht="20.100000000000001" customHeight="1" x14ac:dyDescent="0.5">
      <c r="AB2488" s="102">
        <f t="shared" si="190"/>
        <v>38</v>
      </c>
      <c r="AC2488" s="103">
        <f t="shared" si="191"/>
        <v>64.620930232558152</v>
      </c>
      <c r="AD2488" s="103">
        <f t="shared" si="192"/>
        <v>2455.5953488372097</v>
      </c>
      <c r="AE2488" s="104">
        <f t="shared" si="193"/>
        <v>328.28411906976748</v>
      </c>
      <c r="AF2488" s="104">
        <f t="shared" si="194"/>
        <v>12474.796524651165</v>
      </c>
    </row>
    <row r="2489" spans="28:32" ht="20.100000000000001" customHeight="1" x14ac:dyDescent="0.5">
      <c r="AB2489" s="102">
        <f t="shared" si="190"/>
        <v>38</v>
      </c>
      <c r="AC2489" s="103">
        <f t="shared" si="191"/>
        <v>64.620930232558152</v>
      </c>
      <c r="AD2489" s="103">
        <f t="shared" si="192"/>
        <v>2455.5953488372097</v>
      </c>
      <c r="AE2489" s="104">
        <f t="shared" si="193"/>
        <v>328.28411906976748</v>
      </c>
      <c r="AF2489" s="104">
        <f t="shared" si="194"/>
        <v>12474.796524651165</v>
      </c>
    </row>
    <row r="2490" spans="28:32" ht="20.100000000000001" customHeight="1" x14ac:dyDescent="0.5">
      <c r="AB2490" s="102">
        <f t="shared" si="190"/>
        <v>38</v>
      </c>
      <c r="AC2490" s="103">
        <f t="shared" si="191"/>
        <v>64.620930232558152</v>
      </c>
      <c r="AD2490" s="103">
        <f t="shared" si="192"/>
        <v>2455.5953488372097</v>
      </c>
      <c r="AE2490" s="104">
        <f t="shared" si="193"/>
        <v>328.28411906976748</v>
      </c>
      <c r="AF2490" s="104">
        <f t="shared" si="194"/>
        <v>12474.796524651165</v>
      </c>
    </row>
    <row r="2491" spans="28:32" ht="20.100000000000001" customHeight="1" x14ac:dyDescent="0.5">
      <c r="AB2491" s="102">
        <f t="shared" si="190"/>
        <v>38</v>
      </c>
      <c r="AC2491" s="103">
        <f t="shared" si="191"/>
        <v>64.620930232558152</v>
      </c>
      <c r="AD2491" s="103">
        <f t="shared" si="192"/>
        <v>2455.5953488372097</v>
      </c>
      <c r="AE2491" s="104">
        <f t="shared" si="193"/>
        <v>328.28411906976748</v>
      </c>
      <c r="AF2491" s="104">
        <f t="shared" si="194"/>
        <v>12474.796524651165</v>
      </c>
    </row>
    <row r="2492" spans="28:32" ht="20.100000000000001" customHeight="1" x14ac:dyDescent="0.5">
      <c r="AB2492" s="102">
        <f t="shared" si="190"/>
        <v>38</v>
      </c>
      <c r="AC2492" s="103">
        <f t="shared" si="191"/>
        <v>64.620930232558152</v>
      </c>
      <c r="AD2492" s="103">
        <f t="shared" si="192"/>
        <v>2455.5953488372097</v>
      </c>
      <c r="AE2492" s="104">
        <f t="shared" si="193"/>
        <v>328.28411906976748</v>
      </c>
      <c r="AF2492" s="104">
        <f t="shared" si="194"/>
        <v>12474.796524651165</v>
      </c>
    </row>
    <row r="2493" spans="28:32" ht="20.100000000000001" customHeight="1" x14ac:dyDescent="0.5">
      <c r="AB2493" s="102">
        <f t="shared" si="190"/>
        <v>38</v>
      </c>
      <c r="AC2493" s="103">
        <f t="shared" si="191"/>
        <v>64.620930232558152</v>
      </c>
      <c r="AD2493" s="103">
        <f t="shared" si="192"/>
        <v>2455.5953488372097</v>
      </c>
      <c r="AE2493" s="104">
        <f t="shared" si="193"/>
        <v>328.28411906976748</v>
      </c>
      <c r="AF2493" s="104">
        <f t="shared" si="194"/>
        <v>12474.796524651165</v>
      </c>
    </row>
    <row r="2494" spans="28:32" ht="20.100000000000001" customHeight="1" x14ac:dyDescent="0.5">
      <c r="AB2494" s="102">
        <f t="shared" si="190"/>
        <v>38</v>
      </c>
      <c r="AC2494" s="103">
        <f t="shared" si="191"/>
        <v>64.620930232558152</v>
      </c>
      <c r="AD2494" s="103">
        <f t="shared" si="192"/>
        <v>2455.5953488372097</v>
      </c>
      <c r="AE2494" s="104">
        <f t="shared" si="193"/>
        <v>328.28411906976748</v>
      </c>
      <c r="AF2494" s="104">
        <f t="shared" si="194"/>
        <v>12474.796524651165</v>
      </c>
    </row>
    <row r="2495" spans="28:32" ht="20.100000000000001" customHeight="1" x14ac:dyDescent="0.5">
      <c r="AB2495" s="102">
        <f t="shared" si="190"/>
        <v>38</v>
      </c>
      <c r="AC2495" s="103">
        <f t="shared" si="191"/>
        <v>64.620930232558152</v>
      </c>
      <c r="AD2495" s="103">
        <f t="shared" si="192"/>
        <v>2455.5953488372097</v>
      </c>
      <c r="AE2495" s="104">
        <f t="shared" si="193"/>
        <v>328.28411906976748</v>
      </c>
      <c r="AF2495" s="104">
        <f t="shared" si="194"/>
        <v>12474.796524651165</v>
      </c>
    </row>
    <row r="2496" spans="28:32" ht="20.100000000000001" customHeight="1" x14ac:dyDescent="0.5">
      <c r="AB2496" s="102">
        <f t="shared" si="190"/>
        <v>38</v>
      </c>
      <c r="AC2496" s="103">
        <f t="shared" si="191"/>
        <v>64.620930232558152</v>
      </c>
      <c r="AD2496" s="103">
        <f t="shared" si="192"/>
        <v>2455.5953488372097</v>
      </c>
      <c r="AE2496" s="104">
        <f t="shared" si="193"/>
        <v>328.28411906976748</v>
      </c>
      <c r="AF2496" s="104">
        <f t="shared" si="194"/>
        <v>12474.796524651165</v>
      </c>
    </row>
    <row r="2497" spans="28:32" ht="20.100000000000001" customHeight="1" x14ac:dyDescent="0.5">
      <c r="AB2497" s="102">
        <f t="shared" si="190"/>
        <v>38</v>
      </c>
      <c r="AC2497" s="103">
        <f t="shared" si="191"/>
        <v>64.620930232558152</v>
      </c>
      <c r="AD2497" s="103">
        <f t="shared" si="192"/>
        <v>2455.5953488372097</v>
      </c>
      <c r="AE2497" s="104">
        <f t="shared" si="193"/>
        <v>328.28411906976748</v>
      </c>
      <c r="AF2497" s="104">
        <f t="shared" si="194"/>
        <v>12474.796524651165</v>
      </c>
    </row>
    <row r="2498" spans="28:32" ht="20.100000000000001" customHeight="1" x14ac:dyDescent="0.5">
      <c r="AB2498" s="102">
        <f t="shared" si="190"/>
        <v>38</v>
      </c>
      <c r="AC2498" s="103">
        <f t="shared" si="191"/>
        <v>64.620930232558152</v>
      </c>
      <c r="AD2498" s="103">
        <f t="shared" si="192"/>
        <v>2455.5953488372097</v>
      </c>
      <c r="AE2498" s="104">
        <f t="shared" si="193"/>
        <v>328.28411906976748</v>
      </c>
      <c r="AF2498" s="104">
        <f t="shared" si="194"/>
        <v>12474.796524651165</v>
      </c>
    </row>
    <row r="2499" spans="28:32" ht="20.100000000000001" customHeight="1" x14ac:dyDescent="0.5">
      <c r="AB2499" s="102">
        <f t="shared" si="190"/>
        <v>38</v>
      </c>
      <c r="AC2499" s="103">
        <f t="shared" si="191"/>
        <v>64.620930232558152</v>
      </c>
      <c r="AD2499" s="103">
        <f t="shared" si="192"/>
        <v>2455.5953488372097</v>
      </c>
      <c r="AE2499" s="104">
        <f t="shared" si="193"/>
        <v>328.28411906976748</v>
      </c>
      <c r="AF2499" s="104">
        <f t="shared" si="194"/>
        <v>12474.796524651165</v>
      </c>
    </row>
    <row r="2500" spans="28:32" ht="20.100000000000001" customHeight="1" x14ac:dyDescent="0.5">
      <c r="AB2500" s="102">
        <f t="shared" si="190"/>
        <v>38</v>
      </c>
      <c r="AC2500" s="103">
        <f t="shared" si="191"/>
        <v>64.620930232558152</v>
      </c>
      <c r="AD2500" s="103">
        <f t="shared" si="192"/>
        <v>2455.5953488372097</v>
      </c>
      <c r="AE2500" s="104">
        <f t="shared" si="193"/>
        <v>328.28411906976748</v>
      </c>
      <c r="AF2500" s="104">
        <f t="shared" si="194"/>
        <v>12474.796524651165</v>
      </c>
    </row>
    <row r="2501" spans="28:32" ht="20.100000000000001" customHeight="1" x14ac:dyDescent="0.5">
      <c r="AB2501" s="102">
        <f t="shared" si="190"/>
        <v>38</v>
      </c>
      <c r="AC2501" s="103">
        <f t="shared" si="191"/>
        <v>64.620930232558152</v>
      </c>
      <c r="AD2501" s="103">
        <f t="shared" si="192"/>
        <v>2455.5953488372097</v>
      </c>
      <c r="AE2501" s="104">
        <f t="shared" si="193"/>
        <v>328.28411906976748</v>
      </c>
      <c r="AF2501" s="104">
        <f t="shared" si="194"/>
        <v>12474.796524651165</v>
      </c>
    </row>
    <row r="2502" spans="28:32" ht="20.100000000000001" customHeight="1" x14ac:dyDescent="0.5">
      <c r="AB2502" s="102">
        <f t="shared" si="190"/>
        <v>38</v>
      </c>
      <c r="AC2502" s="103">
        <f t="shared" si="191"/>
        <v>64.620930232558152</v>
      </c>
      <c r="AD2502" s="103">
        <f t="shared" si="192"/>
        <v>2455.5953488372097</v>
      </c>
      <c r="AE2502" s="104">
        <f t="shared" si="193"/>
        <v>328.28411906976748</v>
      </c>
      <c r="AF2502" s="104">
        <f t="shared" si="194"/>
        <v>12474.796524651165</v>
      </c>
    </row>
    <row r="2503" spans="28:32" ht="20.100000000000001" customHeight="1" x14ac:dyDescent="0.5">
      <c r="AB2503" s="102">
        <f t="shared" ref="AB2503:AB2566" si="195">AB2502+U2503</f>
        <v>38</v>
      </c>
      <c r="AC2503" s="103">
        <f t="shared" ref="AC2503:AC2566" si="196">IF(U2503&gt;0,(W2503+AD2502)/AB2503,AC2502)</f>
        <v>64.620930232558152</v>
      </c>
      <c r="AD2503" s="103">
        <f t="shared" ref="AD2503:AD2566" si="197">AB2503*AC2503</f>
        <v>2455.5953488372097</v>
      </c>
      <c r="AE2503" s="104">
        <f t="shared" ref="AE2503:AE2566" si="198">IF(U2503&gt;0,(AF2502+Z2503)/AB2503,AE2502)</f>
        <v>328.28411906976748</v>
      </c>
      <c r="AF2503" s="104">
        <f t="shared" ref="AF2503:AF2566" si="199">AB2503*AE2503</f>
        <v>12474.796524651165</v>
      </c>
    </row>
    <row r="2504" spans="28:32" ht="20.100000000000001" customHeight="1" x14ac:dyDescent="0.5">
      <c r="AB2504" s="102">
        <f t="shared" si="195"/>
        <v>38</v>
      </c>
      <c r="AC2504" s="103">
        <f t="shared" si="196"/>
        <v>64.620930232558152</v>
      </c>
      <c r="AD2504" s="103">
        <f t="shared" si="197"/>
        <v>2455.5953488372097</v>
      </c>
      <c r="AE2504" s="104">
        <f t="shared" si="198"/>
        <v>328.28411906976748</v>
      </c>
      <c r="AF2504" s="104">
        <f t="shared" si="199"/>
        <v>12474.796524651165</v>
      </c>
    </row>
    <row r="2505" spans="28:32" ht="20.100000000000001" customHeight="1" x14ac:dyDescent="0.5">
      <c r="AB2505" s="102">
        <f t="shared" si="195"/>
        <v>38</v>
      </c>
      <c r="AC2505" s="103">
        <f t="shared" si="196"/>
        <v>64.620930232558152</v>
      </c>
      <c r="AD2505" s="103">
        <f t="shared" si="197"/>
        <v>2455.5953488372097</v>
      </c>
      <c r="AE2505" s="104">
        <f t="shared" si="198"/>
        <v>328.28411906976748</v>
      </c>
      <c r="AF2505" s="104">
        <f t="shared" si="199"/>
        <v>12474.796524651165</v>
      </c>
    </row>
    <row r="2506" spans="28:32" ht="20.100000000000001" customHeight="1" x14ac:dyDescent="0.5">
      <c r="AB2506" s="102">
        <f t="shared" si="195"/>
        <v>38</v>
      </c>
      <c r="AC2506" s="103">
        <f t="shared" si="196"/>
        <v>64.620930232558152</v>
      </c>
      <c r="AD2506" s="103">
        <f t="shared" si="197"/>
        <v>2455.5953488372097</v>
      </c>
      <c r="AE2506" s="104">
        <f t="shared" si="198"/>
        <v>328.28411906976748</v>
      </c>
      <c r="AF2506" s="104">
        <f t="shared" si="199"/>
        <v>12474.796524651165</v>
      </c>
    </row>
    <row r="2507" spans="28:32" ht="20.100000000000001" customHeight="1" x14ac:dyDescent="0.5">
      <c r="AB2507" s="102">
        <f t="shared" si="195"/>
        <v>38</v>
      </c>
      <c r="AC2507" s="103">
        <f t="shared" si="196"/>
        <v>64.620930232558152</v>
      </c>
      <c r="AD2507" s="103">
        <f t="shared" si="197"/>
        <v>2455.5953488372097</v>
      </c>
      <c r="AE2507" s="104">
        <f t="shared" si="198"/>
        <v>328.28411906976748</v>
      </c>
      <c r="AF2507" s="104">
        <f t="shared" si="199"/>
        <v>12474.796524651165</v>
      </c>
    </row>
    <row r="2508" spans="28:32" ht="20.100000000000001" customHeight="1" x14ac:dyDescent="0.5">
      <c r="AB2508" s="102">
        <f t="shared" si="195"/>
        <v>38</v>
      </c>
      <c r="AC2508" s="103">
        <f t="shared" si="196"/>
        <v>64.620930232558152</v>
      </c>
      <c r="AD2508" s="103">
        <f t="shared" si="197"/>
        <v>2455.5953488372097</v>
      </c>
      <c r="AE2508" s="104">
        <f t="shared" si="198"/>
        <v>328.28411906976748</v>
      </c>
      <c r="AF2508" s="104">
        <f t="shared" si="199"/>
        <v>12474.796524651165</v>
      </c>
    </row>
    <row r="2509" spans="28:32" ht="20.100000000000001" customHeight="1" x14ac:dyDescent="0.5">
      <c r="AB2509" s="102">
        <f t="shared" si="195"/>
        <v>38</v>
      </c>
      <c r="AC2509" s="103">
        <f t="shared" si="196"/>
        <v>64.620930232558152</v>
      </c>
      <c r="AD2509" s="103">
        <f t="shared" si="197"/>
        <v>2455.5953488372097</v>
      </c>
      <c r="AE2509" s="104">
        <f t="shared" si="198"/>
        <v>328.28411906976748</v>
      </c>
      <c r="AF2509" s="104">
        <f t="shared" si="199"/>
        <v>12474.796524651165</v>
      </c>
    </row>
    <row r="2510" spans="28:32" ht="20.100000000000001" customHeight="1" x14ac:dyDescent="0.5">
      <c r="AB2510" s="102">
        <f t="shared" si="195"/>
        <v>38</v>
      </c>
      <c r="AC2510" s="103">
        <f t="shared" si="196"/>
        <v>64.620930232558152</v>
      </c>
      <c r="AD2510" s="103">
        <f t="shared" si="197"/>
        <v>2455.5953488372097</v>
      </c>
      <c r="AE2510" s="104">
        <f t="shared" si="198"/>
        <v>328.28411906976748</v>
      </c>
      <c r="AF2510" s="104">
        <f t="shared" si="199"/>
        <v>12474.796524651165</v>
      </c>
    </row>
    <row r="2511" spans="28:32" ht="20.100000000000001" customHeight="1" x14ac:dyDescent="0.5">
      <c r="AB2511" s="102">
        <f t="shared" si="195"/>
        <v>38</v>
      </c>
      <c r="AC2511" s="103">
        <f t="shared" si="196"/>
        <v>64.620930232558152</v>
      </c>
      <c r="AD2511" s="103">
        <f t="shared" si="197"/>
        <v>2455.5953488372097</v>
      </c>
      <c r="AE2511" s="104">
        <f t="shared" si="198"/>
        <v>328.28411906976748</v>
      </c>
      <c r="AF2511" s="104">
        <f t="shared" si="199"/>
        <v>12474.796524651165</v>
      </c>
    </row>
    <row r="2512" spans="28:32" ht="20.100000000000001" customHeight="1" x14ac:dyDescent="0.5">
      <c r="AB2512" s="102">
        <f t="shared" si="195"/>
        <v>38</v>
      </c>
      <c r="AC2512" s="103">
        <f t="shared" si="196"/>
        <v>64.620930232558152</v>
      </c>
      <c r="AD2512" s="103">
        <f t="shared" si="197"/>
        <v>2455.5953488372097</v>
      </c>
      <c r="AE2512" s="104">
        <f t="shared" si="198"/>
        <v>328.28411906976748</v>
      </c>
      <c r="AF2512" s="104">
        <f t="shared" si="199"/>
        <v>12474.796524651165</v>
      </c>
    </row>
    <row r="2513" spans="28:32" ht="20.100000000000001" customHeight="1" x14ac:dyDescent="0.5">
      <c r="AB2513" s="102">
        <f t="shared" si="195"/>
        <v>38</v>
      </c>
      <c r="AC2513" s="103">
        <f t="shared" si="196"/>
        <v>64.620930232558152</v>
      </c>
      <c r="AD2513" s="103">
        <f t="shared" si="197"/>
        <v>2455.5953488372097</v>
      </c>
      <c r="AE2513" s="104">
        <f t="shared" si="198"/>
        <v>328.28411906976748</v>
      </c>
      <c r="AF2513" s="104">
        <f t="shared" si="199"/>
        <v>12474.796524651165</v>
      </c>
    </row>
    <row r="2514" spans="28:32" ht="20.100000000000001" customHeight="1" x14ac:dyDescent="0.5">
      <c r="AB2514" s="102">
        <f t="shared" si="195"/>
        <v>38</v>
      </c>
      <c r="AC2514" s="103">
        <f t="shared" si="196"/>
        <v>64.620930232558152</v>
      </c>
      <c r="AD2514" s="103">
        <f t="shared" si="197"/>
        <v>2455.5953488372097</v>
      </c>
      <c r="AE2514" s="104">
        <f t="shared" si="198"/>
        <v>328.28411906976748</v>
      </c>
      <c r="AF2514" s="104">
        <f t="shared" si="199"/>
        <v>12474.796524651165</v>
      </c>
    </row>
    <row r="2515" spans="28:32" ht="20.100000000000001" customHeight="1" x14ac:dyDescent="0.5">
      <c r="AB2515" s="102">
        <f t="shared" si="195"/>
        <v>38</v>
      </c>
      <c r="AC2515" s="103">
        <f t="shared" si="196"/>
        <v>64.620930232558152</v>
      </c>
      <c r="AD2515" s="103">
        <f t="shared" si="197"/>
        <v>2455.5953488372097</v>
      </c>
      <c r="AE2515" s="104">
        <f t="shared" si="198"/>
        <v>328.28411906976748</v>
      </c>
      <c r="AF2515" s="104">
        <f t="shared" si="199"/>
        <v>12474.796524651165</v>
      </c>
    </row>
    <row r="2516" spans="28:32" ht="20.100000000000001" customHeight="1" x14ac:dyDescent="0.5">
      <c r="AB2516" s="102">
        <f t="shared" si="195"/>
        <v>38</v>
      </c>
      <c r="AC2516" s="103">
        <f t="shared" si="196"/>
        <v>64.620930232558152</v>
      </c>
      <c r="AD2516" s="103">
        <f t="shared" si="197"/>
        <v>2455.5953488372097</v>
      </c>
      <c r="AE2516" s="104">
        <f t="shared" si="198"/>
        <v>328.28411906976748</v>
      </c>
      <c r="AF2516" s="104">
        <f t="shared" si="199"/>
        <v>12474.796524651165</v>
      </c>
    </row>
    <row r="2517" spans="28:32" ht="20.100000000000001" customHeight="1" x14ac:dyDescent="0.5">
      <c r="AB2517" s="102">
        <f t="shared" si="195"/>
        <v>38</v>
      </c>
      <c r="AC2517" s="103">
        <f t="shared" si="196"/>
        <v>64.620930232558152</v>
      </c>
      <c r="AD2517" s="103">
        <f t="shared" si="197"/>
        <v>2455.5953488372097</v>
      </c>
      <c r="AE2517" s="104">
        <f t="shared" si="198"/>
        <v>328.28411906976748</v>
      </c>
      <c r="AF2517" s="104">
        <f t="shared" si="199"/>
        <v>12474.796524651165</v>
      </c>
    </row>
    <row r="2518" spans="28:32" ht="20.100000000000001" customHeight="1" x14ac:dyDescent="0.5">
      <c r="AB2518" s="102">
        <f t="shared" si="195"/>
        <v>38</v>
      </c>
      <c r="AC2518" s="103">
        <f t="shared" si="196"/>
        <v>64.620930232558152</v>
      </c>
      <c r="AD2518" s="103">
        <f t="shared" si="197"/>
        <v>2455.5953488372097</v>
      </c>
      <c r="AE2518" s="104">
        <f t="shared" si="198"/>
        <v>328.28411906976748</v>
      </c>
      <c r="AF2518" s="104">
        <f t="shared" si="199"/>
        <v>12474.796524651165</v>
      </c>
    </row>
    <row r="2519" spans="28:32" ht="20.100000000000001" customHeight="1" x14ac:dyDescent="0.5">
      <c r="AB2519" s="102">
        <f t="shared" si="195"/>
        <v>38</v>
      </c>
      <c r="AC2519" s="103">
        <f t="shared" si="196"/>
        <v>64.620930232558152</v>
      </c>
      <c r="AD2519" s="103">
        <f t="shared" si="197"/>
        <v>2455.5953488372097</v>
      </c>
      <c r="AE2519" s="104">
        <f t="shared" si="198"/>
        <v>328.28411906976748</v>
      </c>
      <c r="AF2519" s="104">
        <f t="shared" si="199"/>
        <v>12474.796524651165</v>
      </c>
    </row>
    <row r="2520" spans="28:32" ht="20.100000000000001" customHeight="1" x14ac:dyDescent="0.5">
      <c r="AB2520" s="102">
        <f t="shared" si="195"/>
        <v>38</v>
      </c>
      <c r="AC2520" s="103">
        <f t="shared" si="196"/>
        <v>64.620930232558152</v>
      </c>
      <c r="AD2520" s="103">
        <f t="shared" si="197"/>
        <v>2455.5953488372097</v>
      </c>
      <c r="AE2520" s="104">
        <f t="shared" si="198"/>
        <v>328.28411906976748</v>
      </c>
      <c r="AF2520" s="104">
        <f t="shared" si="199"/>
        <v>12474.796524651165</v>
      </c>
    </row>
    <row r="2521" spans="28:32" ht="20.100000000000001" customHeight="1" x14ac:dyDescent="0.5">
      <c r="AB2521" s="102">
        <f t="shared" si="195"/>
        <v>38</v>
      </c>
      <c r="AC2521" s="103">
        <f t="shared" si="196"/>
        <v>64.620930232558152</v>
      </c>
      <c r="AD2521" s="103">
        <f t="shared" si="197"/>
        <v>2455.5953488372097</v>
      </c>
      <c r="AE2521" s="104">
        <f t="shared" si="198"/>
        <v>328.28411906976748</v>
      </c>
      <c r="AF2521" s="104">
        <f t="shared" si="199"/>
        <v>12474.796524651165</v>
      </c>
    </row>
    <row r="2522" spans="28:32" ht="20.100000000000001" customHeight="1" x14ac:dyDescent="0.5">
      <c r="AB2522" s="102">
        <f t="shared" si="195"/>
        <v>38</v>
      </c>
      <c r="AC2522" s="103">
        <f t="shared" si="196"/>
        <v>64.620930232558152</v>
      </c>
      <c r="AD2522" s="103">
        <f t="shared" si="197"/>
        <v>2455.5953488372097</v>
      </c>
      <c r="AE2522" s="104">
        <f t="shared" si="198"/>
        <v>328.28411906976748</v>
      </c>
      <c r="AF2522" s="104">
        <f t="shared" si="199"/>
        <v>12474.796524651165</v>
      </c>
    </row>
    <row r="2523" spans="28:32" ht="20.100000000000001" customHeight="1" x14ac:dyDescent="0.5">
      <c r="AB2523" s="102">
        <f t="shared" si="195"/>
        <v>38</v>
      </c>
      <c r="AC2523" s="103">
        <f t="shared" si="196"/>
        <v>64.620930232558152</v>
      </c>
      <c r="AD2523" s="103">
        <f t="shared" si="197"/>
        <v>2455.5953488372097</v>
      </c>
      <c r="AE2523" s="104">
        <f t="shared" si="198"/>
        <v>328.28411906976748</v>
      </c>
      <c r="AF2523" s="104">
        <f t="shared" si="199"/>
        <v>12474.796524651165</v>
      </c>
    </row>
    <row r="2524" spans="28:32" ht="20.100000000000001" customHeight="1" x14ac:dyDescent="0.5">
      <c r="AB2524" s="102">
        <f t="shared" si="195"/>
        <v>38</v>
      </c>
      <c r="AC2524" s="103">
        <f t="shared" si="196"/>
        <v>64.620930232558152</v>
      </c>
      <c r="AD2524" s="103">
        <f t="shared" si="197"/>
        <v>2455.5953488372097</v>
      </c>
      <c r="AE2524" s="104">
        <f t="shared" si="198"/>
        <v>328.28411906976748</v>
      </c>
      <c r="AF2524" s="104">
        <f t="shared" si="199"/>
        <v>12474.796524651165</v>
      </c>
    </row>
    <row r="2525" spans="28:32" ht="20.100000000000001" customHeight="1" x14ac:dyDescent="0.5">
      <c r="AB2525" s="102">
        <f t="shared" si="195"/>
        <v>38</v>
      </c>
      <c r="AC2525" s="103">
        <f t="shared" si="196"/>
        <v>64.620930232558152</v>
      </c>
      <c r="AD2525" s="103">
        <f t="shared" si="197"/>
        <v>2455.5953488372097</v>
      </c>
      <c r="AE2525" s="104">
        <f t="shared" si="198"/>
        <v>328.28411906976748</v>
      </c>
      <c r="AF2525" s="104">
        <f t="shared" si="199"/>
        <v>12474.796524651165</v>
      </c>
    </row>
    <row r="2526" spans="28:32" ht="20.100000000000001" customHeight="1" x14ac:dyDescent="0.5">
      <c r="AB2526" s="102">
        <f t="shared" si="195"/>
        <v>38</v>
      </c>
      <c r="AC2526" s="103">
        <f t="shared" si="196"/>
        <v>64.620930232558152</v>
      </c>
      <c r="AD2526" s="103">
        <f t="shared" si="197"/>
        <v>2455.5953488372097</v>
      </c>
      <c r="AE2526" s="104">
        <f t="shared" si="198"/>
        <v>328.28411906976748</v>
      </c>
      <c r="AF2526" s="104">
        <f t="shared" si="199"/>
        <v>12474.796524651165</v>
      </c>
    </row>
    <row r="2527" spans="28:32" ht="20.100000000000001" customHeight="1" x14ac:dyDescent="0.5">
      <c r="AB2527" s="102">
        <f t="shared" si="195"/>
        <v>38</v>
      </c>
      <c r="AC2527" s="103">
        <f t="shared" si="196"/>
        <v>64.620930232558152</v>
      </c>
      <c r="AD2527" s="103">
        <f t="shared" si="197"/>
        <v>2455.5953488372097</v>
      </c>
      <c r="AE2527" s="104">
        <f t="shared" si="198"/>
        <v>328.28411906976748</v>
      </c>
      <c r="AF2527" s="104">
        <f t="shared" si="199"/>
        <v>12474.796524651165</v>
      </c>
    </row>
    <row r="2528" spans="28:32" ht="20.100000000000001" customHeight="1" x14ac:dyDescent="0.5">
      <c r="AB2528" s="102">
        <f t="shared" si="195"/>
        <v>38</v>
      </c>
      <c r="AC2528" s="103">
        <f t="shared" si="196"/>
        <v>64.620930232558152</v>
      </c>
      <c r="AD2528" s="103">
        <f t="shared" si="197"/>
        <v>2455.5953488372097</v>
      </c>
      <c r="AE2528" s="104">
        <f t="shared" si="198"/>
        <v>328.28411906976748</v>
      </c>
      <c r="AF2528" s="104">
        <f t="shared" si="199"/>
        <v>12474.796524651165</v>
      </c>
    </row>
    <row r="2529" spans="28:32" ht="20.100000000000001" customHeight="1" x14ac:dyDescent="0.5">
      <c r="AB2529" s="102">
        <f t="shared" si="195"/>
        <v>38</v>
      </c>
      <c r="AC2529" s="103">
        <f t="shared" si="196"/>
        <v>64.620930232558152</v>
      </c>
      <c r="AD2529" s="103">
        <f t="shared" si="197"/>
        <v>2455.5953488372097</v>
      </c>
      <c r="AE2529" s="104">
        <f t="shared" si="198"/>
        <v>328.28411906976748</v>
      </c>
      <c r="AF2529" s="104">
        <f t="shared" si="199"/>
        <v>12474.796524651165</v>
      </c>
    </row>
    <row r="2530" spans="28:32" ht="20.100000000000001" customHeight="1" x14ac:dyDescent="0.5">
      <c r="AB2530" s="102">
        <f t="shared" si="195"/>
        <v>38</v>
      </c>
      <c r="AC2530" s="103">
        <f t="shared" si="196"/>
        <v>64.620930232558152</v>
      </c>
      <c r="AD2530" s="103">
        <f t="shared" si="197"/>
        <v>2455.5953488372097</v>
      </c>
      <c r="AE2530" s="104">
        <f t="shared" si="198"/>
        <v>328.28411906976748</v>
      </c>
      <c r="AF2530" s="104">
        <f t="shared" si="199"/>
        <v>12474.796524651165</v>
      </c>
    </row>
    <row r="2531" spans="28:32" ht="20.100000000000001" customHeight="1" x14ac:dyDescent="0.5">
      <c r="AB2531" s="102">
        <f t="shared" si="195"/>
        <v>38</v>
      </c>
      <c r="AC2531" s="103">
        <f t="shared" si="196"/>
        <v>64.620930232558152</v>
      </c>
      <c r="AD2531" s="103">
        <f t="shared" si="197"/>
        <v>2455.5953488372097</v>
      </c>
      <c r="AE2531" s="104">
        <f t="shared" si="198"/>
        <v>328.28411906976748</v>
      </c>
      <c r="AF2531" s="104">
        <f t="shared" si="199"/>
        <v>12474.796524651165</v>
      </c>
    </row>
    <row r="2532" spans="28:32" ht="20.100000000000001" customHeight="1" x14ac:dyDescent="0.5">
      <c r="AB2532" s="102">
        <f t="shared" si="195"/>
        <v>38</v>
      </c>
      <c r="AC2532" s="103">
        <f t="shared" si="196"/>
        <v>64.620930232558152</v>
      </c>
      <c r="AD2532" s="103">
        <f t="shared" si="197"/>
        <v>2455.5953488372097</v>
      </c>
      <c r="AE2532" s="104">
        <f t="shared" si="198"/>
        <v>328.28411906976748</v>
      </c>
      <c r="AF2532" s="104">
        <f t="shared" si="199"/>
        <v>12474.796524651165</v>
      </c>
    </row>
    <row r="2533" spans="28:32" ht="20.100000000000001" customHeight="1" x14ac:dyDescent="0.5">
      <c r="AB2533" s="102">
        <f t="shared" si="195"/>
        <v>38</v>
      </c>
      <c r="AC2533" s="103">
        <f t="shared" si="196"/>
        <v>64.620930232558152</v>
      </c>
      <c r="AD2533" s="103">
        <f t="shared" si="197"/>
        <v>2455.5953488372097</v>
      </c>
      <c r="AE2533" s="104">
        <f t="shared" si="198"/>
        <v>328.28411906976748</v>
      </c>
      <c r="AF2533" s="104">
        <f t="shared" si="199"/>
        <v>12474.796524651165</v>
      </c>
    </row>
    <row r="2534" spans="28:32" ht="20.100000000000001" customHeight="1" x14ac:dyDescent="0.5">
      <c r="AB2534" s="102">
        <f t="shared" si="195"/>
        <v>38</v>
      </c>
      <c r="AC2534" s="103">
        <f t="shared" si="196"/>
        <v>64.620930232558152</v>
      </c>
      <c r="AD2534" s="103">
        <f t="shared" si="197"/>
        <v>2455.5953488372097</v>
      </c>
      <c r="AE2534" s="104">
        <f t="shared" si="198"/>
        <v>328.28411906976748</v>
      </c>
      <c r="AF2534" s="104">
        <f t="shared" si="199"/>
        <v>12474.796524651165</v>
      </c>
    </row>
    <row r="2535" spans="28:32" ht="20.100000000000001" customHeight="1" x14ac:dyDescent="0.5">
      <c r="AB2535" s="102">
        <f t="shared" si="195"/>
        <v>38</v>
      </c>
      <c r="AC2535" s="103">
        <f t="shared" si="196"/>
        <v>64.620930232558152</v>
      </c>
      <c r="AD2535" s="103">
        <f t="shared" si="197"/>
        <v>2455.5953488372097</v>
      </c>
      <c r="AE2535" s="104">
        <f t="shared" si="198"/>
        <v>328.28411906976748</v>
      </c>
      <c r="AF2535" s="104">
        <f t="shared" si="199"/>
        <v>12474.796524651165</v>
      </c>
    </row>
    <row r="2536" spans="28:32" ht="20.100000000000001" customHeight="1" x14ac:dyDescent="0.5">
      <c r="AB2536" s="102">
        <f t="shared" si="195"/>
        <v>38</v>
      </c>
      <c r="AC2536" s="103">
        <f t="shared" si="196"/>
        <v>64.620930232558152</v>
      </c>
      <c r="AD2536" s="103">
        <f t="shared" si="197"/>
        <v>2455.5953488372097</v>
      </c>
      <c r="AE2536" s="104">
        <f t="shared" si="198"/>
        <v>328.28411906976748</v>
      </c>
      <c r="AF2536" s="104">
        <f t="shared" si="199"/>
        <v>12474.796524651165</v>
      </c>
    </row>
    <row r="2537" spans="28:32" ht="20.100000000000001" customHeight="1" x14ac:dyDescent="0.5">
      <c r="AB2537" s="102">
        <f t="shared" si="195"/>
        <v>38</v>
      </c>
      <c r="AC2537" s="103">
        <f t="shared" si="196"/>
        <v>64.620930232558152</v>
      </c>
      <c r="AD2537" s="103">
        <f t="shared" si="197"/>
        <v>2455.5953488372097</v>
      </c>
      <c r="AE2537" s="104">
        <f t="shared" si="198"/>
        <v>328.28411906976748</v>
      </c>
      <c r="AF2537" s="104">
        <f t="shared" si="199"/>
        <v>12474.796524651165</v>
      </c>
    </row>
    <row r="2538" spans="28:32" ht="20.100000000000001" customHeight="1" x14ac:dyDescent="0.5">
      <c r="AB2538" s="102">
        <f t="shared" si="195"/>
        <v>38</v>
      </c>
      <c r="AC2538" s="103">
        <f t="shared" si="196"/>
        <v>64.620930232558152</v>
      </c>
      <c r="AD2538" s="103">
        <f t="shared" si="197"/>
        <v>2455.5953488372097</v>
      </c>
      <c r="AE2538" s="104">
        <f t="shared" si="198"/>
        <v>328.28411906976748</v>
      </c>
      <c r="AF2538" s="104">
        <f t="shared" si="199"/>
        <v>12474.796524651165</v>
      </c>
    </row>
    <row r="2539" spans="28:32" ht="20.100000000000001" customHeight="1" x14ac:dyDescent="0.5">
      <c r="AB2539" s="102">
        <f t="shared" si="195"/>
        <v>38</v>
      </c>
      <c r="AC2539" s="103">
        <f t="shared" si="196"/>
        <v>64.620930232558152</v>
      </c>
      <c r="AD2539" s="103">
        <f t="shared" si="197"/>
        <v>2455.5953488372097</v>
      </c>
      <c r="AE2539" s="104">
        <f t="shared" si="198"/>
        <v>328.28411906976748</v>
      </c>
      <c r="AF2539" s="104">
        <f t="shared" si="199"/>
        <v>12474.796524651165</v>
      </c>
    </row>
    <row r="2540" spans="28:32" ht="20.100000000000001" customHeight="1" x14ac:dyDescent="0.5">
      <c r="AB2540" s="102">
        <f t="shared" si="195"/>
        <v>38</v>
      </c>
      <c r="AC2540" s="103">
        <f t="shared" si="196"/>
        <v>64.620930232558152</v>
      </c>
      <c r="AD2540" s="103">
        <f t="shared" si="197"/>
        <v>2455.5953488372097</v>
      </c>
      <c r="AE2540" s="104">
        <f t="shared" si="198"/>
        <v>328.28411906976748</v>
      </c>
      <c r="AF2540" s="104">
        <f t="shared" si="199"/>
        <v>12474.796524651165</v>
      </c>
    </row>
    <row r="2541" spans="28:32" ht="20.100000000000001" customHeight="1" x14ac:dyDescent="0.5">
      <c r="AB2541" s="102">
        <f t="shared" si="195"/>
        <v>38</v>
      </c>
      <c r="AC2541" s="103">
        <f t="shared" si="196"/>
        <v>64.620930232558152</v>
      </c>
      <c r="AD2541" s="103">
        <f t="shared" si="197"/>
        <v>2455.5953488372097</v>
      </c>
      <c r="AE2541" s="104">
        <f t="shared" si="198"/>
        <v>328.28411906976748</v>
      </c>
      <c r="AF2541" s="104">
        <f t="shared" si="199"/>
        <v>12474.796524651165</v>
      </c>
    </row>
    <row r="2542" spans="28:32" ht="20.100000000000001" customHeight="1" x14ac:dyDescent="0.5">
      <c r="AB2542" s="102">
        <f t="shared" si="195"/>
        <v>38</v>
      </c>
      <c r="AC2542" s="103">
        <f t="shared" si="196"/>
        <v>64.620930232558152</v>
      </c>
      <c r="AD2542" s="103">
        <f t="shared" si="197"/>
        <v>2455.5953488372097</v>
      </c>
      <c r="AE2542" s="104">
        <f t="shared" si="198"/>
        <v>328.28411906976748</v>
      </c>
      <c r="AF2542" s="104">
        <f t="shared" si="199"/>
        <v>12474.796524651165</v>
      </c>
    </row>
    <row r="2543" spans="28:32" ht="20.100000000000001" customHeight="1" x14ac:dyDescent="0.5">
      <c r="AB2543" s="102">
        <f t="shared" si="195"/>
        <v>38</v>
      </c>
      <c r="AC2543" s="103">
        <f t="shared" si="196"/>
        <v>64.620930232558152</v>
      </c>
      <c r="AD2543" s="103">
        <f t="shared" si="197"/>
        <v>2455.5953488372097</v>
      </c>
      <c r="AE2543" s="104">
        <f t="shared" si="198"/>
        <v>328.28411906976748</v>
      </c>
      <c r="AF2543" s="104">
        <f t="shared" si="199"/>
        <v>12474.796524651165</v>
      </c>
    </row>
    <row r="2544" spans="28:32" ht="20.100000000000001" customHeight="1" x14ac:dyDescent="0.5">
      <c r="AB2544" s="102">
        <f t="shared" si="195"/>
        <v>38</v>
      </c>
      <c r="AC2544" s="103">
        <f t="shared" si="196"/>
        <v>64.620930232558152</v>
      </c>
      <c r="AD2544" s="103">
        <f t="shared" si="197"/>
        <v>2455.5953488372097</v>
      </c>
      <c r="AE2544" s="104">
        <f t="shared" si="198"/>
        <v>328.28411906976748</v>
      </c>
      <c r="AF2544" s="104">
        <f t="shared" si="199"/>
        <v>12474.796524651165</v>
      </c>
    </row>
    <row r="2545" spans="28:32" ht="20.100000000000001" customHeight="1" x14ac:dyDescent="0.5">
      <c r="AB2545" s="102">
        <f t="shared" si="195"/>
        <v>38</v>
      </c>
      <c r="AC2545" s="103">
        <f t="shared" si="196"/>
        <v>64.620930232558152</v>
      </c>
      <c r="AD2545" s="103">
        <f t="shared" si="197"/>
        <v>2455.5953488372097</v>
      </c>
      <c r="AE2545" s="104">
        <f t="shared" si="198"/>
        <v>328.28411906976748</v>
      </c>
      <c r="AF2545" s="104">
        <f t="shared" si="199"/>
        <v>12474.796524651165</v>
      </c>
    </row>
    <row r="2546" spans="28:32" ht="20.100000000000001" customHeight="1" x14ac:dyDescent="0.5">
      <c r="AB2546" s="102">
        <f t="shared" si="195"/>
        <v>38</v>
      </c>
      <c r="AC2546" s="103">
        <f t="shared" si="196"/>
        <v>64.620930232558152</v>
      </c>
      <c r="AD2546" s="103">
        <f t="shared" si="197"/>
        <v>2455.5953488372097</v>
      </c>
      <c r="AE2546" s="104">
        <f t="shared" si="198"/>
        <v>328.28411906976748</v>
      </c>
      <c r="AF2546" s="104">
        <f t="shared" si="199"/>
        <v>12474.796524651165</v>
      </c>
    </row>
    <row r="2547" spans="28:32" ht="20.100000000000001" customHeight="1" x14ac:dyDescent="0.5">
      <c r="AB2547" s="102">
        <f t="shared" si="195"/>
        <v>38</v>
      </c>
      <c r="AC2547" s="103">
        <f t="shared" si="196"/>
        <v>64.620930232558152</v>
      </c>
      <c r="AD2547" s="103">
        <f t="shared" si="197"/>
        <v>2455.5953488372097</v>
      </c>
      <c r="AE2547" s="104">
        <f t="shared" si="198"/>
        <v>328.28411906976748</v>
      </c>
      <c r="AF2547" s="104">
        <f t="shared" si="199"/>
        <v>12474.796524651165</v>
      </c>
    </row>
    <row r="2548" spans="28:32" ht="20.100000000000001" customHeight="1" x14ac:dyDescent="0.5">
      <c r="AB2548" s="102">
        <f t="shared" si="195"/>
        <v>38</v>
      </c>
      <c r="AC2548" s="103">
        <f t="shared" si="196"/>
        <v>64.620930232558152</v>
      </c>
      <c r="AD2548" s="103">
        <f t="shared" si="197"/>
        <v>2455.5953488372097</v>
      </c>
      <c r="AE2548" s="104">
        <f t="shared" si="198"/>
        <v>328.28411906976748</v>
      </c>
      <c r="AF2548" s="104">
        <f t="shared" si="199"/>
        <v>12474.796524651165</v>
      </c>
    </row>
    <row r="2549" spans="28:32" ht="20.100000000000001" customHeight="1" x14ac:dyDescent="0.5">
      <c r="AB2549" s="102">
        <f t="shared" si="195"/>
        <v>38</v>
      </c>
      <c r="AC2549" s="103">
        <f t="shared" si="196"/>
        <v>64.620930232558152</v>
      </c>
      <c r="AD2549" s="103">
        <f t="shared" si="197"/>
        <v>2455.5953488372097</v>
      </c>
      <c r="AE2549" s="104">
        <f t="shared" si="198"/>
        <v>328.28411906976748</v>
      </c>
      <c r="AF2549" s="104">
        <f t="shared" si="199"/>
        <v>12474.796524651165</v>
      </c>
    </row>
    <row r="2550" spans="28:32" ht="20.100000000000001" customHeight="1" x14ac:dyDescent="0.5">
      <c r="AB2550" s="102">
        <f t="shared" si="195"/>
        <v>38</v>
      </c>
      <c r="AC2550" s="103">
        <f t="shared" si="196"/>
        <v>64.620930232558152</v>
      </c>
      <c r="AD2550" s="103">
        <f t="shared" si="197"/>
        <v>2455.5953488372097</v>
      </c>
      <c r="AE2550" s="104">
        <f t="shared" si="198"/>
        <v>328.28411906976748</v>
      </c>
      <c r="AF2550" s="104">
        <f t="shared" si="199"/>
        <v>12474.796524651165</v>
      </c>
    </row>
    <row r="2551" spans="28:32" ht="20.100000000000001" customHeight="1" x14ac:dyDescent="0.5">
      <c r="AB2551" s="102">
        <f t="shared" si="195"/>
        <v>38</v>
      </c>
      <c r="AC2551" s="103">
        <f t="shared" si="196"/>
        <v>64.620930232558152</v>
      </c>
      <c r="AD2551" s="103">
        <f t="shared" si="197"/>
        <v>2455.5953488372097</v>
      </c>
      <c r="AE2551" s="104">
        <f t="shared" si="198"/>
        <v>328.28411906976748</v>
      </c>
      <c r="AF2551" s="104">
        <f t="shared" si="199"/>
        <v>12474.796524651165</v>
      </c>
    </row>
    <row r="2552" spans="28:32" ht="20.100000000000001" customHeight="1" x14ac:dyDescent="0.5">
      <c r="AB2552" s="102">
        <f t="shared" si="195"/>
        <v>38</v>
      </c>
      <c r="AC2552" s="103">
        <f t="shared" si="196"/>
        <v>64.620930232558152</v>
      </c>
      <c r="AD2552" s="103">
        <f t="shared" si="197"/>
        <v>2455.5953488372097</v>
      </c>
      <c r="AE2552" s="104">
        <f t="shared" si="198"/>
        <v>328.28411906976748</v>
      </c>
      <c r="AF2552" s="104">
        <f t="shared" si="199"/>
        <v>12474.796524651165</v>
      </c>
    </row>
    <row r="2553" spans="28:32" ht="20.100000000000001" customHeight="1" x14ac:dyDescent="0.5">
      <c r="AB2553" s="102">
        <f t="shared" si="195"/>
        <v>38</v>
      </c>
      <c r="AC2553" s="103">
        <f t="shared" si="196"/>
        <v>64.620930232558152</v>
      </c>
      <c r="AD2553" s="103">
        <f t="shared" si="197"/>
        <v>2455.5953488372097</v>
      </c>
      <c r="AE2553" s="104">
        <f t="shared" si="198"/>
        <v>328.28411906976748</v>
      </c>
      <c r="AF2553" s="104">
        <f t="shared" si="199"/>
        <v>12474.796524651165</v>
      </c>
    </row>
    <row r="2554" spans="28:32" ht="20.100000000000001" customHeight="1" x14ac:dyDescent="0.5">
      <c r="AB2554" s="102">
        <f t="shared" si="195"/>
        <v>38</v>
      </c>
      <c r="AC2554" s="103">
        <f t="shared" si="196"/>
        <v>64.620930232558152</v>
      </c>
      <c r="AD2554" s="103">
        <f t="shared" si="197"/>
        <v>2455.5953488372097</v>
      </c>
      <c r="AE2554" s="104">
        <f t="shared" si="198"/>
        <v>328.28411906976748</v>
      </c>
      <c r="AF2554" s="104">
        <f t="shared" si="199"/>
        <v>12474.796524651165</v>
      </c>
    </row>
    <row r="2555" spans="28:32" ht="20.100000000000001" customHeight="1" x14ac:dyDescent="0.5">
      <c r="AB2555" s="102">
        <f t="shared" si="195"/>
        <v>38</v>
      </c>
      <c r="AC2555" s="103">
        <f t="shared" si="196"/>
        <v>64.620930232558152</v>
      </c>
      <c r="AD2555" s="103">
        <f t="shared" si="197"/>
        <v>2455.5953488372097</v>
      </c>
      <c r="AE2555" s="104">
        <f t="shared" si="198"/>
        <v>328.28411906976748</v>
      </c>
      <c r="AF2555" s="104">
        <f t="shared" si="199"/>
        <v>12474.796524651165</v>
      </c>
    </row>
    <row r="2556" spans="28:32" ht="20.100000000000001" customHeight="1" x14ac:dyDescent="0.5">
      <c r="AB2556" s="102">
        <f t="shared" si="195"/>
        <v>38</v>
      </c>
      <c r="AC2556" s="103">
        <f t="shared" si="196"/>
        <v>64.620930232558152</v>
      </c>
      <c r="AD2556" s="103">
        <f t="shared" si="197"/>
        <v>2455.5953488372097</v>
      </c>
      <c r="AE2556" s="104">
        <f t="shared" si="198"/>
        <v>328.28411906976748</v>
      </c>
      <c r="AF2556" s="104">
        <f t="shared" si="199"/>
        <v>12474.796524651165</v>
      </c>
    </row>
    <row r="2557" spans="28:32" ht="20.100000000000001" customHeight="1" x14ac:dyDescent="0.5">
      <c r="AB2557" s="102">
        <f t="shared" si="195"/>
        <v>38</v>
      </c>
      <c r="AC2557" s="103">
        <f t="shared" si="196"/>
        <v>64.620930232558152</v>
      </c>
      <c r="AD2557" s="103">
        <f t="shared" si="197"/>
        <v>2455.5953488372097</v>
      </c>
      <c r="AE2557" s="104">
        <f t="shared" si="198"/>
        <v>328.28411906976748</v>
      </c>
      <c r="AF2557" s="104">
        <f t="shared" si="199"/>
        <v>12474.796524651165</v>
      </c>
    </row>
    <row r="2558" spans="28:32" ht="20.100000000000001" customHeight="1" x14ac:dyDescent="0.5">
      <c r="AB2558" s="102">
        <f t="shared" si="195"/>
        <v>38</v>
      </c>
      <c r="AC2558" s="103">
        <f t="shared" si="196"/>
        <v>64.620930232558152</v>
      </c>
      <c r="AD2558" s="103">
        <f t="shared" si="197"/>
        <v>2455.5953488372097</v>
      </c>
      <c r="AE2558" s="104">
        <f t="shared" si="198"/>
        <v>328.28411906976748</v>
      </c>
      <c r="AF2558" s="104">
        <f t="shared" si="199"/>
        <v>12474.796524651165</v>
      </c>
    </row>
    <row r="2559" spans="28:32" ht="20.100000000000001" customHeight="1" x14ac:dyDescent="0.5">
      <c r="AB2559" s="102">
        <f t="shared" si="195"/>
        <v>38</v>
      </c>
      <c r="AC2559" s="103">
        <f t="shared" si="196"/>
        <v>64.620930232558152</v>
      </c>
      <c r="AD2559" s="103">
        <f t="shared" si="197"/>
        <v>2455.5953488372097</v>
      </c>
      <c r="AE2559" s="104">
        <f t="shared" si="198"/>
        <v>328.28411906976748</v>
      </c>
      <c r="AF2559" s="104">
        <f t="shared" si="199"/>
        <v>12474.796524651165</v>
      </c>
    </row>
    <row r="2560" spans="28:32" ht="20.100000000000001" customHeight="1" x14ac:dyDescent="0.5">
      <c r="AB2560" s="102">
        <f t="shared" si="195"/>
        <v>38</v>
      </c>
      <c r="AC2560" s="103">
        <f t="shared" si="196"/>
        <v>64.620930232558152</v>
      </c>
      <c r="AD2560" s="103">
        <f t="shared" si="197"/>
        <v>2455.5953488372097</v>
      </c>
      <c r="AE2560" s="104">
        <f t="shared" si="198"/>
        <v>328.28411906976748</v>
      </c>
      <c r="AF2560" s="104">
        <f t="shared" si="199"/>
        <v>12474.796524651165</v>
      </c>
    </row>
    <row r="2561" spans="28:32" ht="20.100000000000001" customHeight="1" x14ac:dyDescent="0.5">
      <c r="AB2561" s="102">
        <f t="shared" si="195"/>
        <v>38</v>
      </c>
      <c r="AC2561" s="103">
        <f t="shared" si="196"/>
        <v>64.620930232558152</v>
      </c>
      <c r="AD2561" s="103">
        <f t="shared" si="197"/>
        <v>2455.5953488372097</v>
      </c>
      <c r="AE2561" s="104">
        <f t="shared" si="198"/>
        <v>328.28411906976748</v>
      </c>
      <c r="AF2561" s="104">
        <f t="shared" si="199"/>
        <v>12474.796524651165</v>
      </c>
    </row>
    <row r="2562" spans="28:32" ht="20.100000000000001" customHeight="1" x14ac:dyDescent="0.5">
      <c r="AB2562" s="102">
        <f t="shared" si="195"/>
        <v>38</v>
      </c>
      <c r="AC2562" s="103">
        <f t="shared" si="196"/>
        <v>64.620930232558152</v>
      </c>
      <c r="AD2562" s="103">
        <f t="shared" si="197"/>
        <v>2455.5953488372097</v>
      </c>
      <c r="AE2562" s="104">
        <f t="shared" si="198"/>
        <v>328.28411906976748</v>
      </c>
      <c r="AF2562" s="104">
        <f t="shared" si="199"/>
        <v>12474.796524651165</v>
      </c>
    </row>
    <row r="2563" spans="28:32" ht="20.100000000000001" customHeight="1" x14ac:dyDescent="0.5">
      <c r="AB2563" s="102">
        <f t="shared" si="195"/>
        <v>38</v>
      </c>
      <c r="AC2563" s="103">
        <f t="shared" si="196"/>
        <v>64.620930232558152</v>
      </c>
      <c r="AD2563" s="103">
        <f t="shared" si="197"/>
        <v>2455.5953488372097</v>
      </c>
      <c r="AE2563" s="104">
        <f t="shared" si="198"/>
        <v>328.28411906976748</v>
      </c>
      <c r="AF2563" s="104">
        <f t="shared" si="199"/>
        <v>12474.796524651165</v>
      </c>
    </row>
    <row r="2564" spans="28:32" ht="20.100000000000001" customHeight="1" x14ac:dyDescent="0.5">
      <c r="AB2564" s="102">
        <f t="shared" si="195"/>
        <v>38</v>
      </c>
      <c r="AC2564" s="103">
        <f t="shared" si="196"/>
        <v>64.620930232558152</v>
      </c>
      <c r="AD2564" s="103">
        <f t="shared" si="197"/>
        <v>2455.5953488372097</v>
      </c>
      <c r="AE2564" s="104">
        <f t="shared" si="198"/>
        <v>328.28411906976748</v>
      </c>
      <c r="AF2564" s="104">
        <f t="shared" si="199"/>
        <v>12474.796524651165</v>
      </c>
    </row>
    <row r="2565" spans="28:32" ht="20.100000000000001" customHeight="1" x14ac:dyDescent="0.5">
      <c r="AB2565" s="102">
        <f t="shared" si="195"/>
        <v>38</v>
      </c>
      <c r="AC2565" s="103">
        <f t="shared" si="196"/>
        <v>64.620930232558152</v>
      </c>
      <c r="AD2565" s="103">
        <f t="shared" si="197"/>
        <v>2455.5953488372097</v>
      </c>
      <c r="AE2565" s="104">
        <f t="shared" si="198"/>
        <v>328.28411906976748</v>
      </c>
      <c r="AF2565" s="104">
        <f t="shared" si="199"/>
        <v>12474.796524651165</v>
      </c>
    </row>
    <row r="2566" spans="28:32" ht="20.100000000000001" customHeight="1" x14ac:dyDescent="0.5">
      <c r="AB2566" s="102">
        <f t="shared" si="195"/>
        <v>38</v>
      </c>
      <c r="AC2566" s="103">
        <f t="shared" si="196"/>
        <v>64.620930232558152</v>
      </c>
      <c r="AD2566" s="103">
        <f t="shared" si="197"/>
        <v>2455.5953488372097</v>
      </c>
      <c r="AE2566" s="104">
        <f t="shared" si="198"/>
        <v>328.28411906976748</v>
      </c>
      <c r="AF2566" s="104">
        <f t="shared" si="199"/>
        <v>12474.796524651165</v>
      </c>
    </row>
    <row r="2567" spans="28:32" ht="20.100000000000001" customHeight="1" x14ac:dyDescent="0.5">
      <c r="AB2567" s="102">
        <f t="shared" ref="AB2567:AB2630" si="200">AB2566+U2567</f>
        <v>38</v>
      </c>
      <c r="AC2567" s="103">
        <f t="shared" ref="AC2567:AC2630" si="201">IF(U2567&gt;0,(W2567+AD2566)/AB2567,AC2566)</f>
        <v>64.620930232558152</v>
      </c>
      <c r="AD2567" s="103">
        <f t="shared" ref="AD2567:AD2630" si="202">AB2567*AC2567</f>
        <v>2455.5953488372097</v>
      </c>
      <c r="AE2567" s="104">
        <f t="shared" ref="AE2567:AE2630" si="203">IF(U2567&gt;0,(AF2566+Z2567)/AB2567,AE2566)</f>
        <v>328.28411906976748</v>
      </c>
      <c r="AF2567" s="104">
        <f t="shared" ref="AF2567:AF2630" si="204">AB2567*AE2567</f>
        <v>12474.796524651165</v>
      </c>
    </row>
    <row r="2568" spans="28:32" ht="20.100000000000001" customHeight="1" x14ac:dyDescent="0.5">
      <c r="AB2568" s="102">
        <f t="shared" si="200"/>
        <v>38</v>
      </c>
      <c r="AC2568" s="103">
        <f t="shared" si="201"/>
        <v>64.620930232558152</v>
      </c>
      <c r="AD2568" s="103">
        <f t="shared" si="202"/>
        <v>2455.5953488372097</v>
      </c>
      <c r="AE2568" s="104">
        <f t="shared" si="203"/>
        <v>328.28411906976748</v>
      </c>
      <c r="AF2568" s="104">
        <f t="shared" si="204"/>
        <v>12474.796524651165</v>
      </c>
    </row>
    <row r="2569" spans="28:32" ht="20.100000000000001" customHeight="1" x14ac:dyDescent="0.5">
      <c r="AB2569" s="102">
        <f t="shared" si="200"/>
        <v>38</v>
      </c>
      <c r="AC2569" s="103">
        <f t="shared" si="201"/>
        <v>64.620930232558152</v>
      </c>
      <c r="AD2569" s="103">
        <f t="shared" si="202"/>
        <v>2455.5953488372097</v>
      </c>
      <c r="AE2569" s="104">
        <f t="shared" si="203"/>
        <v>328.28411906976748</v>
      </c>
      <c r="AF2569" s="104">
        <f t="shared" si="204"/>
        <v>12474.796524651165</v>
      </c>
    </row>
    <row r="2570" spans="28:32" ht="20.100000000000001" customHeight="1" x14ac:dyDescent="0.5">
      <c r="AB2570" s="102">
        <f t="shared" si="200"/>
        <v>38</v>
      </c>
      <c r="AC2570" s="103">
        <f t="shared" si="201"/>
        <v>64.620930232558152</v>
      </c>
      <c r="AD2570" s="103">
        <f t="shared" si="202"/>
        <v>2455.5953488372097</v>
      </c>
      <c r="AE2570" s="104">
        <f t="shared" si="203"/>
        <v>328.28411906976748</v>
      </c>
      <c r="AF2570" s="104">
        <f t="shared" si="204"/>
        <v>12474.796524651165</v>
      </c>
    </row>
    <row r="2571" spans="28:32" ht="20.100000000000001" customHeight="1" x14ac:dyDescent="0.5">
      <c r="AB2571" s="102">
        <f t="shared" si="200"/>
        <v>38</v>
      </c>
      <c r="AC2571" s="103">
        <f t="shared" si="201"/>
        <v>64.620930232558152</v>
      </c>
      <c r="AD2571" s="103">
        <f t="shared" si="202"/>
        <v>2455.5953488372097</v>
      </c>
      <c r="AE2571" s="104">
        <f t="shared" si="203"/>
        <v>328.28411906976748</v>
      </c>
      <c r="AF2571" s="104">
        <f t="shared" si="204"/>
        <v>12474.796524651165</v>
      </c>
    </row>
    <row r="2572" spans="28:32" ht="20.100000000000001" customHeight="1" x14ac:dyDescent="0.5">
      <c r="AB2572" s="102">
        <f t="shared" si="200"/>
        <v>38</v>
      </c>
      <c r="AC2572" s="103">
        <f t="shared" si="201"/>
        <v>64.620930232558152</v>
      </c>
      <c r="AD2572" s="103">
        <f t="shared" si="202"/>
        <v>2455.5953488372097</v>
      </c>
      <c r="AE2572" s="104">
        <f t="shared" si="203"/>
        <v>328.28411906976748</v>
      </c>
      <c r="AF2572" s="104">
        <f t="shared" si="204"/>
        <v>12474.796524651165</v>
      </c>
    </row>
    <row r="2573" spans="28:32" ht="20.100000000000001" customHeight="1" x14ac:dyDescent="0.5">
      <c r="AB2573" s="102">
        <f t="shared" si="200"/>
        <v>38</v>
      </c>
      <c r="AC2573" s="103">
        <f t="shared" si="201"/>
        <v>64.620930232558152</v>
      </c>
      <c r="AD2573" s="103">
        <f t="shared" si="202"/>
        <v>2455.5953488372097</v>
      </c>
      <c r="AE2573" s="104">
        <f t="shared" si="203"/>
        <v>328.28411906976748</v>
      </c>
      <c r="AF2573" s="104">
        <f t="shared" si="204"/>
        <v>12474.796524651165</v>
      </c>
    </row>
    <row r="2574" spans="28:32" ht="20.100000000000001" customHeight="1" x14ac:dyDescent="0.5">
      <c r="AB2574" s="102">
        <f t="shared" si="200"/>
        <v>38</v>
      </c>
      <c r="AC2574" s="103">
        <f t="shared" si="201"/>
        <v>64.620930232558152</v>
      </c>
      <c r="AD2574" s="103">
        <f t="shared" si="202"/>
        <v>2455.5953488372097</v>
      </c>
      <c r="AE2574" s="104">
        <f t="shared" si="203"/>
        <v>328.28411906976748</v>
      </c>
      <c r="AF2574" s="104">
        <f t="shared" si="204"/>
        <v>12474.796524651165</v>
      </c>
    </row>
    <row r="2575" spans="28:32" ht="20.100000000000001" customHeight="1" x14ac:dyDescent="0.5">
      <c r="AB2575" s="102">
        <f t="shared" si="200"/>
        <v>38</v>
      </c>
      <c r="AC2575" s="103">
        <f t="shared" si="201"/>
        <v>64.620930232558152</v>
      </c>
      <c r="AD2575" s="103">
        <f t="shared" si="202"/>
        <v>2455.5953488372097</v>
      </c>
      <c r="AE2575" s="104">
        <f t="shared" si="203"/>
        <v>328.28411906976748</v>
      </c>
      <c r="AF2575" s="104">
        <f t="shared" si="204"/>
        <v>12474.796524651165</v>
      </c>
    </row>
    <row r="2576" spans="28:32" ht="20.100000000000001" customHeight="1" x14ac:dyDescent="0.5">
      <c r="AB2576" s="102">
        <f t="shared" si="200"/>
        <v>38</v>
      </c>
      <c r="AC2576" s="103">
        <f t="shared" si="201"/>
        <v>64.620930232558152</v>
      </c>
      <c r="AD2576" s="103">
        <f t="shared" si="202"/>
        <v>2455.5953488372097</v>
      </c>
      <c r="AE2576" s="104">
        <f t="shared" si="203"/>
        <v>328.28411906976748</v>
      </c>
      <c r="AF2576" s="104">
        <f t="shared" si="204"/>
        <v>12474.796524651165</v>
      </c>
    </row>
    <row r="2577" spans="28:32" ht="20.100000000000001" customHeight="1" x14ac:dyDescent="0.5">
      <c r="AB2577" s="102">
        <f t="shared" si="200"/>
        <v>38</v>
      </c>
      <c r="AC2577" s="103">
        <f t="shared" si="201"/>
        <v>64.620930232558152</v>
      </c>
      <c r="AD2577" s="103">
        <f t="shared" si="202"/>
        <v>2455.5953488372097</v>
      </c>
      <c r="AE2577" s="104">
        <f t="shared" si="203"/>
        <v>328.28411906976748</v>
      </c>
      <c r="AF2577" s="104">
        <f t="shared" si="204"/>
        <v>12474.796524651165</v>
      </c>
    </row>
    <row r="2578" spans="28:32" ht="20.100000000000001" customHeight="1" x14ac:dyDescent="0.5">
      <c r="AB2578" s="102">
        <f t="shared" si="200"/>
        <v>38</v>
      </c>
      <c r="AC2578" s="103">
        <f t="shared" si="201"/>
        <v>64.620930232558152</v>
      </c>
      <c r="AD2578" s="103">
        <f t="shared" si="202"/>
        <v>2455.5953488372097</v>
      </c>
      <c r="AE2578" s="104">
        <f t="shared" si="203"/>
        <v>328.28411906976748</v>
      </c>
      <c r="AF2578" s="104">
        <f t="shared" si="204"/>
        <v>12474.796524651165</v>
      </c>
    </row>
    <row r="2579" spans="28:32" ht="20.100000000000001" customHeight="1" x14ac:dyDescent="0.5">
      <c r="AB2579" s="102">
        <f t="shared" si="200"/>
        <v>38</v>
      </c>
      <c r="AC2579" s="103">
        <f t="shared" si="201"/>
        <v>64.620930232558152</v>
      </c>
      <c r="AD2579" s="103">
        <f t="shared" si="202"/>
        <v>2455.5953488372097</v>
      </c>
      <c r="AE2579" s="104">
        <f t="shared" si="203"/>
        <v>328.28411906976748</v>
      </c>
      <c r="AF2579" s="104">
        <f t="shared" si="204"/>
        <v>12474.796524651165</v>
      </c>
    </row>
    <row r="2580" spans="28:32" ht="20.100000000000001" customHeight="1" x14ac:dyDescent="0.5">
      <c r="AB2580" s="102">
        <f t="shared" si="200"/>
        <v>38</v>
      </c>
      <c r="AC2580" s="103">
        <f t="shared" si="201"/>
        <v>64.620930232558152</v>
      </c>
      <c r="AD2580" s="103">
        <f t="shared" si="202"/>
        <v>2455.5953488372097</v>
      </c>
      <c r="AE2580" s="104">
        <f t="shared" si="203"/>
        <v>328.28411906976748</v>
      </c>
      <c r="AF2580" s="104">
        <f t="shared" si="204"/>
        <v>12474.796524651165</v>
      </c>
    </row>
    <row r="2581" spans="28:32" ht="20.100000000000001" customHeight="1" x14ac:dyDescent="0.5">
      <c r="AB2581" s="102">
        <f t="shared" si="200"/>
        <v>38</v>
      </c>
      <c r="AC2581" s="103">
        <f t="shared" si="201"/>
        <v>64.620930232558152</v>
      </c>
      <c r="AD2581" s="103">
        <f t="shared" si="202"/>
        <v>2455.5953488372097</v>
      </c>
      <c r="AE2581" s="104">
        <f t="shared" si="203"/>
        <v>328.28411906976748</v>
      </c>
      <c r="AF2581" s="104">
        <f t="shared" si="204"/>
        <v>12474.796524651165</v>
      </c>
    </row>
    <row r="2582" spans="28:32" ht="20.100000000000001" customHeight="1" x14ac:dyDescent="0.5">
      <c r="AB2582" s="102">
        <f t="shared" si="200"/>
        <v>38</v>
      </c>
      <c r="AC2582" s="103">
        <f t="shared" si="201"/>
        <v>64.620930232558152</v>
      </c>
      <c r="AD2582" s="103">
        <f t="shared" si="202"/>
        <v>2455.5953488372097</v>
      </c>
      <c r="AE2582" s="104">
        <f t="shared" si="203"/>
        <v>328.28411906976748</v>
      </c>
      <c r="AF2582" s="104">
        <f t="shared" si="204"/>
        <v>12474.796524651165</v>
      </c>
    </row>
    <row r="2583" spans="28:32" ht="20.100000000000001" customHeight="1" x14ac:dyDescent="0.5">
      <c r="AB2583" s="102">
        <f t="shared" si="200"/>
        <v>38</v>
      </c>
      <c r="AC2583" s="103">
        <f t="shared" si="201"/>
        <v>64.620930232558152</v>
      </c>
      <c r="AD2583" s="103">
        <f t="shared" si="202"/>
        <v>2455.5953488372097</v>
      </c>
      <c r="AE2583" s="104">
        <f t="shared" si="203"/>
        <v>328.28411906976748</v>
      </c>
      <c r="AF2583" s="104">
        <f t="shared" si="204"/>
        <v>12474.796524651165</v>
      </c>
    </row>
    <row r="2584" spans="28:32" ht="20.100000000000001" customHeight="1" x14ac:dyDescent="0.5">
      <c r="AB2584" s="102">
        <f t="shared" si="200"/>
        <v>38</v>
      </c>
      <c r="AC2584" s="103">
        <f t="shared" si="201"/>
        <v>64.620930232558152</v>
      </c>
      <c r="AD2584" s="103">
        <f t="shared" si="202"/>
        <v>2455.5953488372097</v>
      </c>
      <c r="AE2584" s="104">
        <f t="shared" si="203"/>
        <v>328.28411906976748</v>
      </c>
      <c r="AF2584" s="104">
        <f t="shared" si="204"/>
        <v>12474.796524651165</v>
      </c>
    </row>
    <row r="2585" spans="28:32" ht="20.100000000000001" customHeight="1" x14ac:dyDescent="0.5">
      <c r="AB2585" s="102">
        <f t="shared" si="200"/>
        <v>38</v>
      </c>
      <c r="AC2585" s="103">
        <f t="shared" si="201"/>
        <v>64.620930232558152</v>
      </c>
      <c r="AD2585" s="103">
        <f t="shared" si="202"/>
        <v>2455.5953488372097</v>
      </c>
      <c r="AE2585" s="104">
        <f t="shared" si="203"/>
        <v>328.28411906976748</v>
      </c>
      <c r="AF2585" s="104">
        <f t="shared" si="204"/>
        <v>12474.796524651165</v>
      </c>
    </row>
    <row r="2586" spans="28:32" ht="20.100000000000001" customHeight="1" x14ac:dyDescent="0.5">
      <c r="AB2586" s="102">
        <f t="shared" si="200"/>
        <v>38</v>
      </c>
      <c r="AC2586" s="103">
        <f t="shared" si="201"/>
        <v>64.620930232558152</v>
      </c>
      <c r="AD2586" s="103">
        <f t="shared" si="202"/>
        <v>2455.5953488372097</v>
      </c>
      <c r="AE2586" s="104">
        <f t="shared" si="203"/>
        <v>328.28411906976748</v>
      </c>
      <c r="AF2586" s="104">
        <f t="shared" si="204"/>
        <v>12474.796524651165</v>
      </c>
    </row>
    <row r="2587" spans="28:32" ht="20.100000000000001" customHeight="1" x14ac:dyDescent="0.5">
      <c r="AB2587" s="102">
        <f t="shared" si="200"/>
        <v>38</v>
      </c>
      <c r="AC2587" s="103">
        <f t="shared" si="201"/>
        <v>64.620930232558152</v>
      </c>
      <c r="AD2587" s="103">
        <f t="shared" si="202"/>
        <v>2455.5953488372097</v>
      </c>
      <c r="AE2587" s="104">
        <f t="shared" si="203"/>
        <v>328.28411906976748</v>
      </c>
      <c r="AF2587" s="104">
        <f t="shared" si="204"/>
        <v>12474.796524651165</v>
      </c>
    </row>
    <row r="2588" spans="28:32" ht="20.100000000000001" customHeight="1" x14ac:dyDescent="0.5">
      <c r="AB2588" s="102">
        <f t="shared" si="200"/>
        <v>38</v>
      </c>
      <c r="AC2588" s="103">
        <f t="shared" si="201"/>
        <v>64.620930232558152</v>
      </c>
      <c r="AD2588" s="103">
        <f t="shared" si="202"/>
        <v>2455.5953488372097</v>
      </c>
      <c r="AE2588" s="104">
        <f t="shared" si="203"/>
        <v>328.28411906976748</v>
      </c>
      <c r="AF2588" s="104">
        <f t="shared" si="204"/>
        <v>12474.796524651165</v>
      </c>
    </row>
    <row r="2589" spans="28:32" ht="20.100000000000001" customHeight="1" x14ac:dyDescent="0.5">
      <c r="AB2589" s="102">
        <f t="shared" si="200"/>
        <v>38</v>
      </c>
      <c r="AC2589" s="103">
        <f t="shared" si="201"/>
        <v>64.620930232558152</v>
      </c>
      <c r="AD2589" s="103">
        <f t="shared" si="202"/>
        <v>2455.5953488372097</v>
      </c>
      <c r="AE2589" s="104">
        <f t="shared" si="203"/>
        <v>328.28411906976748</v>
      </c>
      <c r="AF2589" s="104">
        <f t="shared" si="204"/>
        <v>12474.796524651165</v>
      </c>
    </row>
    <row r="2590" spans="28:32" ht="20.100000000000001" customHeight="1" x14ac:dyDescent="0.5">
      <c r="AB2590" s="102">
        <f t="shared" si="200"/>
        <v>38</v>
      </c>
      <c r="AC2590" s="103">
        <f t="shared" si="201"/>
        <v>64.620930232558152</v>
      </c>
      <c r="AD2590" s="103">
        <f t="shared" si="202"/>
        <v>2455.5953488372097</v>
      </c>
      <c r="AE2590" s="104">
        <f t="shared" si="203"/>
        <v>328.28411906976748</v>
      </c>
      <c r="AF2590" s="104">
        <f t="shared" si="204"/>
        <v>12474.796524651165</v>
      </c>
    </row>
    <row r="2591" spans="28:32" ht="20.100000000000001" customHeight="1" x14ac:dyDescent="0.5">
      <c r="AB2591" s="102">
        <f t="shared" si="200"/>
        <v>38</v>
      </c>
      <c r="AC2591" s="103">
        <f t="shared" si="201"/>
        <v>64.620930232558152</v>
      </c>
      <c r="AD2591" s="103">
        <f t="shared" si="202"/>
        <v>2455.5953488372097</v>
      </c>
      <c r="AE2591" s="104">
        <f t="shared" si="203"/>
        <v>328.28411906976748</v>
      </c>
      <c r="AF2591" s="104">
        <f t="shared" si="204"/>
        <v>12474.796524651165</v>
      </c>
    </row>
    <row r="2592" spans="28:32" ht="20.100000000000001" customHeight="1" x14ac:dyDescent="0.5">
      <c r="AB2592" s="102">
        <f t="shared" si="200"/>
        <v>38</v>
      </c>
      <c r="AC2592" s="103">
        <f t="shared" si="201"/>
        <v>64.620930232558152</v>
      </c>
      <c r="AD2592" s="103">
        <f t="shared" si="202"/>
        <v>2455.5953488372097</v>
      </c>
      <c r="AE2592" s="104">
        <f t="shared" si="203"/>
        <v>328.28411906976748</v>
      </c>
      <c r="AF2592" s="104">
        <f t="shared" si="204"/>
        <v>12474.796524651165</v>
      </c>
    </row>
    <row r="2593" spans="28:32" ht="20.100000000000001" customHeight="1" x14ac:dyDescent="0.5">
      <c r="AB2593" s="102">
        <f t="shared" si="200"/>
        <v>38</v>
      </c>
      <c r="AC2593" s="103">
        <f t="shared" si="201"/>
        <v>64.620930232558152</v>
      </c>
      <c r="AD2593" s="103">
        <f t="shared" si="202"/>
        <v>2455.5953488372097</v>
      </c>
      <c r="AE2593" s="104">
        <f t="shared" si="203"/>
        <v>328.28411906976748</v>
      </c>
      <c r="AF2593" s="104">
        <f t="shared" si="204"/>
        <v>12474.796524651165</v>
      </c>
    </row>
    <row r="2594" spans="28:32" ht="20.100000000000001" customHeight="1" x14ac:dyDescent="0.5">
      <c r="AB2594" s="102">
        <f t="shared" si="200"/>
        <v>38</v>
      </c>
      <c r="AC2594" s="103">
        <f t="shared" si="201"/>
        <v>64.620930232558152</v>
      </c>
      <c r="AD2594" s="103">
        <f t="shared" si="202"/>
        <v>2455.5953488372097</v>
      </c>
      <c r="AE2594" s="104">
        <f t="shared" si="203"/>
        <v>328.28411906976748</v>
      </c>
      <c r="AF2594" s="104">
        <f t="shared" si="204"/>
        <v>12474.796524651165</v>
      </c>
    </row>
    <row r="2595" spans="28:32" ht="20.100000000000001" customHeight="1" x14ac:dyDescent="0.5">
      <c r="AB2595" s="102">
        <f t="shared" si="200"/>
        <v>38</v>
      </c>
      <c r="AC2595" s="103">
        <f t="shared" si="201"/>
        <v>64.620930232558152</v>
      </c>
      <c r="AD2595" s="103">
        <f t="shared" si="202"/>
        <v>2455.5953488372097</v>
      </c>
      <c r="AE2595" s="104">
        <f t="shared" si="203"/>
        <v>328.28411906976748</v>
      </c>
      <c r="AF2595" s="104">
        <f t="shared" si="204"/>
        <v>12474.796524651165</v>
      </c>
    </row>
    <row r="2596" spans="28:32" ht="20.100000000000001" customHeight="1" x14ac:dyDescent="0.5">
      <c r="AB2596" s="102">
        <f t="shared" si="200"/>
        <v>38</v>
      </c>
      <c r="AC2596" s="103">
        <f t="shared" si="201"/>
        <v>64.620930232558152</v>
      </c>
      <c r="AD2596" s="103">
        <f t="shared" si="202"/>
        <v>2455.5953488372097</v>
      </c>
      <c r="AE2596" s="104">
        <f t="shared" si="203"/>
        <v>328.28411906976748</v>
      </c>
      <c r="AF2596" s="104">
        <f t="shared" si="204"/>
        <v>12474.796524651165</v>
      </c>
    </row>
    <row r="2597" spans="28:32" ht="20.100000000000001" customHeight="1" x14ac:dyDescent="0.5">
      <c r="AB2597" s="102">
        <f t="shared" si="200"/>
        <v>38</v>
      </c>
      <c r="AC2597" s="103">
        <f t="shared" si="201"/>
        <v>64.620930232558152</v>
      </c>
      <c r="AD2597" s="103">
        <f t="shared" si="202"/>
        <v>2455.5953488372097</v>
      </c>
      <c r="AE2597" s="104">
        <f t="shared" si="203"/>
        <v>328.28411906976748</v>
      </c>
      <c r="AF2597" s="104">
        <f t="shared" si="204"/>
        <v>12474.796524651165</v>
      </c>
    </row>
    <row r="2598" spans="28:32" ht="20.100000000000001" customHeight="1" x14ac:dyDescent="0.5">
      <c r="AB2598" s="102">
        <f t="shared" si="200"/>
        <v>38</v>
      </c>
      <c r="AC2598" s="103">
        <f t="shared" si="201"/>
        <v>64.620930232558152</v>
      </c>
      <c r="AD2598" s="103">
        <f t="shared" si="202"/>
        <v>2455.5953488372097</v>
      </c>
      <c r="AE2598" s="104">
        <f t="shared" si="203"/>
        <v>328.28411906976748</v>
      </c>
      <c r="AF2598" s="104">
        <f t="shared" si="204"/>
        <v>12474.796524651165</v>
      </c>
    </row>
    <row r="2599" spans="28:32" ht="20.100000000000001" customHeight="1" x14ac:dyDescent="0.5">
      <c r="AB2599" s="102">
        <f t="shared" si="200"/>
        <v>38</v>
      </c>
      <c r="AC2599" s="103">
        <f t="shared" si="201"/>
        <v>64.620930232558152</v>
      </c>
      <c r="AD2599" s="103">
        <f t="shared" si="202"/>
        <v>2455.5953488372097</v>
      </c>
      <c r="AE2599" s="104">
        <f t="shared" si="203"/>
        <v>328.28411906976748</v>
      </c>
      <c r="AF2599" s="104">
        <f t="shared" si="204"/>
        <v>12474.796524651165</v>
      </c>
    </row>
    <row r="2600" spans="28:32" ht="20.100000000000001" customHeight="1" x14ac:dyDescent="0.5">
      <c r="AB2600" s="102">
        <f t="shared" si="200"/>
        <v>38</v>
      </c>
      <c r="AC2600" s="103">
        <f t="shared" si="201"/>
        <v>64.620930232558152</v>
      </c>
      <c r="AD2600" s="103">
        <f t="shared" si="202"/>
        <v>2455.5953488372097</v>
      </c>
      <c r="AE2600" s="104">
        <f t="shared" si="203"/>
        <v>328.28411906976748</v>
      </c>
      <c r="AF2600" s="104">
        <f t="shared" si="204"/>
        <v>12474.796524651165</v>
      </c>
    </row>
    <row r="2601" spans="28:32" ht="20.100000000000001" customHeight="1" x14ac:dyDescent="0.5">
      <c r="AB2601" s="102">
        <f t="shared" si="200"/>
        <v>38</v>
      </c>
      <c r="AC2601" s="103">
        <f t="shared" si="201"/>
        <v>64.620930232558152</v>
      </c>
      <c r="AD2601" s="103">
        <f t="shared" si="202"/>
        <v>2455.5953488372097</v>
      </c>
      <c r="AE2601" s="104">
        <f t="shared" si="203"/>
        <v>328.28411906976748</v>
      </c>
      <c r="AF2601" s="104">
        <f t="shared" si="204"/>
        <v>12474.796524651165</v>
      </c>
    </row>
    <row r="2602" spans="28:32" ht="20.100000000000001" customHeight="1" x14ac:dyDescent="0.5">
      <c r="AB2602" s="102">
        <f t="shared" si="200"/>
        <v>38</v>
      </c>
      <c r="AC2602" s="103">
        <f t="shared" si="201"/>
        <v>64.620930232558152</v>
      </c>
      <c r="AD2602" s="103">
        <f t="shared" si="202"/>
        <v>2455.5953488372097</v>
      </c>
      <c r="AE2602" s="104">
        <f t="shared" si="203"/>
        <v>328.28411906976748</v>
      </c>
      <c r="AF2602" s="104">
        <f t="shared" si="204"/>
        <v>12474.796524651165</v>
      </c>
    </row>
    <row r="2603" spans="28:32" ht="20.100000000000001" customHeight="1" x14ac:dyDescent="0.5">
      <c r="AB2603" s="102">
        <f t="shared" si="200"/>
        <v>38</v>
      </c>
      <c r="AC2603" s="103">
        <f t="shared" si="201"/>
        <v>64.620930232558152</v>
      </c>
      <c r="AD2603" s="103">
        <f t="shared" si="202"/>
        <v>2455.5953488372097</v>
      </c>
      <c r="AE2603" s="104">
        <f t="shared" si="203"/>
        <v>328.28411906976748</v>
      </c>
      <c r="AF2603" s="104">
        <f t="shared" si="204"/>
        <v>12474.796524651165</v>
      </c>
    </row>
    <row r="2604" spans="28:32" ht="20.100000000000001" customHeight="1" x14ac:dyDescent="0.5">
      <c r="AB2604" s="102">
        <f t="shared" si="200"/>
        <v>38</v>
      </c>
      <c r="AC2604" s="103">
        <f t="shared" si="201"/>
        <v>64.620930232558152</v>
      </c>
      <c r="AD2604" s="103">
        <f t="shared" si="202"/>
        <v>2455.5953488372097</v>
      </c>
      <c r="AE2604" s="104">
        <f t="shared" si="203"/>
        <v>328.28411906976748</v>
      </c>
      <c r="AF2604" s="104">
        <f t="shared" si="204"/>
        <v>12474.796524651165</v>
      </c>
    </row>
    <row r="2605" spans="28:32" ht="20.100000000000001" customHeight="1" x14ac:dyDescent="0.5">
      <c r="AB2605" s="102">
        <f t="shared" si="200"/>
        <v>38</v>
      </c>
      <c r="AC2605" s="103">
        <f t="shared" si="201"/>
        <v>64.620930232558152</v>
      </c>
      <c r="AD2605" s="103">
        <f t="shared" si="202"/>
        <v>2455.5953488372097</v>
      </c>
      <c r="AE2605" s="104">
        <f t="shared" si="203"/>
        <v>328.28411906976748</v>
      </c>
      <c r="AF2605" s="104">
        <f t="shared" si="204"/>
        <v>12474.796524651165</v>
      </c>
    </row>
    <row r="2606" spans="28:32" ht="20.100000000000001" customHeight="1" x14ac:dyDescent="0.5">
      <c r="AB2606" s="102">
        <f t="shared" si="200"/>
        <v>38</v>
      </c>
      <c r="AC2606" s="103">
        <f t="shared" si="201"/>
        <v>64.620930232558152</v>
      </c>
      <c r="AD2606" s="103">
        <f t="shared" si="202"/>
        <v>2455.5953488372097</v>
      </c>
      <c r="AE2606" s="104">
        <f t="shared" si="203"/>
        <v>328.28411906976748</v>
      </c>
      <c r="AF2606" s="104">
        <f t="shared" si="204"/>
        <v>12474.796524651165</v>
      </c>
    </row>
    <row r="2607" spans="28:32" ht="20.100000000000001" customHeight="1" x14ac:dyDescent="0.5">
      <c r="AB2607" s="102">
        <f t="shared" si="200"/>
        <v>38</v>
      </c>
      <c r="AC2607" s="103">
        <f t="shared" si="201"/>
        <v>64.620930232558152</v>
      </c>
      <c r="AD2607" s="103">
        <f t="shared" si="202"/>
        <v>2455.5953488372097</v>
      </c>
      <c r="AE2607" s="104">
        <f t="shared" si="203"/>
        <v>328.28411906976748</v>
      </c>
      <c r="AF2607" s="104">
        <f t="shared" si="204"/>
        <v>12474.796524651165</v>
      </c>
    </row>
    <row r="2608" spans="28:32" ht="20.100000000000001" customHeight="1" x14ac:dyDescent="0.5">
      <c r="AB2608" s="102">
        <f t="shared" si="200"/>
        <v>38</v>
      </c>
      <c r="AC2608" s="103">
        <f t="shared" si="201"/>
        <v>64.620930232558152</v>
      </c>
      <c r="AD2608" s="103">
        <f t="shared" si="202"/>
        <v>2455.5953488372097</v>
      </c>
      <c r="AE2608" s="104">
        <f t="shared" si="203"/>
        <v>328.28411906976748</v>
      </c>
      <c r="AF2608" s="104">
        <f t="shared" si="204"/>
        <v>12474.796524651165</v>
      </c>
    </row>
    <row r="2609" spans="28:32" ht="20.100000000000001" customHeight="1" x14ac:dyDescent="0.5">
      <c r="AB2609" s="102">
        <f t="shared" si="200"/>
        <v>38</v>
      </c>
      <c r="AC2609" s="103">
        <f t="shared" si="201"/>
        <v>64.620930232558152</v>
      </c>
      <c r="AD2609" s="103">
        <f t="shared" si="202"/>
        <v>2455.5953488372097</v>
      </c>
      <c r="AE2609" s="104">
        <f t="shared" si="203"/>
        <v>328.28411906976748</v>
      </c>
      <c r="AF2609" s="104">
        <f t="shared" si="204"/>
        <v>12474.796524651165</v>
      </c>
    </row>
    <row r="2610" spans="28:32" ht="20.100000000000001" customHeight="1" x14ac:dyDescent="0.5">
      <c r="AB2610" s="102">
        <f t="shared" si="200"/>
        <v>38</v>
      </c>
      <c r="AC2610" s="103">
        <f t="shared" si="201"/>
        <v>64.620930232558152</v>
      </c>
      <c r="AD2610" s="103">
        <f t="shared" si="202"/>
        <v>2455.5953488372097</v>
      </c>
      <c r="AE2610" s="104">
        <f t="shared" si="203"/>
        <v>328.28411906976748</v>
      </c>
      <c r="AF2610" s="104">
        <f t="shared" si="204"/>
        <v>12474.796524651165</v>
      </c>
    </row>
    <row r="2611" spans="28:32" ht="20.100000000000001" customHeight="1" x14ac:dyDescent="0.5">
      <c r="AB2611" s="102">
        <f t="shared" si="200"/>
        <v>38</v>
      </c>
      <c r="AC2611" s="103">
        <f t="shared" si="201"/>
        <v>64.620930232558152</v>
      </c>
      <c r="AD2611" s="103">
        <f t="shared" si="202"/>
        <v>2455.5953488372097</v>
      </c>
      <c r="AE2611" s="104">
        <f t="shared" si="203"/>
        <v>328.28411906976748</v>
      </c>
      <c r="AF2611" s="104">
        <f t="shared" si="204"/>
        <v>12474.796524651165</v>
      </c>
    </row>
    <row r="2612" spans="28:32" ht="20.100000000000001" customHeight="1" x14ac:dyDescent="0.5">
      <c r="AB2612" s="102">
        <f t="shared" si="200"/>
        <v>38</v>
      </c>
      <c r="AC2612" s="103">
        <f t="shared" si="201"/>
        <v>64.620930232558152</v>
      </c>
      <c r="AD2612" s="103">
        <f t="shared" si="202"/>
        <v>2455.5953488372097</v>
      </c>
      <c r="AE2612" s="104">
        <f t="shared" si="203"/>
        <v>328.28411906976748</v>
      </c>
      <c r="AF2612" s="104">
        <f t="shared" si="204"/>
        <v>12474.796524651165</v>
      </c>
    </row>
    <row r="2613" spans="28:32" ht="20.100000000000001" customHeight="1" x14ac:dyDescent="0.5">
      <c r="AB2613" s="102">
        <f t="shared" si="200"/>
        <v>38</v>
      </c>
      <c r="AC2613" s="103">
        <f t="shared" si="201"/>
        <v>64.620930232558152</v>
      </c>
      <c r="AD2613" s="103">
        <f t="shared" si="202"/>
        <v>2455.5953488372097</v>
      </c>
      <c r="AE2613" s="104">
        <f t="shared" si="203"/>
        <v>328.28411906976748</v>
      </c>
      <c r="AF2613" s="104">
        <f t="shared" si="204"/>
        <v>12474.796524651165</v>
      </c>
    </row>
    <row r="2614" spans="28:32" ht="20.100000000000001" customHeight="1" x14ac:dyDescent="0.5">
      <c r="AB2614" s="102">
        <f t="shared" si="200"/>
        <v>38</v>
      </c>
      <c r="AC2614" s="103">
        <f t="shared" si="201"/>
        <v>64.620930232558152</v>
      </c>
      <c r="AD2614" s="103">
        <f t="shared" si="202"/>
        <v>2455.5953488372097</v>
      </c>
      <c r="AE2614" s="104">
        <f t="shared" si="203"/>
        <v>328.28411906976748</v>
      </c>
      <c r="AF2614" s="104">
        <f t="shared" si="204"/>
        <v>12474.796524651165</v>
      </c>
    </row>
    <row r="2615" spans="28:32" ht="20.100000000000001" customHeight="1" x14ac:dyDescent="0.5">
      <c r="AB2615" s="102">
        <f t="shared" si="200"/>
        <v>38</v>
      </c>
      <c r="AC2615" s="103">
        <f t="shared" si="201"/>
        <v>64.620930232558152</v>
      </c>
      <c r="AD2615" s="103">
        <f t="shared" si="202"/>
        <v>2455.5953488372097</v>
      </c>
      <c r="AE2615" s="104">
        <f t="shared" si="203"/>
        <v>328.28411906976748</v>
      </c>
      <c r="AF2615" s="104">
        <f t="shared" si="204"/>
        <v>12474.796524651165</v>
      </c>
    </row>
    <row r="2616" spans="28:32" ht="20.100000000000001" customHeight="1" x14ac:dyDescent="0.5">
      <c r="AB2616" s="102">
        <f t="shared" si="200"/>
        <v>38</v>
      </c>
      <c r="AC2616" s="103">
        <f t="shared" si="201"/>
        <v>64.620930232558152</v>
      </c>
      <c r="AD2616" s="103">
        <f t="shared" si="202"/>
        <v>2455.5953488372097</v>
      </c>
      <c r="AE2616" s="104">
        <f t="shared" si="203"/>
        <v>328.28411906976748</v>
      </c>
      <c r="AF2616" s="104">
        <f t="shared" si="204"/>
        <v>12474.796524651165</v>
      </c>
    </row>
    <row r="2617" spans="28:32" ht="20.100000000000001" customHeight="1" x14ac:dyDescent="0.5">
      <c r="AB2617" s="102">
        <f t="shared" si="200"/>
        <v>38</v>
      </c>
      <c r="AC2617" s="103">
        <f t="shared" si="201"/>
        <v>64.620930232558152</v>
      </c>
      <c r="AD2617" s="103">
        <f t="shared" si="202"/>
        <v>2455.5953488372097</v>
      </c>
      <c r="AE2617" s="104">
        <f t="shared" si="203"/>
        <v>328.28411906976748</v>
      </c>
      <c r="AF2617" s="104">
        <f t="shared" si="204"/>
        <v>12474.796524651165</v>
      </c>
    </row>
    <row r="2618" spans="28:32" ht="20.100000000000001" customHeight="1" x14ac:dyDescent="0.5">
      <c r="AB2618" s="102">
        <f t="shared" si="200"/>
        <v>38</v>
      </c>
      <c r="AC2618" s="103">
        <f t="shared" si="201"/>
        <v>64.620930232558152</v>
      </c>
      <c r="AD2618" s="103">
        <f t="shared" si="202"/>
        <v>2455.5953488372097</v>
      </c>
      <c r="AE2618" s="104">
        <f t="shared" si="203"/>
        <v>328.28411906976748</v>
      </c>
      <c r="AF2618" s="104">
        <f t="shared" si="204"/>
        <v>12474.796524651165</v>
      </c>
    </row>
    <row r="2619" spans="28:32" ht="20.100000000000001" customHeight="1" x14ac:dyDescent="0.5">
      <c r="AB2619" s="102">
        <f t="shared" si="200"/>
        <v>38</v>
      </c>
      <c r="AC2619" s="103">
        <f t="shared" si="201"/>
        <v>64.620930232558152</v>
      </c>
      <c r="AD2619" s="103">
        <f t="shared" si="202"/>
        <v>2455.5953488372097</v>
      </c>
      <c r="AE2619" s="104">
        <f t="shared" si="203"/>
        <v>328.28411906976748</v>
      </c>
      <c r="AF2619" s="104">
        <f t="shared" si="204"/>
        <v>12474.796524651165</v>
      </c>
    </row>
    <row r="2620" spans="28:32" ht="20.100000000000001" customHeight="1" x14ac:dyDescent="0.5">
      <c r="AB2620" s="102">
        <f t="shared" si="200"/>
        <v>38</v>
      </c>
      <c r="AC2620" s="103">
        <f t="shared" si="201"/>
        <v>64.620930232558152</v>
      </c>
      <c r="AD2620" s="103">
        <f t="shared" si="202"/>
        <v>2455.5953488372097</v>
      </c>
      <c r="AE2620" s="104">
        <f t="shared" si="203"/>
        <v>328.28411906976748</v>
      </c>
      <c r="AF2620" s="104">
        <f t="shared" si="204"/>
        <v>12474.796524651165</v>
      </c>
    </row>
    <row r="2621" spans="28:32" ht="20.100000000000001" customHeight="1" x14ac:dyDescent="0.5">
      <c r="AB2621" s="102">
        <f t="shared" si="200"/>
        <v>38</v>
      </c>
      <c r="AC2621" s="103">
        <f t="shared" si="201"/>
        <v>64.620930232558152</v>
      </c>
      <c r="AD2621" s="103">
        <f t="shared" si="202"/>
        <v>2455.5953488372097</v>
      </c>
      <c r="AE2621" s="104">
        <f t="shared" si="203"/>
        <v>328.28411906976748</v>
      </c>
      <c r="AF2621" s="104">
        <f t="shared" si="204"/>
        <v>12474.796524651165</v>
      </c>
    </row>
    <row r="2622" spans="28:32" ht="20.100000000000001" customHeight="1" x14ac:dyDescent="0.5">
      <c r="AB2622" s="102">
        <f t="shared" si="200"/>
        <v>38</v>
      </c>
      <c r="AC2622" s="103">
        <f t="shared" si="201"/>
        <v>64.620930232558152</v>
      </c>
      <c r="AD2622" s="103">
        <f t="shared" si="202"/>
        <v>2455.5953488372097</v>
      </c>
      <c r="AE2622" s="104">
        <f t="shared" si="203"/>
        <v>328.28411906976748</v>
      </c>
      <c r="AF2622" s="104">
        <f t="shared" si="204"/>
        <v>12474.796524651165</v>
      </c>
    </row>
    <row r="2623" spans="28:32" ht="20.100000000000001" customHeight="1" x14ac:dyDescent="0.5">
      <c r="AB2623" s="102">
        <f t="shared" si="200"/>
        <v>38</v>
      </c>
      <c r="AC2623" s="103">
        <f t="shared" si="201"/>
        <v>64.620930232558152</v>
      </c>
      <c r="AD2623" s="103">
        <f t="shared" si="202"/>
        <v>2455.5953488372097</v>
      </c>
      <c r="AE2623" s="104">
        <f t="shared" si="203"/>
        <v>328.28411906976748</v>
      </c>
      <c r="AF2623" s="104">
        <f t="shared" si="204"/>
        <v>12474.796524651165</v>
      </c>
    </row>
    <row r="2624" spans="28:32" ht="20.100000000000001" customHeight="1" x14ac:dyDescent="0.5">
      <c r="AB2624" s="102">
        <f t="shared" si="200"/>
        <v>38</v>
      </c>
      <c r="AC2624" s="103">
        <f t="shared" si="201"/>
        <v>64.620930232558152</v>
      </c>
      <c r="AD2624" s="103">
        <f t="shared" si="202"/>
        <v>2455.5953488372097</v>
      </c>
      <c r="AE2624" s="104">
        <f t="shared" si="203"/>
        <v>328.28411906976748</v>
      </c>
      <c r="AF2624" s="104">
        <f t="shared" si="204"/>
        <v>12474.796524651165</v>
      </c>
    </row>
    <row r="2625" spans="28:32" ht="20.100000000000001" customHeight="1" x14ac:dyDescent="0.5">
      <c r="AB2625" s="102">
        <f t="shared" si="200"/>
        <v>38</v>
      </c>
      <c r="AC2625" s="103">
        <f t="shared" si="201"/>
        <v>64.620930232558152</v>
      </c>
      <c r="AD2625" s="103">
        <f t="shared" si="202"/>
        <v>2455.5953488372097</v>
      </c>
      <c r="AE2625" s="104">
        <f t="shared" si="203"/>
        <v>328.28411906976748</v>
      </c>
      <c r="AF2625" s="104">
        <f t="shared" si="204"/>
        <v>12474.796524651165</v>
      </c>
    </row>
    <row r="2626" spans="28:32" ht="20.100000000000001" customHeight="1" x14ac:dyDescent="0.5">
      <c r="AB2626" s="102">
        <f t="shared" si="200"/>
        <v>38</v>
      </c>
      <c r="AC2626" s="103">
        <f t="shared" si="201"/>
        <v>64.620930232558152</v>
      </c>
      <c r="AD2626" s="103">
        <f t="shared" si="202"/>
        <v>2455.5953488372097</v>
      </c>
      <c r="AE2626" s="104">
        <f t="shared" si="203"/>
        <v>328.28411906976748</v>
      </c>
      <c r="AF2626" s="104">
        <f t="shared" si="204"/>
        <v>12474.796524651165</v>
      </c>
    </row>
    <row r="2627" spans="28:32" ht="20.100000000000001" customHeight="1" x14ac:dyDescent="0.5">
      <c r="AB2627" s="102">
        <f t="shared" si="200"/>
        <v>38</v>
      </c>
      <c r="AC2627" s="103">
        <f t="shared" si="201"/>
        <v>64.620930232558152</v>
      </c>
      <c r="AD2627" s="103">
        <f t="shared" si="202"/>
        <v>2455.5953488372097</v>
      </c>
      <c r="AE2627" s="104">
        <f t="shared" si="203"/>
        <v>328.28411906976748</v>
      </c>
      <c r="AF2627" s="104">
        <f t="shared" si="204"/>
        <v>12474.796524651165</v>
      </c>
    </row>
    <row r="2628" spans="28:32" ht="20.100000000000001" customHeight="1" x14ac:dyDescent="0.5">
      <c r="AB2628" s="102">
        <f t="shared" si="200"/>
        <v>38</v>
      </c>
      <c r="AC2628" s="103">
        <f t="shared" si="201"/>
        <v>64.620930232558152</v>
      </c>
      <c r="AD2628" s="103">
        <f t="shared" si="202"/>
        <v>2455.5953488372097</v>
      </c>
      <c r="AE2628" s="104">
        <f t="shared" si="203"/>
        <v>328.28411906976748</v>
      </c>
      <c r="AF2628" s="104">
        <f t="shared" si="204"/>
        <v>12474.796524651165</v>
      </c>
    </row>
    <row r="2629" spans="28:32" ht="20.100000000000001" customHeight="1" x14ac:dyDescent="0.5">
      <c r="AB2629" s="102">
        <f t="shared" si="200"/>
        <v>38</v>
      </c>
      <c r="AC2629" s="103">
        <f t="shared" si="201"/>
        <v>64.620930232558152</v>
      </c>
      <c r="AD2629" s="103">
        <f t="shared" si="202"/>
        <v>2455.5953488372097</v>
      </c>
      <c r="AE2629" s="104">
        <f t="shared" si="203"/>
        <v>328.28411906976748</v>
      </c>
      <c r="AF2629" s="104">
        <f t="shared" si="204"/>
        <v>12474.796524651165</v>
      </c>
    </row>
    <row r="2630" spans="28:32" ht="20.100000000000001" customHeight="1" x14ac:dyDescent="0.5">
      <c r="AB2630" s="102">
        <f t="shared" si="200"/>
        <v>38</v>
      </c>
      <c r="AC2630" s="103">
        <f t="shared" si="201"/>
        <v>64.620930232558152</v>
      </c>
      <c r="AD2630" s="103">
        <f t="shared" si="202"/>
        <v>2455.5953488372097</v>
      </c>
      <c r="AE2630" s="104">
        <f t="shared" si="203"/>
        <v>328.28411906976748</v>
      </c>
      <c r="AF2630" s="104">
        <f t="shared" si="204"/>
        <v>12474.796524651165</v>
      </c>
    </row>
    <row r="2631" spans="28:32" ht="20.100000000000001" customHeight="1" x14ac:dyDescent="0.5">
      <c r="AB2631" s="102">
        <f t="shared" ref="AB2631:AB2694" si="205">AB2630+U2631</f>
        <v>38</v>
      </c>
      <c r="AC2631" s="103">
        <f t="shared" ref="AC2631:AC2694" si="206">IF(U2631&gt;0,(W2631+AD2630)/AB2631,AC2630)</f>
        <v>64.620930232558152</v>
      </c>
      <c r="AD2631" s="103">
        <f t="shared" ref="AD2631:AD2694" si="207">AB2631*AC2631</f>
        <v>2455.5953488372097</v>
      </c>
      <c r="AE2631" s="104">
        <f t="shared" ref="AE2631:AE2694" si="208">IF(U2631&gt;0,(AF2630+Z2631)/AB2631,AE2630)</f>
        <v>328.28411906976748</v>
      </c>
      <c r="AF2631" s="104">
        <f t="shared" ref="AF2631:AF2694" si="209">AB2631*AE2631</f>
        <v>12474.796524651165</v>
      </c>
    </row>
    <row r="2632" spans="28:32" ht="20.100000000000001" customHeight="1" x14ac:dyDescent="0.5">
      <c r="AB2632" s="102">
        <f t="shared" si="205"/>
        <v>38</v>
      </c>
      <c r="AC2632" s="103">
        <f t="shared" si="206"/>
        <v>64.620930232558152</v>
      </c>
      <c r="AD2632" s="103">
        <f t="shared" si="207"/>
        <v>2455.5953488372097</v>
      </c>
      <c r="AE2632" s="104">
        <f t="shared" si="208"/>
        <v>328.28411906976748</v>
      </c>
      <c r="AF2632" s="104">
        <f t="shared" si="209"/>
        <v>12474.796524651165</v>
      </c>
    </row>
    <row r="2633" spans="28:32" ht="20.100000000000001" customHeight="1" x14ac:dyDescent="0.5">
      <c r="AB2633" s="102">
        <f t="shared" si="205"/>
        <v>38</v>
      </c>
      <c r="AC2633" s="103">
        <f t="shared" si="206"/>
        <v>64.620930232558152</v>
      </c>
      <c r="AD2633" s="103">
        <f t="shared" si="207"/>
        <v>2455.5953488372097</v>
      </c>
      <c r="AE2633" s="104">
        <f t="shared" si="208"/>
        <v>328.28411906976748</v>
      </c>
      <c r="AF2633" s="104">
        <f t="shared" si="209"/>
        <v>12474.796524651165</v>
      </c>
    </row>
    <row r="2634" spans="28:32" ht="20.100000000000001" customHeight="1" x14ac:dyDescent="0.5">
      <c r="AB2634" s="102">
        <f t="shared" si="205"/>
        <v>38</v>
      </c>
      <c r="AC2634" s="103">
        <f t="shared" si="206"/>
        <v>64.620930232558152</v>
      </c>
      <c r="AD2634" s="103">
        <f t="shared" si="207"/>
        <v>2455.5953488372097</v>
      </c>
      <c r="AE2634" s="104">
        <f t="shared" si="208"/>
        <v>328.28411906976748</v>
      </c>
      <c r="AF2634" s="104">
        <f t="shared" si="209"/>
        <v>12474.796524651165</v>
      </c>
    </row>
    <row r="2635" spans="28:32" ht="20.100000000000001" customHeight="1" x14ac:dyDescent="0.5">
      <c r="AB2635" s="102">
        <f t="shared" si="205"/>
        <v>38</v>
      </c>
      <c r="AC2635" s="103">
        <f t="shared" si="206"/>
        <v>64.620930232558152</v>
      </c>
      <c r="AD2635" s="103">
        <f t="shared" si="207"/>
        <v>2455.5953488372097</v>
      </c>
      <c r="AE2635" s="104">
        <f t="shared" si="208"/>
        <v>328.28411906976748</v>
      </c>
      <c r="AF2635" s="104">
        <f t="shared" si="209"/>
        <v>12474.796524651165</v>
      </c>
    </row>
    <row r="2636" spans="28:32" ht="20.100000000000001" customHeight="1" x14ac:dyDescent="0.5">
      <c r="AB2636" s="102">
        <f t="shared" si="205"/>
        <v>38</v>
      </c>
      <c r="AC2636" s="103">
        <f t="shared" si="206"/>
        <v>64.620930232558152</v>
      </c>
      <c r="AD2636" s="103">
        <f t="shared" si="207"/>
        <v>2455.5953488372097</v>
      </c>
      <c r="AE2636" s="104">
        <f t="shared" si="208"/>
        <v>328.28411906976748</v>
      </c>
      <c r="AF2636" s="104">
        <f t="shared" si="209"/>
        <v>12474.796524651165</v>
      </c>
    </row>
    <row r="2637" spans="28:32" ht="20.100000000000001" customHeight="1" x14ac:dyDescent="0.5">
      <c r="AB2637" s="102">
        <f t="shared" si="205"/>
        <v>38</v>
      </c>
      <c r="AC2637" s="103">
        <f t="shared" si="206"/>
        <v>64.620930232558152</v>
      </c>
      <c r="AD2637" s="103">
        <f t="shared" si="207"/>
        <v>2455.5953488372097</v>
      </c>
      <c r="AE2637" s="104">
        <f t="shared" si="208"/>
        <v>328.28411906976748</v>
      </c>
      <c r="AF2637" s="104">
        <f t="shared" si="209"/>
        <v>12474.796524651165</v>
      </c>
    </row>
    <row r="2638" spans="28:32" ht="20.100000000000001" customHeight="1" x14ac:dyDescent="0.5">
      <c r="AB2638" s="102">
        <f t="shared" si="205"/>
        <v>38</v>
      </c>
      <c r="AC2638" s="103">
        <f t="shared" si="206"/>
        <v>64.620930232558152</v>
      </c>
      <c r="AD2638" s="103">
        <f t="shared" si="207"/>
        <v>2455.5953488372097</v>
      </c>
      <c r="AE2638" s="104">
        <f t="shared" si="208"/>
        <v>328.28411906976748</v>
      </c>
      <c r="AF2638" s="104">
        <f t="shared" si="209"/>
        <v>12474.796524651165</v>
      </c>
    </row>
    <row r="2639" spans="28:32" ht="20.100000000000001" customHeight="1" x14ac:dyDescent="0.5">
      <c r="AB2639" s="102">
        <f t="shared" si="205"/>
        <v>38</v>
      </c>
      <c r="AC2639" s="103">
        <f t="shared" si="206"/>
        <v>64.620930232558152</v>
      </c>
      <c r="AD2639" s="103">
        <f t="shared" si="207"/>
        <v>2455.5953488372097</v>
      </c>
      <c r="AE2639" s="104">
        <f t="shared" si="208"/>
        <v>328.28411906976748</v>
      </c>
      <c r="AF2639" s="104">
        <f t="shared" si="209"/>
        <v>12474.796524651165</v>
      </c>
    </row>
    <row r="2640" spans="28:32" ht="20.100000000000001" customHeight="1" x14ac:dyDescent="0.5">
      <c r="AB2640" s="102">
        <f t="shared" si="205"/>
        <v>38</v>
      </c>
      <c r="AC2640" s="103">
        <f t="shared" si="206"/>
        <v>64.620930232558152</v>
      </c>
      <c r="AD2640" s="103">
        <f t="shared" si="207"/>
        <v>2455.5953488372097</v>
      </c>
      <c r="AE2640" s="104">
        <f t="shared" si="208"/>
        <v>328.28411906976748</v>
      </c>
      <c r="AF2640" s="104">
        <f t="shared" si="209"/>
        <v>12474.796524651165</v>
      </c>
    </row>
    <row r="2641" spans="28:32" ht="20.100000000000001" customHeight="1" x14ac:dyDescent="0.5">
      <c r="AB2641" s="102">
        <f t="shared" si="205"/>
        <v>38</v>
      </c>
      <c r="AC2641" s="103">
        <f t="shared" si="206"/>
        <v>64.620930232558152</v>
      </c>
      <c r="AD2641" s="103">
        <f t="shared" si="207"/>
        <v>2455.5953488372097</v>
      </c>
      <c r="AE2641" s="104">
        <f t="shared" si="208"/>
        <v>328.28411906976748</v>
      </c>
      <c r="AF2641" s="104">
        <f t="shared" si="209"/>
        <v>12474.796524651165</v>
      </c>
    </row>
    <row r="2642" spans="28:32" ht="20.100000000000001" customHeight="1" x14ac:dyDescent="0.5">
      <c r="AB2642" s="102">
        <f t="shared" si="205"/>
        <v>38</v>
      </c>
      <c r="AC2642" s="103">
        <f t="shared" si="206"/>
        <v>64.620930232558152</v>
      </c>
      <c r="AD2642" s="103">
        <f t="shared" si="207"/>
        <v>2455.5953488372097</v>
      </c>
      <c r="AE2642" s="104">
        <f t="shared" si="208"/>
        <v>328.28411906976748</v>
      </c>
      <c r="AF2642" s="104">
        <f t="shared" si="209"/>
        <v>12474.796524651165</v>
      </c>
    </row>
    <row r="2643" spans="28:32" ht="20.100000000000001" customHeight="1" x14ac:dyDescent="0.5">
      <c r="AB2643" s="102">
        <f t="shared" si="205"/>
        <v>38</v>
      </c>
      <c r="AC2643" s="103">
        <f t="shared" si="206"/>
        <v>64.620930232558152</v>
      </c>
      <c r="AD2643" s="103">
        <f t="shared" si="207"/>
        <v>2455.5953488372097</v>
      </c>
      <c r="AE2643" s="104">
        <f t="shared" si="208"/>
        <v>328.28411906976748</v>
      </c>
      <c r="AF2643" s="104">
        <f t="shared" si="209"/>
        <v>12474.796524651165</v>
      </c>
    </row>
    <row r="2644" spans="28:32" ht="20.100000000000001" customHeight="1" x14ac:dyDescent="0.5">
      <c r="AB2644" s="102">
        <f t="shared" si="205"/>
        <v>38</v>
      </c>
      <c r="AC2644" s="103">
        <f t="shared" si="206"/>
        <v>64.620930232558152</v>
      </c>
      <c r="AD2644" s="103">
        <f t="shared" si="207"/>
        <v>2455.5953488372097</v>
      </c>
      <c r="AE2644" s="104">
        <f t="shared" si="208"/>
        <v>328.28411906976748</v>
      </c>
      <c r="AF2644" s="104">
        <f t="shared" si="209"/>
        <v>12474.796524651165</v>
      </c>
    </row>
    <row r="2645" spans="28:32" ht="20.100000000000001" customHeight="1" x14ac:dyDescent="0.5">
      <c r="AB2645" s="102">
        <f t="shared" si="205"/>
        <v>38</v>
      </c>
      <c r="AC2645" s="103">
        <f t="shared" si="206"/>
        <v>64.620930232558152</v>
      </c>
      <c r="AD2645" s="103">
        <f t="shared" si="207"/>
        <v>2455.5953488372097</v>
      </c>
      <c r="AE2645" s="104">
        <f t="shared" si="208"/>
        <v>328.28411906976748</v>
      </c>
      <c r="AF2645" s="104">
        <f t="shared" si="209"/>
        <v>12474.796524651165</v>
      </c>
    </row>
    <row r="2646" spans="28:32" ht="20.100000000000001" customHeight="1" x14ac:dyDescent="0.5">
      <c r="AB2646" s="102">
        <f t="shared" si="205"/>
        <v>38</v>
      </c>
      <c r="AC2646" s="103">
        <f t="shared" si="206"/>
        <v>64.620930232558152</v>
      </c>
      <c r="AD2646" s="103">
        <f t="shared" si="207"/>
        <v>2455.5953488372097</v>
      </c>
      <c r="AE2646" s="104">
        <f t="shared" si="208"/>
        <v>328.28411906976748</v>
      </c>
      <c r="AF2646" s="104">
        <f t="shared" si="209"/>
        <v>12474.796524651165</v>
      </c>
    </row>
    <row r="2647" spans="28:32" ht="20.100000000000001" customHeight="1" x14ac:dyDescent="0.5">
      <c r="AB2647" s="102">
        <f t="shared" si="205"/>
        <v>38</v>
      </c>
      <c r="AC2647" s="103">
        <f t="shared" si="206"/>
        <v>64.620930232558152</v>
      </c>
      <c r="AD2647" s="103">
        <f t="shared" si="207"/>
        <v>2455.5953488372097</v>
      </c>
      <c r="AE2647" s="104">
        <f t="shared" si="208"/>
        <v>328.28411906976748</v>
      </c>
      <c r="AF2647" s="104">
        <f t="shared" si="209"/>
        <v>12474.796524651165</v>
      </c>
    </row>
    <row r="2648" spans="28:32" ht="20.100000000000001" customHeight="1" x14ac:dyDescent="0.5">
      <c r="AB2648" s="102">
        <f t="shared" si="205"/>
        <v>38</v>
      </c>
      <c r="AC2648" s="103">
        <f t="shared" si="206"/>
        <v>64.620930232558152</v>
      </c>
      <c r="AD2648" s="103">
        <f t="shared" si="207"/>
        <v>2455.5953488372097</v>
      </c>
      <c r="AE2648" s="104">
        <f t="shared" si="208"/>
        <v>328.28411906976748</v>
      </c>
      <c r="AF2648" s="104">
        <f t="shared" si="209"/>
        <v>12474.796524651165</v>
      </c>
    </row>
    <row r="2649" spans="28:32" ht="20.100000000000001" customHeight="1" x14ac:dyDescent="0.5">
      <c r="AB2649" s="102">
        <f t="shared" si="205"/>
        <v>38</v>
      </c>
      <c r="AC2649" s="103">
        <f t="shared" si="206"/>
        <v>64.620930232558152</v>
      </c>
      <c r="AD2649" s="103">
        <f t="shared" si="207"/>
        <v>2455.5953488372097</v>
      </c>
      <c r="AE2649" s="104">
        <f t="shared" si="208"/>
        <v>328.28411906976748</v>
      </c>
      <c r="AF2649" s="104">
        <f t="shared" si="209"/>
        <v>12474.796524651165</v>
      </c>
    </row>
    <row r="2650" spans="28:32" ht="20.100000000000001" customHeight="1" x14ac:dyDescent="0.5">
      <c r="AB2650" s="102">
        <f t="shared" si="205"/>
        <v>38</v>
      </c>
      <c r="AC2650" s="103">
        <f t="shared" si="206"/>
        <v>64.620930232558152</v>
      </c>
      <c r="AD2650" s="103">
        <f t="shared" si="207"/>
        <v>2455.5953488372097</v>
      </c>
      <c r="AE2650" s="104">
        <f t="shared" si="208"/>
        <v>328.28411906976748</v>
      </c>
      <c r="AF2650" s="104">
        <f t="shared" si="209"/>
        <v>12474.796524651165</v>
      </c>
    </row>
    <row r="2651" spans="28:32" ht="20.100000000000001" customHeight="1" x14ac:dyDescent="0.5">
      <c r="AB2651" s="102">
        <f t="shared" si="205"/>
        <v>38</v>
      </c>
      <c r="AC2651" s="103">
        <f t="shared" si="206"/>
        <v>64.620930232558152</v>
      </c>
      <c r="AD2651" s="103">
        <f t="shared" si="207"/>
        <v>2455.5953488372097</v>
      </c>
      <c r="AE2651" s="104">
        <f t="shared" si="208"/>
        <v>328.28411906976748</v>
      </c>
      <c r="AF2651" s="104">
        <f t="shared" si="209"/>
        <v>12474.796524651165</v>
      </c>
    </row>
    <row r="2652" spans="28:32" ht="20.100000000000001" customHeight="1" x14ac:dyDescent="0.5">
      <c r="AB2652" s="102">
        <f t="shared" si="205"/>
        <v>38</v>
      </c>
      <c r="AC2652" s="103">
        <f t="shared" si="206"/>
        <v>64.620930232558152</v>
      </c>
      <c r="AD2652" s="103">
        <f t="shared" si="207"/>
        <v>2455.5953488372097</v>
      </c>
      <c r="AE2652" s="104">
        <f t="shared" si="208"/>
        <v>328.28411906976748</v>
      </c>
      <c r="AF2652" s="104">
        <f t="shared" si="209"/>
        <v>12474.796524651165</v>
      </c>
    </row>
    <row r="2653" spans="28:32" ht="20.100000000000001" customHeight="1" x14ac:dyDescent="0.5">
      <c r="AB2653" s="102">
        <f t="shared" si="205"/>
        <v>38</v>
      </c>
      <c r="AC2653" s="103">
        <f t="shared" si="206"/>
        <v>64.620930232558152</v>
      </c>
      <c r="AD2653" s="103">
        <f t="shared" si="207"/>
        <v>2455.5953488372097</v>
      </c>
      <c r="AE2653" s="104">
        <f t="shared" si="208"/>
        <v>328.28411906976748</v>
      </c>
      <c r="AF2653" s="104">
        <f t="shared" si="209"/>
        <v>12474.796524651165</v>
      </c>
    </row>
    <row r="2654" spans="28:32" ht="20.100000000000001" customHeight="1" x14ac:dyDescent="0.5">
      <c r="AB2654" s="102">
        <f t="shared" si="205"/>
        <v>38</v>
      </c>
      <c r="AC2654" s="103">
        <f t="shared" si="206"/>
        <v>64.620930232558152</v>
      </c>
      <c r="AD2654" s="103">
        <f t="shared" si="207"/>
        <v>2455.5953488372097</v>
      </c>
      <c r="AE2654" s="104">
        <f t="shared" si="208"/>
        <v>328.28411906976748</v>
      </c>
      <c r="AF2654" s="104">
        <f t="shared" si="209"/>
        <v>12474.796524651165</v>
      </c>
    </row>
    <row r="2655" spans="28:32" ht="20.100000000000001" customHeight="1" x14ac:dyDescent="0.5">
      <c r="AB2655" s="102">
        <f t="shared" si="205"/>
        <v>38</v>
      </c>
      <c r="AC2655" s="103">
        <f t="shared" si="206"/>
        <v>64.620930232558152</v>
      </c>
      <c r="AD2655" s="103">
        <f t="shared" si="207"/>
        <v>2455.5953488372097</v>
      </c>
      <c r="AE2655" s="104">
        <f t="shared" si="208"/>
        <v>328.28411906976748</v>
      </c>
      <c r="AF2655" s="104">
        <f t="shared" si="209"/>
        <v>12474.796524651165</v>
      </c>
    </row>
    <row r="2656" spans="28:32" ht="20.100000000000001" customHeight="1" x14ac:dyDescent="0.5">
      <c r="AB2656" s="102">
        <f t="shared" si="205"/>
        <v>38</v>
      </c>
      <c r="AC2656" s="103">
        <f t="shared" si="206"/>
        <v>64.620930232558152</v>
      </c>
      <c r="AD2656" s="103">
        <f t="shared" si="207"/>
        <v>2455.5953488372097</v>
      </c>
      <c r="AE2656" s="104">
        <f t="shared" si="208"/>
        <v>328.28411906976748</v>
      </c>
      <c r="AF2656" s="104">
        <f t="shared" si="209"/>
        <v>12474.796524651165</v>
      </c>
    </row>
    <row r="2657" spans="28:32" ht="20.100000000000001" customHeight="1" x14ac:dyDescent="0.5">
      <c r="AB2657" s="102">
        <f t="shared" si="205"/>
        <v>38</v>
      </c>
      <c r="AC2657" s="103">
        <f t="shared" si="206"/>
        <v>64.620930232558152</v>
      </c>
      <c r="AD2657" s="103">
        <f t="shared" si="207"/>
        <v>2455.5953488372097</v>
      </c>
      <c r="AE2657" s="104">
        <f t="shared" si="208"/>
        <v>328.28411906976748</v>
      </c>
      <c r="AF2657" s="104">
        <f t="shared" si="209"/>
        <v>12474.796524651165</v>
      </c>
    </row>
    <row r="2658" spans="28:32" ht="20.100000000000001" customHeight="1" x14ac:dyDescent="0.5">
      <c r="AB2658" s="102">
        <f t="shared" si="205"/>
        <v>38</v>
      </c>
      <c r="AC2658" s="103">
        <f t="shared" si="206"/>
        <v>64.620930232558152</v>
      </c>
      <c r="AD2658" s="103">
        <f t="shared" si="207"/>
        <v>2455.5953488372097</v>
      </c>
      <c r="AE2658" s="104">
        <f t="shared" si="208"/>
        <v>328.28411906976748</v>
      </c>
      <c r="AF2658" s="104">
        <f t="shared" si="209"/>
        <v>12474.796524651165</v>
      </c>
    </row>
    <row r="2659" spans="28:32" ht="20.100000000000001" customHeight="1" x14ac:dyDescent="0.5">
      <c r="AB2659" s="102">
        <f t="shared" si="205"/>
        <v>38</v>
      </c>
      <c r="AC2659" s="103">
        <f t="shared" si="206"/>
        <v>64.620930232558152</v>
      </c>
      <c r="AD2659" s="103">
        <f t="shared" si="207"/>
        <v>2455.5953488372097</v>
      </c>
      <c r="AE2659" s="104">
        <f t="shared" si="208"/>
        <v>328.28411906976748</v>
      </c>
      <c r="AF2659" s="104">
        <f t="shared" si="209"/>
        <v>12474.796524651165</v>
      </c>
    </row>
    <row r="2660" spans="28:32" ht="20.100000000000001" customHeight="1" x14ac:dyDescent="0.5">
      <c r="AB2660" s="102">
        <f t="shared" si="205"/>
        <v>38</v>
      </c>
      <c r="AC2660" s="103">
        <f t="shared" si="206"/>
        <v>64.620930232558152</v>
      </c>
      <c r="AD2660" s="103">
        <f t="shared" si="207"/>
        <v>2455.5953488372097</v>
      </c>
      <c r="AE2660" s="104">
        <f t="shared" si="208"/>
        <v>328.28411906976748</v>
      </c>
      <c r="AF2660" s="104">
        <f t="shared" si="209"/>
        <v>12474.796524651165</v>
      </c>
    </row>
    <row r="2661" spans="28:32" ht="20.100000000000001" customHeight="1" x14ac:dyDescent="0.5">
      <c r="AB2661" s="102">
        <f t="shared" si="205"/>
        <v>38</v>
      </c>
      <c r="AC2661" s="103">
        <f t="shared" si="206"/>
        <v>64.620930232558152</v>
      </c>
      <c r="AD2661" s="103">
        <f t="shared" si="207"/>
        <v>2455.5953488372097</v>
      </c>
      <c r="AE2661" s="104">
        <f t="shared" si="208"/>
        <v>328.28411906976748</v>
      </c>
      <c r="AF2661" s="104">
        <f t="shared" si="209"/>
        <v>12474.796524651165</v>
      </c>
    </row>
    <row r="2662" spans="28:32" ht="20.100000000000001" customHeight="1" x14ac:dyDescent="0.5">
      <c r="AB2662" s="102">
        <f t="shared" si="205"/>
        <v>38</v>
      </c>
      <c r="AC2662" s="103">
        <f t="shared" si="206"/>
        <v>64.620930232558152</v>
      </c>
      <c r="AD2662" s="103">
        <f t="shared" si="207"/>
        <v>2455.5953488372097</v>
      </c>
      <c r="AE2662" s="104">
        <f t="shared" si="208"/>
        <v>328.28411906976748</v>
      </c>
      <c r="AF2662" s="104">
        <f t="shared" si="209"/>
        <v>12474.796524651165</v>
      </c>
    </row>
    <row r="2663" spans="28:32" ht="20.100000000000001" customHeight="1" x14ac:dyDescent="0.5">
      <c r="AB2663" s="102">
        <f t="shared" si="205"/>
        <v>38</v>
      </c>
      <c r="AC2663" s="103">
        <f t="shared" si="206"/>
        <v>64.620930232558152</v>
      </c>
      <c r="AD2663" s="103">
        <f t="shared" si="207"/>
        <v>2455.5953488372097</v>
      </c>
      <c r="AE2663" s="104">
        <f t="shared" si="208"/>
        <v>328.28411906976748</v>
      </c>
      <c r="AF2663" s="104">
        <f t="shared" si="209"/>
        <v>12474.796524651165</v>
      </c>
    </row>
    <row r="2664" spans="28:32" ht="20.100000000000001" customHeight="1" x14ac:dyDescent="0.5">
      <c r="AB2664" s="102">
        <f t="shared" si="205"/>
        <v>38</v>
      </c>
      <c r="AC2664" s="103">
        <f t="shared" si="206"/>
        <v>64.620930232558152</v>
      </c>
      <c r="AD2664" s="103">
        <f t="shared" si="207"/>
        <v>2455.5953488372097</v>
      </c>
      <c r="AE2664" s="104">
        <f t="shared" si="208"/>
        <v>328.28411906976748</v>
      </c>
      <c r="AF2664" s="104">
        <f t="shared" si="209"/>
        <v>12474.796524651165</v>
      </c>
    </row>
    <row r="2665" spans="28:32" ht="20.100000000000001" customHeight="1" x14ac:dyDescent="0.5">
      <c r="AB2665" s="102">
        <f t="shared" si="205"/>
        <v>38</v>
      </c>
      <c r="AC2665" s="103">
        <f t="shared" si="206"/>
        <v>64.620930232558152</v>
      </c>
      <c r="AD2665" s="103">
        <f t="shared" si="207"/>
        <v>2455.5953488372097</v>
      </c>
      <c r="AE2665" s="104">
        <f t="shared" si="208"/>
        <v>328.28411906976748</v>
      </c>
      <c r="AF2665" s="104">
        <f t="shared" si="209"/>
        <v>12474.796524651165</v>
      </c>
    </row>
    <row r="2666" spans="28:32" ht="20.100000000000001" customHeight="1" x14ac:dyDescent="0.5">
      <c r="AB2666" s="102">
        <f t="shared" si="205"/>
        <v>38</v>
      </c>
      <c r="AC2666" s="103">
        <f t="shared" si="206"/>
        <v>64.620930232558152</v>
      </c>
      <c r="AD2666" s="103">
        <f t="shared" si="207"/>
        <v>2455.5953488372097</v>
      </c>
      <c r="AE2666" s="104">
        <f t="shared" si="208"/>
        <v>328.28411906976748</v>
      </c>
      <c r="AF2666" s="104">
        <f t="shared" si="209"/>
        <v>12474.796524651165</v>
      </c>
    </row>
    <row r="2667" spans="28:32" ht="20.100000000000001" customHeight="1" x14ac:dyDescent="0.5">
      <c r="AB2667" s="102">
        <f t="shared" si="205"/>
        <v>38</v>
      </c>
      <c r="AC2667" s="103">
        <f t="shared" si="206"/>
        <v>64.620930232558152</v>
      </c>
      <c r="AD2667" s="103">
        <f t="shared" si="207"/>
        <v>2455.5953488372097</v>
      </c>
      <c r="AE2667" s="104">
        <f t="shared" si="208"/>
        <v>328.28411906976748</v>
      </c>
      <c r="AF2667" s="104">
        <f t="shared" si="209"/>
        <v>12474.796524651165</v>
      </c>
    </row>
    <row r="2668" spans="28:32" ht="20.100000000000001" customHeight="1" x14ac:dyDescent="0.5">
      <c r="AB2668" s="102">
        <f t="shared" si="205"/>
        <v>38</v>
      </c>
      <c r="AC2668" s="103">
        <f t="shared" si="206"/>
        <v>64.620930232558152</v>
      </c>
      <c r="AD2668" s="103">
        <f t="shared" si="207"/>
        <v>2455.5953488372097</v>
      </c>
      <c r="AE2668" s="104">
        <f t="shared" si="208"/>
        <v>328.28411906976748</v>
      </c>
      <c r="AF2668" s="104">
        <f t="shared" si="209"/>
        <v>12474.796524651165</v>
      </c>
    </row>
    <row r="2669" spans="28:32" ht="20.100000000000001" customHeight="1" x14ac:dyDescent="0.5">
      <c r="AB2669" s="102">
        <f t="shared" si="205"/>
        <v>38</v>
      </c>
      <c r="AC2669" s="103">
        <f t="shared" si="206"/>
        <v>64.620930232558152</v>
      </c>
      <c r="AD2669" s="103">
        <f t="shared" si="207"/>
        <v>2455.5953488372097</v>
      </c>
      <c r="AE2669" s="104">
        <f t="shared" si="208"/>
        <v>328.28411906976748</v>
      </c>
      <c r="AF2669" s="104">
        <f t="shared" si="209"/>
        <v>12474.796524651165</v>
      </c>
    </row>
    <row r="2670" spans="28:32" ht="20.100000000000001" customHeight="1" x14ac:dyDescent="0.5">
      <c r="AB2670" s="102">
        <f t="shared" si="205"/>
        <v>38</v>
      </c>
      <c r="AC2670" s="103">
        <f t="shared" si="206"/>
        <v>64.620930232558152</v>
      </c>
      <c r="AD2670" s="103">
        <f t="shared" si="207"/>
        <v>2455.5953488372097</v>
      </c>
      <c r="AE2670" s="104">
        <f t="shared" si="208"/>
        <v>328.28411906976748</v>
      </c>
      <c r="AF2670" s="104">
        <f t="shared" si="209"/>
        <v>12474.796524651165</v>
      </c>
    </row>
    <row r="2671" spans="28:32" ht="20.100000000000001" customHeight="1" x14ac:dyDescent="0.5">
      <c r="AB2671" s="102">
        <f t="shared" si="205"/>
        <v>38</v>
      </c>
      <c r="AC2671" s="103">
        <f t="shared" si="206"/>
        <v>64.620930232558152</v>
      </c>
      <c r="AD2671" s="103">
        <f t="shared" si="207"/>
        <v>2455.5953488372097</v>
      </c>
      <c r="AE2671" s="104">
        <f t="shared" si="208"/>
        <v>328.28411906976748</v>
      </c>
      <c r="AF2671" s="104">
        <f t="shared" si="209"/>
        <v>12474.796524651165</v>
      </c>
    </row>
    <row r="2672" spans="28:32" ht="20.100000000000001" customHeight="1" x14ac:dyDescent="0.5">
      <c r="AB2672" s="102">
        <f t="shared" si="205"/>
        <v>38</v>
      </c>
      <c r="AC2672" s="103">
        <f t="shared" si="206"/>
        <v>64.620930232558152</v>
      </c>
      <c r="AD2672" s="103">
        <f t="shared" si="207"/>
        <v>2455.5953488372097</v>
      </c>
      <c r="AE2672" s="104">
        <f t="shared" si="208"/>
        <v>328.28411906976748</v>
      </c>
      <c r="AF2672" s="104">
        <f t="shared" si="209"/>
        <v>12474.796524651165</v>
      </c>
    </row>
    <row r="2673" spans="28:32" ht="20.100000000000001" customHeight="1" x14ac:dyDescent="0.5">
      <c r="AB2673" s="102">
        <f t="shared" si="205"/>
        <v>38</v>
      </c>
      <c r="AC2673" s="103">
        <f t="shared" si="206"/>
        <v>64.620930232558152</v>
      </c>
      <c r="AD2673" s="103">
        <f t="shared" si="207"/>
        <v>2455.5953488372097</v>
      </c>
      <c r="AE2673" s="104">
        <f t="shared" si="208"/>
        <v>328.28411906976748</v>
      </c>
      <c r="AF2673" s="104">
        <f t="shared" si="209"/>
        <v>12474.796524651165</v>
      </c>
    </row>
    <row r="2674" spans="28:32" ht="20.100000000000001" customHeight="1" x14ac:dyDescent="0.5">
      <c r="AB2674" s="102">
        <f t="shared" si="205"/>
        <v>38</v>
      </c>
      <c r="AC2674" s="103">
        <f t="shared" si="206"/>
        <v>64.620930232558152</v>
      </c>
      <c r="AD2674" s="103">
        <f t="shared" si="207"/>
        <v>2455.5953488372097</v>
      </c>
      <c r="AE2674" s="104">
        <f t="shared" si="208"/>
        <v>328.28411906976748</v>
      </c>
      <c r="AF2674" s="104">
        <f t="shared" si="209"/>
        <v>12474.796524651165</v>
      </c>
    </row>
    <row r="2675" spans="28:32" ht="20.100000000000001" customHeight="1" x14ac:dyDescent="0.5">
      <c r="AB2675" s="102">
        <f t="shared" si="205"/>
        <v>38</v>
      </c>
      <c r="AC2675" s="103">
        <f t="shared" si="206"/>
        <v>64.620930232558152</v>
      </c>
      <c r="AD2675" s="103">
        <f t="shared" si="207"/>
        <v>2455.5953488372097</v>
      </c>
      <c r="AE2675" s="104">
        <f t="shared" si="208"/>
        <v>328.28411906976748</v>
      </c>
      <c r="AF2675" s="104">
        <f t="shared" si="209"/>
        <v>12474.796524651165</v>
      </c>
    </row>
    <row r="2676" spans="28:32" ht="20.100000000000001" customHeight="1" x14ac:dyDescent="0.5">
      <c r="AB2676" s="102">
        <f t="shared" si="205"/>
        <v>38</v>
      </c>
      <c r="AC2676" s="103">
        <f t="shared" si="206"/>
        <v>64.620930232558152</v>
      </c>
      <c r="AD2676" s="103">
        <f t="shared" si="207"/>
        <v>2455.5953488372097</v>
      </c>
      <c r="AE2676" s="104">
        <f t="shared" si="208"/>
        <v>328.28411906976748</v>
      </c>
      <c r="AF2676" s="104">
        <f t="shared" si="209"/>
        <v>12474.796524651165</v>
      </c>
    </row>
    <row r="2677" spans="28:32" ht="20.100000000000001" customHeight="1" x14ac:dyDescent="0.5">
      <c r="AB2677" s="102">
        <f t="shared" si="205"/>
        <v>38</v>
      </c>
      <c r="AC2677" s="103">
        <f t="shared" si="206"/>
        <v>64.620930232558152</v>
      </c>
      <c r="AD2677" s="103">
        <f t="shared" si="207"/>
        <v>2455.5953488372097</v>
      </c>
      <c r="AE2677" s="104">
        <f t="shared" si="208"/>
        <v>328.28411906976748</v>
      </c>
      <c r="AF2677" s="104">
        <f t="shared" si="209"/>
        <v>12474.796524651165</v>
      </c>
    </row>
    <row r="2678" spans="28:32" ht="20.100000000000001" customHeight="1" x14ac:dyDescent="0.5">
      <c r="AB2678" s="102">
        <f t="shared" si="205"/>
        <v>38</v>
      </c>
      <c r="AC2678" s="103">
        <f t="shared" si="206"/>
        <v>64.620930232558152</v>
      </c>
      <c r="AD2678" s="103">
        <f t="shared" si="207"/>
        <v>2455.5953488372097</v>
      </c>
      <c r="AE2678" s="104">
        <f t="shared" si="208"/>
        <v>328.28411906976748</v>
      </c>
      <c r="AF2678" s="104">
        <f t="shared" si="209"/>
        <v>12474.796524651165</v>
      </c>
    </row>
    <row r="2679" spans="28:32" ht="20.100000000000001" customHeight="1" x14ac:dyDescent="0.5">
      <c r="AB2679" s="102">
        <f t="shared" si="205"/>
        <v>38</v>
      </c>
      <c r="AC2679" s="103">
        <f t="shared" si="206"/>
        <v>64.620930232558152</v>
      </c>
      <c r="AD2679" s="103">
        <f t="shared" si="207"/>
        <v>2455.5953488372097</v>
      </c>
      <c r="AE2679" s="104">
        <f t="shared" si="208"/>
        <v>328.28411906976748</v>
      </c>
      <c r="AF2679" s="104">
        <f t="shared" si="209"/>
        <v>12474.796524651165</v>
      </c>
    </row>
    <row r="2680" spans="28:32" ht="20.100000000000001" customHeight="1" x14ac:dyDescent="0.5">
      <c r="AB2680" s="102">
        <f t="shared" si="205"/>
        <v>38</v>
      </c>
      <c r="AC2680" s="103">
        <f t="shared" si="206"/>
        <v>64.620930232558152</v>
      </c>
      <c r="AD2680" s="103">
        <f t="shared" si="207"/>
        <v>2455.5953488372097</v>
      </c>
      <c r="AE2680" s="104">
        <f t="shared" si="208"/>
        <v>328.28411906976748</v>
      </c>
      <c r="AF2680" s="104">
        <f t="shared" si="209"/>
        <v>12474.796524651165</v>
      </c>
    </row>
    <row r="2681" spans="28:32" ht="20.100000000000001" customHeight="1" x14ac:dyDescent="0.5">
      <c r="AB2681" s="102">
        <f t="shared" si="205"/>
        <v>38</v>
      </c>
      <c r="AC2681" s="103">
        <f t="shared" si="206"/>
        <v>64.620930232558152</v>
      </c>
      <c r="AD2681" s="103">
        <f t="shared" si="207"/>
        <v>2455.5953488372097</v>
      </c>
      <c r="AE2681" s="104">
        <f t="shared" si="208"/>
        <v>328.28411906976748</v>
      </c>
      <c r="AF2681" s="104">
        <f t="shared" si="209"/>
        <v>12474.796524651165</v>
      </c>
    </row>
    <row r="2682" spans="28:32" ht="20.100000000000001" customHeight="1" x14ac:dyDescent="0.5">
      <c r="AB2682" s="102">
        <f t="shared" si="205"/>
        <v>38</v>
      </c>
      <c r="AC2682" s="103">
        <f t="shared" si="206"/>
        <v>64.620930232558152</v>
      </c>
      <c r="AD2682" s="103">
        <f t="shared" si="207"/>
        <v>2455.5953488372097</v>
      </c>
      <c r="AE2682" s="104">
        <f t="shared" si="208"/>
        <v>328.28411906976748</v>
      </c>
      <c r="AF2682" s="104">
        <f t="shared" si="209"/>
        <v>12474.796524651165</v>
      </c>
    </row>
    <row r="2683" spans="28:32" ht="20.100000000000001" customHeight="1" x14ac:dyDescent="0.5">
      <c r="AB2683" s="102">
        <f t="shared" si="205"/>
        <v>38</v>
      </c>
      <c r="AC2683" s="103">
        <f t="shared" si="206"/>
        <v>64.620930232558152</v>
      </c>
      <c r="AD2683" s="103">
        <f t="shared" si="207"/>
        <v>2455.5953488372097</v>
      </c>
      <c r="AE2683" s="104">
        <f t="shared" si="208"/>
        <v>328.28411906976748</v>
      </c>
      <c r="AF2683" s="104">
        <f t="shared" si="209"/>
        <v>12474.796524651165</v>
      </c>
    </row>
    <row r="2684" spans="28:32" ht="20.100000000000001" customHeight="1" x14ac:dyDescent="0.5">
      <c r="AB2684" s="102">
        <f t="shared" si="205"/>
        <v>38</v>
      </c>
      <c r="AC2684" s="103">
        <f t="shared" si="206"/>
        <v>64.620930232558152</v>
      </c>
      <c r="AD2684" s="103">
        <f t="shared" si="207"/>
        <v>2455.5953488372097</v>
      </c>
      <c r="AE2684" s="104">
        <f t="shared" si="208"/>
        <v>328.28411906976748</v>
      </c>
      <c r="AF2684" s="104">
        <f t="shared" si="209"/>
        <v>12474.796524651165</v>
      </c>
    </row>
    <row r="2685" spans="28:32" ht="20.100000000000001" customHeight="1" x14ac:dyDescent="0.5">
      <c r="AB2685" s="102">
        <f t="shared" si="205"/>
        <v>38</v>
      </c>
      <c r="AC2685" s="103">
        <f t="shared" si="206"/>
        <v>64.620930232558152</v>
      </c>
      <c r="AD2685" s="103">
        <f t="shared" si="207"/>
        <v>2455.5953488372097</v>
      </c>
      <c r="AE2685" s="104">
        <f t="shared" si="208"/>
        <v>328.28411906976748</v>
      </c>
      <c r="AF2685" s="104">
        <f t="shared" si="209"/>
        <v>12474.796524651165</v>
      </c>
    </row>
    <row r="2686" spans="28:32" ht="20.100000000000001" customHeight="1" x14ac:dyDescent="0.5">
      <c r="AB2686" s="102">
        <f t="shared" si="205"/>
        <v>38</v>
      </c>
      <c r="AC2686" s="103">
        <f t="shared" si="206"/>
        <v>64.620930232558152</v>
      </c>
      <c r="AD2686" s="103">
        <f t="shared" si="207"/>
        <v>2455.5953488372097</v>
      </c>
      <c r="AE2686" s="104">
        <f t="shared" si="208"/>
        <v>328.28411906976748</v>
      </c>
      <c r="AF2686" s="104">
        <f t="shared" si="209"/>
        <v>12474.796524651165</v>
      </c>
    </row>
    <row r="2687" spans="28:32" ht="20.100000000000001" customHeight="1" x14ac:dyDescent="0.5">
      <c r="AB2687" s="102">
        <f t="shared" si="205"/>
        <v>38</v>
      </c>
      <c r="AC2687" s="103">
        <f t="shared" si="206"/>
        <v>64.620930232558152</v>
      </c>
      <c r="AD2687" s="103">
        <f t="shared" si="207"/>
        <v>2455.5953488372097</v>
      </c>
      <c r="AE2687" s="104">
        <f t="shared" si="208"/>
        <v>328.28411906976748</v>
      </c>
      <c r="AF2687" s="104">
        <f t="shared" si="209"/>
        <v>12474.796524651165</v>
      </c>
    </row>
    <row r="2688" spans="28:32" ht="20.100000000000001" customHeight="1" x14ac:dyDescent="0.5">
      <c r="AB2688" s="102">
        <f t="shared" si="205"/>
        <v>38</v>
      </c>
      <c r="AC2688" s="103">
        <f t="shared" si="206"/>
        <v>64.620930232558152</v>
      </c>
      <c r="AD2688" s="103">
        <f t="shared" si="207"/>
        <v>2455.5953488372097</v>
      </c>
      <c r="AE2688" s="104">
        <f t="shared" si="208"/>
        <v>328.28411906976748</v>
      </c>
      <c r="AF2688" s="104">
        <f t="shared" si="209"/>
        <v>12474.796524651165</v>
      </c>
    </row>
    <row r="2689" spans="28:32" ht="20.100000000000001" customHeight="1" x14ac:dyDescent="0.5">
      <c r="AB2689" s="102">
        <f t="shared" si="205"/>
        <v>38</v>
      </c>
      <c r="AC2689" s="103">
        <f t="shared" si="206"/>
        <v>64.620930232558152</v>
      </c>
      <c r="AD2689" s="103">
        <f t="shared" si="207"/>
        <v>2455.5953488372097</v>
      </c>
      <c r="AE2689" s="104">
        <f t="shared" si="208"/>
        <v>328.28411906976748</v>
      </c>
      <c r="AF2689" s="104">
        <f t="shared" si="209"/>
        <v>12474.796524651165</v>
      </c>
    </row>
    <row r="2690" spans="28:32" ht="20.100000000000001" customHeight="1" x14ac:dyDescent="0.5">
      <c r="AB2690" s="102">
        <f t="shared" si="205"/>
        <v>38</v>
      </c>
      <c r="AC2690" s="103">
        <f t="shared" si="206"/>
        <v>64.620930232558152</v>
      </c>
      <c r="AD2690" s="103">
        <f t="shared" si="207"/>
        <v>2455.5953488372097</v>
      </c>
      <c r="AE2690" s="104">
        <f t="shared" si="208"/>
        <v>328.28411906976748</v>
      </c>
      <c r="AF2690" s="104">
        <f t="shared" si="209"/>
        <v>12474.796524651165</v>
      </c>
    </row>
    <row r="2691" spans="28:32" ht="20.100000000000001" customHeight="1" x14ac:dyDescent="0.5">
      <c r="AB2691" s="102">
        <f t="shared" si="205"/>
        <v>38</v>
      </c>
      <c r="AC2691" s="103">
        <f t="shared" si="206"/>
        <v>64.620930232558152</v>
      </c>
      <c r="AD2691" s="103">
        <f t="shared" si="207"/>
        <v>2455.5953488372097</v>
      </c>
      <c r="AE2691" s="104">
        <f t="shared" si="208"/>
        <v>328.28411906976748</v>
      </c>
      <c r="AF2691" s="104">
        <f t="shared" si="209"/>
        <v>12474.796524651165</v>
      </c>
    </row>
    <row r="2692" spans="28:32" ht="20.100000000000001" customHeight="1" x14ac:dyDescent="0.5">
      <c r="AB2692" s="102">
        <f t="shared" si="205"/>
        <v>38</v>
      </c>
      <c r="AC2692" s="103">
        <f t="shared" si="206"/>
        <v>64.620930232558152</v>
      </c>
      <c r="AD2692" s="103">
        <f t="shared" si="207"/>
        <v>2455.5953488372097</v>
      </c>
      <c r="AE2692" s="104">
        <f t="shared" si="208"/>
        <v>328.28411906976748</v>
      </c>
      <c r="AF2692" s="104">
        <f t="shared" si="209"/>
        <v>12474.796524651165</v>
      </c>
    </row>
    <row r="2693" spans="28:32" ht="20.100000000000001" customHeight="1" x14ac:dyDescent="0.5">
      <c r="AB2693" s="102">
        <f t="shared" si="205"/>
        <v>38</v>
      </c>
      <c r="AC2693" s="103">
        <f t="shared" si="206"/>
        <v>64.620930232558152</v>
      </c>
      <c r="AD2693" s="103">
        <f t="shared" si="207"/>
        <v>2455.5953488372097</v>
      </c>
      <c r="AE2693" s="104">
        <f t="shared" si="208"/>
        <v>328.28411906976748</v>
      </c>
      <c r="AF2693" s="104">
        <f t="shared" si="209"/>
        <v>12474.796524651165</v>
      </c>
    </row>
    <row r="2694" spans="28:32" ht="20.100000000000001" customHeight="1" x14ac:dyDescent="0.5">
      <c r="AB2694" s="102">
        <f t="shared" si="205"/>
        <v>38</v>
      </c>
      <c r="AC2694" s="103">
        <f t="shared" si="206"/>
        <v>64.620930232558152</v>
      </c>
      <c r="AD2694" s="103">
        <f t="shared" si="207"/>
        <v>2455.5953488372097</v>
      </c>
      <c r="AE2694" s="104">
        <f t="shared" si="208"/>
        <v>328.28411906976748</v>
      </c>
      <c r="AF2694" s="104">
        <f t="shared" si="209"/>
        <v>12474.796524651165</v>
      </c>
    </row>
    <row r="2695" spans="28:32" ht="20.100000000000001" customHeight="1" x14ac:dyDescent="0.5">
      <c r="AB2695" s="102">
        <f t="shared" ref="AB2695:AB2758" si="210">AB2694+U2695</f>
        <v>38</v>
      </c>
      <c r="AC2695" s="103">
        <f t="shared" ref="AC2695:AC2758" si="211">IF(U2695&gt;0,(W2695+AD2694)/AB2695,AC2694)</f>
        <v>64.620930232558152</v>
      </c>
      <c r="AD2695" s="103">
        <f t="shared" ref="AD2695:AD2758" si="212">AB2695*AC2695</f>
        <v>2455.5953488372097</v>
      </c>
      <c r="AE2695" s="104">
        <f t="shared" ref="AE2695:AE2758" si="213">IF(U2695&gt;0,(AF2694+Z2695)/AB2695,AE2694)</f>
        <v>328.28411906976748</v>
      </c>
      <c r="AF2695" s="104">
        <f t="shared" ref="AF2695:AF2758" si="214">AB2695*AE2695</f>
        <v>12474.796524651165</v>
      </c>
    </row>
    <row r="2696" spans="28:32" ht="20.100000000000001" customHeight="1" x14ac:dyDescent="0.5">
      <c r="AB2696" s="102">
        <f t="shared" si="210"/>
        <v>38</v>
      </c>
      <c r="AC2696" s="103">
        <f t="shared" si="211"/>
        <v>64.620930232558152</v>
      </c>
      <c r="AD2696" s="103">
        <f t="shared" si="212"/>
        <v>2455.5953488372097</v>
      </c>
      <c r="AE2696" s="104">
        <f t="shared" si="213"/>
        <v>328.28411906976748</v>
      </c>
      <c r="AF2696" s="104">
        <f t="shared" si="214"/>
        <v>12474.796524651165</v>
      </c>
    </row>
    <row r="2697" spans="28:32" ht="20.100000000000001" customHeight="1" x14ac:dyDescent="0.5">
      <c r="AB2697" s="102">
        <f t="shared" si="210"/>
        <v>38</v>
      </c>
      <c r="AC2697" s="103">
        <f t="shared" si="211"/>
        <v>64.620930232558152</v>
      </c>
      <c r="AD2697" s="103">
        <f t="shared" si="212"/>
        <v>2455.5953488372097</v>
      </c>
      <c r="AE2697" s="104">
        <f t="shared" si="213"/>
        <v>328.28411906976748</v>
      </c>
      <c r="AF2697" s="104">
        <f t="shared" si="214"/>
        <v>12474.796524651165</v>
      </c>
    </row>
    <row r="2698" spans="28:32" ht="20.100000000000001" customHeight="1" x14ac:dyDescent="0.5">
      <c r="AB2698" s="102">
        <f t="shared" si="210"/>
        <v>38</v>
      </c>
      <c r="AC2698" s="103">
        <f t="shared" si="211"/>
        <v>64.620930232558152</v>
      </c>
      <c r="AD2698" s="103">
        <f t="shared" si="212"/>
        <v>2455.5953488372097</v>
      </c>
      <c r="AE2698" s="104">
        <f t="shared" si="213"/>
        <v>328.28411906976748</v>
      </c>
      <c r="AF2698" s="104">
        <f t="shared" si="214"/>
        <v>12474.796524651165</v>
      </c>
    </row>
    <row r="2699" spans="28:32" ht="20.100000000000001" customHeight="1" x14ac:dyDescent="0.5">
      <c r="AB2699" s="102">
        <f t="shared" si="210"/>
        <v>38</v>
      </c>
      <c r="AC2699" s="103">
        <f t="shared" si="211"/>
        <v>64.620930232558152</v>
      </c>
      <c r="AD2699" s="103">
        <f t="shared" si="212"/>
        <v>2455.5953488372097</v>
      </c>
      <c r="AE2699" s="104">
        <f t="shared" si="213"/>
        <v>328.28411906976748</v>
      </c>
      <c r="AF2699" s="104">
        <f t="shared" si="214"/>
        <v>12474.796524651165</v>
      </c>
    </row>
    <row r="2700" spans="28:32" ht="20.100000000000001" customHeight="1" x14ac:dyDescent="0.5">
      <c r="AB2700" s="102">
        <f t="shared" si="210"/>
        <v>38</v>
      </c>
      <c r="AC2700" s="103">
        <f t="shared" si="211"/>
        <v>64.620930232558152</v>
      </c>
      <c r="AD2700" s="103">
        <f t="shared" si="212"/>
        <v>2455.5953488372097</v>
      </c>
      <c r="AE2700" s="104">
        <f t="shared" si="213"/>
        <v>328.28411906976748</v>
      </c>
      <c r="AF2700" s="104">
        <f t="shared" si="214"/>
        <v>12474.796524651165</v>
      </c>
    </row>
    <row r="2701" spans="28:32" ht="20.100000000000001" customHeight="1" x14ac:dyDescent="0.5">
      <c r="AB2701" s="102">
        <f t="shared" si="210"/>
        <v>38</v>
      </c>
      <c r="AC2701" s="103">
        <f t="shared" si="211"/>
        <v>64.620930232558152</v>
      </c>
      <c r="AD2701" s="103">
        <f t="shared" si="212"/>
        <v>2455.5953488372097</v>
      </c>
      <c r="AE2701" s="104">
        <f t="shared" si="213"/>
        <v>328.28411906976748</v>
      </c>
      <c r="AF2701" s="104">
        <f t="shared" si="214"/>
        <v>12474.796524651165</v>
      </c>
    </row>
    <row r="2702" spans="28:32" ht="20.100000000000001" customHeight="1" x14ac:dyDescent="0.5">
      <c r="AB2702" s="102">
        <f t="shared" si="210"/>
        <v>38</v>
      </c>
      <c r="AC2702" s="103">
        <f t="shared" si="211"/>
        <v>64.620930232558152</v>
      </c>
      <c r="AD2702" s="103">
        <f t="shared" si="212"/>
        <v>2455.5953488372097</v>
      </c>
      <c r="AE2702" s="104">
        <f t="shared" si="213"/>
        <v>328.28411906976748</v>
      </c>
      <c r="AF2702" s="104">
        <f t="shared" si="214"/>
        <v>12474.796524651165</v>
      </c>
    </row>
    <row r="2703" spans="28:32" ht="20.100000000000001" customHeight="1" x14ac:dyDescent="0.5">
      <c r="AB2703" s="102">
        <f t="shared" si="210"/>
        <v>38</v>
      </c>
      <c r="AC2703" s="103">
        <f t="shared" si="211"/>
        <v>64.620930232558152</v>
      </c>
      <c r="AD2703" s="103">
        <f t="shared" si="212"/>
        <v>2455.5953488372097</v>
      </c>
      <c r="AE2703" s="104">
        <f t="shared" si="213"/>
        <v>328.28411906976748</v>
      </c>
      <c r="AF2703" s="104">
        <f t="shared" si="214"/>
        <v>12474.796524651165</v>
      </c>
    </row>
    <row r="2704" spans="28:32" ht="20.100000000000001" customHeight="1" x14ac:dyDescent="0.5">
      <c r="AB2704" s="102">
        <f t="shared" si="210"/>
        <v>38</v>
      </c>
      <c r="AC2704" s="103">
        <f t="shared" si="211"/>
        <v>64.620930232558152</v>
      </c>
      <c r="AD2704" s="103">
        <f t="shared" si="212"/>
        <v>2455.5953488372097</v>
      </c>
      <c r="AE2704" s="104">
        <f t="shared" si="213"/>
        <v>328.28411906976748</v>
      </c>
      <c r="AF2704" s="104">
        <f t="shared" si="214"/>
        <v>12474.796524651165</v>
      </c>
    </row>
    <row r="2705" spans="28:32" ht="20.100000000000001" customHeight="1" x14ac:dyDescent="0.5">
      <c r="AB2705" s="102">
        <f t="shared" si="210"/>
        <v>38</v>
      </c>
      <c r="AC2705" s="103">
        <f t="shared" si="211"/>
        <v>64.620930232558152</v>
      </c>
      <c r="AD2705" s="103">
        <f t="shared" si="212"/>
        <v>2455.5953488372097</v>
      </c>
      <c r="AE2705" s="104">
        <f t="shared" si="213"/>
        <v>328.28411906976748</v>
      </c>
      <c r="AF2705" s="104">
        <f t="shared" si="214"/>
        <v>12474.796524651165</v>
      </c>
    </row>
    <row r="2706" spans="28:32" ht="20.100000000000001" customHeight="1" x14ac:dyDescent="0.5">
      <c r="AB2706" s="102">
        <f t="shared" si="210"/>
        <v>38</v>
      </c>
      <c r="AC2706" s="103">
        <f t="shared" si="211"/>
        <v>64.620930232558152</v>
      </c>
      <c r="AD2706" s="103">
        <f t="shared" si="212"/>
        <v>2455.5953488372097</v>
      </c>
      <c r="AE2706" s="104">
        <f t="shared" si="213"/>
        <v>328.28411906976748</v>
      </c>
      <c r="AF2706" s="104">
        <f t="shared" si="214"/>
        <v>12474.796524651165</v>
      </c>
    </row>
    <row r="2707" spans="28:32" ht="20.100000000000001" customHeight="1" x14ac:dyDescent="0.5">
      <c r="AB2707" s="102">
        <f t="shared" si="210"/>
        <v>38</v>
      </c>
      <c r="AC2707" s="103">
        <f t="shared" si="211"/>
        <v>64.620930232558152</v>
      </c>
      <c r="AD2707" s="103">
        <f t="shared" si="212"/>
        <v>2455.5953488372097</v>
      </c>
      <c r="AE2707" s="104">
        <f t="shared" si="213"/>
        <v>328.28411906976748</v>
      </c>
      <c r="AF2707" s="104">
        <f t="shared" si="214"/>
        <v>12474.796524651165</v>
      </c>
    </row>
    <row r="2708" spans="28:32" ht="20.100000000000001" customHeight="1" x14ac:dyDescent="0.5">
      <c r="AB2708" s="102">
        <f t="shared" si="210"/>
        <v>38</v>
      </c>
      <c r="AC2708" s="103">
        <f t="shared" si="211"/>
        <v>64.620930232558152</v>
      </c>
      <c r="AD2708" s="103">
        <f t="shared" si="212"/>
        <v>2455.5953488372097</v>
      </c>
      <c r="AE2708" s="104">
        <f t="shared" si="213"/>
        <v>328.28411906976748</v>
      </c>
      <c r="AF2708" s="104">
        <f t="shared" si="214"/>
        <v>12474.796524651165</v>
      </c>
    </row>
    <row r="2709" spans="28:32" ht="20.100000000000001" customHeight="1" x14ac:dyDescent="0.5">
      <c r="AB2709" s="102">
        <f t="shared" si="210"/>
        <v>38</v>
      </c>
      <c r="AC2709" s="103">
        <f t="shared" si="211"/>
        <v>64.620930232558152</v>
      </c>
      <c r="AD2709" s="103">
        <f t="shared" si="212"/>
        <v>2455.5953488372097</v>
      </c>
      <c r="AE2709" s="104">
        <f t="shared" si="213"/>
        <v>328.28411906976748</v>
      </c>
      <c r="AF2709" s="104">
        <f t="shared" si="214"/>
        <v>12474.796524651165</v>
      </c>
    </row>
    <row r="2710" spans="28:32" ht="20.100000000000001" customHeight="1" x14ac:dyDescent="0.5">
      <c r="AB2710" s="102">
        <f t="shared" si="210"/>
        <v>38</v>
      </c>
      <c r="AC2710" s="103">
        <f t="shared" si="211"/>
        <v>64.620930232558152</v>
      </c>
      <c r="AD2710" s="103">
        <f t="shared" si="212"/>
        <v>2455.5953488372097</v>
      </c>
      <c r="AE2710" s="104">
        <f t="shared" si="213"/>
        <v>328.28411906976748</v>
      </c>
      <c r="AF2710" s="104">
        <f t="shared" si="214"/>
        <v>12474.796524651165</v>
      </c>
    </row>
    <row r="2711" spans="28:32" ht="20.100000000000001" customHeight="1" x14ac:dyDescent="0.5">
      <c r="AB2711" s="102">
        <f t="shared" si="210"/>
        <v>38</v>
      </c>
      <c r="AC2711" s="103">
        <f t="shared" si="211"/>
        <v>64.620930232558152</v>
      </c>
      <c r="AD2711" s="103">
        <f t="shared" si="212"/>
        <v>2455.5953488372097</v>
      </c>
      <c r="AE2711" s="104">
        <f t="shared" si="213"/>
        <v>328.28411906976748</v>
      </c>
      <c r="AF2711" s="104">
        <f t="shared" si="214"/>
        <v>12474.796524651165</v>
      </c>
    </row>
    <row r="2712" spans="28:32" ht="20.100000000000001" customHeight="1" x14ac:dyDescent="0.5">
      <c r="AB2712" s="102">
        <f t="shared" si="210"/>
        <v>38</v>
      </c>
      <c r="AC2712" s="103">
        <f t="shared" si="211"/>
        <v>64.620930232558152</v>
      </c>
      <c r="AD2712" s="103">
        <f t="shared" si="212"/>
        <v>2455.5953488372097</v>
      </c>
      <c r="AE2712" s="104">
        <f t="shared" si="213"/>
        <v>328.28411906976748</v>
      </c>
      <c r="AF2712" s="104">
        <f t="shared" si="214"/>
        <v>12474.796524651165</v>
      </c>
    </row>
    <row r="2713" spans="28:32" ht="20.100000000000001" customHeight="1" x14ac:dyDescent="0.5">
      <c r="AB2713" s="102">
        <f t="shared" si="210"/>
        <v>38</v>
      </c>
      <c r="AC2713" s="103">
        <f t="shared" si="211"/>
        <v>64.620930232558152</v>
      </c>
      <c r="AD2713" s="103">
        <f t="shared" si="212"/>
        <v>2455.5953488372097</v>
      </c>
      <c r="AE2713" s="104">
        <f t="shared" si="213"/>
        <v>328.28411906976748</v>
      </c>
      <c r="AF2713" s="104">
        <f t="shared" si="214"/>
        <v>12474.796524651165</v>
      </c>
    </row>
    <row r="2714" spans="28:32" ht="20.100000000000001" customHeight="1" x14ac:dyDescent="0.5">
      <c r="AB2714" s="102">
        <f t="shared" si="210"/>
        <v>38</v>
      </c>
      <c r="AC2714" s="103">
        <f t="shared" si="211"/>
        <v>64.620930232558152</v>
      </c>
      <c r="AD2714" s="103">
        <f t="shared" si="212"/>
        <v>2455.5953488372097</v>
      </c>
      <c r="AE2714" s="104">
        <f t="shared" si="213"/>
        <v>328.28411906976748</v>
      </c>
      <c r="AF2714" s="104">
        <f t="shared" si="214"/>
        <v>12474.796524651165</v>
      </c>
    </row>
    <row r="2715" spans="28:32" ht="20.100000000000001" customHeight="1" x14ac:dyDescent="0.5">
      <c r="AB2715" s="102">
        <f t="shared" si="210"/>
        <v>38</v>
      </c>
      <c r="AC2715" s="103">
        <f t="shared" si="211"/>
        <v>64.620930232558152</v>
      </c>
      <c r="AD2715" s="103">
        <f t="shared" si="212"/>
        <v>2455.5953488372097</v>
      </c>
      <c r="AE2715" s="104">
        <f t="shared" si="213"/>
        <v>328.28411906976748</v>
      </c>
      <c r="AF2715" s="104">
        <f t="shared" si="214"/>
        <v>12474.796524651165</v>
      </c>
    </row>
    <row r="2716" spans="28:32" ht="20.100000000000001" customHeight="1" x14ac:dyDescent="0.5">
      <c r="AB2716" s="102">
        <f t="shared" si="210"/>
        <v>38</v>
      </c>
      <c r="AC2716" s="103">
        <f t="shared" si="211"/>
        <v>64.620930232558152</v>
      </c>
      <c r="AD2716" s="103">
        <f t="shared" si="212"/>
        <v>2455.5953488372097</v>
      </c>
      <c r="AE2716" s="104">
        <f t="shared" si="213"/>
        <v>328.28411906976748</v>
      </c>
      <c r="AF2716" s="104">
        <f t="shared" si="214"/>
        <v>12474.796524651165</v>
      </c>
    </row>
    <row r="2717" spans="28:32" ht="20.100000000000001" customHeight="1" x14ac:dyDescent="0.5">
      <c r="AB2717" s="102">
        <f t="shared" si="210"/>
        <v>38</v>
      </c>
      <c r="AC2717" s="103">
        <f t="shared" si="211"/>
        <v>64.620930232558152</v>
      </c>
      <c r="AD2717" s="103">
        <f t="shared" si="212"/>
        <v>2455.5953488372097</v>
      </c>
      <c r="AE2717" s="104">
        <f t="shared" si="213"/>
        <v>328.28411906976748</v>
      </c>
      <c r="AF2717" s="104">
        <f t="shared" si="214"/>
        <v>12474.796524651165</v>
      </c>
    </row>
    <row r="2718" spans="28:32" ht="20.100000000000001" customHeight="1" x14ac:dyDescent="0.5">
      <c r="AB2718" s="102">
        <f t="shared" si="210"/>
        <v>38</v>
      </c>
      <c r="AC2718" s="103">
        <f t="shared" si="211"/>
        <v>64.620930232558152</v>
      </c>
      <c r="AD2718" s="103">
        <f t="shared" si="212"/>
        <v>2455.5953488372097</v>
      </c>
      <c r="AE2718" s="104">
        <f t="shared" si="213"/>
        <v>328.28411906976748</v>
      </c>
      <c r="AF2718" s="104">
        <f t="shared" si="214"/>
        <v>12474.796524651165</v>
      </c>
    </row>
    <row r="2719" spans="28:32" ht="20.100000000000001" customHeight="1" x14ac:dyDescent="0.5">
      <c r="AB2719" s="102">
        <f t="shared" si="210"/>
        <v>38</v>
      </c>
      <c r="AC2719" s="103">
        <f t="shared" si="211"/>
        <v>64.620930232558152</v>
      </c>
      <c r="AD2719" s="103">
        <f t="shared" si="212"/>
        <v>2455.5953488372097</v>
      </c>
      <c r="AE2719" s="104">
        <f t="shared" si="213"/>
        <v>328.28411906976748</v>
      </c>
      <c r="AF2719" s="104">
        <f t="shared" si="214"/>
        <v>12474.796524651165</v>
      </c>
    </row>
    <row r="2720" spans="28:32" ht="20.100000000000001" customHeight="1" x14ac:dyDescent="0.5">
      <c r="AB2720" s="102">
        <f t="shared" si="210"/>
        <v>38</v>
      </c>
      <c r="AC2720" s="103">
        <f t="shared" si="211"/>
        <v>64.620930232558152</v>
      </c>
      <c r="AD2720" s="103">
        <f t="shared" si="212"/>
        <v>2455.5953488372097</v>
      </c>
      <c r="AE2720" s="104">
        <f t="shared" si="213"/>
        <v>328.28411906976748</v>
      </c>
      <c r="AF2720" s="104">
        <f t="shared" si="214"/>
        <v>12474.796524651165</v>
      </c>
    </row>
    <row r="2721" spans="28:32" ht="20.100000000000001" customHeight="1" x14ac:dyDescent="0.5">
      <c r="AB2721" s="102">
        <f t="shared" si="210"/>
        <v>38</v>
      </c>
      <c r="AC2721" s="103">
        <f t="shared" si="211"/>
        <v>64.620930232558152</v>
      </c>
      <c r="AD2721" s="103">
        <f t="shared" si="212"/>
        <v>2455.5953488372097</v>
      </c>
      <c r="AE2721" s="104">
        <f t="shared" si="213"/>
        <v>328.28411906976748</v>
      </c>
      <c r="AF2721" s="104">
        <f t="shared" si="214"/>
        <v>12474.796524651165</v>
      </c>
    </row>
    <row r="2722" spans="28:32" ht="20.100000000000001" customHeight="1" x14ac:dyDescent="0.5">
      <c r="AB2722" s="102">
        <f t="shared" si="210"/>
        <v>38</v>
      </c>
      <c r="AC2722" s="103">
        <f t="shared" si="211"/>
        <v>64.620930232558152</v>
      </c>
      <c r="AD2722" s="103">
        <f t="shared" si="212"/>
        <v>2455.5953488372097</v>
      </c>
      <c r="AE2722" s="104">
        <f t="shared" si="213"/>
        <v>328.28411906976748</v>
      </c>
      <c r="AF2722" s="104">
        <f t="shared" si="214"/>
        <v>12474.796524651165</v>
      </c>
    </row>
    <row r="2723" spans="28:32" ht="20.100000000000001" customHeight="1" x14ac:dyDescent="0.5">
      <c r="AB2723" s="102">
        <f t="shared" si="210"/>
        <v>38</v>
      </c>
      <c r="AC2723" s="103">
        <f t="shared" si="211"/>
        <v>64.620930232558152</v>
      </c>
      <c r="AD2723" s="103">
        <f t="shared" si="212"/>
        <v>2455.5953488372097</v>
      </c>
      <c r="AE2723" s="104">
        <f t="shared" si="213"/>
        <v>328.28411906976748</v>
      </c>
      <c r="AF2723" s="104">
        <f t="shared" si="214"/>
        <v>12474.796524651165</v>
      </c>
    </row>
    <row r="2724" spans="28:32" ht="20.100000000000001" customHeight="1" x14ac:dyDescent="0.5">
      <c r="AB2724" s="102">
        <f t="shared" si="210"/>
        <v>38</v>
      </c>
      <c r="AC2724" s="103">
        <f t="shared" si="211"/>
        <v>64.620930232558152</v>
      </c>
      <c r="AD2724" s="103">
        <f t="shared" si="212"/>
        <v>2455.5953488372097</v>
      </c>
      <c r="AE2724" s="104">
        <f t="shared" si="213"/>
        <v>328.28411906976748</v>
      </c>
      <c r="AF2724" s="104">
        <f t="shared" si="214"/>
        <v>12474.796524651165</v>
      </c>
    </row>
    <row r="2725" spans="28:32" ht="20.100000000000001" customHeight="1" x14ac:dyDescent="0.5">
      <c r="AB2725" s="102">
        <f t="shared" si="210"/>
        <v>38</v>
      </c>
      <c r="AC2725" s="103">
        <f t="shared" si="211"/>
        <v>64.620930232558152</v>
      </c>
      <c r="AD2725" s="103">
        <f t="shared" si="212"/>
        <v>2455.5953488372097</v>
      </c>
      <c r="AE2725" s="104">
        <f t="shared" si="213"/>
        <v>328.28411906976748</v>
      </c>
      <c r="AF2725" s="104">
        <f t="shared" si="214"/>
        <v>12474.796524651165</v>
      </c>
    </row>
    <row r="2726" spans="28:32" ht="20.100000000000001" customHeight="1" x14ac:dyDescent="0.5">
      <c r="AB2726" s="102">
        <f t="shared" si="210"/>
        <v>38</v>
      </c>
      <c r="AC2726" s="103">
        <f t="shared" si="211"/>
        <v>64.620930232558152</v>
      </c>
      <c r="AD2726" s="103">
        <f t="shared" si="212"/>
        <v>2455.5953488372097</v>
      </c>
      <c r="AE2726" s="104">
        <f t="shared" si="213"/>
        <v>328.28411906976748</v>
      </c>
      <c r="AF2726" s="104">
        <f t="shared" si="214"/>
        <v>12474.796524651165</v>
      </c>
    </row>
    <row r="2727" spans="28:32" ht="20.100000000000001" customHeight="1" x14ac:dyDescent="0.5">
      <c r="AB2727" s="102">
        <f t="shared" si="210"/>
        <v>38</v>
      </c>
      <c r="AC2727" s="103">
        <f t="shared" si="211"/>
        <v>64.620930232558152</v>
      </c>
      <c r="AD2727" s="103">
        <f t="shared" si="212"/>
        <v>2455.5953488372097</v>
      </c>
      <c r="AE2727" s="104">
        <f t="shared" si="213"/>
        <v>328.28411906976748</v>
      </c>
      <c r="AF2727" s="104">
        <f t="shared" si="214"/>
        <v>12474.796524651165</v>
      </c>
    </row>
    <row r="2728" spans="28:32" ht="20.100000000000001" customHeight="1" x14ac:dyDescent="0.5">
      <c r="AB2728" s="102">
        <f t="shared" si="210"/>
        <v>38</v>
      </c>
      <c r="AC2728" s="103">
        <f t="shared" si="211"/>
        <v>64.620930232558152</v>
      </c>
      <c r="AD2728" s="103">
        <f t="shared" si="212"/>
        <v>2455.5953488372097</v>
      </c>
      <c r="AE2728" s="104">
        <f t="shared" si="213"/>
        <v>328.28411906976748</v>
      </c>
      <c r="AF2728" s="104">
        <f t="shared" si="214"/>
        <v>12474.796524651165</v>
      </c>
    </row>
    <row r="2729" spans="28:32" ht="20.100000000000001" customHeight="1" x14ac:dyDescent="0.5">
      <c r="AB2729" s="102">
        <f t="shared" si="210"/>
        <v>38</v>
      </c>
      <c r="AC2729" s="103">
        <f t="shared" si="211"/>
        <v>64.620930232558152</v>
      </c>
      <c r="AD2729" s="103">
        <f t="shared" si="212"/>
        <v>2455.5953488372097</v>
      </c>
      <c r="AE2729" s="104">
        <f t="shared" si="213"/>
        <v>328.28411906976748</v>
      </c>
      <c r="AF2729" s="104">
        <f t="shared" si="214"/>
        <v>12474.796524651165</v>
      </c>
    </row>
    <row r="2730" spans="28:32" ht="20.100000000000001" customHeight="1" x14ac:dyDescent="0.5">
      <c r="AB2730" s="102">
        <f t="shared" si="210"/>
        <v>38</v>
      </c>
      <c r="AC2730" s="103">
        <f t="shared" si="211"/>
        <v>64.620930232558152</v>
      </c>
      <c r="AD2730" s="103">
        <f t="shared" si="212"/>
        <v>2455.5953488372097</v>
      </c>
      <c r="AE2730" s="104">
        <f t="shared" si="213"/>
        <v>328.28411906976748</v>
      </c>
      <c r="AF2730" s="104">
        <f t="shared" si="214"/>
        <v>12474.796524651165</v>
      </c>
    </row>
    <row r="2731" spans="28:32" ht="20.100000000000001" customHeight="1" x14ac:dyDescent="0.5">
      <c r="AB2731" s="102">
        <f t="shared" si="210"/>
        <v>38</v>
      </c>
      <c r="AC2731" s="103">
        <f t="shared" si="211"/>
        <v>64.620930232558152</v>
      </c>
      <c r="AD2731" s="103">
        <f t="shared" si="212"/>
        <v>2455.5953488372097</v>
      </c>
      <c r="AE2731" s="104">
        <f t="shared" si="213"/>
        <v>328.28411906976748</v>
      </c>
      <c r="AF2731" s="104">
        <f t="shared" si="214"/>
        <v>12474.796524651165</v>
      </c>
    </row>
    <row r="2732" spans="28:32" ht="20.100000000000001" customHeight="1" x14ac:dyDescent="0.5">
      <c r="AB2732" s="102">
        <f t="shared" si="210"/>
        <v>38</v>
      </c>
      <c r="AC2732" s="103">
        <f t="shared" si="211"/>
        <v>64.620930232558152</v>
      </c>
      <c r="AD2732" s="103">
        <f t="shared" si="212"/>
        <v>2455.5953488372097</v>
      </c>
      <c r="AE2732" s="104">
        <f t="shared" si="213"/>
        <v>328.28411906976748</v>
      </c>
      <c r="AF2732" s="104">
        <f t="shared" si="214"/>
        <v>12474.796524651165</v>
      </c>
    </row>
    <row r="2733" spans="28:32" ht="20.100000000000001" customHeight="1" x14ac:dyDescent="0.5">
      <c r="AB2733" s="102">
        <f t="shared" si="210"/>
        <v>38</v>
      </c>
      <c r="AC2733" s="103">
        <f t="shared" si="211"/>
        <v>64.620930232558152</v>
      </c>
      <c r="AD2733" s="103">
        <f t="shared" si="212"/>
        <v>2455.5953488372097</v>
      </c>
      <c r="AE2733" s="104">
        <f t="shared" si="213"/>
        <v>328.28411906976748</v>
      </c>
      <c r="AF2733" s="104">
        <f t="shared" si="214"/>
        <v>12474.796524651165</v>
      </c>
    </row>
    <row r="2734" spans="28:32" ht="20.100000000000001" customHeight="1" x14ac:dyDescent="0.5">
      <c r="AB2734" s="102">
        <f t="shared" si="210"/>
        <v>38</v>
      </c>
      <c r="AC2734" s="103">
        <f t="shared" si="211"/>
        <v>64.620930232558152</v>
      </c>
      <c r="AD2734" s="103">
        <f t="shared" si="212"/>
        <v>2455.5953488372097</v>
      </c>
      <c r="AE2734" s="104">
        <f t="shared" si="213"/>
        <v>328.28411906976748</v>
      </c>
      <c r="AF2734" s="104">
        <f t="shared" si="214"/>
        <v>12474.796524651165</v>
      </c>
    </row>
    <row r="2735" spans="28:32" ht="20.100000000000001" customHeight="1" x14ac:dyDescent="0.5">
      <c r="AB2735" s="102">
        <f t="shared" si="210"/>
        <v>38</v>
      </c>
      <c r="AC2735" s="103">
        <f t="shared" si="211"/>
        <v>64.620930232558152</v>
      </c>
      <c r="AD2735" s="103">
        <f t="shared" si="212"/>
        <v>2455.5953488372097</v>
      </c>
      <c r="AE2735" s="104">
        <f t="shared" si="213"/>
        <v>328.28411906976748</v>
      </c>
      <c r="AF2735" s="104">
        <f t="shared" si="214"/>
        <v>12474.796524651165</v>
      </c>
    </row>
    <row r="2736" spans="28:32" ht="20.100000000000001" customHeight="1" x14ac:dyDescent="0.5">
      <c r="AB2736" s="102">
        <f t="shared" si="210"/>
        <v>38</v>
      </c>
      <c r="AC2736" s="103">
        <f t="shared" si="211"/>
        <v>64.620930232558152</v>
      </c>
      <c r="AD2736" s="103">
        <f t="shared" si="212"/>
        <v>2455.5953488372097</v>
      </c>
      <c r="AE2736" s="104">
        <f t="shared" si="213"/>
        <v>328.28411906976748</v>
      </c>
      <c r="AF2736" s="104">
        <f t="shared" si="214"/>
        <v>12474.796524651165</v>
      </c>
    </row>
    <row r="2737" spans="28:32" ht="20.100000000000001" customHeight="1" x14ac:dyDescent="0.5">
      <c r="AB2737" s="102">
        <f t="shared" si="210"/>
        <v>38</v>
      </c>
      <c r="AC2737" s="103">
        <f t="shared" si="211"/>
        <v>64.620930232558152</v>
      </c>
      <c r="AD2737" s="103">
        <f t="shared" si="212"/>
        <v>2455.5953488372097</v>
      </c>
      <c r="AE2737" s="104">
        <f t="shared" si="213"/>
        <v>328.28411906976748</v>
      </c>
      <c r="AF2737" s="104">
        <f t="shared" si="214"/>
        <v>12474.796524651165</v>
      </c>
    </row>
    <row r="2738" spans="28:32" ht="20.100000000000001" customHeight="1" x14ac:dyDescent="0.5">
      <c r="AB2738" s="102">
        <f t="shared" si="210"/>
        <v>38</v>
      </c>
      <c r="AC2738" s="103">
        <f t="shared" si="211"/>
        <v>64.620930232558152</v>
      </c>
      <c r="AD2738" s="103">
        <f t="shared" si="212"/>
        <v>2455.5953488372097</v>
      </c>
      <c r="AE2738" s="104">
        <f t="shared" si="213"/>
        <v>328.28411906976748</v>
      </c>
      <c r="AF2738" s="104">
        <f t="shared" si="214"/>
        <v>12474.796524651165</v>
      </c>
    </row>
    <row r="2739" spans="28:32" ht="20.100000000000001" customHeight="1" x14ac:dyDescent="0.5">
      <c r="AB2739" s="102">
        <f t="shared" si="210"/>
        <v>38</v>
      </c>
      <c r="AC2739" s="103">
        <f t="shared" si="211"/>
        <v>64.620930232558152</v>
      </c>
      <c r="AD2739" s="103">
        <f t="shared" si="212"/>
        <v>2455.5953488372097</v>
      </c>
      <c r="AE2739" s="104">
        <f t="shared" si="213"/>
        <v>328.28411906976748</v>
      </c>
      <c r="AF2739" s="104">
        <f t="shared" si="214"/>
        <v>12474.796524651165</v>
      </c>
    </row>
    <row r="2740" spans="28:32" ht="20.100000000000001" customHeight="1" x14ac:dyDescent="0.5">
      <c r="AB2740" s="102">
        <f t="shared" si="210"/>
        <v>38</v>
      </c>
      <c r="AC2740" s="103">
        <f t="shared" si="211"/>
        <v>64.620930232558152</v>
      </c>
      <c r="AD2740" s="103">
        <f t="shared" si="212"/>
        <v>2455.5953488372097</v>
      </c>
      <c r="AE2740" s="104">
        <f t="shared" si="213"/>
        <v>328.28411906976748</v>
      </c>
      <c r="AF2740" s="104">
        <f t="shared" si="214"/>
        <v>12474.796524651165</v>
      </c>
    </row>
    <row r="2741" spans="28:32" ht="20.100000000000001" customHeight="1" x14ac:dyDescent="0.5">
      <c r="AB2741" s="102">
        <f t="shared" si="210"/>
        <v>38</v>
      </c>
      <c r="AC2741" s="103">
        <f t="shared" si="211"/>
        <v>64.620930232558152</v>
      </c>
      <c r="AD2741" s="103">
        <f t="shared" si="212"/>
        <v>2455.5953488372097</v>
      </c>
      <c r="AE2741" s="104">
        <f t="shared" si="213"/>
        <v>328.28411906976748</v>
      </c>
      <c r="AF2741" s="104">
        <f t="shared" si="214"/>
        <v>12474.796524651165</v>
      </c>
    </row>
    <row r="2742" spans="28:32" ht="20.100000000000001" customHeight="1" x14ac:dyDescent="0.5">
      <c r="AB2742" s="102">
        <f t="shared" si="210"/>
        <v>38</v>
      </c>
      <c r="AC2742" s="103">
        <f t="shared" si="211"/>
        <v>64.620930232558152</v>
      </c>
      <c r="AD2742" s="103">
        <f t="shared" si="212"/>
        <v>2455.5953488372097</v>
      </c>
      <c r="AE2742" s="104">
        <f t="shared" si="213"/>
        <v>328.28411906976748</v>
      </c>
      <c r="AF2742" s="104">
        <f t="shared" si="214"/>
        <v>12474.796524651165</v>
      </c>
    </row>
    <row r="2743" spans="28:32" ht="20.100000000000001" customHeight="1" x14ac:dyDescent="0.5">
      <c r="AB2743" s="102">
        <f t="shared" si="210"/>
        <v>38</v>
      </c>
      <c r="AC2743" s="103">
        <f t="shared" si="211"/>
        <v>64.620930232558152</v>
      </c>
      <c r="AD2743" s="103">
        <f t="shared" si="212"/>
        <v>2455.5953488372097</v>
      </c>
      <c r="AE2743" s="104">
        <f t="shared" si="213"/>
        <v>328.28411906976748</v>
      </c>
      <c r="AF2743" s="104">
        <f t="shared" si="214"/>
        <v>12474.796524651165</v>
      </c>
    </row>
    <row r="2744" spans="28:32" ht="20.100000000000001" customHeight="1" x14ac:dyDescent="0.5">
      <c r="AB2744" s="102">
        <f t="shared" si="210"/>
        <v>38</v>
      </c>
      <c r="AC2744" s="103">
        <f t="shared" si="211"/>
        <v>64.620930232558152</v>
      </c>
      <c r="AD2744" s="103">
        <f t="shared" si="212"/>
        <v>2455.5953488372097</v>
      </c>
      <c r="AE2744" s="104">
        <f t="shared" si="213"/>
        <v>328.28411906976748</v>
      </c>
      <c r="AF2744" s="104">
        <f t="shared" si="214"/>
        <v>12474.796524651165</v>
      </c>
    </row>
    <row r="2745" spans="28:32" ht="20.100000000000001" customHeight="1" x14ac:dyDescent="0.5">
      <c r="AB2745" s="102">
        <f t="shared" si="210"/>
        <v>38</v>
      </c>
      <c r="AC2745" s="103">
        <f t="shared" si="211"/>
        <v>64.620930232558152</v>
      </c>
      <c r="AD2745" s="103">
        <f t="shared" si="212"/>
        <v>2455.5953488372097</v>
      </c>
      <c r="AE2745" s="104">
        <f t="shared" si="213"/>
        <v>328.28411906976748</v>
      </c>
      <c r="AF2745" s="104">
        <f t="shared" si="214"/>
        <v>12474.796524651165</v>
      </c>
    </row>
    <row r="2746" spans="28:32" ht="20.100000000000001" customHeight="1" x14ac:dyDescent="0.5">
      <c r="AB2746" s="102">
        <f t="shared" si="210"/>
        <v>38</v>
      </c>
      <c r="AC2746" s="103">
        <f t="shared" si="211"/>
        <v>64.620930232558152</v>
      </c>
      <c r="AD2746" s="103">
        <f t="shared" si="212"/>
        <v>2455.5953488372097</v>
      </c>
      <c r="AE2746" s="104">
        <f t="shared" si="213"/>
        <v>328.28411906976748</v>
      </c>
      <c r="AF2746" s="104">
        <f t="shared" si="214"/>
        <v>12474.796524651165</v>
      </c>
    </row>
    <row r="2747" spans="28:32" ht="20.100000000000001" customHeight="1" x14ac:dyDescent="0.5">
      <c r="AB2747" s="102">
        <f t="shared" si="210"/>
        <v>38</v>
      </c>
      <c r="AC2747" s="103">
        <f t="shared" si="211"/>
        <v>64.620930232558152</v>
      </c>
      <c r="AD2747" s="103">
        <f t="shared" si="212"/>
        <v>2455.5953488372097</v>
      </c>
      <c r="AE2747" s="104">
        <f t="shared" si="213"/>
        <v>328.28411906976748</v>
      </c>
      <c r="AF2747" s="104">
        <f t="shared" si="214"/>
        <v>12474.796524651165</v>
      </c>
    </row>
    <row r="2748" spans="28:32" ht="20.100000000000001" customHeight="1" x14ac:dyDescent="0.5">
      <c r="AB2748" s="102">
        <f t="shared" si="210"/>
        <v>38</v>
      </c>
      <c r="AC2748" s="103">
        <f t="shared" si="211"/>
        <v>64.620930232558152</v>
      </c>
      <c r="AD2748" s="103">
        <f t="shared" si="212"/>
        <v>2455.5953488372097</v>
      </c>
      <c r="AE2748" s="104">
        <f t="shared" si="213"/>
        <v>328.28411906976748</v>
      </c>
      <c r="AF2748" s="104">
        <f t="shared" si="214"/>
        <v>12474.796524651165</v>
      </c>
    </row>
    <row r="2749" spans="28:32" ht="20.100000000000001" customHeight="1" x14ac:dyDescent="0.5">
      <c r="AB2749" s="102">
        <f t="shared" si="210"/>
        <v>38</v>
      </c>
      <c r="AC2749" s="103">
        <f t="shared" si="211"/>
        <v>64.620930232558152</v>
      </c>
      <c r="AD2749" s="103">
        <f t="shared" si="212"/>
        <v>2455.5953488372097</v>
      </c>
      <c r="AE2749" s="104">
        <f t="shared" si="213"/>
        <v>328.28411906976748</v>
      </c>
      <c r="AF2749" s="104">
        <f t="shared" si="214"/>
        <v>12474.796524651165</v>
      </c>
    </row>
    <row r="2750" spans="28:32" ht="20.100000000000001" customHeight="1" x14ac:dyDescent="0.5">
      <c r="AB2750" s="102">
        <f t="shared" si="210"/>
        <v>38</v>
      </c>
      <c r="AC2750" s="103">
        <f t="shared" si="211"/>
        <v>64.620930232558152</v>
      </c>
      <c r="AD2750" s="103">
        <f t="shared" si="212"/>
        <v>2455.5953488372097</v>
      </c>
      <c r="AE2750" s="104">
        <f t="shared" si="213"/>
        <v>328.28411906976748</v>
      </c>
      <c r="AF2750" s="104">
        <f t="shared" si="214"/>
        <v>12474.796524651165</v>
      </c>
    </row>
    <row r="2751" spans="28:32" ht="20.100000000000001" customHeight="1" x14ac:dyDescent="0.5">
      <c r="AB2751" s="102">
        <f t="shared" si="210"/>
        <v>38</v>
      </c>
      <c r="AC2751" s="103">
        <f t="shared" si="211"/>
        <v>64.620930232558152</v>
      </c>
      <c r="AD2751" s="103">
        <f t="shared" si="212"/>
        <v>2455.5953488372097</v>
      </c>
      <c r="AE2751" s="104">
        <f t="shared" si="213"/>
        <v>328.28411906976748</v>
      </c>
      <c r="AF2751" s="104">
        <f t="shared" si="214"/>
        <v>12474.796524651165</v>
      </c>
    </row>
    <row r="2752" spans="28:32" ht="20.100000000000001" customHeight="1" x14ac:dyDescent="0.5">
      <c r="AB2752" s="102">
        <f t="shared" si="210"/>
        <v>38</v>
      </c>
      <c r="AC2752" s="103">
        <f t="shared" si="211"/>
        <v>64.620930232558152</v>
      </c>
      <c r="AD2752" s="103">
        <f t="shared" si="212"/>
        <v>2455.5953488372097</v>
      </c>
      <c r="AE2752" s="104">
        <f t="shared" si="213"/>
        <v>328.28411906976748</v>
      </c>
      <c r="AF2752" s="104">
        <f t="shared" si="214"/>
        <v>12474.796524651165</v>
      </c>
    </row>
    <row r="2753" spans="28:32" ht="20.100000000000001" customHeight="1" x14ac:dyDescent="0.5">
      <c r="AB2753" s="102">
        <f t="shared" si="210"/>
        <v>38</v>
      </c>
      <c r="AC2753" s="103">
        <f t="shared" si="211"/>
        <v>64.620930232558152</v>
      </c>
      <c r="AD2753" s="103">
        <f t="shared" si="212"/>
        <v>2455.5953488372097</v>
      </c>
      <c r="AE2753" s="104">
        <f t="shared" si="213"/>
        <v>328.28411906976748</v>
      </c>
      <c r="AF2753" s="104">
        <f t="shared" si="214"/>
        <v>12474.796524651165</v>
      </c>
    </row>
    <row r="2754" spans="28:32" ht="20.100000000000001" customHeight="1" x14ac:dyDescent="0.5">
      <c r="AB2754" s="102">
        <f t="shared" si="210"/>
        <v>38</v>
      </c>
      <c r="AC2754" s="103">
        <f t="shared" si="211"/>
        <v>64.620930232558152</v>
      </c>
      <c r="AD2754" s="103">
        <f t="shared" si="212"/>
        <v>2455.5953488372097</v>
      </c>
      <c r="AE2754" s="104">
        <f t="shared" si="213"/>
        <v>328.28411906976748</v>
      </c>
      <c r="AF2754" s="104">
        <f t="shared" si="214"/>
        <v>12474.796524651165</v>
      </c>
    </row>
    <row r="2755" spans="28:32" ht="20.100000000000001" customHeight="1" x14ac:dyDescent="0.5">
      <c r="AB2755" s="102">
        <f t="shared" si="210"/>
        <v>38</v>
      </c>
      <c r="AC2755" s="103">
        <f t="shared" si="211"/>
        <v>64.620930232558152</v>
      </c>
      <c r="AD2755" s="103">
        <f t="shared" si="212"/>
        <v>2455.5953488372097</v>
      </c>
      <c r="AE2755" s="104">
        <f t="shared" si="213"/>
        <v>328.28411906976748</v>
      </c>
      <c r="AF2755" s="104">
        <f t="shared" si="214"/>
        <v>12474.796524651165</v>
      </c>
    </row>
    <row r="2756" spans="28:32" ht="20.100000000000001" customHeight="1" x14ac:dyDescent="0.5">
      <c r="AB2756" s="102">
        <f t="shared" si="210"/>
        <v>38</v>
      </c>
      <c r="AC2756" s="103">
        <f t="shared" si="211"/>
        <v>64.620930232558152</v>
      </c>
      <c r="AD2756" s="103">
        <f t="shared" si="212"/>
        <v>2455.5953488372097</v>
      </c>
      <c r="AE2756" s="104">
        <f t="shared" si="213"/>
        <v>328.28411906976748</v>
      </c>
      <c r="AF2756" s="104">
        <f t="shared" si="214"/>
        <v>12474.796524651165</v>
      </c>
    </row>
    <row r="2757" spans="28:32" ht="20.100000000000001" customHeight="1" x14ac:dyDescent="0.5">
      <c r="AB2757" s="102">
        <f t="shared" si="210"/>
        <v>38</v>
      </c>
      <c r="AC2757" s="103">
        <f t="shared" si="211"/>
        <v>64.620930232558152</v>
      </c>
      <c r="AD2757" s="103">
        <f t="shared" si="212"/>
        <v>2455.5953488372097</v>
      </c>
      <c r="AE2757" s="104">
        <f t="shared" si="213"/>
        <v>328.28411906976748</v>
      </c>
      <c r="AF2757" s="104">
        <f t="shared" si="214"/>
        <v>12474.796524651165</v>
      </c>
    </row>
    <row r="2758" spans="28:32" ht="20.100000000000001" customHeight="1" x14ac:dyDescent="0.5">
      <c r="AB2758" s="102">
        <f t="shared" si="210"/>
        <v>38</v>
      </c>
      <c r="AC2758" s="103">
        <f t="shared" si="211"/>
        <v>64.620930232558152</v>
      </c>
      <c r="AD2758" s="103">
        <f t="shared" si="212"/>
        <v>2455.5953488372097</v>
      </c>
      <c r="AE2758" s="104">
        <f t="shared" si="213"/>
        <v>328.28411906976748</v>
      </c>
      <c r="AF2758" s="104">
        <f t="shared" si="214"/>
        <v>12474.796524651165</v>
      </c>
    </row>
    <row r="2759" spans="28:32" ht="20.100000000000001" customHeight="1" x14ac:dyDescent="0.5">
      <c r="AB2759" s="102">
        <f t="shared" ref="AB2759:AB2822" si="215">AB2758+U2759</f>
        <v>38</v>
      </c>
      <c r="AC2759" s="103">
        <f t="shared" ref="AC2759:AC2822" si="216">IF(U2759&gt;0,(W2759+AD2758)/AB2759,AC2758)</f>
        <v>64.620930232558152</v>
      </c>
      <c r="AD2759" s="103">
        <f t="shared" ref="AD2759:AD2822" si="217">AB2759*AC2759</f>
        <v>2455.5953488372097</v>
      </c>
      <c r="AE2759" s="104">
        <f t="shared" ref="AE2759:AE2822" si="218">IF(U2759&gt;0,(AF2758+Z2759)/AB2759,AE2758)</f>
        <v>328.28411906976748</v>
      </c>
      <c r="AF2759" s="104">
        <f t="shared" ref="AF2759:AF2822" si="219">AB2759*AE2759</f>
        <v>12474.796524651165</v>
      </c>
    </row>
    <row r="2760" spans="28:32" ht="20.100000000000001" customHeight="1" x14ac:dyDescent="0.5">
      <c r="AB2760" s="102">
        <f t="shared" si="215"/>
        <v>38</v>
      </c>
      <c r="AC2760" s="103">
        <f t="shared" si="216"/>
        <v>64.620930232558152</v>
      </c>
      <c r="AD2760" s="103">
        <f t="shared" si="217"/>
        <v>2455.5953488372097</v>
      </c>
      <c r="AE2760" s="104">
        <f t="shared" si="218"/>
        <v>328.28411906976748</v>
      </c>
      <c r="AF2760" s="104">
        <f t="shared" si="219"/>
        <v>12474.796524651165</v>
      </c>
    </row>
    <row r="2761" spans="28:32" ht="20.100000000000001" customHeight="1" x14ac:dyDescent="0.5">
      <c r="AB2761" s="102">
        <f t="shared" si="215"/>
        <v>38</v>
      </c>
      <c r="AC2761" s="103">
        <f t="shared" si="216"/>
        <v>64.620930232558152</v>
      </c>
      <c r="AD2761" s="103">
        <f t="shared" si="217"/>
        <v>2455.5953488372097</v>
      </c>
      <c r="AE2761" s="104">
        <f t="shared" si="218"/>
        <v>328.28411906976748</v>
      </c>
      <c r="AF2761" s="104">
        <f t="shared" si="219"/>
        <v>12474.796524651165</v>
      </c>
    </row>
    <row r="2762" spans="28:32" ht="20.100000000000001" customHeight="1" x14ac:dyDescent="0.5">
      <c r="AB2762" s="102">
        <f t="shared" si="215"/>
        <v>38</v>
      </c>
      <c r="AC2762" s="103">
        <f t="shared" si="216"/>
        <v>64.620930232558152</v>
      </c>
      <c r="AD2762" s="103">
        <f t="shared" si="217"/>
        <v>2455.5953488372097</v>
      </c>
      <c r="AE2762" s="104">
        <f t="shared" si="218"/>
        <v>328.28411906976748</v>
      </c>
      <c r="AF2762" s="104">
        <f t="shared" si="219"/>
        <v>12474.796524651165</v>
      </c>
    </row>
    <row r="2763" spans="28:32" ht="20.100000000000001" customHeight="1" x14ac:dyDescent="0.5">
      <c r="AB2763" s="102">
        <f t="shared" si="215"/>
        <v>38</v>
      </c>
      <c r="AC2763" s="103">
        <f t="shared" si="216"/>
        <v>64.620930232558152</v>
      </c>
      <c r="AD2763" s="103">
        <f t="shared" si="217"/>
        <v>2455.5953488372097</v>
      </c>
      <c r="AE2763" s="104">
        <f t="shared" si="218"/>
        <v>328.28411906976748</v>
      </c>
      <c r="AF2763" s="104">
        <f t="shared" si="219"/>
        <v>12474.796524651165</v>
      </c>
    </row>
    <row r="2764" spans="28:32" ht="20.100000000000001" customHeight="1" x14ac:dyDescent="0.5">
      <c r="AB2764" s="102">
        <f t="shared" si="215"/>
        <v>38</v>
      </c>
      <c r="AC2764" s="103">
        <f t="shared" si="216"/>
        <v>64.620930232558152</v>
      </c>
      <c r="AD2764" s="103">
        <f t="shared" si="217"/>
        <v>2455.5953488372097</v>
      </c>
      <c r="AE2764" s="104">
        <f t="shared" si="218"/>
        <v>328.28411906976748</v>
      </c>
      <c r="AF2764" s="104">
        <f t="shared" si="219"/>
        <v>12474.796524651165</v>
      </c>
    </row>
    <row r="2765" spans="28:32" ht="20.100000000000001" customHeight="1" x14ac:dyDescent="0.5">
      <c r="AB2765" s="102">
        <f t="shared" si="215"/>
        <v>38</v>
      </c>
      <c r="AC2765" s="103">
        <f t="shared" si="216"/>
        <v>64.620930232558152</v>
      </c>
      <c r="AD2765" s="103">
        <f t="shared" si="217"/>
        <v>2455.5953488372097</v>
      </c>
      <c r="AE2765" s="104">
        <f t="shared" si="218"/>
        <v>328.28411906976748</v>
      </c>
      <c r="AF2765" s="104">
        <f t="shared" si="219"/>
        <v>12474.796524651165</v>
      </c>
    </row>
    <row r="2766" spans="28:32" ht="20.100000000000001" customHeight="1" x14ac:dyDescent="0.5">
      <c r="AB2766" s="102">
        <f t="shared" si="215"/>
        <v>38</v>
      </c>
      <c r="AC2766" s="103">
        <f t="shared" si="216"/>
        <v>64.620930232558152</v>
      </c>
      <c r="AD2766" s="103">
        <f t="shared" si="217"/>
        <v>2455.5953488372097</v>
      </c>
      <c r="AE2766" s="104">
        <f t="shared" si="218"/>
        <v>328.28411906976748</v>
      </c>
      <c r="AF2766" s="104">
        <f t="shared" si="219"/>
        <v>12474.796524651165</v>
      </c>
    </row>
    <row r="2767" spans="28:32" ht="20.100000000000001" customHeight="1" x14ac:dyDescent="0.5">
      <c r="AB2767" s="102">
        <f t="shared" si="215"/>
        <v>38</v>
      </c>
      <c r="AC2767" s="103">
        <f t="shared" si="216"/>
        <v>64.620930232558152</v>
      </c>
      <c r="AD2767" s="103">
        <f t="shared" si="217"/>
        <v>2455.5953488372097</v>
      </c>
      <c r="AE2767" s="104">
        <f t="shared" si="218"/>
        <v>328.28411906976748</v>
      </c>
      <c r="AF2767" s="104">
        <f t="shared" si="219"/>
        <v>12474.796524651165</v>
      </c>
    </row>
    <row r="2768" spans="28:32" ht="20.100000000000001" customHeight="1" x14ac:dyDescent="0.5">
      <c r="AB2768" s="102">
        <f t="shared" si="215"/>
        <v>38</v>
      </c>
      <c r="AC2768" s="103">
        <f t="shared" si="216"/>
        <v>64.620930232558152</v>
      </c>
      <c r="AD2768" s="103">
        <f t="shared" si="217"/>
        <v>2455.5953488372097</v>
      </c>
      <c r="AE2768" s="104">
        <f t="shared" si="218"/>
        <v>328.28411906976748</v>
      </c>
      <c r="AF2768" s="104">
        <f t="shared" si="219"/>
        <v>12474.796524651165</v>
      </c>
    </row>
    <row r="2769" spans="28:32" ht="20.100000000000001" customHeight="1" x14ac:dyDescent="0.5">
      <c r="AB2769" s="102">
        <f t="shared" si="215"/>
        <v>38</v>
      </c>
      <c r="AC2769" s="103">
        <f t="shared" si="216"/>
        <v>64.620930232558152</v>
      </c>
      <c r="AD2769" s="103">
        <f t="shared" si="217"/>
        <v>2455.5953488372097</v>
      </c>
      <c r="AE2769" s="104">
        <f t="shared" si="218"/>
        <v>328.28411906976748</v>
      </c>
      <c r="AF2769" s="104">
        <f t="shared" si="219"/>
        <v>12474.796524651165</v>
      </c>
    </row>
    <row r="2770" spans="28:32" ht="20.100000000000001" customHeight="1" x14ac:dyDescent="0.5">
      <c r="AB2770" s="102">
        <f t="shared" si="215"/>
        <v>38</v>
      </c>
      <c r="AC2770" s="103">
        <f t="shared" si="216"/>
        <v>64.620930232558152</v>
      </c>
      <c r="AD2770" s="103">
        <f t="shared" si="217"/>
        <v>2455.5953488372097</v>
      </c>
      <c r="AE2770" s="104">
        <f t="shared" si="218"/>
        <v>328.28411906976748</v>
      </c>
      <c r="AF2770" s="104">
        <f t="shared" si="219"/>
        <v>12474.796524651165</v>
      </c>
    </row>
    <row r="2771" spans="28:32" ht="20.100000000000001" customHeight="1" x14ac:dyDescent="0.5">
      <c r="AB2771" s="102">
        <f t="shared" si="215"/>
        <v>38</v>
      </c>
      <c r="AC2771" s="103">
        <f t="shared" si="216"/>
        <v>64.620930232558152</v>
      </c>
      <c r="AD2771" s="103">
        <f t="shared" si="217"/>
        <v>2455.5953488372097</v>
      </c>
      <c r="AE2771" s="104">
        <f t="shared" si="218"/>
        <v>328.28411906976748</v>
      </c>
      <c r="AF2771" s="104">
        <f t="shared" si="219"/>
        <v>12474.796524651165</v>
      </c>
    </row>
    <row r="2772" spans="28:32" ht="20.100000000000001" customHeight="1" x14ac:dyDescent="0.5">
      <c r="AB2772" s="102">
        <f t="shared" si="215"/>
        <v>38</v>
      </c>
      <c r="AC2772" s="103">
        <f t="shared" si="216"/>
        <v>64.620930232558152</v>
      </c>
      <c r="AD2772" s="103">
        <f t="shared" si="217"/>
        <v>2455.5953488372097</v>
      </c>
      <c r="AE2772" s="104">
        <f t="shared" si="218"/>
        <v>328.28411906976748</v>
      </c>
      <c r="AF2772" s="104">
        <f t="shared" si="219"/>
        <v>12474.796524651165</v>
      </c>
    </row>
    <row r="2773" spans="28:32" ht="20.100000000000001" customHeight="1" x14ac:dyDescent="0.5">
      <c r="AB2773" s="102">
        <f t="shared" si="215"/>
        <v>38</v>
      </c>
      <c r="AC2773" s="103">
        <f t="shared" si="216"/>
        <v>64.620930232558152</v>
      </c>
      <c r="AD2773" s="103">
        <f t="shared" si="217"/>
        <v>2455.5953488372097</v>
      </c>
      <c r="AE2773" s="104">
        <f t="shared" si="218"/>
        <v>328.28411906976748</v>
      </c>
      <c r="AF2773" s="104">
        <f t="shared" si="219"/>
        <v>12474.796524651165</v>
      </c>
    </row>
    <row r="2774" spans="28:32" ht="20.100000000000001" customHeight="1" x14ac:dyDescent="0.5">
      <c r="AB2774" s="102">
        <f t="shared" si="215"/>
        <v>38</v>
      </c>
      <c r="AC2774" s="103">
        <f t="shared" si="216"/>
        <v>64.620930232558152</v>
      </c>
      <c r="AD2774" s="103">
        <f t="shared" si="217"/>
        <v>2455.5953488372097</v>
      </c>
      <c r="AE2774" s="104">
        <f t="shared" si="218"/>
        <v>328.28411906976748</v>
      </c>
      <c r="AF2774" s="104">
        <f t="shared" si="219"/>
        <v>12474.796524651165</v>
      </c>
    </row>
    <row r="2775" spans="28:32" ht="20.100000000000001" customHeight="1" x14ac:dyDescent="0.5">
      <c r="AB2775" s="102">
        <f t="shared" si="215"/>
        <v>38</v>
      </c>
      <c r="AC2775" s="103">
        <f t="shared" si="216"/>
        <v>64.620930232558152</v>
      </c>
      <c r="AD2775" s="103">
        <f t="shared" si="217"/>
        <v>2455.5953488372097</v>
      </c>
      <c r="AE2775" s="104">
        <f t="shared" si="218"/>
        <v>328.28411906976748</v>
      </c>
      <c r="AF2775" s="104">
        <f t="shared" si="219"/>
        <v>12474.796524651165</v>
      </c>
    </row>
    <row r="2776" spans="28:32" ht="20.100000000000001" customHeight="1" x14ac:dyDescent="0.5">
      <c r="AB2776" s="102">
        <f t="shared" si="215"/>
        <v>38</v>
      </c>
      <c r="AC2776" s="103">
        <f t="shared" si="216"/>
        <v>64.620930232558152</v>
      </c>
      <c r="AD2776" s="103">
        <f t="shared" si="217"/>
        <v>2455.5953488372097</v>
      </c>
      <c r="AE2776" s="104">
        <f t="shared" si="218"/>
        <v>328.28411906976748</v>
      </c>
      <c r="AF2776" s="104">
        <f t="shared" si="219"/>
        <v>12474.796524651165</v>
      </c>
    </row>
    <row r="2777" spans="28:32" ht="20.100000000000001" customHeight="1" x14ac:dyDescent="0.5">
      <c r="AB2777" s="102">
        <f t="shared" si="215"/>
        <v>38</v>
      </c>
      <c r="AC2777" s="103">
        <f t="shared" si="216"/>
        <v>64.620930232558152</v>
      </c>
      <c r="AD2777" s="103">
        <f t="shared" si="217"/>
        <v>2455.5953488372097</v>
      </c>
      <c r="AE2777" s="104">
        <f t="shared" si="218"/>
        <v>328.28411906976748</v>
      </c>
      <c r="AF2777" s="104">
        <f t="shared" si="219"/>
        <v>12474.796524651165</v>
      </c>
    </row>
    <row r="2778" spans="28:32" ht="20.100000000000001" customHeight="1" x14ac:dyDescent="0.5">
      <c r="AB2778" s="102">
        <f t="shared" si="215"/>
        <v>38</v>
      </c>
      <c r="AC2778" s="103">
        <f t="shared" si="216"/>
        <v>64.620930232558152</v>
      </c>
      <c r="AD2778" s="103">
        <f t="shared" si="217"/>
        <v>2455.5953488372097</v>
      </c>
      <c r="AE2778" s="104">
        <f t="shared" si="218"/>
        <v>328.28411906976748</v>
      </c>
      <c r="AF2778" s="104">
        <f t="shared" si="219"/>
        <v>12474.796524651165</v>
      </c>
    </row>
    <row r="2779" spans="28:32" ht="20.100000000000001" customHeight="1" x14ac:dyDescent="0.5">
      <c r="AB2779" s="102">
        <f t="shared" si="215"/>
        <v>38</v>
      </c>
      <c r="AC2779" s="103">
        <f t="shared" si="216"/>
        <v>64.620930232558152</v>
      </c>
      <c r="AD2779" s="103">
        <f t="shared" si="217"/>
        <v>2455.5953488372097</v>
      </c>
      <c r="AE2779" s="104">
        <f t="shared" si="218"/>
        <v>328.28411906976748</v>
      </c>
      <c r="AF2779" s="104">
        <f t="shared" si="219"/>
        <v>12474.796524651165</v>
      </c>
    </row>
    <row r="2780" spans="28:32" ht="20.100000000000001" customHeight="1" x14ac:dyDescent="0.5">
      <c r="AB2780" s="102">
        <f t="shared" si="215"/>
        <v>38</v>
      </c>
      <c r="AC2780" s="103">
        <f t="shared" si="216"/>
        <v>64.620930232558152</v>
      </c>
      <c r="AD2780" s="103">
        <f t="shared" si="217"/>
        <v>2455.5953488372097</v>
      </c>
      <c r="AE2780" s="104">
        <f t="shared" si="218"/>
        <v>328.28411906976748</v>
      </c>
      <c r="AF2780" s="104">
        <f t="shared" si="219"/>
        <v>12474.796524651165</v>
      </c>
    </row>
    <row r="2781" spans="28:32" ht="20.100000000000001" customHeight="1" x14ac:dyDescent="0.5">
      <c r="AB2781" s="102">
        <f t="shared" si="215"/>
        <v>38</v>
      </c>
      <c r="AC2781" s="103">
        <f t="shared" si="216"/>
        <v>64.620930232558152</v>
      </c>
      <c r="AD2781" s="103">
        <f t="shared" si="217"/>
        <v>2455.5953488372097</v>
      </c>
      <c r="AE2781" s="104">
        <f t="shared" si="218"/>
        <v>328.28411906976748</v>
      </c>
      <c r="AF2781" s="104">
        <f t="shared" si="219"/>
        <v>12474.796524651165</v>
      </c>
    </row>
    <row r="2782" spans="28:32" ht="20.100000000000001" customHeight="1" x14ac:dyDescent="0.5">
      <c r="AB2782" s="102">
        <f t="shared" si="215"/>
        <v>38</v>
      </c>
      <c r="AC2782" s="103">
        <f t="shared" si="216"/>
        <v>64.620930232558152</v>
      </c>
      <c r="AD2782" s="103">
        <f t="shared" si="217"/>
        <v>2455.5953488372097</v>
      </c>
      <c r="AE2782" s="104">
        <f t="shared" si="218"/>
        <v>328.28411906976748</v>
      </c>
      <c r="AF2782" s="104">
        <f t="shared" si="219"/>
        <v>12474.796524651165</v>
      </c>
    </row>
    <row r="2783" spans="28:32" ht="20.100000000000001" customHeight="1" x14ac:dyDescent="0.5">
      <c r="AB2783" s="102">
        <f t="shared" si="215"/>
        <v>38</v>
      </c>
      <c r="AC2783" s="103">
        <f t="shared" si="216"/>
        <v>64.620930232558152</v>
      </c>
      <c r="AD2783" s="103">
        <f t="shared" si="217"/>
        <v>2455.5953488372097</v>
      </c>
      <c r="AE2783" s="104">
        <f t="shared" si="218"/>
        <v>328.28411906976748</v>
      </c>
      <c r="AF2783" s="104">
        <f t="shared" si="219"/>
        <v>12474.796524651165</v>
      </c>
    </row>
    <row r="2784" spans="28:32" ht="20.100000000000001" customHeight="1" x14ac:dyDescent="0.5">
      <c r="AB2784" s="102">
        <f t="shared" si="215"/>
        <v>38</v>
      </c>
      <c r="AC2784" s="103">
        <f t="shared" si="216"/>
        <v>64.620930232558152</v>
      </c>
      <c r="AD2784" s="103">
        <f t="shared" si="217"/>
        <v>2455.5953488372097</v>
      </c>
      <c r="AE2784" s="104">
        <f t="shared" si="218"/>
        <v>328.28411906976748</v>
      </c>
      <c r="AF2784" s="104">
        <f t="shared" si="219"/>
        <v>12474.796524651165</v>
      </c>
    </row>
    <row r="2785" spans="28:32" ht="20.100000000000001" customHeight="1" x14ac:dyDescent="0.5">
      <c r="AB2785" s="102">
        <f t="shared" si="215"/>
        <v>38</v>
      </c>
      <c r="AC2785" s="103">
        <f t="shared" si="216"/>
        <v>64.620930232558152</v>
      </c>
      <c r="AD2785" s="103">
        <f t="shared" si="217"/>
        <v>2455.5953488372097</v>
      </c>
      <c r="AE2785" s="104">
        <f t="shared" si="218"/>
        <v>328.28411906976748</v>
      </c>
      <c r="AF2785" s="104">
        <f t="shared" si="219"/>
        <v>12474.796524651165</v>
      </c>
    </row>
    <row r="2786" spans="28:32" ht="20.100000000000001" customHeight="1" x14ac:dyDescent="0.5">
      <c r="AB2786" s="102">
        <f t="shared" si="215"/>
        <v>38</v>
      </c>
      <c r="AC2786" s="103">
        <f t="shared" si="216"/>
        <v>64.620930232558152</v>
      </c>
      <c r="AD2786" s="103">
        <f t="shared" si="217"/>
        <v>2455.5953488372097</v>
      </c>
      <c r="AE2786" s="104">
        <f t="shared" si="218"/>
        <v>328.28411906976748</v>
      </c>
      <c r="AF2786" s="104">
        <f t="shared" si="219"/>
        <v>12474.796524651165</v>
      </c>
    </row>
    <row r="2787" spans="28:32" ht="20.100000000000001" customHeight="1" x14ac:dyDescent="0.5">
      <c r="AB2787" s="102">
        <f t="shared" si="215"/>
        <v>38</v>
      </c>
      <c r="AC2787" s="103">
        <f t="shared" si="216"/>
        <v>64.620930232558152</v>
      </c>
      <c r="AD2787" s="103">
        <f t="shared" si="217"/>
        <v>2455.5953488372097</v>
      </c>
      <c r="AE2787" s="104">
        <f t="shared" si="218"/>
        <v>328.28411906976748</v>
      </c>
      <c r="AF2787" s="104">
        <f t="shared" si="219"/>
        <v>12474.796524651165</v>
      </c>
    </row>
    <row r="2788" spans="28:32" ht="20.100000000000001" customHeight="1" x14ac:dyDescent="0.5">
      <c r="AB2788" s="102">
        <f t="shared" si="215"/>
        <v>38</v>
      </c>
      <c r="AC2788" s="103">
        <f t="shared" si="216"/>
        <v>64.620930232558152</v>
      </c>
      <c r="AD2788" s="103">
        <f t="shared" si="217"/>
        <v>2455.5953488372097</v>
      </c>
      <c r="AE2788" s="104">
        <f t="shared" si="218"/>
        <v>328.28411906976748</v>
      </c>
      <c r="AF2788" s="104">
        <f t="shared" si="219"/>
        <v>12474.796524651165</v>
      </c>
    </row>
    <row r="2789" spans="28:32" ht="20.100000000000001" customHeight="1" x14ac:dyDescent="0.5">
      <c r="AB2789" s="102">
        <f t="shared" si="215"/>
        <v>38</v>
      </c>
      <c r="AC2789" s="103">
        <f t="shared" si="216"/>
        <v>64.620930232558152</v>
      </c>
      <c r="AD2789" s="103">
        <f t="shared" si="217"/>
        <v>2455.5953488372097</v>
      </c>
      <c r="AE2789" s="104">
        <f t="shared" si="218"/>
        <v>328.28411906976748</v>
      </c>
      <c r="AF2789" s="104">
        <f t="shared" si="219"/>
        <v>12474.796524651165</v>
      </c>
    </row>
    <row r="2790" spans="28:32" ht="20.100000000000001" customHeight="1" x14ac:dyDescent="0.5">
      <c r="AB2790" s="102">
        <f t="shared" si="215"/>
        <v>38</v>
      </c>
      <c r="AC2790" s="103">
        <f t="shared" si="216"/>
        <v>64.620930232558152</v>
      </c>
      <c r="AD2790" s="103">
        <f t="shared" si="217"/>
        <v>2455.5953488372097</v>
      </c>
      <c r="AE2790" s="104">
        <f t="shared" si="218"/>
        <v>328.28411906976748</v>
      </c>
      <c r="AF2790" s="104">
        <f t="shared" si="219"/>
        <v>12474.796524651165</v>
      </c>
    </row>
    <row r="2791" spans="28:32" ht="20.100000000000001" customHeight="1" x14ac:dyDescent="0.5">
      <c r="AB2791" s="102">
        <f t="shared" si="215"/>
        <v>38</v>
      </c>
      <c r="AC2791" s="103">
        <f t="shared" si="216"/>
        <v>64.620930232558152</v>
      </c>
      <c r="AD2791" s="103">
        <f t="shared" si="217"/>
        <v>2455.5953488372097</v>
      </c>
      <c r="AE2791" s="104">
        <f t="shared" si="218"/>
        <v>328.28411906976748</v>
      </c>
      <c r="AF2791" s="104">
        <f t="shared" si="219"/>
        <v>12474.796524651165</v>
      </c>
    </row>
    <row r="2792" spans="28:32" ht="20.100000000000001" customHeight="1" x14ac:dyDescent="0.5">
      <c r="AB2792" s="102">
        <f t="shared" si="215"/>
        <v>38</v>
      </c>
      <c r="AC2792" s="103">
        <f t="shared" si="216"/>
        <v>64.620930232558152</v>
      </c>
      <c r="AD2792" s="103">
        <f t="shared" si="217"/>
        <v>2455.5953488372097</v>
      </c>
      <c r="AE2792" s="104">
        <f t="shared" si="218"/>
        <v>328.28411906976748</v>
      </c>
      <c r="AF2792" s="104">
        <f t="shared" si="219"/>
        <v>12474.796524651165</v>
      </c>
    </row>
    <row r="2793" spans="28:32" ht="20.100000000000001" customHeight="1" x14ac:dyDescent="0.5">
      <c r="AB2793" s="102">
        <f t="shared" si="215"/>
        <v>38</v>
      </c>
      <c r="AC2793" s="103">
        <f t="shared" si="216"/>
        <v>64.620930232558152</v>
      </c>
      <c r="AD2793" s="103">
        <f t="shared" si="217"/>
        <v>2455.5953488372097</v>
      </c>
      <c r="AE2793" s="104">
        <f t="shared" si="218"/>
        <v>328.28411906976748</v>
      </c>
      <c r="AF2793" s="104">
        <f t="shared" si="219"/>
        <v>12474.796524651165</v>
      </c>
    </row>
    <row r="2794" spans="28:32" ht="20.100000000000001" customHeight="1" x14ac:dyDescent="0.5">
      <c r="AB2794" s="102">
        <f t="shared" si="215"/>
        <v>38</v>
      </c>
      <c r="AC2794" s="103">
        <f t="shared" si="216"/>
        <v>64.620930232558152</v>
      </c>
      <c r="AD2794" s="103">
        <f t="shared" si="217"/>
        <v>2455.5953488372097</v>
      </c>
      <c r="AE2794" s="104">
        <f t="shared" si="218"/>
        <v>328.28411906976748</v>
      </c>
      <c r="AF2794" s="104">
        <f t="shared" si="219"/>
        <v>12474.796524651165</v>
      </c>
    </row>
    <row r="2795" spans="28:32" ht="20.100000000000001" customHeight="1" x14ac:dyDescent="0.5">
      <c r="AB2795" s="102">
        <f t="shared" si="215"/>
        <v>38</v>
      </c>
      <c r="AC2795" s="103">
        <f t="shared" si="216"/>
        <v>64.620930232558152</v>
      </c>
      <c r="AD2795" s="103">
        <f t="shared" si="217"/>
        <v>2455.5953488372097</v>
      </c>
      <c r="AE2795" s="104">
        <f t="shared" si="218"/>
        <v>328.28411906976748</v>
      </c>
      <c r="AF2795" s="104">
        <f t="shared" si="219"/>
        <v>12474.796524651165</v>
      </c>
    </row>
    <row r="2796" spans="28:32" ht="20.100000000000001" customHeight="1" x14ac:dyDescent="0.5">
      <c r="AB2796" s="102">
        <f t="shared" si="215"/>
        <v>38</v>
      </c>
      <c r="AC2796" s="103">
        <f t="shared" si="216"/>
        <v>64.620930232558152</v>
      </c>
      <c r="AD2796" s="103">
        <f t="shared" si="217"/>
        <v>2455.5953488372097</v>
      </c>
      <c r="AE2796" s="104">
        <f t="shared" si="218"/>
        <v>328.28411906976748</v>
      </c>
      <c r="AF2796" s="104">
        <f t="shared" si="219"/>
        <v>12474.796524651165</v>
      </c>
    </row>
    <row r="2797" spans="28:32" ht="20.100000000000001" customHeight="1" x14ac:dyDescent="0.5">
      <c r="AB2797" s="102">
        <f t="shared" si="215"/>
        <v>38</v>
      </c>
      <c r="AC2797" s="103">
        <f t="shared" si="216"/>
        <v>64.620930232558152</v>
      </c>
      <c r="AD2797" s="103">
        <f t="shared" si="217"/>
        <v>2455.5953488372097</v>
      </c>
      <c r="AE2797" s="104">
        <f t="shared" si="218"/>
        <v>328.28411906976748</v>
      </c>
      <c r="AF2797" s="104">
        <f t="shared" si="219"/>
        <v>12474.796524651165</v>
      </c>
    </row>
    <row r="2798" spans="28:32" ht="20.100000000000001" customHeight="1" x14ac:dyDescent="0.5">
      <c r="AB2798" s="102">
        <f t="shared" si="215"/>
        <v>38</v>
      </c>
      <c r="AC2798" s="103">
        <f t="shared" si="216"/>
        <v>64.620930232558152</v>
      </c>
      <c r="AD2798" s="103">
        <f t="shared" si="217"/>
        <v>2455.5953488372097</v>
      </c>
      <c r="AE2798" s="104">
        <f t="shared" si="218"/>
        <v>328.28411906976748</v>
      </c>
      <c r="AF2798" s="104">
        <f t="shared" si="219"/>
        <v>12474.796524651165</v>
      </c>
    </row>
    <row r="2799" spans="28:32" ht="20.100000000000001" customHeight="1" x14ac:dyDescent="0.5">
      <c r="AB2799" s="102">
        <f t="shared" si="215"/>
        <v>38</v>
      </c>
      <c r="AC2799" s="103">
        <f t="shared" si="216"/>
        <v>64.620930232558152</v>
      </c>
      <c r="AD2799" s="103">
        <f t="shared" si="217"/>
        <v>2455.5953488372097</v>
      </c>
      <c r="AE2799" s="104">
        <f t="shared" si="218"/>
        <v>328.28411906976748</v>
      </c>
      <c r="AF2799" s="104">
        <f t="shared" si="219"/>
        <v>12474.796524651165</v>
      </c>
    </row>
    <row r="2800" spans="28:32" ht="20.100000000000001" customHeight="1" x14ac:dyDescent="0.5">
      <c r="AB2800" s="102">
        <f t="shared" si="215"/>
        <v>38</v>
      </c>
      <c r="AC2800" s="103">
        <f t="shared" si="216"/>
        <v>64.620930232558152</v>
      </c>
      <c r="AD2800" s="103">
        <f t="shared" si="217"/>
        <v>2455.5953488372097</v>
      </c>
      <c r="AE2800" s="104">
        <f t="shared" si="218"/>
        <v>328.28411906976748</v>
      </c>
      <c r="AF2800" s="104">
        <f t="shared" si="219"/>
        <v>12474.796524651165</v>
      </c>
    </row>
    <row r="2801" spans="28:32" ht="20.100000000000001" customHeight="1" x14ac:dyDescent="0.5">
      <c r="AB2801" s="102">
        <f t="shared" si="215"/>
        <v>38</v>
      </c>
      <c r="AC2801" s="103">
        <f t="shared" si="216"/>
        <v>64.620930232558152</v>
      </c>
      <c r="AD2801" s="103">
        <f t="shared" si="217"/>
        <v>2455.5953488372097</v>
      </c>
      <c r="AE2801" s="104">
        <f t="shared" si="218"/>
        <v>328.28411906976748</v>
      </c>
      <c r="AF2801" s="104">
        <f t="shared" si="219"/>
        <v>12474.796524651165</v>
      </c>
    </row>
    <row r="2802" spans="28:32" ht="20.100000000000001" customHeight="1" x14ac:dyDescent="0.5">
      <c r="AB2802" s="102">
        <f t="shared" si="215"/>
        <v>38</v>
      </c>
      <c r="AC2802" s="103">
        <f t="shared" si="216"/>
        <v>64.620930232558152</v>
      </c>
      <c r="AD2802" s="103">
        <f t="shared" si="217"/>
        <v>2455.5953488372097</v>
      </c>
      <c r="AE2802" s="104">
        <f t="shared" si="218"/>
        <v>328.28411906976748</v>
      </c>
      <c r="AF2802" s="104">
        <f t="shared" si="219"/>
        <v>12474.796524651165</v>
      </c>
    </row>
    <row r="2803" spans="28:32" ht="20.100000000000001" customHeight="1" x14ac:dyDescent="0.5">
      <c r="AB2803" s="102">
        <f t="shared" si="215"/>
        <v>38</v>
      </c>
      <c r="AC2803" s="103">
        <f t="shared" si="216"/>
        <v>64.620930232558152</v>
      </c>
      <c r="AD2803" s="103">
        <f t="shared" si="217"/>
        <v>2455.5953488372097</v>
      </c>
      <c r="AE2803" s="104">
        <f t="shared" si="218"/>
        <v>328.28411906976748</v>
      </c>
      <c r="AF2803" s="104">
        <f t="shared" si="219"/>
        <v>12474.796524651165</v>
      </c>
    </row>
    <row r="2804" spans="28:32" ht="20.100000000000001" customHeight="1" x14ac:dyDescent="0.5">
      <c r="AB2804" s="102">
        <f t="shared" si="215"/>
        <v>38</v>
      </c>
      <c r="AC2804" s="103">
        <f t="shared" si="216"/>
        <v>64.620930232558152</v>
      </c>
      <c r="AD2804" s="103">
        <f t="shared" si="217"/>
        <v>2455.5953488372097</v>
      </c>
      <c r="AE2804" s="104">
        <f t="shared" si="218"/>
        <v>328.28411906976748</v>
      </c>
      <c r="AF2804" s="104">
        <f t="shared" si="219"/>
        <v>12474.796524651165</v>
      </c>
    </row>
    <row r="2805" spans="28:32" ht="20.100000000000001" customHeight="1" x14ac:dyDescent="0.5">
      <c r="AB2805" s="102">
        <f t="shared" si="215"/>
        <v>38</v>
      </c>
      <c r="AC2805" s="103">
        <f t="shared" si="216"/>
        <v>64.620930232558152</v>
      </c>
      <c r="AD2805" s="103">
        <f t="shared" si="217"/>
        <v>2455.5953488372097</v>
      </c>
      <c r="AE2805" s="104">
        <f t="shared" si="218"/>
        <v>328.28411906976748</v>
      </c>
      <c r="AF2805" s="104">
        <f t="shared" si="219"/>
        <v>12474.796524651165</v>
      </c>
    </row>
    <row r="2806" spans="28:32" ht="20.100000000000001" customHeight="1" x14ac:dyDescent="0.5">
      <c r="AB2806" s="102">
        <f t="shared" si="215"/>
        <v>38</v>
      </c>
      <c r="AC2806" s="103">
        <f t="shared" si="216"/>
        <v>64.620930232558152</v>
      </c>
      <c r="AD2806" s="103">
        <f t="shared" si="217"/>
        <v>2455.5953488372097</v>
      </c>
      <c r="AE2806" s="104">
        <f t="shared" si="218"/>
        <v>328.28411906976748</v>
      </c>
      <c r="AF2806" s="104">
        <f t="shared" si="219"/>
        <v>12474.796524651165</v>
      </c>
    </row>
    <row r="2807" spans="28:32" ht="20.100000000000001" customHeight="1" x14ac:dyDescent="0.5">
      <c r="AB2807" s="102">
        <f t="shared" si="215"/>
        <v>38</v>
      </c>
      <c r="AC2807" s="103">
        <f t="shared" si="216"/>
        <v>64.620930232558152</v>
      </c>
      <c r="AD2807" s="103">
        <f t="shared" si="217"/>
        <v>2455.5953488372097</v>
      </c>
      <c r="AE2807" s="104">
        <f t="shared" si="218"/>
        <v>328.28411906976748</v>
      </c>
      <c r="AF2807" s="104">
        <f t="shared" si="219"/>
        <v>12474.796524651165</v>
      </c>
    </row>
    <row r="2808" spans="28:32" ht="20.100000000000001" customHeight="1" x14ac:dyDescent="0.5">
      <c r="AB2808" s="102">
        <f t="shared" si="215"/>
        <v>38</v>
      </c>
      <c r="AC2808" s="103">
        <f t="shared" si="216"/>
        <v>64.620930232558152</v>
      </c>
      <c r="AD2808" s="103">
        <f t="shared" si="217"/>
        <v>2455.5953488372097</v>
      </c>
      <c r="AE2808" s="104">
        <f t="shared" si="218"/>
        <v>328.28411906976748</v>
      </c>
      <c r="AF2808" s="104">
        <f t="shared" si="219"/>
        <v>12474.796524651165</v>
      </c>
    </row>
    <row r="2809" spans="28:32" ht="20.100000000000001" customHeight="1" x14ac:dyDescent="0.5">
      <c r="AB2809" s="102">
        <f t="shared" si="215"/>
        <v>38</v>
      </c>
      <c r="AC2809" s="103">
        <f t="shared" si="216"/>
        <v>64.620930232558152</v>
      </c>
      <c r="AD2809" s="103">
        <f t="shared" si="217"/>
        <v>2455.5953488372097</v>
      </c>
      <c r="AE2809" s="104">
        <f t="shared" si="218"/>
        <v>328.28411906976748</v>
      </c>
      <c r="AF2809" s="104">
        <f t="shared" si="219"/>
        <v>12474.796524651165</v>
      </c>
    </row>
    <row r="2810" spans="28:32" ht="20.100000000000001" customHeight="1" x14ac:dyDescent="0.5">
      <c r="AB2810" s="102">
        <f t="shared" si="215"/>
        <v>38</v>
      </c>
      <c r="AC2810" s="103">
        <f t="shared" si="216"/>
        <v>64.620930232558152</v>
      </c>
      <c r="AD2810" s="103">
        <f t="shared" si="217"/>
        <v>2455.5953488372097</v>
      </c>
      <c r="AE2810" s="104">
        <f t="shared" si="218"/>
        <v>328.28411906976748</v>
      </c>
      <c r="AF2810" s="104">
        <f t="shared" si="219"/>
        <v>12474.796524651165</v>
      </c>
    </row>
    <row r="2811" spans="28:32" ht="20.100000000000001" customHeight="1" x14ac:dyDescent="0.5">
      <c r="AB2811" s="102">
        <f t="shared" si="215"/>
        <v>38</v>
      </c>
      <c r="AC2811" s="103">
        <f t="shared" si="216"/>
        <v>64.620930232558152</v>
      </c>
      <c r="AD2811" s="103">
        <f t="shared" si="217"/>
        <v>2455.5953488372097</v>
      </c>
      <c r="AE2811" s="104">
        <f t="shared" si="218"/>
        <v>328.28411906976748</v>
      </c>
      <c r="AF2811" s="104">
        <f t="shared" si="219"/>
        <v>12474.796524651165</v>
      </c>
    </row>
    <row r="2812" spans="28:32" ht="20.100000000000001" customHeight="1" x14ac:dyDescent="0.5">
      <c r="AB2812" s="102">
        <f t="shared" si="215"/>
        <v>38</v>
      </c>
      <c r="AC2812" s="103">
        <f t="shared" si="216"/>
        <v>64.620930232558152</v>
      </c>
      <c r="AD2812" s="103">
        <f t="shared" si="217"/>
        <v>2455.5953488372097</v>
      </c>
      <c r="AE2812" s="104">
        <f t="shared" si="218"/>
        <v>328.28411906976748</v>
      </c>
      <c r="AF2812" s="104">
        <f t="shared" si="219"/>
        <v>12474.796524651165</v>
      </c>
    </row>
    <row r="2813" spans="28:32" ht="20.100000000000001" customHeight="1" x14ac:dyDescent="0.5">
      <c r="AB2813" s="102">
        <f t="shared" si="215"/>
        <v>38</v>
      </c>
      <c r="AC2813" s="103">
        <f t="shared" si="216"/>
        <v>64.620930232558152</v>
      </c>
      <c r="AD2813" s="103">
        <f t="shared" si="217"/>
        <v>2455.5953488372097</v>
      </c>
      <c r="AE2813" s="104">
        <f t="shared" si="218"/>
        <v>328.28411906976748</v>
      </c>
      <c r="AF2813" s="104">
        <f t="shared" si="219"/>
        <v>12474.796524651165</v>
      </c>
    </row>
    <row r="2814" spans="28:32" ht="20.100000000000001" customHeight="1" x14ac:dyDescent="0.5">
      <c r="AB2814" s="102">
        <f t="shared" si="215"/>
        <v>38</v>
      </c>
      <c r="AC2814" s="103">
        <f t="shared" si="216"/>
        <v>64.620930232558152</v>
      </c>
      <c r="AD2814" s="103">
        <f t="shared" si="217"/>
        <v>2455.5953488372097</v>
      </c>
      <c r="AE2814" s="104">
        <f t="shared" si="218"/>
        <v>328.28411906976748</v>
      </c>
      <c r="AF2814" s="104">
        <f t="shared" si="219"/>
        <v>12474.796524651165</v>
      </c>
    </row>
    <row r="2815" spans="28:32" ht="20.100000000000001" customHeight="1" x14ac:dyDescent="0.5">
      <c r="AB2815" s="102">
        <f t="shared" si="215"/>
        <v>38</v>
      </c>
      <c r="AC2815" s="103">
        <f t="shared" si="216"/>
        <v>64.620930232558152</v>
      </c>
      <c r="AD2815" s="103">
        <f t="shared" si="217"/>
        <v>2455.5953488372097</v>
      </c>
      <c r="AE2815" s="104">
        <f t="shared" si="218"/>
        <v>328.28411906976748</v>
      </c>
      <c r="AF2815" s="104">
        <f t="shared" si="219"/>
        <v>12474.796524651165</v>
      </c>
    </row>
    <row r="2816" spans="28:32" ht="20.100000000000001" customHeight="1" x14ac:dyDescent="0.5">
      <c r="AB2816" s="102">
        <f t="shared" si="215"/>
        <v>38</v>
      </c>
      <c r="AC2816" s="103">
        <f t="shared" si="216"/>
        <v>64.620930232558152</v>
      </c>
      <c r="AD2816" s="103">
        <f t="shared" si="217"/>
        <v>2455.5953488372097</v>
      </c>
      <c r="AE2816" s="104">
        <f t="shared" si="218"/>
        <v>328.28411906976748</v>
      </c>
      <c r="AF2816" s="104">
        <f t="shared" si="219"/>
        <v>12474.796524651165</v>
      </c>
    </row>
    <row r="2817" spans="28:32" ht="20.100000000000001" customHeight="1" x14ac:dyDescent="0.5">
      <c r="AB2817" s="102">
        <f t="shared" si="215"/>
        <v>38</v>
      </c>
      <c r="AC2817" s="103">
        <f t="shared" si="216"/>
        <v>64.620930232558152</v>
      </c>
      <c r="AD2817" s="103">
        <f t="shared" si="217"/>
        <v>2455.5953488372097</v>
      </c>
      <c r="AE2817" s="104">
        <f t="shared" si="218"/>
        <v>328.28411906976748</v>
      </c>
      <c r="AF2817" s="104">
        <f t="shared" si="219"/>
        <v>12474.796524651165</v>
      </c>
    </row>
    <row r="2818" spans="28:32" ht="20.100000000000001" customHeight="1" x14ac:dyDescent="0.5">
      <c r="AB2818" s="102">
        <f t="shared" si="215"/>
        <v>38</v>
      </c>
      <c r="AC2818" s="103">
        <f t="shared" si="216"/>
        <v>64.620930232558152</v>
      </c>
      <c r="AD2818" s="103">
        <f t="shared" si="217"/>
        <v>2455.5953488372097</v>
      </c>
      <c r="AE2818" s="104">
        <f t="shared" si="218"/>
        <v>328.28411906976748</v>
      </c>
      <c r="AF2818" s="104">
        <f t="shared" si="219"/>
        <v>12474.796524651165</v>
      </c>
    </row>
    <row r="2819" spans="28:32" ht="20.100000000000001" customHeight="1" x14ac:dyDescent="0.5">
      <c r="AB2819" s="102">
        <f t="shared" si="215"/>
        <v>38</v>
      </c>
      <c r="AC2819" s="103">
        <f t="shared" si="216"/>
        <v>64.620930232558152</v>
      </c>
      <c r="AD2819" s="103">
        <f t="shared" si="217"/>
        <v>2455.5953488372097</v>
      </c>
      <c r="AE2819" s="104">
        <f t="shared" si="218"/>
        <v>328.28411906976748</v>
      </c>
      <c r="AF2819" s="104">
        <f t="shared" si="219"/>
        <v>12474.796524651165</v>
      </c>
    </row>
    <row r="2820" spans="28:32" ht="20.100000000000001" customHeight="1" x14ac:dyDescent="0.5">
      <c r="AB2820" s="102">
        <f t="shared" si="215"/>
        <v>38</v>
      </c>
      <c r="AC2820" s="103">
        <f t="shared" si="216"/>
        <v>64.620930232558152</v>
      </c>
      <c r="AD2820" s="103">
        <f t="shared" si="217"/>
        <v>2455.5953488372097</v>
      </c>
      <c r="AE2820" s="104">
        <f t="shared" si="218"/>
        <v>328.28411906976748</v>
      </c>
      <c r="AF2820" s="104">
        <f t="shared" si="219"/>
        <v>12474.796524651165</v>
      </c>
    </row>
    <row r="2821" spans="28:32" ht="20.100000000000001" customHeight="1" x14ac:dyDescent="0.5">
      <c r="AB2821" s="102">
        <f t="shared" si="215"/>
        <v>38</v>
      </c>
      <c r="AC2821" s="103">
        <f t="shared" si="216"/>
        <v>64.620930232558152</v>
      </c>
      <c r="AD2821" s="103">
        <f t="shared" si="217"/>
        <v>2455.5953488372097</v>
      </c>
      <c r="AE2821" s="104">
        <f t="shared" si="218"/>
        <v>328.28411906976748</v>
      </c>
      <c r="AF2821" s="104">
        <f t="shared" si="219"/>
        <v>12474.796524651165</v>
      </c>
    </row>
    <row r="2822" spans="28:32" ht="20.100000000000001" customHeight="1" x14ac:dyDescent="0.5">
      <c r="AB2822" s="102">
        <f t="shared" si="215"/>
        <v>38</v>
      </c>
      <c r="AC2822" s="103">
        <f t="shared" si="216"/>
        <v>64.620930232558152</v>
      </c>
      <c r="AD2822" s="103">
        <f t="shared" si="217"/>
        <v>2455.5953488372097</v>
      </c>
      <c r="AE2822" s="104">
        <f t="shared" si="218"/>
        <v>328.28411906976748</v>
      </c>
      <c r="AF2822" s="104">
        <f t="shared" si="219"/>
        <v>12474.796524651165</v>
      </c>
    </row>
    <row r="2823" spans="28:32" ht="20.100000000000001" customHeight="1" x14ac:dyDescent="0.5">
      <c r="AB2823" s="102">
        <f t="shared" ref="AB2823:AB2886" si="220">AB2822+U2823</f>
        <v>38</v>
      </c>
      <c r="AC2823" s="103">
        <f t="shared" ref="AC2823:AC2886" si="221">IF(U2823&gt;0,(W2823+AD2822)/AB2823,AC2822)</f>
        <v>64.620930232558152</v>
      </c>
      <c r="AD2823" s="103">
        <f t="shared" ref="AD2823:AD2886" si="222">AB2823*AC2823</f>
        <v>2455.5953488372097</v>
      </c>
      <c r="AE2823" s="104">
        <f t="shared" ref="AE2823:AE2886" si="223">IF(U2823&gt;0,(AF2822+Z2823)/AB2823,AE2822)</f>
        <v>328.28411906976748</v>
      </c>
      <c r="AF2823" s="104">
        <f t="shared" ref="AF2823:AF2886" si="224">AB2823*AE2823</f>
        <v>12474.796524651165</v>
      </c>
    </row>
    <row r="2824" spans="28:32" ht="20.100000000000001" customHeight="1" x14ac:dyDescent="0.5">
      <c r="AB2824" s="102">
        <f t="shared" si="220"/>
        <v>38</v>
      </c>
      <c r="AC2824" s="103">
        <f t="shared" si="221"/>
        <v>64.620930232558152</v>
      </c>
      <c r="AD2824" s="103">
        <f t="shared" si="222"/>
        <v>2455.5953488372097</v>
      </c>
      <c r="AE2824" s="104">
        <f t="shared" si="223"/>
        <v>328.28411906976748</v>
      </c>
      <c r="AF2824" s="104">
        <f t="shared" si="224"/>
        <v>12474.796524651165</v>
      </c>
    </row>
    <row r="2825" spans="28:32" ht="20.100000000000001" customHeight="1" x14ac:dyDescent="0.5">
      <c r="AB2825" s="102">
        <f t="shared" si="220"/>
        <v>38</v>
      </c>
      <c r="AC2825" s="103">
        <f t="shared" si="221"/>
        <v>64.620930232558152</v>
      </c>
      <c r="AD2825" s="103">
        <f t="shared" si="222"/>
        <v>2455.5953488372097</v>
      </c>
      <c r="AE2825" s="104">
        <f t="shared" si="223"/>
        <v>328.28411906976748</v>
      </c>
      <c r="AF2825" s="104">
        <f t="shared" si="224"/>
        <v>12474.796524651165</v>
      </c>
    </row>
    <row r="2826" spans="28:32" ht="20.100000000000001" customHeight="1" x14ac:dyDescent="0.5">
      <c r="AB2826" s="102">
        <f t="shared" si="220"/>
        <v>38</v>
      </c>
      <c r="AC2826" s="103">
        <f t="shared" si="221"/>
        <v>64.620930232558152</v>
      </c>
      <c r="AD2826" s="103">
        <f t="shared" si="222"/>
        <v>2455.5953488372097</v>
      </c>
      <c r="AE2826" s="104">
        <f t="shared" si="223"/>
        <v>328.28411906976748</v>
      </c>
      <c r="AF2826" s="104">
        <f t="shared" si="224"/>
        <v>12474.796524651165</v>
      </c>
    </row>
    <row r="2827" spans="28:32" ht="20.100000000000001" customHeight="1" x14ac:dyDescent="0.5">
      <c r="AB2827" s="102">
        <f t="shared" si="220"/>
        <v>38</v>
      </c>
      <c r="AC2827" s="103">
        <f t="shared" si="221"/>
        <v>64.620930232558152</v>
      </c>
      <c r="AD2827" s="103">
        <f t="shared" si="222"/>
        <v>2455.5953488372097</v>
      </c>
      <c r="AE2827" s="104">
        <f t="shared" si="223"/>
        <v>328.28411906976748</v>
      </c>
      <c r="AF2827" s="104">
        <f t="shared" si="224"/>
        <v>12474.796524651165</v>
      </c>
    </row>
    <row r="2828" spans="28:32" ht="20.100000000000001" customHeight="1" x14ac:dyDescent="0.5">
      <c r="AB2828" s="102">
        <f t="shared" si="220"/>
        <v>38</v>
      </c>
      <c r="AC2828" s="103">
        <f t="shared" si="221"/>
        <v>64.620930232558152</v>
      </c>
      <c r="AD2828" s="103">
        <f t="shared" si="222"/>
        <v>2455.5953488372097</v>
      </c>
      <c r="AE2828" s="104">
        <f t="shared" si="223"/>
        <v>328.28411906976748</v>
      </c>
      <c r="AF2828" s="104">
        <f t="shared" si="224"/>
        <v>12474.796524651165</v>
      </c>
    </row>
    <row r="2829" spans="28:32" ht="20.100000000000001" customHeight="1" x14ac:dyDescent="0.5">
      <c r="AB2829" s="102">
        <f t="shared" si="220"/>
        <v>38</v>
      </c>
      <c r="AC2829" s="103">
        <f t="shared" si="221"/>
        <v>64.620930232558152</v>
      </c>
      <c r="AD2829" s="103">
        <f t="shared" si="222"/>
        <v>2455.5953488372097</v>
      </c>
      <c r="AE2829" s="104">
        <f t="shared" si="223"/>
        <v>328.28411906976748</v>
      </c>
      <c r="AF2829" s="104">
        <f t="shared" si="224"/>
        <v>12474.796524651165</v>
      </c>
    </row>
    <row r="2830" spans="28:32" ht="20.100000000000001" customHeight="1" x14ac:dyDescent="0.5">
      <c r="AB2830" s="102">
        <f t="shared" si="220"/>
        <v>38</v>
      </c>
      <c r="AC2830" s="103">
        <f t="shared" si="221"/>
        <v>64.620930232558152</v>
      </c>
      <c r="AD2830" s="103">
        <f t="shared" si="222"/>
        <v>2455.5953488372097</v>
      </c>
      <c r="AE2830" s="104">
        <f t="shared" si="223"/>
        <v>328.28411906976748</v>
      </c>
      <c r="AF2830" s="104">
        <f t="shared" si="224"/>
        <v>12474.796524651165</v>
      </c>
    </row>
    <row r="2831" spans="28:32" ht="20.100000000000001" customHeight="1" x14ac:dyDescent="0.5">
      <c r="AB2831" s="102">
        <f t="shared" si="220"/>
        <v>38</v>
      </c>
      <c r="AC2831" s="103">
        <f t="shared" si="221"/>
        <v>64.620930232558152</v>
      </c>
      <c r="AD2831" s="103">
        <f t="shared" si="222"/>
        <v>2455.5953488372097</v>
      </c>
      <c r="AE2831" s="104">
        <f t="shared" si="223"/>
        <v>328.28411906976748</v>
      </c>
      <c r="AF2831" s="104">
        <f t="shared" si="224"/>
        <v>12474.796524651165</v>
      </c>
    </row>
    <row r="2832" spans="28:32" ht="20.100000000000001" customHeight="1" x14ac:dyDescent="0.5">
      <c r="AB2832" s="102">
        <f t="shared" si="220"/>
        <v>38</v>
      </c>
      <c r="AC2832" s="103">
        <f t="shared" si="221"/>
        <v>64.620930232558152</v>
      </c>
      <c r="AD2832" s="103">
        <f t="shared" si="222"/>
        <v>2455.5953488372097</v>
      </c>
      <c r="AE2832" s="104">
        <f t="shared" si="223"/>
        <v>328.28411906976748</v>
      </c>
      <c r="AF2832" s="104">
        <f t="shared" si="224"/>
        <v>12474.796524651165</v>
      </c>
    </row>
    <row r="2833" spans="28:32" ht="20.100000000000001" customHeight="1" x14ac:dyDescent="0.5">
      <c r="AB2833" s="102">
        <f t="shared" si="220"/>
        <v>38</v>
      </c>
      <c r="AC2833" s="103">
        <f t="shared" si="221"/>
        <v>64.620930232558152</v>
      </c>
      <c r="AD2833" s="103">
        <f t="shared" si="222"/>
        <v>2455.5953488372097</v>
      </c>
      <c r="AE2833" s="104">
        <f t="shared" si="223"/>
        <v>328.28411906976748</v>
      </c>
      <c r="AF2833" s="104">
        <f t="shared" si="224"/>
        <v>12474.796524651165</v>
      </c>
    </row>
    <row r="2834" spans="28:32" ht="20.100000000000001" customHeight="1" x14ac:dyDescent="0.5">
      <c r="AB2834" s="102">
        <f t="shared" si="220"/>
        <v>38</v>
      </c>
      <c r="AC2834" s="103">
        <f t="shared" si="221"/>
        <v>64.620930232558152</v>
      </c>
      <c r="AD2834" s="103">
        <f t="shared" si="222"/>
        <v>2455.5953488372097</v>
      </c>
      <c r="AE2834" s="104">
        <f t="shared" si="223"/>
        <v>328.28411906976748</v>
      </c>
      <c r="AF2834" s="104">
        <f t="shared" si="224"/>
        <v>12474.796524651165</v>
      </c>
    </row>
    <row r="2835" spans="28:32" ht="20.100000000000001" customHeight="1" x14ac:dyDescent="0.5">
      <c r="AB2835" s="102">
        <f t="shared" si="220"/>
        <v>38</v>
      </c>
      <c r="AC2835" s="103">
        <f t="shared" si="221"/>
        <v>64.620930232558152</v>
      </c>
      <c r="AD2835" s="103">
        <f t="shared" si="222"/>
        <v>2455.5953488372097</v>
      </c>
      <c r="AE2835" s="104">
        <f t="shared" si="223"/>
        <v>328.28411906976748</v>
      </c>
      <c r="AF2835" s="104">
        <f t="shared" si="224"/>
        <v>12474.796524651165</v>
      </c>
    </row>
    <row r="2836" spans="28:32" ht="20.100000000000001" customHeight="1" x14ac:dyDescent="0.5">
      <c r="AB2836" s="102">
        <f t="shared" si="220"/>
        <v>38</v>
      </c>
      <c r="AC2836" s="103">
        <f t="shared" si="221"/>
        <v>64.620930232558152</v>
      </c>
      <c r="AD2836" s="103">
        <f t="shared" si="222"/>
        <v>2455.5953488372097</v>
      </c>
      <c r="AE2836" s="104">
        <f t="shared" si="223"/>
        <v>328.28411906976748</v>
      </c>
      <c r="AF2836" s="104">
        <f t="shared" si="224"/>
        <v>12474.796524651165</v>
      </c>
    </row>
    <row r="2837" spans="28:32" ht="20.100000000000001" customHeight="1" x14ac:dyDescent="0.5">
      <c r="AB2837" s="102">
        <f t="shared" si="220"/>
        <v>38</v>
      </c>
      <c r="AC2837" s="103">
        <f t="shared" si="221"/>
        <v>64.620930232558152</v>
      </c>
      <c r="AD2837" s="103">
        <f t="shared" si="222"/>
        <v>2455.5953488372097</v>
      </c>
      <c r="AE2837" s="104">
        <f t="shared" si="223"/>
        <v>328.28411906976748</v>
      </c>
      <c r="AF2837" s="104">
        <f t="shared" si="224"/>
        <v>12474.796524651165</v>
      </c>
    </row>
    <row r="2838" spans="28:32" ht="20.100000000000001" customHeight="1" x14ac:dyDescent="0.5">
      <c r="AB2838" s="102">
        <f t="shared" si="220"/>
        <v>38</v>
      </c>
      <c r="AC2838" s="103">
        <f t="shared" si="221"/>
        <v>64.620930232558152</v>
      </c>
      <c r="AD2838" s="103">
        <f t="shared" si="222"/>
        <v>2455.5953488372097</v>
      </c>
      <c r="AE2838" s="104">
        <f t="shared" si="223"/>
        <v>328.28411906976748</v>
      </c>
      <c r="AF2838" s="104">
        <f t="shared" si="224"/>
        <v>12474.796524651165</v>
      </c>
    </row>
    <row r="2839" spans="28:32" ht="20.100000000000001" customHeight="1" x14ac:dyDescent="0.5">
      <c r="AB2839" s="102">
        <f t="shared" si="220"/>
        <v>38</v>
      </c>
      <c r="AC2839" s="103">
        <f t="shared" si="221"/>
        <v>64.620930232558152</v>
      </c>
      <c r="AD2839" s="103">
        <f t="shared" si="222"/>
        <v>2455.5953488372097</v>
      </c>
      <c r="AE2839" s="104">
        <f t="shared" si="223"/>
        <v>328.28411906976748</v>
      </c>
      <c r="AF2839" s="104">
        <f t="shared" si="224"/>
        <v>12474.796524651165</v>
      </c>
    </row>
    <row r="2840" spans="28:32" ht="20.100000000000001" customHeight="1" x14ac:dyDescent="0.5">
      <c r="AB2840" s="102">
        <f t="shared" si="220"/>
        <v>38</v>
      </c>
      <c r="AC2840" s="103">
        <f t="shared" si="221"/>
        <v>64.620930232558152</v>
      </c>
      <c r="AD2840" s="103">
        <f t="shared" si="222"/>
        <v>2455.5953488372097</v>
      </c>
      <c r="AE2840" s="104">
        <f t="shared" si="223"/>
        <v>328.28411906976748</v>
      </c>
      <c r="AF2840" s="104">
        <f t="shared" si="224"/>
        <v>12474.796524651165</v>
      </c>
    </row>
    <row r="2841" spans="28:32" ht="20.100000000000001" customHeight="1" x14ac:dyDescent="0.5">
      <c r="AB2841" s="102">
        <f t="shared" si="220"/>
        <v>38</v>
      </c>
      <c r="AC2841" s="103">
        <f t="shared" si="221"/>
        <v>64.620930232558152</v>
      </c>
      <c r="AD2841" s="103">
        <f t="shared" si="222"/>
        <v>2455.5953488372097</v>
      </c>
      <c r="AE2841" s="104">
        <f t="shared" si="223"/>
        <v>328.28411906976748</v>
      </c>
      <c r="AF2841" s="104">
        <f t="shared" si="224"/>
        <v>12474.796524651165</v>
      </c>
    </row>
    <row r="2842" spans="28:32" ht="20.100000000000001" customHeight="1" x14ac:dyDescent="0.5">
      <c r="AB2842" s="102">
        <f t="shared" si="220"/>
        <v>38</v>
      </c>
      <c r="AC2842" s="103">
        <f t="shared" si="221"/>
        <v>64.620930232558152</v>
      </c>
      <c r="AD2842" s="103">
        <f t="shared" si="222"/>
        <v>2455.5953488372097</v>
      </c>
      <c r="AE2842" s="104">
        <f t="shared" si="223"/>
        <v>328.28411906976748</v>
      </c>
      <c r="AF2842" s="104">
        <f t="shared" si="224"/>
        <v>12474.796524651165</v>
      </c>
    </row>
    <row r="2843" spans="28:32" ht="20.100000000000001" customHeight="1" x14ac:dyDescent="0.5">
      <c r="AB2843" s="102">
        <f t="shared" si="220"/>
        <v>38</v>
      </c>
      <c r="AC2843" s="103">
        <f t="shared" si="221"/>
        <v>64.620930232558152</v>
      </c>
      <c r="AD2843" s="103">
        <f t="shared" si="222"/>
        <v>2455.5953488372097</v>
      </c>
      <c r="AE2843" s="104">
        <f t="shared" si="223"/>
        <v>328.28411906976748</v>
      </c>
      <c r="AF2843" s="104">
        <f t="shared" si="224"/>
        <v>12474.796524651165</v>
      </c>
    </row>
    <row r="2844" spans="28:32" ht="20.100000000000001" customHeight="1" x14ac:dyDescent="0.5">
      <c r="AB2844" s="102">
        <f t="shared" si="220"/>
        <v>38</v>
      </c>
      <c r="AC2844" s="103">
        <f t="shared" si="221"/>
        <v>64.620930232558152</v>
      </c>
      <c r="AD2844" s="103">
        <f t="shared" si="222"/>
        <v>2455.5953488372097</v>
      </c>
      <c r="AE2844" s="104">
        <f t="shared" si="223"/>
        <v>328.28411906976748</v>
      </c>
      <c r="AF2844" s="104">
        <f t="shared" si="224"/>
        <v>12474.796524651165</v>
      </c>
    </row>
    <row r="2845" spans="28:32" ht="20.100000000000001" customHeight="1" x14ac:dyDescent="0.5">
      <c r="AB2845" s="102">
        <f t="shared" si="220"/>
        <v>38</v>
      </c>
      <c r="AC2845" s="103">
        <f t="shared" si="221"/>
        <v>64.620930232558152</v>
      </c>
      <c r="AD2845" s="103">
        <f t="shared" si="222"/>
        <v>2455.5953488372097</v>
      </c>
      <c r="AE2845" s="104">
        <f t="shared" si="223"/>
        <v>328.28411906976748</v>
      </c>
      <c r="AF2845" s="104">
        <f t="shared" si="224"/>
        <v>12474.796524651165</v>
      </c>
    </row>
    <row r="2846" spans="28:32" ht="20.100000000000001" customHeight="1" x14ac:dyDescent="0.5">
      <c r="AB2846" s="102">
        <f t="shared" si="220"/>
        <v>38</v>
      </c>
      <c r="AC2846" s="103">
        <f t="shared" si="221"/>
        <v>64.620930232558152</v>
      </c>
      <c r="AD2846" s="103">
        <f t="shared" si="222"/>
        <v>2455.5953488372097</v>
      </c>
      <c r="AE2846" s="104">
        <f t="shared" si="223"/>
        <v>328.28411906976748</v>
      </c>
      <c r="AF2846" s="104">
        <f t="shared" si="224"/>
        <v>12474.796524651165</v>
      </c>
    </row>
    <row r="2847" spans="28:32" ht="20.100000000000001" customHeight="1" x14ac:dyDescent="0.5">
      <c r="AB2847" s="102">
        <f t="shared" si="220"/>
        <v>38</v>
      </c>
      <c r="AC2847" s="103">
        <f t="shared" si="221"/>
        <v>64.620930232558152</v>
      </c>
      <c r="AD2847" s="103">
        <f t="shared" si="222"/>
        <v>2455.5953488372097</v>
      </c>
      <c r="AE2847" s="104">
        <f t="shared" si="223"/>
        <v>328.28411906976748</v>
      </c>
      <c r="AF2847" s="104">
        <f t="shared" si="224"/>
        <v>12474.796524651165</v>
      </c>
    </row>
    <row r="2848" spans="28:32" ht="20.100000000000001" customHeight="1" x14ac:dyDescent="0.5">
      <c r="AB2848" s="102">
        <f t="shared" si="220"/>
        <v>38</v>
      </c>
      <c r="AC2848" s="103">
        <f t="shared" si="221"/>
        <v>64.620930232558152</v>
      </c>
      <c r="AD2848" s="103">
        <f t="shared" si="222"/>
        <v>2455.5953488372097</v>
      </c>
      <c r="AE2848" s="104">
        <f t="shared" si="223"/>
        <v>328.28411906976748</v>
      </c>
      <c r="AF2848" s="104">
        <f t="shared" si="224"/>
        <v>12474.796524651165</v>
      </c>
    </row>
    <row r="2849" spans="28:32" ht="20.100000000000001" customHeight="1" x14ac:dyDescent="0.5">
      <c r="AB2849" s="102">
        <f t="shared" si="220"/>
        <v>38</v>
      </c>
      <c r="AC2849" s="103">
        <f t="shared" si="221"/>
        <v>64.620930232558152</v>
      </c>
      <c r="AD2849" s="103">
        <f t="shared" si="222"/>
        <v>2455.5953488372097</v>
      </c>
      <c r="AE2849" s="104">
        <f t="shared" si="223"/>
        <v>328.28411906976748</v>
      </c>
      <c r="AF2849" s="104">
        <f t="shared" si="224"/>
        <v>12474.796524651165</v>
      </c>
    </row>
    <row r="2850" spans="28:32" ht="20.100000000000001" customHeight="1" x14ac:dyDescent="0.5">
      <c r="AB2850" s="102">
        <f t="shared" si="220"/>
        <v>38</v>
      </c>
      <c r="AC2850" s="103">
        <f t="shared" si="221"/>
        <v>64.620930232558152</v>
      </c>
      <c r="AD2850" s="103">
        <f t="shared" si="222"/>
        <v>2455.5953488372097</v>
      </c>
      <c r="AE2850" s="104">
        <f t="shared" si="223"/>
        <v>328.28411906976748</v>
      </c>
      <c r="AF2850" s="104">
        <f t="shared" si="224"/>
        <v>12474.796524651165</v>
      </c>
    </row>
    <row r="2851" spans="28:32" ht="20.100000000000001" customHeight="1" x14ac:dyDescent="0.5">
      <c r="AB2851" s="102">
        <f t="shared" si="220"/>
        <v>38</v>
      </c>
      <c r="AC2851" s="103">
        <f t="shared" si="221"/>
        <v>64.620930232558152</v>
      </c>
      <c r="AD2851" s="103">
        <f t="shared" si="222"/>
        <v>2455.5953488372097</v>
      </c>
      <c r="AE2851" s="104">
        <f t="shared" si="223"/>
        <v>328.28411906976748</v>
      </c>
      <c r="AF2851" s="104">
        <f t="shared" si="224"/>
        <v>12474.796524651165</v>
      </c>
    </row>
    <row r="2852" spans="28:32" ht="20.100000000000001" customHeight="1" x14ac:dyDescent="0.5">
      <c r="AB2852" s="102">
        <f t="shared" si="220"/>
        <v>38</v>
      </c>
      <c r="AC2852" s="103">
        <f t="shared" si="221"/>
        <v>64.620930232558152</v>
      </c>
      <c r="AD2852" s="103">
        <f t="shared" si="222"/>
        <v>2455.5953488372097</v>
      </c>
      <c r="AE2852" s="104">
        <f t="shared" si="223"/>
        <v>328.28411906976748</v>
      </c>
      <c r="AF2852" s="104">
        <f t="shared" si="224"/>
        <v>12474.796524651165</v>
      </c>
    </row>
    <row r="2853" spans="28:32" ht="20.100000000000001" customHeight="1" x14ac:dyDescent="0.5">
      <c r="AB2853" s="102">
        <f t="shared" si="220"/>
        <v>38</v>
      </c>
      <c r="AC2853" s="103">
        <f t="shared" si="221"/>
        <v>64.620930232558152</v>
      </c>
      <c r="AD2853" s="103">
        <f t="shared" si="222"/>
        <v>2455.5953488372097</v>
      </c>
      <c r="AE2853" s="104">
        <f t="shared" si="223"/>
        <v>328.28411906976748</v>
      </c>
      <c r="AF2853" s="104">
        <f t="shared" si="224"/>
        <v>12474.796524651165</v>
      </c>
    </row>
    <row r="2854" spans="28:32" ht="20.100000000000001" customHeight="1" x14ac:dyDescent="0.5">
      <c r="AB2854" s="102">
        <f t="shared" si="220"/>
        <v>38</v>
      </c>
      <c r="AC2854" s="103">
        <f t="shared" si="221"/>
        <v>64.620930232558152</v>
      </c>
      <c r="AD2854" s="103">
        <f t="shared" si="222"/>
        <v>2455.5953488372097</v>
      </c>
      <c r="AE2854" s="104">
        <f t="shared" si="223"/>
        <v>328.28411906976748</v>
      </c>
      <c r="AF2854" s="104">
        <f t="shared" si="224"/>
        <v>12474.796524651165</v>
      </c>
    </row>
    <row r="2855" spans="28:32" ht="20.100000000000001" customHeight="1" x14ac:dyDescent="0.5">
      <c r="AB2855" s="102">
        <f t="shared" si="220"/>
        <v>38</v>
      </c>
      <c r="AC2855" s="103">
        <f t="shared" si="221"/>
        <v>64.620930232558152</v>
      </c>
      <c r="AD2855" s="103">
        <f t="shared" si="222"/>
        <v>2455.5953488372097</v>
      </c>
      <c r="AE2855" s="104">
        <f t="shared" si="223"/>
        <v>328.28411906976748</v>
      </c>
      <c r="AF2855" s="104">
        <f t="shared" si="224"/>
        <v>12474.796524651165</v>
      </c>
    </row>
    <row r="2856" spans="28:32" ht="20.100000000000001" customHeight="1" x14ac:dyDescent="0.5">
      <c r="AB2856" s="102">
        <f t="shared" si="220"/>
        <v>38</v>
      </c>
      <c r="AC2856" s="103">
        <f t="shared" si="221"/>
        <v>64.620930232558152</v>
      </c>
      <c r="AD2856" s="103">
        <f t="shared" si="222"/>
        <v>2455.5953488372097</v>
      </c>
      <c r="AE2856" s="104">
        <f t="shared" si="223"/>
        <v>328.28411906976748</v>
      </c>
      <c r="AF2856" s="104">
        <f t="shared" si="224"/>
        <v>12474.796524651165</v>
      </c>
    </row>
    <row r="2857" spans="28:32" ht="20.100000000000001" customHeight="1" x14ac:dyDescent="0.5">
      <c r="AB2857" s="102">
        <f t="shared" si="220"/>
        <v>38</v>
      </c>
      <c r="AC2857" s="103">
        <f t="shared" si="221"/>
        <v>64.620930232558152</v>
      </c>
      <c r="AD2857" s="103">
        <f t="shared" si="222"/>
        <v>2455.5953488372097</v>
      </c>
      <c r="AE2857" s="104">
        <f t="shared" si="223"/>
        <v>328.28411906976748</v>
      </c>
      <c r="AF2857" s="104">
        <f t="shared" si="224"/>
        <v>12474.796524651165</v>
      </c>
    </row>
    <row r="2858" spans="28:32" ht="20.100000000000001" customHeight="1" x14ac:dyDescent="0.5">
      <c r="AB2858" s="102">
        <f t="shared" si="220"/>
        <v>38</v>
      </c>
      <c r="AC2858" s="103">
        <f t="shared" si="221"/>
        <v>64.620930232558152</v>
      </c>
      <c r="AD2858" s="103">
        <f t="shared" si="222"/>
        <v>2455.5953488372097</v>
      </c>
      <c r="AE2858" s="104">
        <f t="shared" si="223"/>
        <v>328.28411906976748</v>
      </c>
      <c r="AF2858" s="104">
        <f t="shared" si="224"/>
        <v>12474.796524651165</v>
      </c>
    </row>
    <row r="2859" spans="28:32" ht="20.100000000000001" customHeight="1" x14ac:dyDescent="0.5">
      <c r="AB2859" s="102">
        <f t="shared" si="220"/>
        <v>38</v>
      </c>
      <c r="AC2859" s="103">
        <f t="shared" si="221"/>
        <v>64.620930232558152</v>
      </c>
      <c r="AD2859" s="103">
        <f t="shared" si="222"/>
        <v>2455.5953488372097</v>
      </c>
      <c r="AE2859" s="104">
        <f t="shared" si="223"/>
        <v>328.28411906976748</v>
      </c>
      <c r="AF2859" s="104">
        <f t="shared" si="224"/>
        <v>12474.796524651165</v>
      </c>
    </row>
    <row r="2860" spans="28:32" ht="20.100000000000001" customHeight="1" x14ac:dyDescent="0.5">
      <c r="AB2860" s="102">
        <f t="shared" si="220"/>
        <v>38</v>
      </c>
      <c r="AC2860" s="103">
        <f t="shared" si="221"/>
        <v>64.620930232558152</v>
      </c>
      <c r="AD2860" s="103">
        <f t="shared" si="222"/>
        <v>2455.5953488372097</v>
      </c>
      <c r="AE2860" s="104">
        <f t="shared" si="223"/>
        <v>328.28411906976748</v>
      </c>
      <c r="AF2860" s="104">
        <f t="shared" si="224"/>
        <v>12474.796524651165</v>
      </c>
    </row>
    <row r="2861" spans="28:32" ht="20.100000000000001" customHeight="1" x14ac:dyDescent="0.5">
      <c r="AB2861" s="102">
        <f t="shared" si="220"/>
        <v>38</v>
      </c>
      <c r="AC2861" s="103">
        <f t="shared" si="221"/>
        <v>64.620930232558152</v>
      </c>
      <c r="AD2861" s="103">
        <f t="shared" si="222"/>
        <v>2455.5953488372097</v>
      </c>
      <c r="AE2861" s="104">
        <f t="shared" si="223"/>
        <v>328.28411906976748</v>
      </c>
      <c r="AF2861" s="104">
        <f t="shared" si="224"/>
        <v>12474.796524651165</v>
      </c>
    </row>
    <row r="2862" spans="28:32" ht="20.100000000000001" customHeight="1" x14ac:dyDescent="0.5">
      <c r="AB2862" s="102">
        <f t="shared" si="220"/>
        <v>38</v>
      </c>
      <c r="AC2862" s="103">
        <f t="shared" si="221"/>
        <v>64.620930232558152</v>
      </c>
      <c r="AD2862" s="103">
        <f t="shared" si="222"/>
        <v>2455.5953488372097</v>
      </c>
      <c r="AE2862" s="104">
        <f t="shared" si="223"/>
        <v>328.28411906976748</v>
      </c>
      <c r="AF2862" s="104">
        <f t="shared" si="224"/>
        <v>12474.796524651165</v>
      </c>
    </row>
    <row r="2863" spans="28:32" ht="20.100000000000001" customHeight="1" x14ac:dyDescent="0.5">
      <c r="AB2863" s="102">
        <f t="shared" si="220"/>
        <v>38</v>
      </c>
      <c r="AC2863" s="103">
        <f t="shared" si="221"/>
        <v>64.620930232558152</v>
      </c>
      <c r="AD2863" s="103">
        <f t="shared" si="222"/>
        <v>2455.5953488372097</v>
      </c>
      <c r="AE2863" s="104">
        <f t="shared" si="223"/>
        <v>328.28411906976748</v>
      </c>
      <c r="AF2863" s="104">
        <f t="shared" si="224"/>
        <v>12474.796524651165</v>
      </c>
    </row>
    <row r="2864" spans="28:32" ht="20.100000000000001" customHeight="1" x14ac:dyDescent="0.5">
      <c r="AB2864" s="102">
        <f t="shared" si="220"/>
        <v>38</v>
      </c>
      <c r="AC2864" s="103">
        <f t="shared" si="221"/>
        <v>64.620930232558152</v>
      </c>
      <c r="AD2864" s="103">
        <f t="shared" si="222"/>
        <v>2455.5953488372097</v>
      </c>
      <c r="AE2864" s="104">
        <f t="shared" si="223"/>
        <v>328.28411906976748</v>
      </c>
      <c r="AF2864" s="104">
        <f t="shared" si="224"/>
        <v>12474.796524651165</v>
      </c>
    </row>
    <row r="2865" spans="28:32" ht="20.100000000000001" customHeight="1" x14ac:dyDescent="0.5">
      <c r="AB2865" s="102">
        <f t="shared" si="220"/>
        <v>38</v>
      </c>
      <c r="AC2865" s="103">
        <f t="shared" si="221"/>
        <v>64.620930232558152</v>
      </c>
      <c r="AD2865" s="103">
        <f t="shared" si="222"/>
        <v>2455.5953488372097</v>
      </c>
      <c r="AE2865" s="104">
        <f t="shared" si="223"/>
        <v>328.28411906976748</v>
      </c>
      <c r="AF2865" s="104">
        <f t="shared" si="224"/>
        <v>12474.796524651165</v>
      </c>
    </row>
    <row r="2866" spans="28:32" ht="20.100000000000001" customHeight="1" x14ac:dyDescent="0.5">
      <c r="AB2866" s="102">
        <f t="shared" si="220"/>
        <v>38</v>
      </c>
      <c r="AC2866" s="103">
        <f t="shared" si="221"/>
        <v>64.620930232558152</v>
      </c>
      <c r="AD2866" s="103">
        <f t="shared" si="222"/>
        <v>2455.5953488372097</v>
      </c>
      <c r="AE2866" s="104">
        <f t="shared" si="223"/>
        <v>328.28411906976748</v>
      </c>
      <c r="AF2866" s="104">
        <f t="shared" si="224"/>
        <v>12474.796524651165</v>
      </c>
    </row>
    <row r="2867" spans="28:32" ht="20.100000000000001" customHeight="1" x14ac:dyDescent="0.5">
      <c r="AB2867" s="102">
        <f t="shared" si="220"/>
        <v>38</v>
      </c>
      <c r="AC2867" s="103">
        <f t="shared" si="221"/>
        <v>64.620930232558152</v>
      </c>
      <c r="AD2867" s="103">
        <f t="shared" si="222"/>
        <v>2455.5953488372097</v>
      </c>
      <c r="AE2867" s="104">
        <f t="shared" si="223"/>
        <v>328.28411906976748</v>
      </c>
      <c r="AF2867" s="104">
        <f t="shared" si="224"/>
        <v>12474.796524651165</v>
      </c>
    </row>
    <row r="2868" spans="28:32" ht="20.100000000000001" customHeight="1" x14ac:dyDescent="0.5">
      <c r="AB2868" s="102">
        <f t="shared" si="220"/>
        <v>38</v>
      </c>
      <c r="AC2868" s="103">
        <f t="shared" si="221"/>
        <v>64.620930232558152</v>
      </c>
      <c r="AD2868" s="103">
        <f t="shared" si="222"/>
        <v>2455.5953488372097</v>
      </c>
      <c r="AE2868" s="104">
        <f t="shared" si="223"/>
        <v>328.28411906976748</v>
      </c>
      <c r="AF2868" s="104">
        <f t="shared" si="224"/>
        <v>12474.796524651165</v>
      </c>
    </row>
    <row r="2869" spans="28:32" ht="20.100000000000001" customHeight="1" x14ac:dyDescent="0.5">
      <c r="AB2869" s="102">
        <f t="shared" si="220"/>
        <v>38</v>
      </c>
      <c r="AC2869" s="103">
        <f t="shared" si="221"/>
        <v>64.620930232558152</v>
      </c>
      <c r="AD2869" s="103">
        <f t="shared" si="222"/>
        <v>2455.5953488372097</v>
      </c>
      <c r="AE2869" s="104">
        <f t="shared" si="223"/>
        <v>328.28411906976748</v>
      </c>
      <c r="AF2869" s="104">
        <f t="shared" si="224"/>
        <v>12474.796524651165</v>
      </c>
    </row>
    <row r="2870" spans="28:32" ht="20.100000000000001" customHeight="1" x14ac:dyDescent="0.5">
      <c r="AB2870" s="102">
        <f t="shared" si="220"/>
        <v>38</v>
      </c>
      <c r="AC2870" s="103">
        <f t="shared" si="221"/>
        <v>64.620930232558152</v>
      </c>
      <c r="AD2870" s="103">
        <f t="shared" si="222"/>
        <v>2455.5953488372097</v>
      </c>
      <c r="AE2870" s="104">
        <f t="shared" si="223"/>
        <v>328.28411906976748</v>
      </c>
      <c r="AF2870" s="104">
        <f t="shared" si="224"/>
        <v>12474.796524651165</v>
      </c>
    </row>
    <row r="2871" spans="28:32" ht="20.100000000000001" customHeight="1" x14ac:dyDescent="0.5">
      <c r="AB2871" s="102">
        <f t="shared" si="220"/>
        <v>38</v>
      </c>
      <c r="AC2871" s="103">
        <f t="shared" si="221"/>
        <v>64.620930232558152</v>
      </c>
      <c r="AD2871" s="103">
        <f t="shared" si="222"/>
        <v>2455.5953488372097</v>
      </c>
      <c r="AE2871" s="104">
        <f t="shared" si="223"/>
        <v>328.28411906976748</v>
      </c>
      <c r="AF2871" s="104">
        <f t="shared" si="224"/>
        <v>12474.796524651165</v>
      </c>
    </row>
    <row r="2872" spans="28:32" ht="20.100000000000001" customHeight="1" x14ac:dyDescent="0.5">
      <c r="AB2872" s="102">
        <f t="shared" si="220"/>
        <v>38</v>
      </c>
      <c r="AC2872" s="103">
        <f t="shared" si="221"/>
        <v>64.620930232558152</v>
      </c>
      <c r="AD2872" s="103">
        <f t="shared" si="222"/>
        <v>2455.5953488372097</v>
      </c>
      <c r="AE2872" s="104">
        <f t="shared" si="223"/>
        <v>328.28411906976748</v>
      </c>
      <c r="AF2872" s="104">
        <f t="shared" si="224"/>
        <v>12474.796524651165</v>
      </c>
    </row>
    <row r="2873" spans="28:32" ht="20.100000000000001" customHeight="1" x14ac:dyDescent="0.5">
      <c r="AB2873" s="102">
        <f t="shared" si="220"/>
        <v>38</v>
      </c>
      <c r="AC2873" s="103">
        <f t="shared" si="221"/>
        <v>64.620930232558152</v>
      </c>
      <c r="AD2873" s="103">
        <f t="shared" si="222"/>
        <v>2455.5953488372097</v>
      </c>
      <c r="AE2873" s="104">
        <f t="shared" si="223"/>
        <v>328.28411906976748</v>
      </c>
      <c r="AF2873" s="104">
        <f t="shared" si="224"/>
        <v>12474.796524651165</v>
      </c>
    </row>
    <row r="2874" spans="28:32" ht="20.100000000000001" customHeight="1" x14ac:dyDescent="0.5">
      <c r="AB2874" s="102">
        <f t="shared" si="220"/>
        <v>38</v>
      </c>
      <c r="AC2874" s="103">
        <f t="shared" si="221"/>
        <v>64.620930232558152</v>
      </c>
      <c r="AD2874" s="103">
        <f t="shared" si="222"/>
        <v>2455.5953488372097</v>
      </c>
      <c r="AE2874" s="104">
        <f t="shared" si="223"/>
        <v>328.28411906976748</v>
      </c>
      <c r="AF2874" s="104">
        <f t="shared" si="224"/>
        <v>12474.796524651165</v>
      </c>
    </row>
    <row r="2875" spans="28:32" ht="20.100000000000001" customHeight="1" x14ac:dyDescent="0.5">
      <c r="AB2875" s="102">
        <f t="shared" si="220"/>
        <v>38</v>
      </c>
      <c r="AC2875" s="103">
        <f t="shared" si="221"/>
        <v>64.620930232558152</v>
      </c>
      <c r="AD2875" s="103">
        <f t="shared" si="222"/>
        <v>2455.5953488372097</v>
      </c>
      <c r="AE2875" s="104">
        <f t="shared" si="223"/>
        <v>328.28411906976748</v>
      </c>
      <c r="AF2875" s="104">
        <f t="shared" si="224"/>
        <v>12474.796524651165</v>
      </c>
    </row>
    <row r="2876" spans="28:32" ht="20.100000000000001" customHeight="1" x14ac:dyDescent="0.5">
      <c r="AB2876" s="102">
        <f t="shared" si="220"/>
        <v>38</v>
      </c>
      <c r="AC2876" s="103">
        <f t="shared" si="221"/>
        <v>64.620930232558152</v>
      </c>
      <c r="AD2876" s="103">
        <f t="shared" si="222"/>
        <v>2455.5953488372097</v>
      </c>
      <c r="AE2876" s="104">
        <f t="shared" si="223"/>
        <v>328.28411906976748</v>
      </c>
      <c r="AF2876" s="104">
        <f t="shared" si="224"/>
        <v>12474.796524651165</v>
      </c>
    </row>
    <row r="2877" spans="28:32" ht="20.100000000000001" customHeight="1" x14ac:dyDescent="0.5">
      <c r="AB2877" s="102">
        <f t="shared" si="220"/>
        <v>38</v>
      </c>
      <c r="AC2877" s="103">
        <f t="shared" si="221"/>
        <v>64.620930232558152</v>
      </c>
      <c r="AD2877" s="103">
        <f t="shared" si="222"/>
        <v>2455.5953488372097</v>
      </c>
      <c r="AE2877" s="104">
        <f t="shared" si="223"/>
        <v>328.28411906976748</v>
      </c>
      <c r="AF2877" s="104">
        <f t="shared" si="224"/>
        <v>12474.796524651165</v>
      </c>
    </row>
    <row r="2878" spans="28:32" ht="20.100000000000001" customHeight="1" x14ac:dyDescent="0.5">
      <c r="AB2878" s="102">
        <f t="shared" si="220"/>
        <v>38</v>
      </c>
      <c r="AC2878" s="103">
        <f t="shared" si="221"/>
        <v>64.620930232558152</v>
      </c>
      <c r="AD2878" s="103">
        <f t="shared" si="222"/>
        <v>2455.5953488372097</v>
      </c>
      <c r="AE2878" s="104">
        <f t="shared" si="223"/>
        <v>328.28411906976748</v>
      </c>
      <c r="AF2878" s="104">
        <f t="shared" si="224"/>
        <v>12474.796524651165</v>
      </c>
    </row>
    <row r="2879" spans="28:32" ht="20.100000000000001" customHeight="1" x14ac:dyDescent="0.5">
      <c r="AB2879" s="102">
        <f t="shared" si="220"/>
        <v>38</v>
      </c>
      <c r="AC2879" s="103">
        <f t="shared" si="221"/>
        <v>64.620930232558152</v>
      </c>
      <c r="AD2879" s="103">
        <f t="shared" si="222"/>
        <v>2455.5953488372097</v>
      </c>
      <c r="AE2879" s="104">
        <f t="shared" si="223"/>
        <v>328.28411906976748</v>
      </c>
      <c r="AF2879" s="104">
        <f t="shared" si="224"/>
        <v>12474.796524651165</v>
      </c>
    </row>
    <row r="2880" spans="28:32" ht="20.100000000000001" customHeight="1" x14ac:dyDescent="0.5">
      <c r="AB2880" s="102">
        <f t="shared" si="220"/>
        <v>38</v>
      </c>
      <c r="AC2880" s="103">
        <f t="shared" si="221"/>
        <v>64.620930232558152</v>
      </c>
      <c r="AD2880" s="103">
        <f t="shared" si="222"/>
        <v>2455.5953488372097</v>
      </c>
      <c r="AE2880" s="104">
        <f t="shared" si="223"/>
        <v>328.28411906976748</v>
      </c>
      <c r="AF2880" s="104">
        <f t="shared" si="224"/>
        <v>12474.796524651165</v>
      </c>
    </row>
    <row r="2881" spans="28:32" ht="20.100000000000001" customHeight="1" x14ac:dyDescent="0.5">
      <c r="AB2881" s="102">
        <f t="shared" si="220"/>
        <v>38</v>
      </c>
      <c r="AC2881" s="103">
        <f t="shared" si="221"/>
        <v>64.620930232558152</v>
      </c>
      <c r="AD2881" s="103">
        <f t="shared" si="222"/>
        <v>2455.5953488372097</v>
      </c>
      <c r="AE2881" s="104">
        <f t="shared" si="223"/>
        <v>328.28411906976748</v>
      </c>
      <c r="AF2881" s="104">
        <f t="shared" si="224"/>
        <v>12474.796524651165</v>
      </c>
    </row>
    <row r="2882" spans="28:32" ht="20.100000000000001" customHeight="1" x14ac:dyDescent="0.5">
      <c r="AB2882" s="102">
        <f t="shared" si="220"/>
        <v>38</v>
      </c>
      <c r="AC2882" s="103">
        <f t="shared" si="221"/>
        <v>64.620930232558152</v>
      </c>
      <c r="AD2882" s="103">
        <f t="shared" si="222"/>
        <v>2455.5953488372097</v>
      </c>
      <c r="AE2882" s="104">
        <f t="shared" si="223"/>
        <v>328.28411906976748</v>
      </c>
      <c r="AF2882" s="104">
        <f t="shared" si="224"/>
        <v>12474.796524651165</v>
      </c>
    </row>
    <row r="2883" spans="28:32" ht="20.100000000000001" customHeight="1" x14ac:dyDescent="0.5">
      <c r="AB2883" s="102">
        <f t="shared" si="220"/>
        <v>38</v>
      </c>
      <c r="AC2883" s="103">
        <f t="shared" si="221"/>
        <v>64.620930232558152</v>
      </c>
      <c r="AD2883" s="103">
        <f t="shared" si="222"/>
        <v>2455.5953488372097</v>
      </c>
      <c r="AE2883" s="104">
        <f t="shared" si="223"/>
        <v>328.28411906976748</v>
      </c>
      <c r="AF2883" s="104">
        <f t="shared" si="224"/>
        <v>12474.796524651165</v>
      </c>
    </row>
    <row r="2884" spans="28:32" ht="20.100000000000001" customHeight="1" x14ac:dyDescent="0.5">
      <c r="AB2884" s="102">
        <f t="shared" si="220"/>
        <v>38</v>
      </c>
      <c r="AC2884" s="103">
        <f t="shared" si="221"/>
        <v>64.620930232558152</v>
      </c>
      <c r="AD2884" s="103">
        <f t="shared" si="222"/>
        <v>2455.5953488372097</v>
      </c>
      <c r="AE2884" s="104">
        <f t="shared" si="223"/>
        <v>328.28411906976748</v>
      </c>
      <c r="AF2884" s="104">
        <f t="shared" si="224"/>
        <v>12474.796524651165</v>
      </c>
    </row>
    <row r="2885" spans="28:32" ht="20.100000000000001" customHeight="1" x14ac:dyDescent="0.5">
      <c r="AB2885" s="102">
        <f t="shared" si="220"/>
        <v>38</v>
      </c>
      <c r="AC2885" s="103">
        <f t="shared" si="221"/>
        <v>64.620930232558152</v>
      </c>
      <c r="AD2885" s="103">
        <f t="shared" si="222"/>
        <v>2455.5953488372097</v>
      </c>
      <c r="AE2885" s="104">
        <f t="shared" si="223"/>
        <v>328.28411906976748</v>
      </c>
      <c r="AF2885" s="104">
        <f t="shared" si="224"/>
        <v>12474.796524651165</v>
      </c>
    </row>
    <row r="2886" spans="28:32" ht="20.100000000000001" customHeight="1" x14ac:dyDescent="0.5">
      <c r="AB2886" s="102">
        <f t="shared" si="220"/>
        <v>38</v>
      </c>
      <c r="AC2886" s="103">
        <f t="shared" si="221"/>
        <v>64.620930232558152</v>
      </c>
      <c r="AD2886" s="103">
        <f t="shared" si="222"/>
        <v>2455.5953488372097</v>
      </c>
      <c r="AE2886" s="104">
        <f t="shared" si="223"/>
        <v>328.28411906976748</v>
      </c>
      <c r="AF2886" s="104">
        <f t="shared" si="224"/>
        <v>12474.796524651165</v>
      </c>
    </row>
    <row r="2887" spans="28:32" ht="20.100000000000001" customHeight="1" x14ac:dyDescent="0.5">
      <c r="AB2887" s="102">
        <f t="shared" ref="AB2887:AB2950" si="225">AB2886+U2887</f>
        <v>38</v>
      </c>
      <c r="AC2887" s="103">
        <f t="shared" ref="AC2887:AC2950" si="226">IF(U2887&gt;0,(W2887+AD2886)/AB2887,AC2886)</f>
        <v>64.620930232558152</v>
      </c>
      <c r="AD2887" s="103">
        <f t="shared" ref="AD2887:AD2950" si="227">AB2887*AC2887</f>
        <v>2455.5953488372097</v>
      </c>
      <c r="AE2887" s="104">
        <f t="shared" ref="AE2887:AE2950" si="228">IF(U2887&gt;0,(AF2886+Z2887)/AB2887,AE2886)</f>
        <v>328.28411906976748</v>
      </c>
      <c r="AF2887" s="104">
        <f t="shared" ref="AF2887:AF2950" si="229">AB2887*AE2887</f>
        <v>12474.796524651165</v>
      </c>
    </row>
    <row r="2888" spans="28:32" ht="20.100000000000001" customHeight="1" x14ac:dyDescent="0.5">
      <c r="AB2888" s="102">
        <f t="shared" si="225"/>
        <v>38</v>
      </c>
      <c r="AC2888" s="103">
        <f t="shared" si="226"/>
        <v>64.620930232558152</v>
      </c>
      <c r="AD2888" s="103">
        <f t="shared" si="227"/>
        <v>2455.5953488372097</v>
      </c>
      <c r="AE2888" s="104">
        <f t="shared" si="228"/>
        <v>328.28411906976748</v>
      </c>
      <c r="AF2888" s="104">
        <f t="shared" si="229"/>
        <v>12474.796524651165</v>
      </c>
    </row>
    <row r="2889" spans="28:32" ht="20.100000000000001" customHeight="1" x14ac:dyDescent="0.5">
      <c r="AB2889" s="102">
        <f t="shared" si="225"/>
        <v>38</v>
      </c>
      <c r="AC2889" s="103">
        <f t="shared" si="226"/>
        <v>64.620930232558152</v>
      </c>
      <c r="AD2889" s="103">
        <f t="shared" si="227"/>
        <v>2455.5953488372097</v>
      </c>
      <c r="AE2889" s="104">
        <f t="shared" si="228"/>
        <v>328.28411906976748</v>
      </c>
      <c r="AF2889" s="104">
        <f t="shared" si="229"/>
        <v>12474.796524651165</v>
      </c>
    </row>
    <row r="2890" spans="28:32" ht="20.100000000000001" customHeight="1" x14ac:dyDescent="0.5">
      <c r="AB2890" s="102">
        <f t="shared" si="225"/>
        <v>38</v>
      </c>
      <c r="AC2890" s="103">
        <f t="shared" si="226"/>
        <v>64.620930232558152</v>
      </c>
      <c r="AD2890" s="103">
        <f t="shared" si="227"/>
        <v>2455.5953488372097</v>
      </c>
      <c r="AE2890" s="104">
        <f t="shared" si="228"/>
        <v>328.28411906976748</v>
      </c>
      <c r="AF2890" s="104">
        <f t="shared" si="229"/>
        <v>12474.796524651165</v>
      </c>
    </row>
    <row r="2891" spans="28:32" ht="20.100000000000001" customHeight="1" x14ac:dyDescent="0.5">
      <c r="AB2891" s="102">
        <f t="shared" si="225"/>
        <v>38</v>
      </c>
      <c r="AC2891" s="103">
        <f t="shared" si="226"/>
        <v>64.620930232558152</v>
      </c>
      <c r="AD2891" s="103">
        <f t="shared" si="227"/>
        <v>2455.5953488372097</v>
      </c>
      <c r="AE2891" s="104">
        <f t="shared" si="228"/>
        <v>328.28411906976748</v>
      </c>
      <c r="AF2891" s="104">
        <f t="shared" si="229"/>
        <v>12474.796524651165</v>
      </c>
    </row>
    <row r="2892" spans="28:32" ht="20.100000000000001" customHeight="1" x14ac:dyDescent="0.5">
      <c r="AB2892" s="102">
        <f t="shared" si="225"/>
        <v>38</v>
      </c>
      <c r="AC2892" s="103">
        <f t="shared" si="226"/>
        <v>64.620930232558152</v>
      </c>
      <c r="AD2892" s="103">
        <f t="shared" si="227"/>
        <v>2455.5953488372097</v>
      </c>
      <c r="AE2892" s="104">
        <f t="shared" si="228"/>
        <v>328.28411906976748</v>
      </c>
      <c r="AF2892" s="104">
        <f t="shared" si="229"/>
        <v>12474.796524651165</v>
      </c>
    </row>
    <row r="2893" spans="28:32" ht="20.100000000000001" customHeight="1" x14ac:dyDescent="0.5">
      <c r="AB2893" s="102">
        <f t="shared" si="225"/>
        <v>38</v>
      </c>
      <c r="AC2893" s="103">
        <f t="shared" si="226"/>
        <v>64.620930232558152</v>
      </c>
      <c r="AD2893" s="103">
        <f t="shared" si="227"/>
        <v>2455.5953488372097</v>
      </c>
      <c r="AE2893" s="104">
        <f t="shared" si="228"/>
        <v>328.28411906976748</v>
      </c>
      <c r="AF2893" s="104">
        <f t="shared" si="229"/>
        <v>12474.796524651165</v>
      </c>
    </row>
    <row r="2894" spans="28:32" ht="20.100000000000001" customHeight="1" x14ac:dyDescent="0.5">
      <c r="AB2894" s="102">
        <f t="shared" si="225"/>
        <v>38</v>
      </c>
      <c r="AC2894" s="103">
        <f t="shared" si="226"/>
        <v>64.620930232558152</v>
      </c>
      <c r="AD2894" s="103">
        <f t="shared" si="227"/>
        <v>2455.5953488372097</v>
      </c>
      <c r="AE2894" s="104">
        <f t="shared" si="228"/>
        <v>328.28411906976748</v>
      </c>
      <c r="AF2894" s="104">
        <f t="shared" si="229"/>
        <v>12474.796524651165</v>
      </c>
    </row>
    <row r="2895" spans="28:32" ht="20.100000000000001" customHeight="1" x14ac:dyDescent="0.5">
      <c r="AB2895" s="102">
        <f t="shared" si="225"/>
        <v>38</v>
      </c>
      <c r="AC2895" s="103">
        <f t="shared" si="226"/>
        <v>64.620930232558152</v>
      </c>
      <c r="AD2895" s="103">
        <f t="shared" si="227"/>
        <v>2455.5953488372097</v>
      </c>
      <c r="AE2895" s="104">
        <f t="shared" si="228"/>
        <v>328.28411906976748</v>
      </c>
      <c r="AF2895" s="104">
        <f t="shared" si="229"/>
        <v>12474.796524651165</v>
      </c>
    </row>
    <row r="2896" spans="28:32" ht="20.100000000000001" customHeight="1" x14ac:dyDescent="0.5">
      <c r="AB2896" s="102">
        <f t="shared" si="225"/>
        <v>38</v>
      </c>
      <c r="AC2896" s="103">
        <f t="shared" si="226"/>
        <v>64.620930232558152</v>
      </c>
      <c r="AD2896" s="103">
        <f t="shared" si="227"/>
        <v>2455.5953488372097</v>
      </c>
      <c r="AE2896" s="104">
        <f t="shared" si="228"/>
        <v>328.28411906976748</v>
      </c>
      <c r="AF2896" s="104">
        <f t="shared" si="229"/>
        <v>12474.796524651165</v>
      </c>
    </row>
    <row r="2897" spans="28:32" ht="20.100000000000001" customHeight="1" x14ac:dyDescent="0.5">
      <c r="AB2897" s="102">
        <f t="shared" si="225"/>
        <v>38</v>
      </c>
      <c r="AC2897" s="103">
        <f t="shared" si="226"/>
        <v>64.620930232558152</v>
      </c>
      <c r="AD2897" s="103">
        <f t="shared" si="227"/>
        <v>2455.5953488372097</v>
      </c>
      <c r="AE2897" s="104">
        <f t="shared" si="228"/>
        <v>328.28411906976748</v>
      </c>
      <c r="AF2897" s="104">
        <f t="shared" si="229"/>
        <v>12474.796524651165</v>
      </c>
    </row>
    <row r="2898" spans="28:32" ht="20.100000000000001" customHeight="1" x14ac:dyDescent="0.5">
      <c r="AB2898" s="102">
        <f t="shared" si="225"/>
        <v>38</v>
      </c>
      <c r="AC2898" s="103">
        <f t="shared" si="226"/>
        <v>64.620930232558152</v>
      </c>
      <c r="AD2898" s="103">
        <f t="shared" si="227"/>
        <v>2455.5953488372097</v>
      </c>
      <c r="AE2898" s="104">
        <f t="shared" si="228"/>
        <v>328.28411906976748</v>
      </c>
      <c r="AF2898" s="104">
        <f t="shared" si="229"/>
        <v>12474.796524651165</v>
      </c>
    </row>
    <row r="2899" spans="28:32" ht="20.100000000000001" customHeight="1" x14ac:dyDescent="0.5">
      <c r="AB2899" s="102">
        <f t="shared" si="225"/>
        <v>38</v>
      </c>
      <c r="AC2899" s="103">
        <f t="shared" si="226"/>
        <v>64.620930232558152</v>
      </c>
      <c r="AD2899" s="103">
        <f t="shared" si="227"/>
        <v>2455.5953488372097</v>
      </c>
      <c r="AE2899" s="104">
        <f t="shared" si="228"/>
        <v>328.28411906976748</v>
      </c>
      <c r="AF2899" s="104">
        <f t="shared" si="229"/>
        <v>12474.796524651165</v>
      </c>
    </row>
    <row r="2900" spans="28:32" ht="20.100000000000001" customHeight="1" x14ac:dyDescent="0.5">
      <c r="AB2900" s="102">
        <f t="shared" si="225"/>
        <v>38</v>
      </c>
      <c r="AC2900" s="103">
        <f t="shared" si="226"/>
        <v>64.620930232558152</v>
      </c>
      <c r="AD2900" s="103">
        <f t="shared" si="227"/>
        <v>2455.5953488372097</v>
      </c>
      <c r="AE2900" s="104">
        <f t="shared" si="228"/>
        <v>328.28411906976748</v>
      </c>
      <c r="AF2900" s="104">
        <f t="shared" si="229"/>
        <v>12474.796524651165</v>
      </c>
    </row>
    <row r="2901" spans="28:32" ht="20.100000000000001" customHeight="1" x14ac:dyDescent="0.5">
      <c r="AB2901" s="102">
        <f t="shared" si="225"/>
        <v>38</v>
      </c>
      <c r="AC2901" s="103">
        <f t="shared" si="226"/>
        <v>64.620930232558152</v>
      </c>
      <c r="AD2901" s="103">
        <f t="shared" si="227"/>
        <v>2455.5953488372097</v>
      </c>
      <c r="AE2901" s="104">
        <f t="shared" si="228"/>
        <v>328.28411906976748</v>
      </c>
      <c r="AF2901" s="104">
        <f t="shared" si="229"/>
        <v>12474.796524651165</v>
      </c>
    </row>
    <row r="2902" spans="28:32" ht="20.100000000000001" customHeight="1" x14ac:dyDescent="0.5">
      <c r="AB2902" s="102">
        <f t="shared" si="225"/>
        <v>38</v>
      </c>
      <c r="AC2902" s="103">
        <f t="shared" si="226"/>
        <v>64.620930232558152</v>
      </c>
      <c r="AD2902" s="103">
        <f t="shared" si="227"/>
        <v>2455.5953488372097</v>
      </c>
      <c r="AE2902" s="104">
        <f t="shared" si="228"/>
        <v>328.28411906976748</v>
      </c>
      <c r="AF2902" s="104">
        <f t="shared" si="229"/>
        <v>12474.796524651165</v>
      </c>
    </row>
    <row r="2903" spans="28:32" ht="20.100000000000001" customHeight="1" x14ac:dyDescent="0.5">
      <c r="AB2903" s="102">
        <f t="shared" si="225"/>
        <v>38</v>
      </c>
      <c r="AC2903" s="103">
        <f t="shared" si="226"/>
        <v>64.620930232558152</v>
      </c>
      <c r="AD2903" s="103">
        <f t="shared" si="227"/>
        <v>2455.5953488372097</v>
      </c>
      <c r="AE2903" s="104">
        <f t="shared" si="228"/>
        <v>328.28411906976748</v>
      </c>
      <c r="AF2903" s="104">
        <f t="shared" si="229"/>
        <v>12474.796524651165</v>
      </c>
    </row>
    <row r="2904" spans="28:32" ht="20.100000000000001" customHeight="1" x14ac:dyDescent="0.5">
      <c r="AB2904" s="102">
        <f t="shared" si="225"/>
        <v>38</v>
      </c>
      <c r="AC2904" s="103">
        <f t="shared" si="226"/>
        <v>64.620930232558152</v>
      </c>
      <c r="AD2904" s="103">
        <f t="shared" si="227"/>
        <v>2455.5953488372097</v>
      </c>
      <c r="AE2904" s="104">
        <f t="shared" si="228"/>
        <v>328.28411906976748</v>
      </c>
      <c r="AF2904" s="104">
        <f t="shared" si="229"/>
        <v>12474.796524651165</v>
      </c>
    </row>
    <row r="2905" spans="28:32" ht="20.100000000000001" customHeight="1" x14ac:dyDescent="0.5">
      <c r="AB2905" s="102">
        <f t="shared" si="225"/>
        <v>38</v>
      </c>
      <c r="AC2905" s="103">
        <f t="shared" si="226"/>
        <v>64.620930232558152</v>
      </c>
      <c r="AD2905" s="103">
        <f t="shared" si="227"/>
        <v>2455.5953488372097</v>
      </c>
      <c r="AE2905" s="104">
        <f t="shared" si="228"/>
        <v>328.28411906976748</v>
      </c>
      <c r="AF2905" s="104">
        <f t="shared" si="229"/>
        <v>12474.796524651165</v>
      </c>
    </row>
    <row r="2906" spans="28:32" ht="20.100000000000001" customHeight="1" x14ac:dyDescent="0.5">
      <c r="AB2906" s="102">
        <f t="shared" si="225"/>
        <v>38</v>
      </c>
      <c r="AC2906" s="103">
        <f t="shared" si="226"/>
        <v>64.620930232558152</v>
      </c>
      <c r="AD2906" s="103">
        <f t="shared" si="227"/>
        <v>2455.5953488372097</v>
      </c>
      <c r="AE2906" s="104">
        <f t="shared" si="228"/>
        <v>328.28411906976748</v>
      </c>
      <c r="AF2906" s="104">
        <f t="shared" si="229"/>
        <v>12474.796524651165</v>
      </c>
    </row>
    <row r="2907" spans="28:32" ht="20.100000000000001" customHeight="1" x14ac:dyDescent="0.5">
      <c r="AB2907" s="102">
        <f t="shared" si="225"/>
        <v>38</v>
      </c>
      <c r="AC2907" s="103">
        <f t="shared" si="226"/>
        <v>64.620930232558152</v>
      </c>
      <c r="AD2907" s="103">
        <f t="shared" si="227"/>
        <v>2455.5953488372097</v>
      </c>
      <c r="AE2907" s="104">
        <f t="shared" si="228"/>
        <v>328.28411906976748</v>
      </c>
      <c r="AF2907" s="104">
        <f t="shared" si="229"/>
        <v>12474.796524651165</v>
      </c>
    </row>
    <row r="2908" spans="28:32" ht="20.100000000000001" customHeight="1" x14ac:dyDescent="0.5">
      <c r="AB2908" s="102">
        <f t="shared" si="225"/>
        <v>38</v>
      </c>
      <c r="AC2908" s="103">
        <f t="shared" si="226"/>
        <v>64.620930232558152</v>
      </c>
      <c r="AD2908" s="103">
        <f t="shared" si="227"/>
        <v>2455.5953488372097</v>
      </c>
      <c r="AE2908" s="104">
        <f t="shared" si="228"/>
        <v>328.28411906976748</v>
      </c>
      <c r="AF2908" s="104">
        <f t="shared" si="229"/>
        <v>12474.796524651165</v>
      </c>
    </row>
    <row r="2909" spans="28:32" ht="20.100000000000001" customHeight="1" x14ac:dyDescent="0.5">
      <c r="AB2909" s="102">
        <f t="shared" si="225"/>
        <v>38</v>
      </c>
      <c r="AC2909" s="103">
        <f t="shared" si="226"/>
        <v>64.620930232558152</v>
      </c>
      <c r="AD2909" s="103">
        <f t="shared" si="227"/>
        <v>2455.5953488372097</v>
      </c>
      <c r="AE2909" s="104">
        <f t="shared" si="228"/>
        <v>328.28411906976748</v>
      </c>
      <c r="AF2909" s="104">
        <f t="shared" si="229"/>
        <v>12474.796524651165</v>
      </c>
    </row>
    <row r="2910" spans="28:32" ht="20.100000000000001" customHeight="1" x14ac:dyDescent="0.5">
      <c r="AB2910" s="102">
        <f t="shared" si="225"/>
        <v>38</v>
      </c>
      <c r="AC2910" s="103">
        <f t="shared" si="226"/>
        <v>64.620930232558152</v>
      </c>
      <c r="AD2910" s="103">
        <f t="shared" si="227"/>
        <v>2455.5953488372097</v>
      </c>
      <c r="AE2910" s="104">
        <f t="shared" si="228"/>
        <v>328.28411906976748</v>
      </c>
      <c r="AF2910" s="104">
        <f t="shared" si="229"/>
        <v>12474.796524651165</v>
      </c>
    </row>
    <row r="2911" spans="28:32" ht="20.100000000000001" customHeight="1" x14ac:dyDescent="0.5">
      <c r="AB2911" s="102">
        <f t="shared" si="225"/>
        <v>38</v>
      </c>
      <c r="AC2911" s="103">
        <f t="shared" si="226"/>
        <v>64.620930232558152</v>
      </c>
      <c r="AD2911" s="103">
        <f t="shared" si="227"/>
        <v>2455.5953488372097</v>
      </c>
      <c r="AE2911" s="104">
        <f t="shared" si="228"/>
        <v>328.28411906976748</v>
      </c>
      <c r="AF2911" s="104">
        <f t="shared" si="229"/>
        <v>12474.796524651165</v>
      </c>
    </row>
    <row r="2912" spans="28:32" ht="20.100000000000001" customHeight="1" x14ac:dyDescent="0.5">
      <c r="AB2912" s="102">
        <f t="shared" si="225"/>
        <v>38</v>
      </c>
      <c r="AC2912" s="103">
        <f t="shared" si="226"/>
        <v>64.620930232558152</v>
      </c>
      <c r="AD2912" s="103">
        <f t="shared" si="227"/>
        <v>2455.5953488372097</v>
      </c>
      <c r="AE2912" s="104">
        <f t="shared" si="228"/>
        <v>328.28411906976748</v>
      </c>
      <c r="AF2912" s="104">
        <f t="shared" si="229"/>
        <v>12474.796524651165</v>
      </c>
    </row>
    <row r="2913" spans="28:32" ht="20.100000000000001" customHeight="1" x14ac:dyDescent="0.5">
      <c r="AB2913" s="102">
        <f t="shared" si="225"/>
        <v>38</v>
      </c>
      <c r="AC2913" s="103">
        <f t="shared" si="226"/>
        <v>64.620930232558152</v>
      </c>
      <c r="AD2913" s="103">
        <f t="shared" si="227"/>
        <v>2455.5953488372097</v>
      </c>
      <c r="AE2913" s="104">
        <f t="shared" si="228"/>
        <v>328.28411906976748</v>
      </c>
      <c r="AF2913" s="104">
        <f t="shared" si="229"/>
        <v>12474.796524651165</v>
      </c>
    </row>
    <row r="2914" spans="28:32" ht="20.100000000000001" customHeight="1" x14ac:dyDescent="0.5">
      <c r="AB2914" s="102">
        <f t="shared" si="225"/>
        <v>38</v>
      </c>
      <c r="AC2914" s="103">
        <f t="shared" si="226"/>
        <v>64.620930232558152</v>
      </c>
      <c r="AD2914" s="103">
        <f t="shared" si="227"/>
        <v>2455.5953488372097</v>
      </c>
      <c r="AE2914" s="104">
        <f t="shared" si="228"/>
        <v>328.28411906976748</v>
      </c>
      <c r="AF2914" s="104">
        <f t="shared" si="229"/>
        <v>12474.796524651165</v>
      </c>
    </row>
    <row r="2915" spans="28:32" ht="20.100000000000001" customHeight="1" x14ac:dyDescent="0.5">
      <c r="AB2915" s="102">
        <f t="shared" si="225"/>
        <v>38</v>
      </c>
      <c r="AC2915" s="103">
        <f t="shared" si="226"/>
        <v>64.620930232558152</v>
      </c>
      <c r="AD2915" s="103">
        <f t="shared" si="227"/>
        <v>2455.5953488372097</v>
      </c>
      <c r="AE2915" s="104">
        <f t="shared" si="228"/>
        <v>328.28411906976748</v>
      </c>
      <c r="AF2915" s="104">
        <f t="shared" si="229"/>
        <v>12474.796524651165</v>
      </c>
    </row>
    <row r="2916" spans="28:32" ht="20.100000000000001" customHeight="1" x14ac:dyDescent="0.5">
      <c r="AB2916" s="102">
        <f t="shared" si="225"/>
        <v>38</v>
      </c>
      <c r="AC2916" s="103">
        <f t="shared" si="226"/>
        <v>64.620930232558152</v>
      </c>
      <c r="AD2916" s="103">
        <f t="shared" si="227"/>
        <v>2455.5953488372097</v>
      </c>
      <c r="AE2916" s="104">
        <f t="shared" si="228"/>
        <v>328.28411906976748</v>
      </c>
      <c r="AF2916" s="104">
        <f t="shared" si="229"/>
        <v>12474.796524651165</v>
      </c>
    </row>
    <row r="2917" spans="28:32" ht="20.100000000000001" customHeight="1" x14ac:dyDescent="0.5">
      <c r="AB2917" s="102">
        <f t="shared" si="225"/>
        <v>38</v>
      </c>
      <c r="AC2917" s="103">
        <f t="shared" si="226"/>
        <v>64.620930232558152</v>
      </c>
      <c r="AD2917" s="103">
        <f t="shared" si="227"/>
        <v>2455.5953488372097</v>
      </c>
      <c r="AE2917" s="104">
        <f t="shared" si="228"/>
        <v>328.28411906976748</v>
      </c>
      <c r="AF2917" s="104">
        <f t="shared" si="229"/>
        <v>12474.796524651165</v>
      </c>
    </row>
    <row r="2918" spans="28:32" ht="20.100000000000001" customHeight="1" x14ac:dyDescent="0.5">
      <c r="AB2918" s="102">
        <f t="shared" si="225"/>
        <v>38</v>
      </c>
      <c r="AC2918" s="103">
        <f t="shared" si="226"/>
        <v>64.620930232558152</v>
      </c>
      <c r="AD2918" s="103">
        <f t="shared" si="227"/>
        <v>2455.5953488372097</v>
      </c>
      <c r="AE2918" s="104">
        <f t="shared" si="228"/>
        <v>328.28411906976748</v>
      </c>
      <c r="AF2918" s="104">
        <f t="shared" si="229"/>
        <v>12474.796524651165</v>
      </c>
    </row>
    <row r="2919" spans="28:32" ht="20.100000000000001" customHeight="1" x14ac:dyDescent="0.5">
      <c r="AB2919" s="102">
        <f t="shared" si="225"/>
        <v>38</v>
      </c>
      <c r="AC2919" s="103">
        <f t="shared" si="226"/>
        <v>64.620930232558152</v>
      </c>
      <c r="AD2919" s="103">
        <f t="shared" si="227"/>
        <v>2455.5953488372097</v>
      </c>
      <c r="AE2919" s="104">
        <f t="shared" si="228"/>
        <v>328.28411906976748</v>
      </c>
      <c r="AF2919" s="104">
        <f t="shared" si="229"/>
        <v>12474.796524651165</v>
      </c>
    </row>
    <row r="2920" spans="28:32" ht="20.100000000000001" customHeight="1" x14ac:dyDescent="0.5">
      <c r="AB2920" s="102">
        <f t="shared" si="225"/>
        <v>38</v>
      </c>
      <c r="AC2920" s="103">
        <f t="shared" si="226"/>
        <v>64.620930232558152</v>
      </c>
      <c r="AD2920" s="103">
        <f t="shared" si="227"/>
        <v>2455.5953488372097</v>
      </c>
      <c r="AE2920" s="104">
        <f t="shared" si="228"/>
        <v>328.28411906976748</v>
      </c>
      <c r="AF2920" s="104">
        <f t="shared" si="229"/>
        <v>12474.796524651165</v>
      </c>
    </row>
    <row r="2921" spans="28:32" ht="20.100000000000001" customHeight="1" x14ac:dyDescent="0.5">
      <c r="AB2921" s="102">
        <f t="shared" si="225"/>
        <v>38</v>
      </c>
      <c r="AC2921" s="103">
        <f t="shared" si="226"/>
        <v>64.620930232558152</v>
      </c>
      <c r="AD2921" s="103">
        <f t="shared" si="227"/>
        <v>2455.5953488372097</v>
      </c>
      <c r="AE2921" s="104">
        <f t="shared" si="228"/>
        <v>328.28411906976748</v>
      </c>
      <c r="AF2921" s="104">
        <f t="shared" si="229"/>
        <v>12474.796524651165</v>
      </c>
    </row>
    <row r="2922" spans="28:32" ht="20.100000000000001" customHeight="1" x14ac:dyDescent="0.5">
      <c r="AB2922" s="102">
        <f t="shared" si="225"/>
        <v>38</v>
      </c>
      <c r="AC2922" s="103">
        <f t="shared" si="226"/>
        <v>64.620930232558152</v>
      </c>
      <c r="AD2922" s="103">
        <f t="shared" si="227"/>
        <v>2455.5953488372097</v>
      </c>
      <c r="AE2922" s="104">
        <f t="shared" si="228"/>
        <v>328.28411906976748</v>
      </c>
      <c r="AF2922" s="104">
        <f t="shared" si="229"/>
        <v>12474.796524651165</v>
      </c>
    </row>
    <row r="2923" spans="28:32" ht="20.100000000000001" customHeight="1" x14ac:dyDescent="0.5">
      <c r="AB2923" s="102">
        <f t="shared" si="225"/>
        <v>38</v>
      </c>
      <c r="AC2923" s="103">
        <f t="shared" si="226"/>
        <v>64.620930232558152</v>
      </c>
      <c r="AD2923" s="103">
        <f t="shared" si="227"/>
        <v>2455.5953488372097</v>
      </c>
      <c r="AE2923" s="104">
        <f t="shared" si="228"/>
        <v>328.28411906976748</v>
      </c>
      <c r="AF2923" s="104">
        <f t="shared" si="229"/>
        <v>12474.796524651165</v>
      </c>
    </row>
    <row r="2924" spans="28:32" ht="20.100000000000001" customHeight="1" x14ac:dyDescent="0.5">
      <c r="AB2924" s="102">
        <f t="shared" si="225"/>
        <v>38</v>
      </c>
      <c r="AC2924" s="103">
        <f t="shared" si="226"/>
        <v>64.620930232558152</v>
      </c>
      <c r="AD2924" s="103">
        <f t="shared" si="227"/>
        <v>2455.5953488372097</v>
      </c>
      <c r="AE2924" s="104">
        <f t="shared" si="228"/>
        <v>328.28411906976748</v>
      </c>
      <c r="AF2924" s="104">
        <f t="shared" si="229"/>
        <v>12474.796524651165</v>
      </c>
    </row>
    <row r="2925" spans="28:32" ht="20.100000000000001" customHeight="1" x14ac:dyDescent="0.5">
      <c r="AB2925" s="102">
        <f t="shared" si="225"/>
        <v>38</v>
      </c>
      <c r="AC2925" s="103">
        <f t="shared" si="226"/>
        <v>64.620930232558152</v>
      </c>
      <c r="AD2925" s="103">
        <f t="shared" si="227"/>
        <v>2455.5953488372097</v>
      </c>
      <c r="AE2925" s="104">
        <f t="shared" si="228"/>
        <v>328.28411906976748</v>
      </c>
      <c r="AF2925" s="104">
        <f t="shared" si="229"/>
        <v>12474.796524651165</v>
      </c>
    </row>
    <row r="2926" spans="28:32" ht="20.100000000000001" customHeight="1" x14ac:dyDescent="0.5">
      <c r="AB2926" s="102">
        <f t="shared" si="225"/>
        <v>38</v>
      </c>
      <c r="AC2926" s="103">
        <f t="shared" si="226"/>
        <v>64.620930232558152</v>
      </c>
      <c r="AD2926" s="103">
        <f t="shared" si="227"/>
        <v>2455.5953488372097</v>
      </c>
      <c r="AE2926" s="104">
        <f t="shared" si="228"/>
        <v>328.28411906976748</v>
      </c>
      <c r="AF2926" s="104">
        <f t="shared" si="229"/>
        <v>12474.796524651165</v>
      </c>
    </row>
    <row r="2927" spans="28:32" ht="20.100000000000001" customHeight="1" x14ac:dyDescent="0.5">
      <c r="AB2927" s="102">
        <f t="shared" si="225"/>
        <v>38</v>
      </c>
      <c r="AC2927" s="103">
        <f t="shared" si="226"/>
        <v>64.620930232558152</v>
      </c>
      <c r="AD2927" s="103">
        <f t="shared" si="227"/>
        <v>2455.5953488372097</v>
      </c>
      <c r="AE2927" s="104">
        <f t="shared" si="228"/>
        <v>328.28411906976748</v>
      </c>
      <c r="AF2927" s="104">
        <f t="shared" si="229"/>
        <v>12474.796524651165</v>
      </c>
    </row>
    <row r="2928" spans="28:32" ht="20.100000000000001" customHeight="1" x14ac:dyDescent="0.5">
      <c r="AB2928" s="102">
        <f t="shared" si="225"/>
        <v>38</v>
      </c>
      <c r="AC2928" s="103">
        <f t="shared" si="226"/>
        <v>64.620930232558152</v>
      </c>
      <c r="AD2928" s="103">
        <f t="shared" si="227"/>
        <v>2455.5953488372097</v>
      </c>
      <c r="AE2928" s="104">
        <f t="shared" si="228"/>
        <v>328.28411906976748</v>
      </c>
      <c r="AF2928" s="104">
        <f t="shared" si="229"/>
        <v>12474.796524651165</v>
      </c>
    </row>
    <row r="2929" spans="28:32" ht="20.100000000000001" customHeight="1" x14ac:dyDescent="0.5">
      <c r="AB2929" s="102">
        <f t="shared" si="225"/>
        <v>38</v>
      </c>
      <c r="AC2929" s="103">
        <f t="shared" si="226"/>
        <v>64.620930232558152</v>
      </c>
      <c r="AD2929" s="103">
        <f t="shared" si="227"/>
        <v>2455.5953488372097</v>
      </c>
      <c r="AE2929" s="104">
        <f t="shared" si="228"/>
        <v>328.28411906976748</v>
      </c>
      <c r="AF2929" s="104">
        <f t="shared" si="229"/>
        <v>12474.796524651165</v>
      </c>
    </row>
    <row r="2930" spans="28:32" ht="20.100000000000001" customHeight="1" x14ac:dyDescent="0.5">
      <c r="AB2930" s="102">
        <f t="shared" si="225"/>
        <v>38</v>
      </c>
      <c r="AC2930" s="103">
        <f t="shared" si="226"/>
        <v>64.620930232558152</v>
      </c>
      <c r="AD2930" s="103">
        <f t="shared" si="227"/>
        <v>2455.5953488372097</v>
      </c>
      <c r="AE2930" s="104">
        <f t="shared" si="228"/>
        <v>328.28411906976748</v>
      </c>
      <c r="AF2930" s="104">
        <f t="shared" si="229"/>
        <v>12474.796524651165</v>
      </c>
    </row>
    <row r="2931" spans="28:32" ht="20.100000000000001" customHeight="1" x14ac:dyDescent="0.5">
      <c r="AB2931" s="102">
        <f t="shared" si="225"/>
        <v>38</v>
      </c>
      <c r="AC2931" s="103">
        <f t="shared" si="226"/>
        <v>64.620930232558152</v>
      </c>
      <c r="AD2931" s="103">
        <f t="shared" si="227"/>
        <v>2455.5953488372097</v>
      </c>
      <c r="AE2931" s="104">
        <f t="shared" si="228"/>
        <v>328.28411906976748</v>
      </c>
      <c r="AF2931" s="104">
        <f t="shared" si="229"/>
        <v>12474.796524651165</v>
      </c>
    </row>
    <row r="2932" spans="28:32" ht="20.100000000000001" customHeight="1" x14ac:dyDescent="0.5">
      <c r="AB2932" s="102">
        <f t="shared" si="225"/>
        <v>38</v>
      </c>
      <c r="AC2932" s="103">
        <f t="shared" si="226"/>
        <v>64.620930232558152</v>
      </c>
      <c r="AD2932" s="103">
        <f t="shared" si="227"/>
        <v>2455.5953488372097</v>
      </c>
      <c r="AE2932" s="104">
        <f t="shared" si="228"/>
        <v>328.28411906976748</v>
      </c>
      <c r="AF2932" s="104">
        <f t="shared" si="229"/>
        <v>12474.796524651165</v>
      </c>
    </row>
    <row r="2933" spans="28:32" ht="20.100000000000001" customHeight="1" x14ac:dyDescent="0.5">
      <c r="AB2933" s="102">
        <f t="shared" si="225"/>
        <v>38</v>
      </c>
      <c r="AC2933" s="103">
        <f t="shared" si="226"/>
        <v>64.620930232558152</v>
      </c>
      <c r="AD2933" s="103">
        <f t="shared" si="227"/>
        <v>2455.5953488372097</v>
      </c>
      <c r="AE2933" s="104">
        <f t="shared" si="228"/>
        <v>328.28411906976748</v>
      </c>
      <c r="AF2933" s="104">
        <f t="shared" si="229"/>
        <v>12474.796524651165</v>
      </c>
    </row>
    <row r="2934" spans="28:32" ht="20.100000000000001" customHeight="1" x14ac:dyDescent="0.5">
      <c r="AB2934" s="102">
        <f t="shared" si="225"/>
        <v>38</v>
      </c>
      <c r="AC2934" s="103">
        <f t="shared" si="226"/>
        <v>64.620930232558152</v>
      </c>
      <c r="AD2934" s="103">
        <f t="shared" si="227"/>
        <v>2455.5953488372097</v>
      </c>
      <c r="AE2934" s="104">
        <f t="shared" si="228"/>
        <v>328.28411906976748</v>
      </c>
      <c r="AF2934" s="104">
        <f t="shared" si="229"/>
        <v>12474.796524651165</v>
      </c>
    </row>
    <row r="2935" spans="28:32" ht="20.100000000000001" customHeight="1" x14ac:dyDescent="0.5">
      <c r="AB2935" s="102">
        <f t="shared" si="225"/>
        <v>38</v>
      </c>
      <c r="AC2935" s="103">
        <f t="shared" si="226"/>
        <v>64.620930232558152</v>
      </c>
      <c r="AD2935" s="103">
        <f t="shared" si="227"/>
        <v>2455.5953488372097</v>
      </c>
      <c r="AE2935" s="104">
        <f t="shared" si="228"/>
        <v>328.28411906976748</v>
      </c>
      <c r="AF2935" s="104">
        <f t="shared" si="229"/>
        <v>12474.796524651165</v>
      </c>
    </row>
    <row r="2936" spans="28:32" ht="20.100000000000001" customHeight="1" x14ac:dyDescent="0.5">
      <c r="AB2936" s="102">
        <f t="shared" si="225"/>
        <v>38</v>
      </c>
      <c r="AC2936" s="103">
        <f t="shared" si="226"/>
        <v>64.620930232558152</v>
      </c>
      <c r="AD2936" s="103">
        <f t="shared" si="227"/>
        <v>2455.5953488372097</v>
      </c>
      <c r="AE2936" s="104">
        <f t="shared" si="228"/>
        <v>328.28411906976748</v>
      </c>
      <c r="AF2936" s="104">
        <f t="shared" si="229"/>
        <v>12474.796524651165</v>
      </c>
    </row>
    <row r="2937" spans="28:32" ht="20.100000000000001" customHeight="1" x14ac:dyDescent="0.5">
      <c r="AB2937" s="102">
        <f t="shared" si="225"/>
        <v>38</v>
      </c>
      <c r="AC2937" s="103">
        <f t="shared" si="226"/>
        <v>64.620930232558152</v>
      </c>
      <c r="AD2937" s="103">
        <f t="shared" si="227"/>
        <v>2455.5953488372097</v>
      </c>
      <c r="AE2937" s="104">
        <f t="shared" si="228"/>
        <v>328.28411906976748</v>
      </c>
      <c r="AF2937" s="104">
        <f t="shared" si="229"/>
        <v>12474.796524651165</v>
      </c>
    </row>
    <row r="2938" spans="28:32" ht="20.100000000000001" customHeight="1" x14ac:dyDescent="0.5">
      <c r="AB2938" s="102">
        <f t="shared" si="225"/>
        <v>38</v>
      </c>
      <c r="AC2938" s="103">
        <f t="shared" si="226"/>
        <v>64.620930232558152</v>
      </c>
      <c r="AD2938" s="103">
        <f t="shared" si="227"/>
        <v>2455.5953488372097</v>
      </c>
      <c r="AE2938" s="104">
        <f t="shared" si="228"/>
        <v>328.28411906976748</v>
      </c>
      <c r="AF2938" s="104">
        <f t="shared" si="229"/>
        <v>12474.796524651165</v>
      </c>
    </row>
    <row r="2939" spans="28:32" ht="20.100000000000001" customHeight="1" x14ac:dyDescent="0.5">
      <c r="AB2939" s="102">
        <f t="shared" si="225"/>
        <v>38</v>
      </c>
      <c r="AC2939" s="103">
        <f t="shared" si="226"/>
        <v>64.620930232558152</v>
      </c>
      <c r="AD2939" s="103">
        <f t="shared" si="227"/>
        <v>2455.5953488372097</v>
      </c>
      <c r="AE2939" s="104">
        <f t="shared" si="228"/>
        <v>328.28411906976748</v>
      </c>
      <c r="AF2939" s="104">
        <f t="shared" si="229"/>
        <v>12474.796524651165</v>
      </c>
    </row>
    <row r="2940" spans="28:32" ht="20.100000000000001" customHeight="1" x14ac:dyDescent="0.5">
      <c r="AB2940" s="102">
        <f t="shared" si="225"/>
        <v>38</v>
      </c>
      <c r="AC2940" s="103">
        <f t="shared" si="226"/>
        <v>64.620930232558152</v>
      </c>
      <c r="AD2940" s="103">
        <f t="shared" si="227"/>
        <v>2455.5953488372097</v>
      </c>
      <c r="AE2940" s="104">
        <f t="shared" si="228"/>
        <v>328.28411906976748</v>
      </c>
      <c r="AF2940" s="104">
        <f t="shared" si="229"/>
        <v>12474.796524651165</v>
      </c>
    </row>
    <row r="2941" spans="28:32" ht="20.100000000000001" customHeight="1" x14ac:dyDescent="0.5">
      <c r="AB2941" s="102">
        <f t="shared" si="225"/>
        <v>38</v>
      </c>
      <c r="AC2941" s="103">
        <f t="shared" si="226"/>
        <v>64.620930232558152</v>
      </c>
      <c r="AD2941" s="103">
        <f t="shared" si="227"/>
        <v>2455.5953488372097</v>
      </c>
      <c r="AE2941" s="104">
        <f t="shared" si="228"/>
        <v>328.28411906976748</v>
      </c>
      <c r="AF2941" s="104">
        <f t="shared" si="229"/>
        <v>12474.796524651165</v>
      </c>
    </row>
    <row r="2942" spans="28:32" ht="20.100000000000001" customHeight="1" x14ac:dyDescent="0.5">
      <c r="AB2942" s="102">
        <f t="shared" si="225"/>
        <v>38</v>
      </c>
      <c r="AC2942" s="103">
        <f t="shared" si="226"/>
        <v>64.620930232558152</v>
      </c>
      <c r="AD2942" s="103">
        <f t="shared" si="227"/>
        <v>2455.5953488372097</v>
      </c>
      <c r="AE2942" s="104">
        <f t="shared" si="228"/>
        <v>328.28411906976748</v>
      </c>
      <c r="AF2942" s="104">
        <f t="shared" si="229"/>
        <v>12474.796524651165</v>
      </c>
    </row>
    <row r="2943" spans="28:32" ht="20.100000000000001" customHeight="1" x14ac:dyDescent="0.5">
      <c r="AB2943" s="102">
        <f t="shared" si="225"/>
        <v>38</v>
      </c>
      <c r="AC2943" s="103">
        <f t="shared" si="226"/>
        <v>64.620930232558152</v>
      </c>
      <c r="AD2943" s="103">
        <f t="shared" si="227"/>
        <v>2455.5953488372097</v>
      </c>
      <c r="AE2943" s="104">
        <f t="shared" si="228"/>
        <v>328.28411906976748</v>
      </c>
      <c r="AF2943" s="104">
        <f t="shared" si="229"/>
        <v>12474.796524651165</v>
      </c>
    </row>
    <row r="2944" spans="28:32" ht="20.100000000000001" customHeight="1" x14ac:dyDescent="0.5">
      <c r="AB2944" s="102">
        <f t="shared" si="225"/>
        <v>38</v>
      </c>
      <c r="AC2944" s="103">
        <f t="shared" si="226"/>
        <v>64.620930232558152</v>
      </c>
      <c r="AD2944" s="103">
        <f t="shared" si="227"/>
        <v>2455.5953488372097</v>
      </c>
      <c r="AE2944" s="104">
        <f t="shared" si="228"/>
        <v>328.28411906976748</v>
      </c>
      <c r="AF2944" s="104">
        <f t="shared" si="229"/>
        <v>12474.796524651165</v>
      </c>
    </row>
    <row r="2945" spans="28:32" ht="20.100000000000001" customHeight="1" x14ac:dyDescent="0.5">
      <c r="AB2945" s="102">
        <f t="shared" si="225"/>
        <v>38</v>
      </c>
      <c r="AC2945" s="103">
        <f t="shared" si="226"/>
        <v>64.620930232558152</v>
      </c>
      <c r="AD2945" s="103">
        <f t="shared" si="227"/>
        <v>2455.5953488372097</v>
      </c>
      <c r="AE2945" s="104">
        <f t="shared" si="228"/>
        <v>328.28411906976748</v>
      </c>
      <c r="AF2945" s="104">
        <f t="shared" si="229"/>
        <v>12474.796524651165</v>
      </c>
    </row>
    <row r="2946" spans="28:32" ht="20.100000000000001" customHeight="1" x14ac:dyDescent="0.5">
      <c r="AB2946" s="102">
        <f t="shared" si="225"/>
        <v>38</v>
      </c>
      <c r="AC2946" s="103">
        <f t="shared" si="226"/>
        <v>64.620930232558152</v>
      </c>
      <c r="AD2946" s="103">
        <f t="shared" si="227"/>
        <v>2455.5953488372097</v>
      </c>
      <c r="AE2946" s="104">
        <f t="shared" si="228"/>
        <v>328.28411906976748</v>
      </c>
      <c r="AF2946" s="104">
        <f t="shared" si="229"/>
        <v>12474.796524651165</v>
      </c>
    </row>
    <row r="2947" spans="28:32" ht="20.100000000000001" customHeight="1" x14ac:dyDescent="0.5">
      <c r="AB2947" s="102">
        <f t="shared" si="225"/>
        <v>38</v>
      </c>
      <c r="AC2947" s="103">
        <f t="shared" si="226"/>
        <v>64.620930232558152</v>
      </c>
      <c r="AD2947" s="103">
        <f t="shared" si="227"/>
        <v>2455.5953488372097</v>
      </c>
      <c r="AE2947" s="104">
        <f t="shared" si="228"/>
        <v>328.28411906976748</v>
      </c>
      <c r="AF2947" s="104">
        <f t="shared" si="229"/>
        <v>12474.796524651165</v>
      </c>
    </row>
    <row r="2948" spans="28:32" ht="20.100000000000001" customHeight="1" x14ac:dyDescent="0.5">
      <c r="AB2948" s="102">
        <f t="shared" si="225"/>
        <v>38</v>
      </c>
      <c r="AC2948" s="103">
        <f t="shared" si="226"/>
        <v>64.620930232558152</v>
      </c>
      <c r="AD2948" s="103">
        <f t="shared" si="227"/>
        <v>2455.5953488372097</v>
      </c>
      <c r="AE2948" s="104">
        <f t="shared" si="228"/>
        <v>328.28411906976748</v>
      </c>
      <c r="AF2948" s="104">
        <f t="shared" si="229"/>
        <v>12474.796524651165</v>
      </c>
    </row>
    <row r="2949" spans="28:32" ht="20.100000000000001" customHeight="1" x14ac:dyDescent="0.5">
      <c r="AB2949" s="102">
        <f t="shared" si="225"/>
        <v>38</v>
      </c>
      <c r="AC2949" s="103">
        <f t="shared" si="226"/>
        <v>64.620930232558152</v>
      </c>
      <c r="AD2949" s="103">
        <f t="shared" si="227"/>
        <v>2455.5953488372097</v>
      </c>
      <c r="AE2949" s="104">
        <f t="shared" si="228"/>
        <v>328.28411906976748</v>
      </c>
      <c r="AF2949" s="104">
        <f t="shared" si="229"/>
        <v>12474.796524651165</v>
      </c>
    </row>
    <row r="2950" spans="28:32" ht="20.100000000000001" customHeight="1" x14ac:dyDescent="0.5">
      <c r="AB2950" s="102">
        <f t="shared" si="225"/>
        <v>38</v>
      </c>
      <c r="AC2950" s="103">
        <f t="shared" si="226"/>
        <v>64.620930232558152</v>
      </c>
      <c r="AD2950" s="103">
        <f t="shared" si="227"/>
        <v>2455.5953488372097</v>
      </c>
      <c r="AE2950" s="104">
        <f t="shared" si="228"/>
        <v>328.28411906976748</v>
      </c>
      <c r="AF2950" s="104">
        <f t="shared" si="229"/>
        <v>12474.796524651165</v>
      </c>
    </row>
    <row r="2951" spans="28:32" ht="20.100000000000001" customHeight="1" x14ac:dyDescent="0.5">
      <c r="AB2951" s="102">
        <f t="shared" ref="AB2951:AB3014" si="230">AB2950+U2951</f>
        <v>38</v>
      </c>
      <c r="AC2951" s="103">
        <f t="shared" ref="AC2951:AC3014" si="231">IF(U2951&gt;0,(W2951+AD2950)/AB2951,AC2950)</f>
        <v>64.620930232558152</v>
      </c>
      <c r="AD2951" s="103">
        <f t="shared" ref="AD2951:AD3014" si="232">AB2951*AC2951</f>
        <v>2455.5953488372097</v>
      </c>
      <c r="AE2951" s="104">
        <f t="shared" ref="AE2951:AE3014" si="233">IF(U2951&gt;0,(AF2950+Z2951)/AB2951,AE2950)</f>
        <v>328.28411906976748</v>
      </c>
      <c r="AF2951" s="104">
        <f t="shared" ref="AF2951:AF3014" si="234">AB2951*AE2951</f>
        <v>12474.796524651165</v>
      </c>
    </row>
    <row r="2952" spans="28:32" ht="20.100000000000001" customHeight="1" x14ac:dyDescent="0.5">
      <c r="AB2952" s="102">
        <f t="shared" si="230"/>
        <v>38</v>
      </c>
      <c r="AC2952" s="103">
        <f t="shared" si="231"/>
        <v>64.620930232558152</v>
      </c>
      <c r="AD2952" s="103">
        <f t="shared" si="232"/>
        <v>2455.5953488372097</v>
      </c>
      <c r="AE2952" s="104">
        <f t="shared" si="233"/>
        <v>328.28411906976748</v>
      </c>
      <c r="AF2952" s="104">
        <f t="shared" si="234"/>
        <v>12474.796524651165</v>
      </c>
    </row>
    <row r="2953" spans="28:32" ht="20.100000000000001" customHeight="1" x14ac:dyDescent="0.5">
      <c r="AB2953" s="102">
        <f t="shared" si="230"/>
        <v>38</v>
      </c>
      <c r="AC2953" s="103">
        <f t="shared" si="231"/>
        <v>64.620930232558152</v>
      </c>
      <c r="AD2953" s="103">
        <f t="shared" si="232"/>
        <v>2455.5953488372097</v>
      </c>
      <c r="AE2953" s="104">
        <f t="shared" si="233"/>
        <v>328.28411906976748</v>
      </c>
      <c r="AF2953" s="104">
        <f t="shared" si="234"/>
        <v>12474.796524651165</v>
      </c>
    </row>
    <row r="2954" spans="28:32" ht="20.100000000000001" customHeight="1" x14ac:dyDescent="0.5">
      <c r="AB2954" s="102">
        <f t="shared" si="230"/>
        <v>38</v>
      </c>
      <c r="AC2954" s="103">
        <f t="shared" si="231"/>
        <v>64.620930232558152</v>
      </c>
      <c r="AD2954" s="103">
        <f t="shared" si="232"/>
        <v>2455.5953488372097</v>
      </c>
      <c r="AE2954" s="104">
        <f t="shared" si="233"/>
        <v>328.28411906976748</v>
      </c>
      <c r="AF2954" s="104">
        <f t="shared" si="234"/>
        <v>12474.796524651165</v>
      </c>
    </row>
    <row r="2955" spans="28:32" ht="20.100000000000001" customHeight="1" x14ac:dyDescent="0.5">
      <c r="AB2955" s="102">
        <f t="shared" si="230"/>
        <v>38</v>
      </c>
      <c r="AC2955" s="103">
        <f t="shared" si="231"/>
        <v>64.620930232558152</v>
      </c>
      <c r="AD2955" s="103">
        <f t="shared" si="232"/>
        <v>2455.5953488372097</v>
      </c>
      <c r="AE2955" s="104">
        <f t="shared" si="233"/>
        <v>328.28411906976748</v>
      </c>
      <c r="AF2955" s="104">
        <f t="shared" si="234"/>
        <v>12474.796524651165</v>
      </c>
    </row>
    <row r="2956" spans="28:32" ht="20.100000000000001" customHeight="1" x14ac:dyDescent="0.5">
      <c r="AB2956" s="102">
        <f t="shared" si="230"/>
        <v>38</v>
      </c>
      <c r="AC2956" s="103">
        <f t="shared" si="231"/>
        <v>64.620930232558152</v>
      </c>
      <c r="AD2956" s="103">
        <f t="shared" si="232"/>
        <v>2455.5953488372097</v>
      </c>
      <c r="AE2956" s="104">
        <f t="shared" si="233"/>
        <v>328.28411906976748</v>
      </c>
      <c r="AF2956" s="104">
        <f t="shared" si="234"/>
        <v>12474.796524651165</v>
      </c>
    </row>
    <row r="2957" spans="28:32" ht="20.100000000000001" customHeight="1" x14ac:dyDescent="0.5">
      <c r="AB2957" s="102">
        <f t="shared" si="230"/>
        <v>38</v>
      </c>
      <c r="AC2957" s="103">
        <f t="shared" si="231"/>
        <v>64.620930232558152</v>
      </c>
      <c r="AD2957" s="103">
        <f t="shared" si="232"/>
        <v>2455.5953488372097</v>
      </c>
      <c r="AE2957" s="104">
        <f t="shared" si="233"/>
        <v>328.28411906976748</v>
      </c>
      <c r="AF2957" s="104">
        <f t="shared" si="234"/>
        <v>12474.796524651165</v>
      </c>
    </row>
    <row r="2958" spans="28:32" ht="20.100000000000001" customHeight="1" x14ac:dyDescent="0.5">
      <c r="AB2958" s="102">
        <f t="shared" si="230"/>
        <v>38</v>
      </c>
      <c r="AC2958" s="103">
        <f t="shared" si="231"/>
        <v>64.620930232558152</v>
      </c>
      <c r="AD2958" s="103">
        <f t="shared" si="232"/>
        <v>2455.5953488372097</v>
      </c>
      <c r="AE2958" s="104">
        <f t="shared" si="233"/>
        <v>328.28411906976748</v>
      </c>
      <c r="AF2958" s="104">
        <f t="shared" si="234"/>
        <v>12474.796524651165</v>
      </c>
    </row>
    <row r="2959" spans="28:32" ht="20.100000000000001" customHeight="1" x14ac:dyDescent="0.5">
      <c r="AB2959" s="102">
        <f t="shared" si="230"/>
        <v>38</v>
      </c>
      <c r="AC2959" s="103">
        <f t="shared" si="231"/>
        <v>64.620930232558152</v>
      </c>
      <c r="AD2959" s="103">
        <f t="shared" si="232"/>
        <v>2455.5953488372097</v>
      </c>
      <c r="AE2959" s="104">
        <f t="shared" si="233"/>
        <v>328.28411906976748</v>
      </c>
      <c r="AF2959" s="104">
        <f t="shared" si="234"/>
        <v>12474.796524651165</v>
      </c>
    </row>
    <row r="2960" spans="28:32" ht="20.100000000000001" customHeight="1" x14ac:dyDescent="0.5">
      <c r="AB2960" s="102">
        <f t="shared" si="230"/>
        <v>38</v>
      </c>
      <c r="AC2960" s="103">
        <f t="shared" si="231"/>
        <v>64.620930232558152</v>
      </c>
      <c r="AD2960" s="103">
        <f t="shared" si="232"/>
        <v>2455.5953488372097</v>
      </c>
      <c r="AE2960" s="104">
        <f t="shared" si="233"/>
        <v>328.28411906976748</v>
      </c>
      <c r="AF2960" s="104">
        <f t="shared" si="234"/>
        <v>12474.796524651165</v>
      </c>
    </row>
    <row r="2961" spans="28:32" ht="20.100000000000001" customHeight="1" x14ac:dyDescent="0.5">
      <c r="AB2961" s="102">
        <f t="shared" si="230"/>
        <v>38</v>
      </c>
      <c r="AC2961" s="103">
        <f t="shared" si="231"/>
        <v>64.620930232558152</v>
      </c>
      <c r="AD2961" s="103">
        <f t="shared" si="232"/>
        <v>2455.5953488372097</v>
      </c>
      <c r="AE2961" s="104">
        <f t="shared" si="233"/>
        <v>328.28411906976748</v>
      </c>
      <c r="AF2961" s="104">
        <f t="shared" si="234"/>
        <v>12474.796524651165</v>
      </c>
    </row>
    <row r="2962" spans="28:32" ht="20.100000000000001" customHeight="1" x14ac:dyDescent="0.5">
      <c r="AB2962" s="102">
        <f t="shared" si="230"/>
        <v>38</v>
      </c>
      <c r="AC2962" s="103">
        <f t="shared" si="231"/>
        <v>64.620930232558152</v>
      </c>
      <c r="AD2962" s="103">
        <f t="shared" si="232"/>
        <v>2455.5953488372097</v>
      </c>
      <c r="AE2962" s="104">
        <f t="shared" si="233"/>
        <v>328.28411906976748</v>
      </c>
      <c r="AF2962" s="104">
        <f t="shared" si="234"/>
        <v>12474.796524651165</v>
      </c>
    </row>
    <row r="2963" spans="28:32" ht="20.100000000000001" customHeight="1" x14ac:dyDescent="0.5">
      <c r="AB2963" s="102">
        <f t="shared" si="230"/>
        <v>38</v>
      </c>
      <c r="AC2963" s="103">
        <f t="shared" si="231"/>
        <v>64.620930232558152</v>
      </c>
      <c r="AD2963" s="103">
        <f t="shared" si="232"/>
        <v>2455.5953488372097</v>
      </c>
      <c r="AE2963" s="104">
        <f t="shared" si="233"/>
        <v>328.28411906976748</v>
      </c>
      <c r="AF2963" s="104">
        <f t="shared" si="234"/>
        <v>12474.796524651165</v>
      </c>
    </row>
    <row r="2964" spans="28:32" ht="20.100000000000001" customHeight="1" x14ac:dyDescent="0.5">
      <c r="AB2964" s="102">
        <f t="shared" si="230"/>
        <v>38</v>
      </c>
      <c r="AC2964" s="103">
        <f t="shared" si="231"/>
        <v>64.620930232558152</v>
      </c>
      <c r="AD2964" s="103">
        <f t="shared" si="232"/>
        <v>2455.5953488372097</v>
      </c>
      <c r="AE2964" s="104">
        <f t="shared" si="233"/>
        <v>328.28411906976748</v>
      </c>
      <c r="AF2964" s="104">
        <f t="shared" si="234"/>
        <v>12474.796524651165</v>
      </c>
    </row>
    <row r="2965" spans="28:32" ht="20.100000000000001" customHeight="1" x14ac:dyDescent="0.5">
      <c r="AB2965" s="102">
        <f t="shared" si="230"/>
        <v>38</v>
      </c>
      <c r="AC2965" s="103">
        <f t="shared" si="231"/>
        <v>64.620930232558152</v>
      </c>
      <c r="AD2965" s="103">
        <f t="shared" si="232"/>
        <v>2455.5953488372097</v>
      </c>
      <c r="AE2965" s="104">
        <f t="shared" si="233"/>
        <v>328.28411906976748</v>
      </c>
      <c r="AF2965" s="104">
        <f t="shared" si="234"/>
        <v>12474.796524651165</v>
      </c>
    </row>
    <row r="2966" spans="28:32" ht="20.100000000000001" customHeight="1" x14ac:dyDescent="0.5">
      <c r="AB2966" s="102">
        <f t="shared" si="230"/>
        <v>38</v>
      </c>
      <c r="AC2966" s="103">
        <f t="shared" si="231"/>
        <v>64.620930232558152</v>
      </c>
      <c r="AD2966" s="103">
        <f t="shared" si="232"/>
        <v>2455.5953488372097</v>
      </c>
      <c r="AE2966" s="104">
        <f t="shared" si="233"/>
        <v>328.28411906976748</v>
      </c>
      <c r="AF2966" s="104">
        <f t="shared" si="234"/>
        <v>12474.796524651165</v>
      </c>
    </row>
    <row r="2967" spans="28:32" ht="20.100000000000001" customHeight="1" x14ac:dyDescent="0.5">
      <c r="AB2967" s="102">
        <f t="shared" si="230"/>
        <v>38</v>
      </c>
      <c r="AC2967" s="103">
        <f t="shared" si="231"/>
        <v>64.620930232558152</v>
      </c>
      <c r="AD2967" s="103">
        <f t="shared" si="232"/>
        <v>2455.5953488372097</v>
      </c>
      <c r="AE2967" s="104">
        <f t="shared" si="233"/>
        <v>328.28411906976748</v>
      </c>
      <c r="AF2967" s="104">
        <f t="shared" si="234"/>
        <v>12474.796524651165</v>
      </c>
    </row>
    <row r="2968" spans="28:32" ht="20.100000000000001" customHeight="1" x14ac:dyDescent="0.5">
      <c r="AB2968" s="102">
        <f t="shared" si="230"/>
        <v>38</v>
      </c>
      <c r="AC2968" s="103">
        <f t="shared" si="231"/>
        <v>64.620930232558152</v>
      </c>
      <c r="AD2968" s="103">
        <f t="shared" si="232"/>
        <v>2455.5953488372097</v>
      </c>
      <c r="AE2968" s="104">
        <f t="shared" si="233"/>
        <v>328.28411906976748</v>
      </c>
      <c r="AF2968" s="104">
        <f t="shared" si="234"/>
        <v>12474.796524651165</v>
      </c>
    </row>
    <row r="2969" spans="28:32" ht="20.100000000000001" customHeight="1" x14ac:dyDescent="0.5">
      <c r="AB2969" s="102">
        <f t="shared" si="230"/>
        <v>38</v>
      </c>
      <c r="AC2969" s="103">
        <f t="shared" si="231"/>
        <v>64.620930232558152</v>
      </c>
      <c r="AD2969" s="103">
        <f t="shared" si="232"/>
        <v>2455.5953488372097</v>
      </c>
      <c r="AE2969" s="104">
        <f t="shared" si="233"/>
        <v>328.28411906976748</v>
      </c>
      <c r="AF2969" s="104">
        <f t="shared" si="234"/>
        <v>12474.796524651165</v>
      </c>
    </row>
    <row r="2970" spans="28:32" ht="20.100000000000001" customHeight="1" x14ac:dyDescent="0.5">
      <c r="AB2970" s="102">
        <f t="shared" si="230"/>
        <v>38</v>
      </c>
      <c r="AC2970" s="103">
        <f t="shared" si="231"/>
        <v>64.620930232558152</v>
      </c>
      <c r="AD2970" s="103">
        <f t="shared" si="232"/>
        <v>2455.5953488372097</v>
      </c>
      <c r="AE2970" s="104">
        <f t="shared" si="233"/>
        <v>328.28411906976748</v>
      </c>
      <c r="AF2970" s="104">
        <f t="shared" si="234"/>
        <v>12474.796524651165</v>
      </c>
    </row>
    <row r="2971" spans="28:32" ht="20.100000000000001" customHeight="1" x14ac:dyDescent="0.5">
      <c r="AB2971" s="102">
        <f t="shared" si="230"/>
        <v>38</v>
      </c>
      <c r="AC2971" s="103">
        <f t="shared" si="231"/>
        <v>64.620930232558152</v>
      </c>
      <c r="AD2971" s="103">
        <f t="shared" si="232"/>
        <v>2455.5953488372097</v>
      </c>
      <c r="AE2971" s="104">
        <f t="shared" si="233"/>
        <v>328.28411906976748</v>
      </c>
      <c r="AF2971" s="104">
        <f t="shared" si="234"/>
        <v>12474.796524651165</v>
      </c>
    </row>
    <row r="2972" spans="28:32" ht="20.100000000000001" customHeight="1" x14ac:dyDescent="0.5">
      <c r="AB2972" s="102">
        <f t="shared" si="230"/>
        <v>38</v>
      </c>
      <c r="AC2972" s="103">
        <f t="shared" si="231"/>
        <v>64.620930232558152</v>
      </c>
      <c r="AD2972" s="103">
        <f t="shared" si="232"/>
        <v>2455.5953488372097</v>
      </c>
      <c r="AE2972" s="104">
        <f t="shared" si="233"/>
        <v>328.28411906976748</v>
      </c>
      <c r="AF2972" s="104">
        <f t="shared" si="234"/>
        <v>12474.796524651165</v>
      </c>
    </row>
    <row r="2973" spans="28:32" ht="20.100000000000001" customHeight="1" x14ac:dyDescent="0.5">
      <c r="AB2973" s="102">
        <f t="shared" si="230"/>
        <v>38</v>
      </c>
      <c r="AC2973" s="103">
        <f t="shared" si="231"/>
        <v>64.620930232558152</v>
      </c>
      <c r="AD2973" s="103">
        <f t="shared" si="232"/>
        <v>2455.5953488372097</v>
      </c>
      <c r="AE2973" s="104">
        <f t="shared" si="233"/>
        <v>328.28411906976748</v>
      </c>
      <c r="AF2973" s="104">
        <f t="shared" si="234"/>
        <v>12474.796524651165</v>
      </c>
    </row>
    <row r="2974" spans="28:32" ht="20.100000000000001" customHeight="1" x14ac:dyDescent="0.5">
      <c r="AB2974" s="102">
        <f t="shared" si="230"/>
        <v>38</v>
      </c>
      <c r="AC2974" s="103">
        <f t="shared" si="231"/>
        <v>64.620930232558152</v>
      </c>
      <c r="AD2974" s="103">
        <f t="shared" si="232"/>
        <v>2455.5953488372097</v>
      </c>
      <c r="AE2974" s="104">
        <f t="shared" si="233"/>
        <v>328.28411906976748</v>
      </c>
      <c r="AF2974" s="104">
        <f t="shared" si="234"/>
        <v>12474.796524651165</v>
      </c>
    </row>
    <row r="2975" spans="28:32" ht="20.100000000000001" customHeight="1" x14ac:dyDescent="0.5">
      <c r="AB2975" s="102">
        <f t="shared" si="230"/>
        <v>38</v>
      </c>
      <c r="AC2975" s="103">
        <f t="shared" si="231"/>
        <v>64.620930232558152</v>
      </c>
      <c r="AD2975" s="103">
        <f t="shared" si="232"/>
        <v>2455.5953488372097</v>
      </c>
      <c r="AE2975" s="104">
        <f t="shared" si="233"/>
        <v>328.28411906976748</v>
      </c>
      <c r="AF2975" s="104">
        <f t="shared" si="234"/>
        <v>12474.796524651165</v>
      </c>
    </row>
    <row r="2976" spans="28:32" ht="20.100000000000001" customHeight="1" x14ac:dyDescent="0.5">
      <c r="AB2976" s="102">
        <f t="shared" si="230"/>
        <v>38</v>
      </c>
      <c r="AC2976" s="103">
        <f t="shared" si="231"/>
        <v>64.620930232558152</v>
      </c>
      <c r="AD2976" s="103">
        <f t="shared" si="232"/>
        <v>2455.5953488372097</v>
      </c>
      <c r="AE2976" s="104">
        <f t="shared" si="233"/>
        <v>328.28411906976748</v>
      </c>
      <c r="AF2976" s="104">
        <f t="shared" si="234"/>
        <v>12474.796524651165</v>
      </c>
    </row>
    <row r="2977" spans="28:32" ht="20.100000000000001" customHeight="1" x14ac:dyDescent="0.5">
      <c r="AB2977" s="102">
        <f t="shared" si="230"/>
        <v>38</v>
      </c>
      <c r="AC2977" s="103">
        <f t="shared" si="231"/>
        <v>64.620930232558152</v>
      </c>
      <c r="AD2977" s="103">
        <f t="shared" si="232"/>
        <v>2455.5953488372097</v>
      </c>
      <c r="AE2977" s="104">
        <f t="shared" si="233"/>
        <v>328.28411906976748</v>
      </c>
      <c r="AF2977" s="104">
        <f t="shared" si="234"/>
        <v>12474.796524651165</v>
      </c>
    </row>
    <row r="2978" spans="28:32" ht="20.100000000000001" customHeight="1" x14ac:dyDescent="0.5">
      <c r="AB2978" s="102">
        <f t="shared" si="230"/>
        <v>38</v>
      </c>
      <c r="AC2978" s="103">
        <f t="shared" si="231"/>
        <v>64.620930232558152</v>
      </c>
      <c r="AD2978" s="103">
        <f t="shared" si="232"/>
        <v>2455.5953488372097</v>
      </c>
      <c r="AE2978" s="104">
        <f t="shared" si="233"/>
        <v>328.28411906976748</v>
      </c>
      <c r="AF2978" s="104">
        <f t="shared" si="234"/>
        <v>12474.796524651165</v>
      </c>
    </row>
    <row r="2979" spans="28:32" ht="20.100000000000001" customHeight="1" x14ac:dyDescent="0.5">
      <c r="AB2979" s="102">
        <f t="shared" si="230"/>
        <v>38</v>
      </c>
      <c r="AC2979" s="103">
        <f t="shared" si="231"/>
        <v>64.620930232558152</v>
      </c>
      <c r="AD2979" s="103">
        <f t="shared" si="232"/>
        <v>2455.5953488372097</v>
      </c>
      <c r="AE2979" s="104">
        <f t="shared" si="233"/>
        <v>328.28411906976748</v>
      </c>
      <c r="AF2979" s="104">
        <f t="shared" si="234"/>
        <v>12474.796524651165</v>
      </c>
    </row>
    <row r="2980" spans="28:32" ht="20.100000000000001" customHeight="1" x14ac:dyDescent="0.5">
      <c r="AB2980" s="102">
        <f t="shared" si="230"/>
        <v>38</v>
      </c>
      <c r="AC2980" s="103">
        <f t="shared" si="231"/>
        <v>64.620930232558152</v>
      </c>
      <c r="AD2980" s="103">
        <f t="shared" si="232"/>
        <v>2455.5953488372097</v>
      </c>
      <c r="AE2980" s="104">
        <f t="shared" si="233"/>
        <v>328.28411906976748</v>
      </c>
      <c r="AF2980" s="104">
        <f t="shared" si="234"/>
        <v>12474.796524651165</v>
      </c>
    </row>
    <row r="2981" spans="28:32" ht="20.100000000000001" customHeight="1" x14ac:dyDescent="0.5">
      <c r="AB2981" s="102">
        <f t="shared" si="230"/>
        <v>38</v>
      </c>
      <c r="AC2981" s="103">
        <f t="shared" si="231"/>
        <v>64.620930232558152</v>
      </c>
      <c r="AD2981" s="103">
        <f t="shared" si="232"/>
        <v>2455.5953488372097</v>
      </c>
      <c r="AE2981" s="104">
        <f t="shared" si="233"/>
        <v>328.28411906976748</v>
      </c>
      <c r="AF2981" s="104">
        <f t="shared" si="234"/>
        <v>12474.796524651165</v>
      </c>
    </row>
    <row r="2982" spans="28:32" ht="20.100000000000001" customHeight="1" x14ac:dyDescent="0.5">
      <c r="AB2982" s="102">
        <f t="shared" si="230"/>
        <v>38</v>
      </c>
      <c r="AC2982" s="103">
        <f t="shared" si="231"/>
        <v>64.620930232558152</v>
      </c>
      <c r="AD2982" s="103">
        <f t="shared" si="232"/>
        <v>2455.5953488372097</v>
      </c>
      <c r="AE2982" s="104">
        <f t="shared" si="233"/>
        <v>328.28411906976748</v>
      </c>
      <c r="AF2982" s="104">
        <f t="shared" si="234"/>
        <v>12474.796524651165</v>
      </c>
    </row>
    <row r="2983" spans="28:32" ht="20.100000000000001" customHeight="1" x14ac:dyDescent="0.5">
      <c r="AB2983" s="102">
        <f t="shared" si="230"/>
        <v>38</v>
      </c>
      <c r="AC2983" s="103">
        <f t="shared" si="231"/>
        <v>64.620930232558152</v>
      </c>
      <c r="AD2983" s="103">
        <f t="shared" si="232"/>
        <v>2455.5953488372097</v>
      </c>
      <c r="AE2983" s="104">
        <f t="shared" si="233"/>
        <v>328.28411906976748</v>
      </c>
      <c r="AF2983" s="104">
        <f t="shared" si="234"/>
        <v>12474.796524651165</v>
      </c>
    </row>
    <row r="2984" spans="28:32" ht="20.100000000000001" customHeight="1" x14ac:dyDescent="0.5">
      <c r="AB2984" s="102">
        <f t="shared" si="230"/>
        <v>38</v>
      </c>
      <c r="AC2984" s="103">
        <f t="shared" si="231"/>
        <v>64.620930232558152</v>
      </c>
      <c r="AD2984" s="103">
        <f t="shared" si="232"/>
        <v>2455.5953488372097</v>
      </c>
      <c r="AE2984" s="104">
        <f t="shared" si="233"/>
        <v>328.28411906976748</v>
      </c>
      <c r="AF2984" s="104">
        <f t="shared" si="234"/>
        <v>12474.796524651165</v>
      </c>
    </row>
    <row r="2985" spans="28:32" ht="20.100000000000001" customHeight="1" x14ac:dyDescent="0.5">
      <c r="AB2985" s="102">
        <f t="shared" si="230"/>
        <v>38</v>
      </c>
      <c r="AC2985" s="103">
        <f t="shared" si="231"/>
        <v>64.620930232558152</v>
      </c>
      <c r="AD2985" s="103">
        <f t="shared" si="232"/>
        <v>2455.5953488372097</v>
      </c>
      <c r="AE2985" s="104">
        <f t="shared" si="233"/>
        <v>328.28411906976748</v>
      </c>
      <c r="AF2985" s="104">
        <f t="shared" si="234"/>
        <v>12474.796524651165</v>
      </c>
    </row>
    <row r="2986" spans="28:32" ht="20.100000000000001" customHeight="1" x14ac:dyDescent="0.5">
      <c r="AB2986" s="102">
        <f t="shared" si="230"/>
        <v>38</v>
      </c>
      <c r="AC2986" s="103">
        <f t="shared" si="231"/>
        <v>64.620930232558152</v>
      </c>
      <c r="AD2986" s="103">
        <f t="shared" si="232"/>
        <v>2455.5953488372097</v>
      </c>
      <c r="AE2986" s="104">
        <f t="shared" si="233"/>
        <v>328.28411906976748</v>
      </c>
      <c r="AF2986" s="104">
        <f t="shared" si="234"/>
        <v>12474.796524651165</v>
      </c>
    </row>
    <row r="2987" spans="28:32" ht="20.100000000000001" customHeight="1" x14ac:dyDescent="0.5">
      <c r="AB2987" s="102">
        <f t="shared" si="230"/>
        <v>38</v>
      </c>
      <c r="AC2987" s="103">
        <f t="shared" si="231"/>
        <v>64.620930232558152</v>
      </c>
      <c r="AD2987" s="103">
        <f t="shared" si="232"/>
        <v>2455.5953488372097</v>
      </c>
      <c r="AE2987" s="104">
        <f t="shared" si="233"/>
        <v>328.28411906976748</v>
      </c>
      <c r="AF2987" s="104">
        <f t="shared" si="234"/>
        <v>12474.796524651165</v>
      </c>
    </row>
    <row r="2988" spans="28:32" ht="20.100000000000001" customHeight="1" x14ac:dyDescent="0.5">
      <c r="AB2988" s="102">
        <f t="shared" si="230"/>
        <v>38</v>
      </c>
      <c r="AC2988" s="103">
        <f t="shared" si="231"/>
        <v>64.620930232558152</v>
      </c>
      <c r="AD2988" s="103">
        <f t="shared" si="232"/>
        <v>2455.5953488372097</v>
      </c>
      <c r="AE2988" s="104">
        <f t="shared" si="233"/>
        <v>328.28411906976748</v>
      </c>
      <c r="AF2988" s="104">
        <f t="shared" si="234"/>
        <v>12474.796524651165</v>
      </c>
    </row>
    <row r="2989" spans="28:32" ht="20.100000000000001" customHeight="1" x14ac:dyDescent="0.5">
      <c r="AB2989" s="102">
        <f t="shared" si="230"/>
        <v>38</v>
      </c>
      <c r="AC2989" s="103">
        <f t="shared" si="231"/>
        <v>64.620930232558152</v>
      </c>
      <c r="AD2989" s="103">
        <f t="shared" si="232"/>
        <v>2455.5953488372097</v>
      </c>
      <c r="AE2989" s="104">
        <f t="shared" si="233"/>
        <v>328.28411906976748</v>
      </c>
      <c r="AF2989" s="104">
        <f t="shared" si="234"/>
        <v>12474.796524651165</v>
      </c>
    </row>
    <row r="2990" spans="28:32" ht="20.100000000000001" customHeight="1" x14ac:dyDescent="0.5">
      <c r="AB2990" s="102">
        <f t="shared" si="230"/>
        <v>38</v>
      </c>
      <c r="AC2990" s="103">
        <f t="shared" si="231"/>
        <v>64.620930232558152</v>
      </c>
      <c r="AD2990" s="103">
        <f t="shared" si="232"/>
        <v>2455.5953488372097</v>
      </c>
      <c r="AE2990" s="104">
        <f t="shared" si="233"/>
        <v>328.28411906976748</v>
      </c>
      <c r="AF2990" s="104">
        <f t="shared" si="234"/>
        <v>12474.796524651165</v>
      </c>
    </row>
    <row r="2991" spans="28:32" ht="20.100000000000001" customHeight="1" x14ac:dyDescent="0.5">
      <c r="AB2991" s="102">
        <f t="shared" si="230"/>
        <v>38</v>
      </c>
      <c r="AC2991" s="103">
        <f t="shared" si="231"/>
        <v>64.620930232558152</v>
      </c>
      <c r="AD2991" s="103">
        <f t="shared" si="232"/>
        <v>2455.5953488372097</v>
      </c>
      <c r="AE2991" s="104">
        <f t="shared" si="233"/>
        <v>328.28411906976748</v>
      </c>
      <c r="AF2991" s="104">
        <f t="shared" si="234"/>
        <v>12474.796524651165</v>
      </c>
    </row>
    <row r="2992" spans="28:32" ht="20.100000000000001" customHeight="1" x14ac:dyDescent="0.5">
      <c r="AB2992" s="102">
        <f t="shared" si="230"/>
        <v>38</v>
      </c>
      <c r="AC2992" s="103">
        <f t="shared" si="231"/>
        <v>64.620930232558152</v>
      </c>
      <c r="AD2992" s="103">
        <f t="shared" si="232"/>
        <v>2455.5953488372097</v>
      </c>
      <c r="AE2992" s="104">
        <f t="shared" si="233"/>
        <v>328.28411906976748</v>
      </c>
      <c r="AF2992" s="104">
        <f t="shared" si="234"/>
        <v>12474.796524651165</v>
      </c>
    </row>
    <row r="2993" spans="28:32" ht="20.100000000000001" customHeight="1" x14ac:dyDescent="0.5">
      <c r="AB2993" s="102">
        <f t="shared" si="230"/>
        <v>38</v>
      </c>
      <c r="AC2993" s="103">
        <f t="shared" si="231"/>
        <v>64.620930232558152</v>
      </c>
      <c r="AD2993" s="103">
        <f t="shared" si="232"/>
        <v>2455.5953488372097</v>
      </c>
      <c r="AE2993" s="104">
        <f t="shared" si="233"/>
        <v>328.28411906976748</v>
      </c>
      <c r="AF2993" s="104">
        <f t="shared" si="234"/>
        <v>12474.796524651165</v>
      </c>
    </row>
    <row r="2994" spans="28:32" ht="20.100000000000001" customHeight="1" x14ac:dyDescent="0.5">
      <c r="AB2994" s="102">
        <f t="shared" si="230"/>
        <v>38</v>
      </c>
      <c r="AC2994" s="103">
        <f t="shared" si="231"/>
        <v>64.620930232558152</v>
      </c>
      <c r="AD2994" s="103">
        <f t="shared" si="232"/>
        <v>2455.5953488372097</v>
      </c>
      <c r="AE2994" s="104">
        <f t="shared" si="233"/>
        <v>328.28411906976748</v>
      </c>
      <c r="AF2994" s="104">
        <f t="shared" si="234"/>
        <v>12474.796524651165</v>
      </c>
    </row>
    <row r="2995" spans="28:32" ht="20.100000000000001" customHeight="1" x14ac:dyDescent="0.5">
      <c r="AB2995" s="102">
        <f t="shared" si="230"/>
        <v>38</v>
      </c>
      <c r="AC2995" s="103">
        <f t="shared" si="231"/>
        <v>64.620930232558152</v>
      </c>
      <c r="AD2995" s="103">
        <f t="shared" si="232"/>
        <v>2455.5953488372097</v>
      </c>
      <c r="AE2995" s="104">
        <f t="shared" si="233"/>
        <v>328.28411906976748</v>
      </c>
      <c r="AF2995" s="104">
        <f t="shared" si="234"/>
        <v>12474.796524651165</v>
      </c>
    </row>
    <row r="2996" spans="28:32" ht="20.100000000000001" customHeight="1" x14ac:dyDescent="0.5">
      <c r="AB2996" s="102">
        <f t="shared" si="230"/>
        <v>38</v>
      </c>
      <c r="AC2996" s="103">
        <f t="shared" si="231"/>
        <v>64.620930232558152</v>
      </c>
      <c r="AD2996" s="103">
        <f t="shared" si="232"/>
        <v>2455.5953488372097</v>
      </c>
      <c r="AE2996" s="104">
        <f t="shared" si="233"/>
        <v>328.28411906976748</v>
      </c>
      <c r="AF2996" s="104">
        <f t="shared" si="234"/>
        <v>12474.796524651165</v>
      </c>
    </row>
    <row r="2997" spans="28:32" ht="20.100000000000001" customHeight="1" x14ac:dyDescent="0.5">
      <c r="AB2997" s="102">
        <f t="shared" si="230"/>
        <v>38</v>
      </c>
      <c r="AC2997" s="103">
        <f t="shared" si="231"/>
        <v>64.620930232558152</v>
      </c>
      <c r="AD2997" s="103">
        <f t="shared" si="232"/>
        <v>2455.5953488372097</v>
      </c>
      <c r="AE2997" s="104">
        <f t="shared" si="233"/>
        <v>328.28411906976748</v>
      </c>
      <c r="AF2997" s="104">
        <f t="shared" si="234"/>
        <v>12474.796524651165</v>
      </c>
    </row>
    <row r="2998" spans="28:32" ht="20.100000000000001" customHeight="1" x14ac:dyDescent="0.5">
      <c r="AB2998" s="102">
        <f t="shared" si="230"/>
        <v>38</v>
      </c>
      <c r="AC2998" s="103">
        <f t="shared" si="231"/>
        <v>64.620930232558152</v>
      </c>
      <c r="AD2998" s="103">
        <f t="shared" si="232"/>
        <v>2455.5953488372097</v>
      </c>
      <c r="AE2998" s="104">
        <f t="shared" si="233"/>
        <v>328.28411906976748</v>
      </c>
      <c r="AF2998" s="104">
        <f t="shared" si="234"/>
        <v>12474.796524651165</v>
      </c>
    </row>
    <row r="2999" spans="28:32" ht="20.100000000000001" customHeight="1" x14ac:dyDescent="0.5">
      <c r="AB2999" s="102">
        <f t="shared" si="230"/>
        <v>38</v>
      </c>
      <c r="AC2999" s="103">
        <f t="shared" si="231"/>
        <v>64.620930232558152</v>
      </c>
      <c r="AD2999" s="103">
        <f t="shared" si="232"/>
        <v>2455.5953488372097</v>
      </c>
      <c r="AE2999" s="104">
        <f t="shared" si="233"/>
        <v>328.28411906976748</v>
      </c>
      <c r="AF2999" s="104">
        <f t="shared" si="234"/>
        <v>12474.796524651165</v>
      </c>
    </row>
    <row r="3000" spans="28:32" ht="20.100000000000001" customHeight="1" x14ac:dyDescent="0.5">
      <c r="AB3000" s="102">
        <f t="shared" si="230"/>
        <v>38</v>
      </c>
      <c r="AC3000" s="103">
        <f t="shared" si="231"/>
        <v>64.620930232558152</v>
      </c>
      <c r="AD3000" s="103">
        <f t="shared" si="232"/>
        <v>2455.5953488372097</v>
      </c>
      <c r="AE3000" s="104">
        <f t="shared" si="233"/>
        <v>328.28411906976748</v>
      </c>
      <c r="AF3000" s="104">
        <f t="shared" si="234"/>
        <v>12474.796524651165</v>
      </c>
    </row>
    <row r="3001" spans="28:32" ht="20.100000000000001" customHeight="1" x14ac:dyDescent="0.5">
      <c r="AB3001" s="102">
        <f t="shared" si="230"/>
        <v>38</v>
      </c>
      <c r="AC3001" s="103">
        <f t="shared" si="231"/>
        <v>64.620930232558152</v>
      </c>
      <c r="AD3001" s="103">
        <f t="shared" si="232"/>
        <v>2455.5953488372097</v>
      </c>
      <c r="AE3001" s="104">
        <f t="shared" si="233"/>
        <v>328.28411906976748</v>
      </c>
      <c r="AF3001" s="104">
        <f t="shared" si="234"/>
        <v>12474.796524651165</v>
      </c>
    </row>
    <row r="3002" spans="28:32" ht="20.100000000000001" customHeight="1" x14ac:dyDescent="0.5">
      <c r="AB3002" s="102">
        <f t="shared" si="230"/>
        <v>38</v>
      </c>
      <c r="AC3002" s="103">
        <f t="shared" si="231"/>
        <v>64.620930232558152</v>
      </c>
      <c r="AD3002" s="103">
        <f t="shared" si="232"/>
        <v>2455.5953488372097</v>
      </c>
      <c r="AE3002" s="104">
        <f t="shared" si="233"/>
        <v>328.28411906976748</v>
      </c>
      <c r="AF3002" s="104">
        <f t="shared" si="234"/>
        <v>12474.796524651165</v>
      </c>
    </row>
    <row r="3003" spans="28:32" ht="20.100000000000001" customHeight="1" x14ac:dyDescent="0.5">
      <c r="AB3003" s="102">
        <f t="shared" si="230"/>
        <v>38</v>
      </c>
      <c r="AC3003" s="103">
        <f t="shared" si="231"/>
        <v>64.620930232558152</v>
      </c>
      <c r="AD3003" s="103">
        <f t="shared" si="232"/>
        <v>2455.5953488372097</v>
      </c>
      <c r="AE3003" s="104">
        <f t="shared" si="233"/>
        <v>328.28411906976748</v>
      </c>
      <c r="AF3003" s="104">
        <f t="shared" si="234"/>
        <v>12474.796524651165</v>
      </c>
    </row>
    <row r="3004" spans="28:32" ht="20.100000000000001" customHeight="1" x14ac:dyDescent="0.5">
      <c r="AB3004" s="102">
        <f t="shared" si="230"/>
        <v>38</v>
      </c>
      <c r="AC3004" s="103">
        <f t="shared" si="231"/>
        <v>64.620930232558152</v>
      </c>
      <c r="AD3004" s="103">
        <f t="shared" si="232"/>
        <v>2455.5953488372097</v>
      </c>
      <c r="AE3004" s="104">
        <f t="shared" si="233"/>
        <v>328.28411906976748</v>
      </c>
      <c r="AF3004" s="104">
        <f t="shared" si="234"/>
        <v>12474.796524651165</v>
      </c>
    </row>
    <row r="3005" spans="28:32" ht="20.100000000000001" customHeight="1" x14ac:dyDescent="0.5">
      <c r="AB3005" s="102">
        <f t="shared" si="230"/>
        <v>38</v>
      </c>
      <c r="AC3005" s="103">
        <f t="shared" si="231"/>
        <v>64.620930232558152</v>
      </c>
      <c r="AD3005" s="103">
        <f t="shared" si="232"/>
        <v>2455.5953488372097</v>
      </c>
      <c r="AE3005" s="104">
        <f t="shared" si="233"/>
        <v>328.28411906976748</v>
      </c>
      <c r="AF3005" s="104">
        <f t="shared" si="234"/>
        <v>12474.796524651165</v>
      </c>
    </row>
    <row r="3006" spans="28:32" ht="20.100000000000001" customHeight="1" x14ac:dyDescent="0.5">
      <c r="AB3006" s="102">
        <f t="shared" si="230"/>
        <v>38</v>
      </c>
      <c r="AC3006" s="103">
        <f t="shared" si="231"/>
        <v>64.620930232558152</v>
      </c>
      <c r="AD3006" s="103">
        <f t="shared" si="232"/>
        <v>2455.5953488372097</v>
      </c>
      <c r="AE3006" s="104">
        <f t="shared" si="233"/>
        <v>328.28411906976748</v>
      </c>
      <c r="AF3006" s="104">
        <f t="shared" si="234"/>
        <v>12474.796524651165</v>
      </c>
    </row>
    <row r="3007" spans="28:32" ht="20.100000000000001" customHeight="1" x14ac:dyDescent="0.5">
      <c r="AB3007" s="102">
        <f t="shared" si="230"/>
        <v>38</v>
      </c>
      <c r="AC3007" s="103">
        <f t="shared" si="231"/>
        <v>64.620930232558152</v>
      </c>
      <c r="AD3007" s="103">
        <f t="shared" si="232"/>
        <v>2455.5953488372097</v>
      </c>
      <c r="AE3007" s="104">
        <f t="shared" si="233"/>
        <v>328.28411906976748</v>
      </c>
      <c r="AF3007" s="104">
        <f t="shared" si="234"/>
        <v>12474.796524651165</v>
      </c>
    </row>
    <row r="3008" spans="28:32" ht="20.100000000000001" customHeight="1" x14ac:dyDescent="0.5">
      <c r="AB3008" s="102">
        <f t="shared" si="230"/>
        <v>38</v>
      </c>
      <c r="AC3008" s="103">
        <f t="shared" si="231"/>
        <v>64.620930232558152</v>
      </c>
      <c r="AD3008" s="103">
        <f t="shared" si="232"/>
        <v>2455.5953488372097</v>
      </c>
      <c r="AE3008" s="104">
        <f t="shared" si="233"/>
        <v>328.28411906976748</v>
      </c>
      <c r="AF3008" s="104">
        <f t="shared" si="234"/>
        <v>12474.796524651165</v>
      </c>
    </row>
    <row r="3009" spans="28:32" ht="20.100000000000001" customHeight="1" x14ac:dyDescent="0.5">
      <c r="AB3009" s="102">
        <f t="shared" si="230"/>
        <v>38</v>
      </c>
      <c r="AC3009" s="103">
        <f t="shared" si="231"/>
        <v>64.620930232558152</v>
      </c>
      <c r="AD3009" s="103">
        <f t="shared" si="232"/>
        <v>2455.5953488372097</v>
      </c>
      <c r="AE3009" s="104">
        <f t="shared" si="233"/>
        <v>328.28411906976748</v>
      </c>
      <c r="AF3009" s="104">
        <f t="shared" si="234"/>
        <v>12474.796524651165</v>
      </c>
    </row>
    <row r="3010" spans="28:32" ht="20.100000000000001" customHeight="1" x14ac:dyDescent="0.5">
      <c r="AB3010" s="102">
        <f t="shared" si="230"/>
        <v>38</v>
      </c>
      <c r="AC3010" s="103">
        <f t="shared" si="231"/>
        <v>64.620930232558152</v>
      </c>
      <c r="AD3010" s="103">
        <f t="shared" si="232"/>
        <v>2455.5953488372097</v>
      </c>
      <c r="AE3010" s="104">
        <f t="shared" si="233"/>
        <v>328.28411906976748</v>
      </c>
      <c r="AF3010" s="104">
        <f t="shared" si="234"/>
        <v>12474.796524651165</v>
      </c>
    </row>
    <row r="3011" spans="28:32" ht="20.100000000000001" customHeight="1" x14ac:dyDescent="0.5">
      <c r="AB3011" s="102">
        <f t="shared" si="230"/>
        <v>38</v>
      </c>
      <c r="AC3011" s="103">
        <f t="shared" si="231"/>
        <v>64.620930232558152</v>
      </c>
      <c r="AD3011" s="103">
        <f t="shared" si="232"/>
        <v>2455.5953488372097</v>
      </c>
      <c r="AE3011" s="104">
        <f t="shared" si="233"/>
        <v>328.28411906976748</v>
      </c>
      <c r="AF3011" s="104">
        <f t="shared" si="234"/>
        <v>12474.796524651165</v>
      </c>
    </row>
    <row r="3012" spans="28:32" ht="20.100000000000001" customHeight="1" x14ac:dyDescent="0.5">
      <c r="AB3012" s="102">
        <f t="shared" si="230"/>
        <v>38</v>
      </c>
      <c r="AC3012" s="103">
        <f t="shared" si="231"/>
        <v>64.620930232558152</v>
      </c>
      <c r="AD3012" s="103">
        <f t="shared" si="232"/>
        <v>2455.5953488372097</v>
      </c>
      <c r="AE3012" s="104">
        <f t="shared" si="233"/>
        <v>328.28411906976748</v>
      </c>
      <c r="AF3012" s="104">
        <f t="shared" si="234"/>
        <v>12474.796524651165</v>
      </c>
    </row>
    <row r="3013" spans="28:32" ht="20.100000000000001" customHeight="1" x14ac:dyDescent="0.5">
      <c r="AB3013" s="102">
        <f t="shared" si="230"/>
        <v>38</v>
      </c>
      <c r="AC3013" s="103">
        <f t="shared" si="231"/>
        <v>64.620930232558152</v>
      </c>
      <c r="AD3013" s="103">
        <f t="shared" si="232"/>
        <v>2455.5953488372097</v>
      </c>
      <c r="AE3013" s="104">
        <f t="shared" si="233"/>
        <v>328.28411906976748</v>
      </c>
      <c r="AF3013" s="104">
        <f t="shared" si="234"/>
        <v>12474.796524651165</v>
      </c>
    </row>
    <row r="3014" spans="28:32" ht="20.100000000000001" customHeight="1" x14ac:dyDescent="0.5">
      <c r="AB3014" s="102">
        <f t="shared" si="230"/>
        <v>38</v>
      </c>
      <c r="AC3014" s="103">
        <f t="shared" si="231"/>
        <v>64.620930232558152</v>
      </c>
      <c r="AD3014" s="103">
        <f t="shared" si="232"/>
        <v>2455.5953488372097</v>
      </c>
      <c r="AE3014" s="104">
        <f t="shared" si="233"/>
        <v>328.28411906976748</v>
      </c>
      <c r="AF3014" s="104">
        <f t="shared" si="234"/>
        <v>12474.796524651165</v>
      </c>
    </row>
    <row r="3015" spans="28:32" ht="20.100000000000001" customHeight="1" x14ac:dyDescent="0.5">
      <c r="AB3015" s="102">
        <f t="shared" ref="AB3015:AB3078" si="235">AB3014+U3015</f>
        <v>38</v>
      </c>
      <c r="AC3015" s="103">
        <f t="shared" ref="AC3015:AC3078" si="236">IF(U3015&gt;0,(W3015+AD3014)/AB3015,AC3014)</f>
        <v>64.620930232558152</v>
      </c>
      <c r="AD3015" s="103">
        <f t="shared" ref="AD3015:AD3078" si="237">AB3015*AC3015</f>
        <v>2455.5953488372097</v>
      </c>
      <c r="AE3015" s="104">
        <f t="shared" ref="AE3015:AE3078" si="238">IF(U3015&gt;0,(AF3014+Z3015)/AB3015,AE3014)</f>
        <v>328.28411906976748</v>
      </c>
      <c r="AF3015" s="104">
        <f t="shared" ref="AF3015:AF3078" si="239">AB3015*AE3015</f>
        <v>12474.796524651165</v>
      </c>
    </row>
    <row r="3016" spans="28:32" ht="20.100000000000001" customHeight="1" x14ac:dyDescent="0.5">
      <c r="AB3016" s="102">
        <f t="shared" si="235"/>
        <v>38</v>
      </c>
      <c r="AC3016" s="103">
        <f t="shared" si="236"/>
        <v>64.620930232558152</v>
      </c>
      <c r="AD3016" s="103">
        <f t="shared" si="237"/>
        <v>2455.5953488372097</v>
      </c>
      <c r="AE3016" s="104">
        <f t="shared" si="238"/>
        <v>328.28411906976748</v>
      </c>
      <c r="AF3016" s="104">
        <f t="shared" si="239"/>
        <v>12474.796524651165</v>
      </c>
    </row>
    <row r="3017" spans="28:32" ht="20.100000000000001" customHeight="1" x14ac:dyDescent="0.5">
      <c r="AB3017" s="102">
        <f t="shared" si="235"/>
        <v>38</v>
      </c>
      <c r="AC3017" s="103">
        <f t="shared" si="236"/>
        <v>64.620930232558152</v>
      </c>
      <c r="AD3017" s="103">
        <f t="shared" si="237"/>
        <v>2455.5953488372097</v>
      </c>
      <c r="AE3017" s="104">
        <f t="shared" si="238"/>
        <v>328.28411906976748</v>
      </c>
      <c r="AF3017" s="104">
        <f t="shared" si="239"/>
        <v>12474.796524651165</v>
      </c>
    </row>
    <row r="3018" spans="28:32" ht="20.100000000000001" customHeight="1" x14ac:dyDescent="0.5">
      <c r="AB3018" s="102">
        <f t="shared" si="235"/>
        <v>38</v>
      </c>
      <c r="AC3018" s="103">
        <f t="shared" si="236"/>
        <v>64.620930232558152</v>
      </c>
      <c r="AD3018" s="103">
        <f t="shared" si="237"/>
        <v>2455.5953488372097</v>
      </c>
      <c r="AE3018" s="104">
        <f t="shared" si="238"/>
        <v>328.28411906976748</v>
      </c>
      <c r="AF3018" s="104">
        <f t="shared" si="239"/>
        <v>12474.796524651165</v>
      </c>
    </row>
    <row r="3019" spans="28:32" ht="20.100000000000001" customHeight="1" x14ac:dyDescent="0.5">
      <c r="AB3019" s="102">
        <f t="shared" si="235"/>
        <v>38</v>
      </c>
      <c r="AC3019" s="103">
        <f t="shared" si="236"/>
        <v>64.620930232558152</v>
      </c>
      <c r="AD3019" s="103">
        <f t="shared" si="237"/>
        <v>2455.5953488372097</v>
      </c>
      <c r="AE3019" s="104">
        <f t="shared" si="238"/>
        <v>328.28411906976748</v>
      </c>
      <c r="AF3019" s="104">
        <f t="shared" si="239"/>
        <v>12474.796524651165</v>
      </c>
    </row>
    <row r="3020" spans="28:32" ht="20.100000000000001" customHeight="1" x14ac:dyDescent="0.5">
      <c r="AB3020" s="102">
        <f t="shared" si="235"/>
        <v>38</v>
      </c>
      <c r="AC3020" s="103">
        <f t="shared" si="236"/>
        <v>64.620930232558152</v>
      </c>
      <c r="AD3020" s="103">
        <f t="shared" si="237"/>
        <v>2455.5953488372097</v>
      </c>
      <c r="AE3020" s="104">
        <f t="shared" si="238"/>
        <v>328.28411906976748</v>
      </c>
      <c r="AF3020" s="104">
        <f t="shared" si="239"/>
        <v>12474.796524651165</v>
      </c>
    </row>
    <row r="3021" spans="28:32" ht="20.100000000000001" customHeight="1" x14ac:dyDescent="0.5">
      <c r="AB3021" s="102">
        <f t="shared" si="235"/>
        <v>38</v>
      </c>
      <c r="AC3021" s="103">
        <f t="shared" si="236"/>
        <v>64.620930232558152</v>
      </c>
      <c r="AD3021" s="103">
        <f t="shared" si="237"/>
        <v>2455.5953488372097</v>
      </c>
      <c r="AE3021" s="104">
        <f t="shared" si="238"/>
        <v>328.28411906976748</v>
      </c>
      <c r="AF3021" s="104">
        <f t="shared" si="239"/>
        <v>12474.796524651165</v>
      </c>
    </row>
    <row r="3022" spans="28:32" ht="20.100000000000001" customHeight="1" x14ac:dyDescent="0.5">
      <c r="AB3022" s="102">
        <f t="shared" si="235"/>
        <v>38</v>
      </c>
      <c r="AC3022" s="103">
        <f t="shared" si="236"/>
        <v>64.620930232558152</v>
      </c>
      <c r="AD3022" s="103">
        <f t="shared" si="237"/>
        <v>2455.5953488372097</v>
      </c>
      <c r="AE3022" s="104">
        <f t="shared" si="238"/>
        <v>328.28411906976748</v>
      </c>
      <c r="AF3022" s="104">
        <f t="shared" si="239"/>
        <v>12474.796524651165</v>
      </c>
    </row>
    <row r="3023" spans="28:32" ht="20.100000000000001" customHeight="1" x14ac:dyDescent="0.5">
      <c r="AB3023" s="102">
        <f t="shared" si="235"/>
        <v>38</v>
      </c>
      <c r="AC3023" s="103">
        <f t="shared" si="236"/>
        <v>64.620930232558152</v>
      </c>
      <c r="AD3023" s="103">
        <f t="shared" si="237"/>
        <v>2455.5953488372097</v>
      </c>
      <c r="AE3023" s="104">
        <f t="shared" si="238"/>
        <v>328.28411906976748</v>
      </c>
      <c r="AF3023" s="104">
        <f t="shared" si="239"/>
        <v>12474.796524651165</v>
      </c>
    </row>
    <row r="3024" spans="28:32" ht="20.100000000000001" customHeight="1" x14ac:dyDescent="0.5">
      <c r="AB3024" s="102">
        <f t="shared" si="235"/>
        <v>38</v>
      </c>
      <c r="AC3024" s="103">
        <f t="shared" si="236"/>
        <v>64.620930232558152</v>
      </c>
      <c r="AD3024" s="103">
        <f t="shared" si="237"/>
        <v>2455.5953488372097</v>
      </c>
      <c r="AE3024" s="104">
        <f t="shared" si="238"/>
        <v>328.28411906976748</v>
      </c>
      <c r="AF3024" s="104">
        <f t="shared" si="239"/>
        <v>12474.796524651165</v>
      </c>
    </row>
    <row r="3025" spans="28:32" ht="20.100000000000001" customHeight="1" x14ac:dyDescent="0.5">
      <c r="AB3025" s="102">
        <f t="shared" si="235"/>
        <v>38</v>
      </c>
      <c r="AC3025" s="103">
        <f t="shared" si="236"/>
        <v>64.620930232558152</v>
      </c>
      <c r="AD3025" s="103">
        <f t="shared" si="237"/>
        <v>2455.5953488372097</v>
      </c>
      <c r="AE3025" s="104">
        <f t="shared" si="238"/>
        <v>328.28411906976748</v>
      </c>
      <c r="AF3025" s="104">
        <f t="shared" si="239"/>
        <v>12474.796524651165</v>
      </c>
    </row>
    <row r="3026" spans="28:32" ht="20.100000000000001" customHeight="1" x14ac:dyDescent="0.5">
      <c r="AB3026" s="102">
        <f t="shared" si="235"/>
        <v>38</v>
      </c>
      <c r="AC3026" s="103">
        <f t="shared" si="236"/>
        <v>64.620930232558152</v>
      </c>
      <c r="AD3026" s="103">
        <f t="shared" si="237"/>
        <v>2455.5953488372097</v>
      </c>
      <c r="AE3026" s="104">
        <f t="shared" si="238"/>
        <v>328.28411906976748</v>
      </c>
      <c r="AF3026" s="104">
        <f t="shared" si="239"/>
        <v>12474.796524651165</v>
      </c>
    </row>
    <row r="3027" spans="28:32" ht="20.100000000000001" customHeight="1" x14ac:dyDescent="0.5">
      <c r="AB3027" s="102">
        <f t="shared" si="235"/>
        <v>38</v>
      </c>
      <c r="AC3027" s="103">
        <f t="shared" si="236"/>
        <v>64.620930232558152</v>
      </c>
      <c r="AD3027" s="103">
        <f t="shared" si="237"/>
        <v>2455.5953488372097</v>
      </c>
      <c r="AE3027" s="104">
        <f t="shared" si="238"/>
        <v>328.28411906976748</v>
      </c>
      <c r="AF3027" s="104">
        <f t="shared" si="239"/>
        <v>12474.796524651165</v>
      </c>
    </row>
    <row r="3028" spans="28:32" ht="20.100000000000001" customHeight="1" x14ac:dyDescent="0.5">
      <c r="AB3028" s="102">
        <f t="shared" si="235"/>
        <v>38</v>
      </c>
      <c r="AC3028" s="103">
        <f t="shared" si="236"/>
        <v>64.620930232558152</v>
      </c>
      <c r="AD3028" s="103">
        <f t="shared" si="237"/>
        <v>2455.5953488372097</v>
      </c>
      <c r="AE3028" s="104">
        <f t="shared" si="238"/>
        <v>328.28411906976748</v>
      </c>
      <c r="AF3028" s="104">
        <f t="shared" si="239"/>
        <v>12474.796524651165</v>
      </c>
    </row>
    <row r="3029" spans="28:32" ht="20.100000000000001" customHeight="1" x14ac:dyDescent="0.5">
      <c r="AB3029" s="102">
        <f t="shared" si="235"/>
        <v>38</v>
      </c>
      <c r="AC3029" s="103">
        <f t="shared" si="236"/>
        <v>64.620930232558152</v>
      </c>
      <c r="AD3029" s="103">
        <f t="shared" si="237"/>
        <v>2455.5953488372097</v>
      </c>
      <c r="AE3029" s="104">
        <f t="shared" si="238"/>
        <v>328.28411906976748</v>
      </c>
      <c r="AF3029" s="104">
        <f t="shared" si="239"/>
        <v>12474.796524651165</v>
      </c>
    </row>
    <row r="3030" spans="28:32" ht="20.100000000000001" customHeight="1" x14ac:dyDescent="0.5">
      <c r="AB3030" s="102">
        <f t="shared" si="235"/>
        <v>38</v>
      </c>
      <c r="AC3030" s="103">
        <f t="shared" si="236"/>
        <v>64.620930232558152</v>
      </c>
      <c r="AD3030" s="103">
        <f t="shared" si="237"/>
        <v>2455.5953488372097</v>
      </c>
      <c r="AE3030" s="104">
        <f t="shared" si="238"/>
        <v>328.28411906976748</v>
      </c>
      <c r="AF3030" s="104">
        <f t="shared" si="239"/>
        <v>12474.796524651165</v>
      </c>
    </row>
    <row r="3031" spans="28:32" ht="20.100000000000001" customHeight="1" x14ac:dyDescent="0.5">
      <c r="AB3031" s="102">
        <f t="shared" si="235"/>
        <v>38</v>
      </c>
      <c r="AC3031" s="103">
        <f t="shared" si="236"/>
        <v>64.620930232558152</v>
      </c>
      <c r="AD3031" s="103">
        <f t="shared" si="237"/>
        <v>2455.5953488372097</v>
      </c>
      <c r="AE3031" s="104">
        <f t="shared" si="238"/>
        <v>328.28411906976748</v>
      </c>
      <c r="AF3031" s="104">
        <f t="shared" si="239"/>
        <v>12474.796524651165</v>
      </c>
    </row>
    <row r="3032" spans="28:32" ht="20.100000000000001" customHeight="1" x14ac:dyDescent="0.5">
      <c r="AB3032" s="102">
        <f t="shared" si="235"/>
        <v>38</v>
      </c>
      <c r="AC3032" s="103">
        <f t="shared" si="236"/>
        <v>64.620930232558152</v>
      </c>
      <c r="AD3032" s="103">
        <f t="shared" si="237"/>
        <v>2455.5953488372097</v>
      </c>
      <c r="AE3032" s="104">
        <f t="shared" si="238"/>
        <v>328.28411906976748</v>
      </c>
      <c r="AF3032" s="104">
        <f t="shared" si="239"/>
        <v>12474.796524651165</v>
      </c>
    </row>
    <row r="3033" spans="28:32" ht="20.100000000000001" customHeight="1" x14ac:dyDescent="0.5">
      <c r="AB3033" s="102">
        <f t="shared" si="235"/>
        <v>38</v>
      </c>
      <c r="AC3033" s="103">
        <f t="shared" si="236"/>
        <v>64.620930232558152</v>
      </c>
      <c r="AD3033" s="103">
        <f t="shared" si="237"/>
        <v>2455.5953488372097</v>
      </c>
      <c r="AE3033" s="104">
        <f t="shared" si="238"/>
        <v>328.28411906976748</v>
      </c>
      <c r="AF3033" s="104">
        <f t="shared" si="239"/>
        <v>12474.796524651165</v>
      </c>
    </row>
    <row r="3034" spans="28:32" ht="20.100000000000001" customHeight="1" x14ac:dyDescent="0.5">
      <c r="AB3034" s="102">
        <f t="shared" si="235"/>
        <v>38</v>
      </c>
      <c r="AC3034" s="103">
        <f t="shared" si="236"/>
        <v>64.620930232558152</v>
      </c>
      <c r="AD3034" s="103">
        <f t="shared" si="237"/>
        <v>2455.5953488372097</v>
      </c>
      <c r="AE3034" s="104">
        <f t="shared" si="238"/>
        <v>328.28411906976748</v>
      </c>
      <c r="AF3034" s="104">
        <f t="shared" si="239"/>
        <v>12474.796524651165</v>
      </c>
    </row>
    <row r="3035" spans="28:32" ht="20.100000000000001" customHeight="1" x14ac:dyDescent="0.5">
      <c r="AB3035" s="102">
        <f t="shared" si="235"/>
        <v>38</v>
      </c>
      <c r="AC3035" s="103">
        <f t="shared" si="236"/>
        <v>64.620930232558152</v>
      </c>
      <c r="AD3035" s="103">
        <f t="shared" si="237"/>
        <v>2455.5953488372097</v>
      </c>
      <c r="AE3035" s="104">
        <f t="shared" si="238"/>
        <v>328.28411906976748</v>
      </c>
      <c r="AF3035" s="104">
        <f t="shared" si="239"/>
        <v>12474.796524651165</v>
      </c>
    </row>
    <row r="3036" spans="28:32" ht="20.100000000000001" customHeight="1" x14ac:dyDescent="0.5">
      <c r="AB3036" s="102">
        <f t="shared" si="235"/>
        <v>38</v>
      </c>
      <c r="AC3036" s="103">
        <f t="shared" si="236"/>
        <v>64.620930232558152</v>
      </c>
      <c r="AD3036" s="103">
        <f t="shared" si="237"/>
        <v>2455.5953488372097</v>
      </c>
      <c r="AE3036" s="104">
        <f t="shared" si="238"/>
        <v>328.28411906976748</v>
      </c>
      <c r="AF3036" s="104">
        <f t="shared" si="239"/>
        <v>12474.796524651165</v>
      </c>
    </row>
    <row r="3037" spans="28:32" ht="20.100000000000001" customHeight="1" x14ac:dyDescent="0.5">
      <c r="AB3037" s="102">
        <f t="shared" si="235"/>
        <v>38</v>
      </c>
      <c r="AC3037" s="103">
        <f t="shared" si="236"/>
        <v>64.620930232558152</v>
      </c>
      <c r="AD3037" s="103">
        <f t="shared" si="237"/>
        <v>2455.5953488372097</v>
      </c>
      <c r="AE3037" s="104">
        <f t="shared" si="238"/>
        <v>328.28411906976748</v>
      </c>
      <c r="AF3037" s="104">
        <f t="shared" si="239"/>
        <v>12474.796524651165</v>
      </c>
    </row>
    <row r="3038" spans="28:32" ht="20.100000000000001" customHeight="1" x14ac:dyDescent="0.5">
      <c r="AB3038" s="102">
        <f t="shared" si="235"/>
        <v>38</v>
      </c>
      <c r="AC3038" s="103">
        <f t="shared" si="236"/>
        <v>64.620930232558152</v>
      </c>
      <c r="AD3038" s="103">
        <f t="shared" si="237"/>
        <v>2455.5953488372097</v>
      </c>
      <c r="AE3038" s="104">
        <f t="shared" si="238"/>
        <v>328.28411906976748</v>
      </c>
      <c r="AF3038" s="104">
        <f t="shared" si="239"/>
        <v>12474.796524651165</v>
      </c>
    </row>
    <row r="3039" spans="28:32" ht="20.100000000000001" customHeight="1" x14ac:dyDescent="0.5">
      <c r="AB3039" s="102">
        <f t="shared" si="235"/>
        <v>38</v>
      </c>
      <c r="AC3039" s="103">
        <f t="shared" si="236"/>
        <v>64.620930232558152</v>
      </c>
      <c r="AD3039" s="103">
        <f t="shared" si="237"/>
        <v>2455.5953488372097</v>
      </c>
      <c r="AE3039" s="104">
        <f t="shared" si="238"/>
        <v>328.28411906976748</v>
      </c>
      <c r="AF3039" s="104">
        <f t="shared" si="239"/>
        <v>12474.796524651165</v>
      </c>
    </row>
    <row r="3040" spans="28:32" ht="20.100000000000001" customHeight="1" x14ac:dyDescent="0.5">
      <c r="AB3040" s="102">
        <f t="shared" si="235"/>
        <v>38</v>
      </c>
      <c r="AC3040" s="103">
        <f t="shared" si="236"/>
        <v>64.620930232558152</v>
      </c>
      <c r="AD3040" s="103">
        <f t="shared" si="237"/>
        <v>2455.5953488372097</v>
      </c>
      <c r="AE3040" s="104">
        <f t="shared" si="238"/>
        <v>328.28411906976748</v>
      </c>
      <c r="AF3040" s="104">
        <f t="shared" si="239"/>
        <v>12474.796524651165</v>
      </c>
    </row>
    <row r="3041" spans="28:32" ht="20.100000000000001" customHeight="1" x14ac:dyDescent="0.5">
      <c r="AB3041" s="102">
        <f t="shared" si="235"/>
        <v>38</v>
      </c>
      <c r="AC3041" s="103">
        <f t="shared" si="236"/>
        <v>64.620930232558152</v>
      </c>
      <c r="AD3041" s="103">
        <f t="shared" si="237"/>
        <v>2455.5953488372097</v>
      </c>
      <c r="AE3041" s="104">
        <f t="shared" si="238"/>
        <v>328.28411906976748</v>
      </c>
      <c r="AF3041" s="104">
        <f t="shared" si="239"/>
        <v>12474.796524651165</v>
      </c>
    </row>
    <row r="3042" spans="28:32" ht="20.100000000000001" customHeight="1" x14ac:dyDescent="0.5">
      <c r="AB3042" s="102">
        <f t="shared" si="235"/>
        <v>38</v>
      </c>
      <c r="AC3042" s="103">
        <f t="shared" si="236"/>
        <v>64.620930232558152</v>
      </c>
      <c r="AD3042" s="103">
        <f t="shared" si="237"/>
        <v>2455.5953488372097</v>
      </c>
      <c r="AE3042" s="104">
        <f t="shared" si="238"/>
        <v>328.28411906976748</v>
      </c>
      <c r="AF3042" s="104">
        <f t="shared" si="239"/>
        <v>12474.796524651165</v>
      </c>
    </row>
    <row r="3043" spans="28:32" ht="20.100000000000001" customHeight="1" x14ac:dyDescent="0.5">
      <c r="AB3043" s="102">
        <f t="shared" si="235"/>
        <v>38</v>
      </c>
      <c r="AC3043" s="103">
        <f t="shared" si="236"/>
        <v>64.620930232558152</v>
      </c>
      <c r="AD3043" s="103">
        <f t="shared" si="237"/>
        <v>2455.5953488372097</v>
      </c>
      <c r="AE3043" s="104">
        <f t="shared" si="238"/>
        <v>328.28411906976748</v>
      </c>
      <c r="AF3043" s="104">
        <f t="shared" si="239"/>
        <v>12474.796524651165</v>
      </c>
    </row>
    <row r="3044" spans="28:32" ht="20.100000000000001" customHeight="1" x14ac:dyDescent="0.5">
      <c r="AB3044" s="102">
        <f t="shared" si="235"/>
        <v>38</v>
      </c>
      <c r="AC3044" s="103">
        <f t="shared" si="236"/>
        <v>64.620930232558152</v>
      </c>
      <c r="AD3044" s="103">
        <f t="shared" si="237"/>
        <v>2455.5953488372097</v>
      </c>
      <c r="AE3044" s="104">
        <f t="shared" si="238"/>
        <v>328.28411906976748</v>
      </c>
      <c r="AF3044" s="104">
        <f t="shared" si="239"/>
        <v>12474.796524651165</v>
      </c>
    </row>
    <row r="3045" spans="28:32" ht="20.100000000000001" customHeight="1" x14ac:dyDescent="0.5">
      <c r="AB3045" s="102">
        <f t="shared" si="235"/>
        <v>38</v>
      </c>
      <c r="AC3045" s="103">
        <f t="shared" si="236"/>
        <v>64.620930232558152</v>
      </c>
      <c r="AD3045" s="103">
        <f t="shared" si="237"/>
        <v>2455.5953488372097</v>
      </c>
      <c r="AE3045" s="104">
        <f t="shared" si="238"/>
        <v>328.28411906976748</v>
      </c>
      <c r="AF3045" s="104">
        <f t="shared" si="239"/>
        <v>12474.796524651165</v>
      </c>
    </row>
    <row r="3046" spans="28:32" ht="20.100000000000001" customHeight="1" x14ac:dyDescent="0.5">
      <c r="AB3046" s="102">
        <f t="shared" si="235"/>
        <v>38</v>
      </c>
      <c r="AC3046" s="103">
        <f t="shared" si="236"/>
        <v>64.620930232558152</v>
      </c>
      <c r="AD3046" s="103">
        <f t="shared" si="237"/>
        <v>2455.5953488372097</v>
      </c>
      <c r="AE3046" s="104">
        <f t="shared" si="238"/>
        <v>328.28411906976748</v>
      </c>
      <c r="AF3046" s="104">
        <f t="shared" si="239"/>
        <v>12474.796524651165</v>
      </c>
    </row>
    <row r="3047" spans="28:32" ht="20.100000000000001" customHeight="1" x14ac:dyDescent="0.5">
      <c r="AB3047" s="102">
        <f t="shared" si="235"/>
        <v>38</v>
      </c>
      <c r="AC3047" s="103">
        <f t="shared" si="236"/>
        <v>64.620930232558152</v>
      </c>
      <c r="AD3047" s="103">
        <f t="shared" si="237"/>
        <v>2455.5953488372097</v>
      </c>
      <c r="AE3047" s="104">
        <f t="shared" si="238"/>
        <v>328.28411906976748</v>
      </c>
      <c r="AF3047" s="104">
        <f t="shared" si="239"/>
        <v>12474.796524651165</v>
      </c>
    </row>
    <row r="3048" spans="28:32" ht="20.100000000000001" customHeight="1" x14ac:dyDescent="0.5">
      <c r="AB3048" s="102">
        <f t="shared" si="235"/>
        <v>38</v>
      </c>
      <c r="AC3048" s="103">
        <f t="shared" si="236"/>
        <v>64.620930232558152</v>
      </c>
      <c r="AD3048" s="103">
        <f t="shared" si="237"/>
        <v>2455.5953488372097</v>
      </c>
      <c r="AE3048" s="104">
        <f t="shared" si="238"/>
        <v>328.28411906976748</v>
      </c>
      <c r="AF3048" s="104">
        <f t="shared" si="239"/>
        <v>12474.796524651165</v>
      </c>
    </row>
    <row r="3049" spans="28:32" ht="20.100000000000001" customHeight="1" x14ac:dyDescent="0.5">
      <c r="AB3049" s="102">
        <f t="shared" si="235"/>
        <v>38</v>
      </c>
      <c r="AC3049" s="103">
        <f t="shared" si="236"/>
        <v>64.620930232558152</v>
      </c>
      <c r="AD3049" s="103">
        <f t="shared" si="237"/>
        <v>2455.5953488372097</v>
      </c>
      <c r="AE3049" s="104">
        <f t="shared" si="238"/>
        <v>328.28411906976748</v>
      </c>
      <c r="AF3049" s="104">
        <f t="shared" si="239"/>
        <v>12474.796524651165</v>
      </c>
    </row>
    <row r="3050" spans="28:32" ht="20.100000000000001" customHeight="1" x14ac:dyDescent="0.5">
      <c r="AB3050" s="102">
        <f t="shared" si="235"/>
        <v>38</v>
      </c>
      <c r="AC3050" s="103">
        <f t="shared" si="236"/>
        <v>64.620930232558152</v>
      </c>
      <c r="AD3050" s="103">
        <f t="shared" si="237"/>
        <v>2455.5953488372097</v>
      </c>
      <c r="AE3050" s="104">
        <f t="shared" si="238"/>
        <v>328.28411906976748</v>
      </c>
      <c r="AF3050" s="104">
        <f t="shared" si="239"/>
        <v>12474.796524651165</v>
      </c>
    </row>
    <row r="3051" spans="28:32" ht="20.100000000000001" customHeight="1" x14ac:dyDescent="0.5">
      <c r="AB3051" s="102">
        <f t="shared" si="235"/>
        <v>38</v>
      </c>
      <c r="AC3051" s="103">
        <f t="shared" si="236"/>
        <v>64.620930232558152</v>
      </c>
      <c r="AD3051" s="103">
        <f t="shared" si="237"/>
        <v>2455.5953488372097</v>
      </c>
      <c r="AE3051" s="104">
        <f t="shared" si="238"/>
        <v>328.28411906976748</v>
      </c>
      <c r="AF3051" s="104">
        <f t="shared" si="239"/>
        <v>12474.796524651165</v>
      </c>
    </row>
    <row r="3052" spans="28:32" ht="20.100000000000001" customHeight="1" x14ac:dyDescent="0.5">
      <c r="AB3052" s="102">
        <f t="shared" si="235"/>
        <v>38</v>
      </c>
      <c r="AC3052" s="103">
        <f t="shared" si="236"/>
        <v>64.620930232558152</v>
      </c>
      <c r="AD3052" s="103">
        <f t="shared" si="237"/>
        <v>2455.5953488372097</v>
      </c>
      <c r="AE3052" s="104">
        <f t="shared" si="238"/>
        <v>328.28411906976748</v>
      </c>
      <c r="AF3052" s="104">
        <f t="shared" si="239"/>
        <v>12474.796524651165</v>
      </c>
    </row>
    <row r="3053" spans="28:32" ht="20.100000000000001" customHeight="1" x14ac:dyDescent="0.5">
      <c r="AB3053" s="102">
        <f t="shared" si="235"/>
        <v>38</v>
      </c>
      <c r="AC3053" s="103">
        <f t="shared" si="236"/>
        <v>64.620930232558152</v>
      </c>
      <c r="AD3053" s="103">
        <f t="shared" si="237"/>
        <v>2455.5953488372097</v>
      </c>
      <c r="AE3053" s="104">
        <f t="shared" si="238"/>
        <v>328.28411906976748</v>
      </c>
      <c r="AF3053" s="104">
        <f t="shared" si="239"/>
        <v>12474.796524651165</v>
      </c>
    </row>
    <row r="3054" spans="28:32" ht="20.100000000000001" customHeight="1" x14ac:dyDescent="0.5">
      <c r="AB3054" s="102">
        <f t="shared" si="235"/>
        <v>38</v>
      </c>
      <c r="AC3054" s="103">
        <f t="shared" si="236"/>
        <v>64.620930232558152</v>
      </c>
      <c r="AD3054" s="103">
        <f t="shared" si="237"/>
        <v>2455.5953488372097</v>
      </c>
      <c r="AE3054" s="104">
        <f t="shared" si="238"/>
        <v>328.28411906976748</v>
      </c>
      <c r="AF3054" s="104">
        <f t="shared" si="239"/>
        <v>12474.796524651165</v>
      </c>
    </row>
    <row r="3055" spans="28:32" ht="20.100000000000001" customHeight="1" x14ac:dyDescent="0.5">
      <c r="AB3055" s="102">
        <f t="shared" si="235"/>
        <v>38</v>
      </c>
      <c r="AC3055" s="103">
        <f t="shared" si="236"/>
        <v>64.620930232558152</v>
      </c>
      <c r="AD3055" s="103">
        <f t="shared" si="237"/>
        <v>2455.5953488372097</v>
      </c>
      <c r="AE3055" s="104">
        <f t="shared" si="238"/>
        <v>328.28411906976748</v>
      </c>
      <c r="AF3055" s="104">
        <f t="shared" si="239"/>
        <v>12474.796524651165</v>
      </c>
    </row>
    <row r="3056" spans="28:32" ht="20.100000000000001" customHeight="1" x14ac:dyDescent="0.5">
      <c r="AB3056" s="102">
        <f t="shared" si="235"/>
        <v>38</v>
      </c>
      <c r="AC3056" s="103">
        <f t="shared" si="236"/>
        <v>64.620930232558152</v>
      </c>
      <c r="AD3056" s="103">
        <f t="shared" si="237"/>
        <v>2455.5953488372097</v>
      </c>
      <c r="AE3056" s="104">
        <f t="shared" si="238"/>
        <v>328.28411906976748</v>
      </c>
      <c r="AF3056" s="104">
        <f t="shared" si="239"/>
        <v>12474.796524651165</v>
      </c>
    </row>
    <row r="3057" spans="28:32" ht="20.100000000000001" customHeight="1" x14ac:dyDescent="0.5">
      <c r="AB3057" s="102">
        <f t="shared" si="235"/>
        <v>38</v>
      </c>
      <c r="AC3057" s="103">
        <f t="shared" si="236"/>
        <v>64.620930232558152</v>
      </c>
      <c r="AD3057" s="103">
        <f t="shared" si="237"/>
        <v>2455.5953488372097</v>
      </c>
      <c r="AE3057" s="104">
        <f t="shared" si="238"/>
        <v>328.28411906976748</v>
      </c>
      <c r="AF3057" s="104">
        <f t="shared" si="239"/>
        <v>12474.796524651165</v>
      </c>
    </row>
    <row r="3058" spans="28:32" ht="20.100000000000001" customHeight="1" x14ac:dyDescent="0.5">
      <c r="AB3058" s="102">
        <f t="shared" si="235"/>
        <v>38</v>
      </c>
      <c r="AC3058" s="103">
        <f t="shared" si="236"/>
        <v>64.620930232558152</v>
      </c>
      <c r="AD3058" s="103">
        <f t="shared" si="237"/>
        <v>2455.5953488372097</v>
      </c>
      <c r="AE3058" s="104">
        <f t="shared" si="238"/>
        <v>328.28411906976748</v>
      </c>
      <c r="AF3058" s="104">
        <f t="shared" si="239"/>
        <v>12474.796524651165</v>
      </c>
    </row>
    <row r="3059" spans="28:32" ht="20.100000000000001" customHeight="1" x14ac:dyDescent="0.5">
      <c r="AB3059" s="102">
        <f t="shared" si="235"/>
        <v>38</v>
      </c>
      <c r="AC3059" s="103">
        <f t="shared" si="236"/>
        <v>64.620930232558152</v>
      </c>
      <c r="AD3059" s="103">
        <f t="shared" si="237"/>
        <v>2455.5953488372097</v>
      </c>
      <c r="AE3059" s="104">
        <f t="shared" si="238"/>
        <v>328.28411906976748</v>
      </c>
      <c r="AF3059" s="104">
        <f t="shared" si="239"/>
        <v>12474.796524651165</v>
      </c>
    </row>
    <row r="3060" spans="28:32" ht="20.100000000000001" customHeight="1" x14ac:dyDescent="0.5">
      <c r="AB3060" s="102">
        <f t="shared" si="235"/>
        <v>38</v>
      </c>
      <c r="AC3060" s="103">
        <f t="shared" si="236"/>
        <v>64.620930232558152</v>
      </c>
      <c r="AD3060" s="103">
        <f t="shared" si="237"/>
        <v>2455.5953488372097</v>
      </c>
      <c r="AE3060" s="104">
        <f t="shared" si="238"/>
        <v>328.28411906976748</v>
      </c>
      <c r="AF3060" s="104">
        <f t="shared" si="239"/>
        <v>12474.796524651165</v>
      </c>
    </row>
    <row r="3061" spans="28:32" ht="20.100000000000001" customHeight="1" x14ac:dyDescent="0.5">
      <c r="AB3061" s="102">
        <f t="shared" si="235"/>
        <v>38</v>
      </c>
      <c r="AC3061" s="103">
        <f t="shared" si="236"/>
        <v>64.620930232558152</v>
      </c>
      <c r="AD3061" s="103">
        <f t="shared" si="237"/>
        <v>2455.5953488372097</v>
      </c>
      <c r="AE3061" s="104">
        <f t="shared" si="238"/>
        <v>328.28411906976748</v>
      </c>
      <c r="AF3061" s="104">
        <f t="shared" si="239"/>
        <v>12474.796524651165</v>
      </c>
    </row>
    <row r="3062" spans="28:32" ht="20.100000000000001" customHeight="1" x14ac:dyDescent="0.5">
      <c r="AB3062" s="102">
        <f t="shared" si="235"/>
        <v>38</v>
      </c>
      <c r="AC3062" s="103">
        <f t="shared" si="236"/>
        <v>64.620930232558152</v>
      </c>
      <c r="AD3062" s="103">
        <f t="shared" si="237"/>
        <v>2455.5953488372097</v>
      </c>
      <c r="AE3062" s="104">
        <f t="shared" si="238"/>
        <v>328.28411906976748</v>
      </c>
      <c r="AF3062" s="104">
        <f t="shared" si="239"/>
        <v>12474.796524651165</v>
      </c>
    </row>
    <row r="3063" spans="28:32" ht="20.100000000000001" customHeight="1" x14ac:dyDescent="0.5">
      <c r="AB3063" s="102">
        <f t="shared" si="235"/>
        <v>38</v>
      </c>
      <c r="AC3063" s="103">
        <f t="shared" si="236"/>
        <v>64.620930232558152</v>
      </c>
      <c r="AD3063" s="103">
        <f t="shared" si="237"/>
        <v>2455.5953488372097</v>
      </c>
      <c r="AE3063" s="104">
        <f t="shared" si="238"/>
        <v>328.28411906976748</v>
      </c>
      <c r="AF3063" s="104">
        <f t="shared" si="239"/>
        <v>12474.796524651165</v>
      </c>
    </row>
    <row r="3064" spans="28:32" ht="20.100000000000001" customHeight="1" x14ac:dyDescent="0.5">
      <c r="AB3064" s="102">
        <f t="shared" si="235"/>
        <v>38</v>
      </c>
      <c r="AC3064" s="103">
        <f t="shared" si="236"/>
        <v>64.620930232558152</v>
      </c>
      <c r="AD3064" s="103">
        <f t="shared" si="237"/>
        <v>2455.5953488372097</v>
      </c>
      <c r="AE3064" s="104">
        <f t="shared" si="238"/>
        <v>328.28411906976748</v>
      </c>
      <c r="AF3064" s="104">
        <f t="shared" si="239"/>
        <v>12474.796524651165</v>
      </c>
    </row>
    <row r="3065" spans="28:32" ht="20.100000000000001" customHeight="1" x14ac:dyDescent="0.5">
      <c r="AB3065" s="102">
        <f t="shared" si="235"/>
        <v>38</v>
      </c>
      <c r="AC3065" s="103">
        <f t="shared" si="236"/>
        <v>64.620930232558152</v>
      </c>
      <c r="AD3065" s="103">
        <f t="shared" si="237"/>
        <v>2455.5953488372097</v>
      </c>
      <c r="AE3065" s="104">
        <f t="shared" si="238"/>
        <v>328.28411906976748</v>
      </c>
      <c r="AF3065" s="104">
        <f t="shared" si="239"/>
        <v>12474.796524651165</v>
      </c>
    </row>
    <row r="3066" spans="28:32" ht="20.100000000000001" customHeight="1" x14ac:dyDescent="0.5">
      <c r="AB3066" s="102">
        <f t="shared" si="235"/>
        <v>38</v>
      </c>
      <c r="AC3066" s="103">
        <f t="shared" si="236"/>
        <v>64.620930232558152</v>
      </c>
      <c r="AD3066" s="103">
        <f t="shared" si="237"/>
        <v>2455.5953488372097</v>
      </c>
      <c r="AE3066" s="104">
        <f t="shared" si="238"/>
        <v>328.28411906976748</v>
      </c>
      <c r="AF3066" s="104">
        <f t="shared" si="239"/>
        <v>12474.796524651165</v>
      </c>
    </row>
    <row r="3067" spans="28:32" ht="20.100000000000001" customHeight="1" x14ac:dyDescent="0.5">
      <c r="AB3067" s="102">
        <f t="shared" si="235"/>
        <v>38</v>
      </c>
      <c r="AC3067" s="103">
        <f t="shared" si="236"/>
        <v>64.620930232558152</v>
      </c>
      <c r="AD3067" s="103">
        <f t="shared" si="237"/>
        <v>2455.5953488372097</v>
      </c>
      <c r="AE3067" s="104">
        <f t="shared" si="238"/>
        <v>328.28411906976748</v>
      </c>
      <c r="AF3067" s="104">
        <f t="shared" si="239"/>
        <v>12474.796524651165</v>
      </c>
    </row>
    <row r="3068" spans="28:32" ht="20.100000000000001" customHeight="1" x14ac:dyDescent="0.5">
      <c r="AB3068" s="102">
        <f t="shared" si="235"/>
        <v>38</v>
      </c>
      <c r="AC3068" s="103">
        <f t="shared" si="236"/>
        <v>64.620930232558152</v>
      </c>
      <c r="AD3068" s="103">
        <f t="shared" si="237"/>
        <v>2455.5953488372097</v>
      </c>
      <c r="AE3068" s="104">
        <f t="shared" si="238"/>
        <v>328.28411906976748</v>
      </c>
      <c r="AF3068" s="104">
        <f t="shared" si="239"/>
        <v>12474.796524651165</v>
      </c>
    </row>
    <row r="3069" spans="28:32" ht="20.100000000000001" customHeight="1" x14ac:dyDescent="0.5">
      <c r="AB3069" s="102">
        <f t="shared" si="235"/>
        <v>38</v>
      </c>
      <c r="AC3069" s="103">
        <f t="shared" si="236"/>
        <v>64.620930232558152</v>
      </c>
      <c r="AD3069" s="103">
        <f t="shared" si="237"/>
        <v>2455.5953488372097</v>
      </c>
      <c r="AE3069" s="104">
        <f t="shared" si="238"/>
        <v>328.28411906976748</v>
      </c>
      <c r="AF3069" s="104">
        <f t="shared" si="239"/>
        <v>12474.796524651165</v>
      </c>
    </row>
    <row r="3070" spans="28:32" ht="20.100000000000001" customHeight="1" x14ac:dyDescent="0.5">
      <c r="AB3070" s="102">
        <f t="shared" si="235"/>
        <v>38</v>
      </c>
      <c r="AC3070" s="103">
        <f t="shared" si="236"/>
        <v>64.620930232558152</v>
      </c>
      <c r="AD3070" s="103">
        <f t="shared" si="237"/>
        <v>2455.5953488372097</v>
      </c>
      <c r="AE3070" s="104">
        <f t="shared" si="238"/>
        <v>328.28411906976748</v>
      </c>
      <c r="AF3070" s="104">
        <f t="shared" si="239"/>
        <v>12474.796524651165</v>
      </c>
    </row>
    <row r="3071" spans="28:32" ht="20.100000000000001" customHeight="1" x14ac:dyDescent="0.5">
      <c r="AB3071" s="102">
        <f t="shared" si="235"/>
        <v>38</v>
      </c>
      <c r="AC3071" s="103">
        <f t="shared" si="236"/>
        <v>64.620930232558152</v>
      </c>
      <c r="AD3071" s="103">
        <f t="shared" si="237"/>
        <v>2455.5953488372097</v>
      </c>
      <c r="AE3071" s="104">
        <f t="shared" si="238"/>
        <v>328.28411906976748</v>
      </c>
      <c r="AF3071" s="104">
        <f t="shared" si="239"/>
        <v>12474.796524651165</v>
      </c>
    </row>
    <row r="3072" spans="28:32" ht="20.100000000000001" customHeight="1" x14ac:dyDescent="0.5">
      <c r="AB3072" s="102">
        <f t="shared" si="235"/>
        <v>38</v>
      </c>
      <c r="AC3072" s="103">
        <f t="shared" si="236"/>
        <v>64.620930232558152</v>
      </c>
      <c r="AD3072" s="103">
        <f t="shared" si="237"/>
        <v>2455.5953488372097</v>
      </c>
      <c r="AE3072" s="104">
        <f t="shared" si="238"/>
        <v>328.28411906976748</v>
      </c>
      <c r="AF3072" s="104">
        <f t="shared" si="239"/>
        <v>12474.796524651165</v>
      </c>
    </row>
    <row r="3073" spans="28:32" ht="20.100000000000001" customHeight="1" x14ac:dyDescent="0.5">
      <c r="AB3073" s="102">
        <f t="shared" si="235"/>
        <v>38</v>
      </c>
      <c r="AC3073" s="103">
        <f t="shared" si="236"/>
        <v>64.620930232558152</v>
      </c>
      <c r="AD3073" s="103">
        <f t="shared" si="237"/>
        <v>2455.5953488372097</v>
      </c>
      <c r="AE3073" s="104">
        <f t="shared" si="238"/>
        <v>328.28411906976748</v>
      </c>
      <c r="AF3073" s="104">
        <f t="shared" si="239"/>
        <v>12474.796524651165</v>
      </c>
    </row>
    <row r="3074" spans="28:32" ht="20.100000000000001" customHeight="1" x14ac:dyDescent="0.5">
      <c r="AB3074" s="102">
        <f t="shared" si="235"/>
        <v>38</v>
      </c>
      <c r="AC3074" s="103">
        <f t="shared" si="236"/>
        <v>64.620930232558152</v>
      </c>
      <c r="AD3074" s="103">
        <f t="shared" si="237"/>
        <v>2455.5953488372097</v>
      </c>
      <c r="AE3074" s="104">
        <f t="shared" si="238"/>
        <v>328.28411906976748</v>
      </c>
      <c r="AF3074" s="104">
        <f t="shared" si="239"/>
        <v>12474.796524651165</v>
      </c>
    </row>
    <row r="3075" spans="28:32" ht="20.100000000000001" customHeight="1" x14ac:dyDescent="0.5">
      <c r="AB3075" s="102">
        <f t="shared" si="235"/>
        <v>38</v>
      </c>
      <c r="AC3075" s="103">
        <f t="shared" si="236"/>
        <v>64.620930232558152</v>
      </c>
      <c r="AD3075" s="103">
        <f t="shared" si="237"/>
        <v>2455.5953488372097</v>
      </c>
      <c r="AE3075" s="104">
        <f t="shared" si="238"/>
        <v>328.28411906976748</v>
      </c>
      <c r="AF3075" s="104">
        <f t="shared" si="239"/>
        <v>12474.796524651165</v>
      </c>
    </row>
    <row r="3076" spans="28:32" ht="20.100000000000001" customHeight="1" x14ac:dyDescent="0.5">
      <c r="AB3076" s="102">
        <f t="shared" si="235"/>
        <v>38</v>
      </c>
      <c r="AC3076" s="103">
        <f t="shared" si="236"/>
        <v>64.620930232558152</v>
      </c>
      <c r="AD3076" s="103">
        <f t="shared" si="237"/>
        <v>2455.5953488372097</v>
      </c>
      <c r="AE3076" s="104">
        <f t="shared" si="238"/>
        <v>328.28411906976748</v>
      </c>
      <c r="AF3076" s="104">
        <f t="shared" si="239"/>
        <v>12474.796524651165</v>
      </c>
    </row>
    <row r="3077" spans="28:32" ht="20.100000000000001" customHeight="1" x14ac:dyDescent="0.5">
      <c r="AB3077" s="102">
        <f t="shared" si="235"/>
        <v>38</v>
      </c>
      <c r="AC3077" s="103">
        <f t="shared" si="236"/>
        <v>64.620930232558152</v>
      </c>
      <c r="AD3077" s="103">
        <f t="shared" si="237"/>
        <v>2455.5953488372097</v>
      </c>
      <c r="AE3077" s="104">
        <f t="shared" si="238"/>
        <v>328.28411906976748</v>
      </c>
      <c r="AF3077" s="104">
        <f t="shared" si="239"/>
        <v>12474.796524651165</v>
      </c>
    </row>
    <row r="3078" spans="28:32" ht="20.100000000000001" customHeight="1" x14ac:dyDescent="0.5">
      <c r="AB3078" s="102">
        <f t="shared" si="235"/>
        <v>38</v>
      </c>
      <c r="AC3078" s="103">
        <f t="shared" si="236"/>
        <v>64.620930232558152</v>
      </c>
      <c r="AD3078" s="103">
        <f t="shared" si="237"/>
        <v>2455.5953488372097</v>
      </c>
      <c r="AE3078" s="104">
        <f t="shared" si="238"/>
        <v>328.28411906976748</v>
      </c>
      <c r="AF3078" s="104">
        <f t="shared" si="239"/>
        <v>12474.796524651165</v>
      </c>
    </row>
    <row r="3079" spans="28:32" ht="20.100000000000001" customHeight="1" x14ac:dyDescent="0.5">
      <c r="AB3079" s="102">
        <f t="shared" ref="AB3079:AB3142" si="240">AB3078+U3079</f>
        <v>38</v>
      </c>
      <c r="AC3079" s="103">
        <f t="shared" ref="AC3079:AC3142" si="241">IF(U3079&gt;0,(W3079+AD3078)/AB3079,AC3078)</f>
        <v>64.620930232558152</v>
      </c>
      <c r="AD3079" s="103">
        <f t="shared" ref="AD3079:AD3142" si="242">AB3079*AC3079</f>
        <v>2455.5953488372097</v>
      </c>
      <c r="AE3079" s="104">
        <f t="shared" ref="AE3079:AE3142" si="243">IF(U3079&gt;0,(AF3078+Z3079)/AB3079,AE3078)</f>
        <v>328.28411906976748</v>
      </c>
      <c r="AF3079" s="104">
        <f t="shared" ref="AF3079:AF3142" si="244">AB3079*AE3079</f>
        <v>12474.796524651165</v>
      </c>
    </row>
    <row r="3080" spans="28:32" ht="20.100000000000001" customHeight="1" x14ac:dyDescent="0.5">
      <c r="AB3080" s="102">
        <f t="shared" si="240"/>
        <v>38</v>
      </c>
      <c r="AC3080" s="103">
        <f t="shared" si="241"/>
        <v>64.620930232558152</v>
      </c>
      <c r="AD3080" s="103">
        <f t="shared" si="242"/>
        <v>2455.5953488372097</v>
      </c>
      <c r="AE3080" s="104">
        <f t="shared" si="243"/>
        <v>328.28411906976748</v>
      </c>
      <c r="AF3080" s="104">
        <f t="shared" si="244"/>
        <v>12474.796524651165</v>
      </c>
    </row>
    <row r="3081" spans="28:32" ht="20.100000000000001" customHeight="1" x14ac:dyDescent="0.5">
      <c r="AB3081" s="102">
        <f t="shared" si="240"/>
        <v>38</v>
      </c>
      <c r="AC3081" s="103">
        <f t="shared" si="241"/>
        <v>64.620930232558152</v>
      </c>
      <c r="AD3081" s="103">
        <f t="shared" si="242"/>
        <v>2455.5953488372097</v>
      </c>
      <c r="AE3081" s="104">
        <f t="shared" si="243"/>
        <v>328.28411906976748</v>
      </c>
      <c r="AF3081" s="104">
        <f t="shared" si="244"/>
        <v>12474.796524651165</v>
      </c>
    </row>
    <row r="3082" spans="28:32" ht="20.100000000000001" customHeight="1" x14ac:dyDescent="0.5">
      <c r="AB3082" s="102">
        <f t="shared" si="240"/>
        <v>38</v>
      </c>
      <c r="AC3082" s="103">
        <f t="shared" si="241"/>
        <v>64.620930232558152</v>
      </c>
      <c r="AD3082" s="103">
        <f t="shared" si="242"/>
        <v>2455.5953488372097</v>
      </c>
      <c r="AE3082" s="104">
        <f t="shared" si="243"/>
        <v>328.28411906976748</v>
      </c>
      <c r="AF3082" s="104">
        <f t="shared" si="244"/>
        <v>12474.796524651165</v>
      </c>
    </row>
    <row r="3083" spans="28:32" ht="20.100000000000001" customHeight="1" x14ac:dyDescent="0.5">
      <c r="AB3083" s="102">
        <f t="shared" si="240"/>
        <v>38</v>
      </c>
      <c r="AC3083" s="103">
        <f t="shared" si="241"/>
        <v>64.620930232558152</v>
      </c>
      <c r="AD3083" s="103">
        <f t="shared" si="242"/>
        <v>2455.5953488372097</v>
      </c>
      <c r="AE3083" s="104">
        <f t="shared" si="243"/>
        <v>328.28411906976748</v>
      </c>
      <c r="AF3083" s="104">
        <f t="shared" si="244"/>
        <v>12474.796524651165</v>
      </c>
    </row>
    <row r="3084" spans="28:32" ht="20.100000000000001" customHeight="1" x14ac:dyDescent="0.5">
      <c r="AB3084" s="102">
        <f t="shared" si="240"/>
        <v>38</v>
      </c>
      <c r="AC3084" s="103">
        <f t="shared" si="241"/>
        <v>64.620930232558152</v>
      </c>
      <c r="AD3084" s="103">
        <f t="shared" si="242"/>
        <v>2455.5953488372097</v>
      </c>
      <c r="AE3084" s="104">
        <f t="shared" si="243"/>
        <v>328.28411906976748</v>
      </c>
      <c r="AF3084" s="104">
        <f t="shared" si="244"/>
        <v>12474.796524651165</v>
      </c>
    </row>
    <row r="3085" spans="28:32" ht="20.100000000000001" customHeight="1" x14ac:dyDescent="0.5">
      <c r="AB3085" s="102">
        <f t="shared" si="240"/>
        <v>38</v>
      </c>
      <c r="AC3085" s="103">
        <f t="shared" si="241"/>
        <v>64.620930232558152</v>
      </c>
      <c r="AD3085" s="103">
        <f t="shared" si="242"/>
        <v>2455.5953488372097</v>
      </c>
      <c r="AE3085" s="104">
        <f t="shared" si="243"/>
        <v>328.28411906976748</v>
      </c>
      <c r="AF3085" s="104">
        <f t="shared" si="244"/>
        <v>12474.796524651165</v>
      </c>
    </row>
    <row r="3086" spans="28:32" ht="20.100000000000001" customHeight="1" x14ac:dyDescent="0.5">
      <c r="AB3086" s="102">
        <f t="shared" si="240"/>
        <v>38</v>
      </c>
      <c r="AC3086" s="103">
        <f t="shared" si="241"/>
        <v>64.620930232558152</v>
      </c>
      <c r="AD3086" s="103">
        <f t="shared" si="242"/>
        <v>2455.5953488372097</v>
      </c>
      <c r="AE3086" s="104">
        <f t="shared" si="243"/>
        <v>328.28411906976748</v>
      </c>
      <c r="AF3086" s="104">
        <f t="shared" si="244"/>
        <v>12474.796524651165</v>
      </c>
    </row>
    <row r="3087" spans="28:32" ht="20.100000000000001" customHeight="1" x14ac:dyDescent="0.5">
      <c r="AB3087" s="102">
        <f t="shared" si="240"/>
        <v>38</v>
      </c>
      <c r="AC3087" s="103">
        <f t="shared" si="241"/>
        <v>64.620930232558152</v>
      </c>
      <c r="AD3087" s="103">
        <f t="shared" si="242"/>
        <v>2455.5953488372097</v>
      </c>
      <c r="AE3087" s="104">
        <f t="shared" si="243"/>
        <v>328.28411906976748</v>
      </c>
      <c r="AF3087" s="104">
        <f t="shared" si="244"/>
        <v>12474.796524651165</v>
      </c>
    </row>
    <row r="3088" spans="28:32" ht="20.100000000000001" customHeight="1" x14ac:dyDescent="0.5">
      <c r="AB3088" s="102">
        <f t="shared" si="240"/>
        <v>38</v>
      </c>
      <c r="AC3088" s="103">
        <f t="shared" si="241"/>
        <v>64.620930232558152</v>
      </c>
      <c r="AD3088" s="103">
        <f t="shared" si="242"/>
        <v>2455.5953488372097</v>
      </c>
      <c r="AE3088" s="104">
        <f t="shared" si="243"/>
        <v>328.28411906976748</v>
      </c>
      <c r="AF3088" s="104">
        <f t="shared" si="244"/>
        <v>12474.796524651165</v>
      </c>
    </row>
    <row r="3089" spans="28:32" ht="20.100000000000001" customHeight="1" x14ac:dyDescent="0.5">
      <c r="AB3089" s="102">
        <f t="shared" si="240"/>
        <v>38</v>
      </c>
      <c r="AC3089" s="103">
        <f t="shared" si="241"/>
        <v>64.620930232558152</v>
      </c>
      <c r="AD3089" s="103">
        <f t="shared" si="242"/>
        <v>2455.5953488372097</v>
      </c>
      <c r="AE3089" s="104">
        <f t="shared" si="243"/>
        <v>328.28411906976748</v>
      </c>
      <c r="AF3089" s="104">
        <f t="shared" si="244"/>
        <v>12474.796524651165</v>
      </c>
    </row>
    <row r="3090" spans="28:32" ht="20.100000000000001" customHeight="1" x14ac:dyDescent="0.5">
      <c r="AB3090" s="102">
        <f t="shared" si="240"/>
        <v>38</v>
      </c>
      <c r="AC3090" s="103">
        <f t="shared" si="241"/>
        <v>64.620930232558152</v>
      </c>
      <c r="AD3090" s="103">
        <f t="shared" si="242"/>
        <v>2455.5953488372097</v>
      </c>
      <c r="AE3090" s="104">
        <f t="shared" si="243"/>
        <v>328.28411906976748</v>
      </c>
      <c r="AF3090" s="104">
        <f t="shared" si="244"/>
        <v>12474.796524651165</v>
      </c>
    </row>
    <row r="3091" spans="28:32" ht="20.100000000000001" customHeight="1" x14ac:dyDescent="0.5">
      <c r="AB3091" s="102">
        <f t="shared" si="240"/>
        <v>38</v>
      </c>
      <c r="AC3091" s="103">
        <f t="shared" si="241"/>
        <v>64.620930232558152</v>
      </c>
      <c r="AD3091" s="103">
        <f t="shared" si="242"/>
        <v>2455.5953488372097</v>
      </c>
      <c r="AE3091" s="104">
        <f t="shared" si="243"/>
        <v>328.28411906976748</v>
      </c>
      <c r="AF3091" s="104">
        <f t="shared" si="244"/>
        <v>12474.796524651165</v>
      </c>
    </row>
    <row r="3092" spans="28:32" ht="20.100000000000001" customHeight="1" x14ac:dyDescent="0.5">
      <c r="AB3092" s="102">
        <f t="shared" si="240"/>
        <v>38</v>
      </c>
      <c r="AC3092" s="103">
        <f t="shared" si="241"/>
        <v>64.620930232558152</v>
      </c>
      <c r="AD3092" s="103">
        <f t="shared" si="242"/>
        <v>2455.5953488372097</v>
      </c>
      <c r="AE3092" s="104">
        <f t="shared" si="243"/>
        <v>328.28411906976748</v>
      </c>
      <c r="AF3092" s="104">
        <f t="shared" si="244"/>
        <v>12474.796524651165</v>
      </c>
    </row>
    <row r="3093" spans="28:32" ht="20.100000000000001" customHeight="1" x14ac:dyDescent="0.5">
      <c r="AB3093" s="102">
        <f t="shared" si="240"/>
        <v>38</v>
      </c>
      <c r="AC3093" s="103">
        <f t="shared" si="241"/>
        <v>64.620930232558152</v>
      </c>
      <c r="AD3093" s="103">
        <f t="shared" si="242"/>
        <v>2455.5953488372097</v>
      </c>
      <c r="AE3093" s="104">
        <f t="shared" si="243"/>
        <v>328.28411906976748</v>
      </c>
      <c r="AF3093" s="104">
        <f t="shared" si="244"/>
        <v>12474.796524651165</v>
      </c>
    </row>
    <row r="3094" spans="28:32" ht="20.100000000000001" customHeight="1" x14ac:dyDescent="0.5">
      <c r="AB3094" s="102">
        <f t="shared" si="240"/>
        <v>38</v>
      </c>
      <c r="AC3094" s="103">
        <f t="shared" si="241"/>
        <v>64.620930232558152</v>
      </c>
      <c r="AD3094" s="103">
        <f t="shared" si="242"/>
        <v>2455.5953488372097</v>
      </c>
      <c r="AE3094" s="104">
        <f t="shared" si="243"/>
        <v>328.28411906976748</v>
      </c>
      <c r="AF3094" s="104">
        <f t="shared" si="244"/>
        <v>12474.796524651165</v>
      </c>
    </row>
    <row r="3095" spans="28:32" ht="20.100000000000001" customHeight="1" x14ac:dyDescent="0.5">
      <c r="AB3095" s="102">
        <f t="shared" si="240"/>
        <v>38</v>
      </c>
      <c r="AC3095" s="103">
        <f t="shared" si="241"/>
        <v>64.620930232558152</v>
      </c>
      <c r="AD3095" s="103">
        <f t="shared" si="242"/>
        <v>2455.5953488372097</v>
      </c>
      <c r="AE3095" s="104">
        <f t="shared" si="243"/>
        <v>328.28411906976748</v>
      </c>
      <c r="AF3095" s="104">
        <f t="shared" si="244"/>
        <v>12474.796524651165</v>
      </c>
    </row>
    <row r="3096" spans="28:32" ht="20.100000000000001" customHeight="1" x14ac:dyDescent="0.5">
      <c r="AB3096" s="102">
        <f t="shared" si="240"/>
        <v>38</v>
      </c>
      <c r="AC3096" s="103">
        <f t="shared" si="241"/>
        <v>64.620930232558152</v>
      </c>
      <c r="AD3096" s="103">
        <f t="shared" si="242"/>
        <v>2455.5953488372097</v>
      </c>
      <c r="AE3096" s="104">
        <f t="shared" si="243"/>
        <v>328.28411906976748</v>
      </c>
      <c r="AF3096" s="104">
        <f t="shared" si="244"/>
        <v>12474.796524651165</v>
      </c>
    </row>
    <row r="3097" spans="28:32" ht="20.100000000000001" customHeight="1" x14ac:dyDescent="0.5">
      <c r="AB3097" s="102">
        <f t="shared" si="240"/>
        <v>38</v>
      </c>
      <c r="AC3097" s="103">
        <f t="shared" si="241"/>
        <v>64.620930232558152</v>
      </c>
      <c r="AD3097" s="103">
        <f t="shared" si="242"/>
        <v>2455.5953488372097</v>
      </c>
      <c r="AE3097" s="104">
        <f t="shared" si="243"/>
        <v>328.28411906976748</v>
      </c>
      <c r="AF3097" s="104">
        <f t="shared" si="244"/>
        <v>12474.796524651165</v>
      </c>
    </row>
    <row r="3098" spans="28:32" ht="20.100000000000001" customHeight="1" x14ac:dyDescent="0.5">
      <c r="AB3098" s="102">
        <f t="shared" si="240"/>
        <v>38</v>
      </c>
      <c r="AC3098" s="103">
        <f t="shared" si="241"/>
        <v>64.620930232558152</v>
      </c>
      <c r="AD3098" s="103">
        <f t="shared" si="242"/>
        <v>2455.5953488372097</v>
      </c>
      <c r="AE3098" s="104">
        <f t="shared" si="243"/>
        <v>328.28411906976748</v>
      </c>
      <c r="AF3098" s="104">
        <f t="shared" si="244"/>
        <v>12474.796524651165</v>
      </c>
    </row>
    <row r="3099" spans="28:32" ht="20.100000000000001" customHeight="1" x14ac:dyDescent="0.5">
      <c r="AB3099" s="102">
        <f t="shared" si="240"/>
        <v>38</v>
      </c>
      <c r="AC3099" s="103">
        <f t="shared" si="241"/>
        <v>64.620930232558152</v>
      </c>
      <c r="AD3099" s="103">
        <f t="shared" si="242"/>
        <v>2455.5953488372097</v>
      </c>
      <c r="AE3099" s="104">
        <f t="shared" si="243"/>
        <v>328.28411906976748</v>
      </c>
      <c r="AF3099" s="104">
        <f t="shared" si="244"/>
        <v>12474.796524651165</v>
      </c>
    </row>
    <row r="3100" spans="28:32" ht="20.100000000000001" customHeight="1" x14ac:dyDescent="0.5">
      <c r="AB3100" s="102">
        <f t="shared" si="240"/>
        <v>38</v>
      </c>
      <c r="AC3100" s="103">
        <f t="shared" si="241"/>
        <v>64.620930232558152</v>
      </c>
      <c r="AD3100" s="103">
        <f t="shared" si="242"/>
        <v>2455.5953488372097</v>
      </c>
      <c r="AE3100" s="104">
        <f t="shared" si="243"/>
        <v>328.28411906976748</v>
      </c>
      <c r="AF3100" s="104">
        <f t="shared" si="244"/>
        <v>12474.796524651165</v>
      </c>
    </row>
    <row r="3101" spans="28:32" ht="20.100000000000001" customHeight="1" x14ac:dyDescent="0.5">
      <c r="AB3101" s="102">
        <f t="shared" si="240"/>
        <v>38</v>
      </c>
      <c r="AC3101" s="103">
        <f t="shared" si="241"/>
        <v>64.620930232558152</v>
      </c>
      <c r="AD3101" s="103">
        <f t="shared" si="242"/>
        <v>2455.5953488372097</v>
      </c>
      <c r="AE3101" s="104">
        <f t="shared" si="243"/>
        <v>328.28411906976748</v>
      </c>
      <c r="AF3101" s="104">
        <f t="shared" si="244"/>
        <v>12474.796524651165</v>
      </c>
    </row>
    <row r="3102" spans="28:32" ht="20.100000000000001" customHeight="1" x14ac:dyDescent="0.5">
      <c r="AB3102" s="102">
        <f t="shared" si="240"/>
        <v>38</v>
      </c>
      <c r="AC3102" s="103">
        <f t="shared" si="241"/>
        <v>64.620930232558152</v>
      </c>
      <c r="AD3102" s="103">
        <f t="shared" si="242"/>
        <v>2455.5953488372097</v>
      </c>
      <c r="AE3102" s="104">
        <f t="shared" si="243"/>
        <v>328.28411906976748</v>
      </c>
      <c r="AF3102" s="104">
        <f t="shared" si="244"/>
        <v>12474.796524651165</v>
      </c>
    </row>
    <row r="3103" spans="28:32" ht="20.100000000000001" customHeight="1" x14ac:dyDescent="0.5">
      <c r="AB3103" s="102">
        <f t="shared" si="240"/>
        <v>38</v>
      </c>
      <c r="AC3103" s="103">
        <f t="shared" si="241"/>
        <v>64.620930232558152</v>
      </c>
      <c r="AD3103" s="103">
        <f t="shared" si="242"/>
        <v>2455.5953488372097</v>
      </c>
      <c r="AE3103" s="104">
        <f t="shared" si="243"/>
        <v>328.28411906976748</v>
      </c>
      <c r="AF3103" s="104">
        <f t="shared" si="244"/>
        <v>12474.796524651165</v>
      </c>
    </row>
    <row r="3104" spans="28:32" ht="20.100000000000001" customHeight="1" x14ac:dyDescent="0.5">
      <c r="AB3104" s="102">
        <f t="shared" si="240"/>
        <v>38</v>
      </c>
      <c r="AC3104" s="103">
        <f t="shared" si="241"/>
        <v>64.620930232558152</v>
      </c>
      <c r="AD3104" s="103">
        <f t="shared" si="242"/>
        <v>2455.5953488372097</v>
      </c>
      <c r="AE3104" s="104">
        <f t="shared" si="243"/>
        <v>328.28411906976748</v>
      </c>
      <c r="AF3104" s="104">
        <f t="shared" si="244"/>
        <v>12474.796524651165</v>
      </c>
    </row>
    <row r="3105" spans="28:32" ht="20.100000000000001" customHeight="1" x14ac:dyDescent="0.5">
      <c r="AB3105" s="102">
        <f t="shared" si="240"/>
        <v>38</v>
      </c>
      <c r="AC3105" s="103">
        <f t="shared" si="241"/>
        <v>64.620930232558152</v>
      </c>
      <c r="AD3105" s="103">
        <f t="shared" si="242"/>
        <v>2455.5953488372097</v>
      </c>
      <c r="AE3105" s="104">
        <f t="shared" si="243"/>
        <v>328.28411906976748</v>
      </c>
      <c r="AF3105" s="104">
        <f t="shared" si="244"/>
        <v>12474.796524651165</v>
      </c>
    </row>
    <row r="3106" spans="28:32" ht="20.100000000000001" customHeight="1" x14ac:dyDescent="0.5">
      <c r="AB3106" s="102">
        <f t="shared" si="240"/>
        <v>38</v>
      </c>
      <c r="AC3106" s="103">
        <f t="shared" si="241"/>
        <v>64.620930232558152</v>
      </c>
      <c r="AD3106" s="103">
        <f t="shared" si="242"/>
        <v>2455.5953488372097</v>
      </c>
      <c r="AE3106" s="104">
        <f t="shared" si="243"/>
        <v>328.28411906976748</v>
      </c>
      <c r="AF3106" s="104">
        <f t="shared" si="244"/>
        <v>12474.796524651165</v>
      </c>
    </row>
    <row r="3107" spans="28:32" ht="20.100000000000001" customHeight="1" x14ac:dyDescent="0.5">
      <c r="AB3107" s="102">
        <f t="shared" si="240"/>
        <v>38</v>
      </c>
      <c r="AC3107" s="103">
        <f t="shared" si="241"/>
        <v>64.620930232558152</v>
      </c>
      <c r="AD3107" s="103">
        <f t="shared" si="242"/>
        <v>2455.5953488372097</v>
      </c>
      <c r="AE3107" s="104">
        <f t="shared" si="243"/>
        <v>328.28411906976748</v>
      </c>
      <c r="AF3107" s="104">
        <f t="shared" si="244"/>
        <v>12474.796524651165</v>
      </c>
    </row>
    <row r="3108" spans="28:32" ht="20.100000000000001" customHeight="1" x14ac:dyDescent="0.5">
      <c r="AB3108" s="102">
        <f t="shared" si="240"/>
        <v>38</v>
      </c>
      <c r="AC3108" s="103">
        <f t="shared" si="241"/>
        <v>64.620930232558152</v>
      </c>
      <c r="AD3108" s="103">
        <f t="shared" si="242"/>
        <v>2455.5953488372097</v>
      </c>
      <c r="AE3108" s="104">
        <f t="shared" si="243"/>
        <v>328.28411906976748</v>
      </c>
      <c r="AF3108" s="104">
        <f t="shared" si="244"/>
        <v>12474.796524651165</v>
      </c>
    </row>
    <row r="3109" spans="28:32" ht="20.100000000000001" customHeight="1" x14ac:dyDescent="0.5">
      <c r="AB3109" s="102">
        <f t="shared" si="240"/>
        <v>38</v>
      </c>
      <c r="AC3109" s="103">
        <f t="shared" si="241"/>
        <v>64.620930232558152</v>
      </c>
      <c r="AD3109" s="103">
        <f t="shared" si="242"/>
        <v>2455.5953488372097</v>
      </c>
      <c r="AE3109" s="104">
        <f t="shared" si="243"/>
        <v>328.28411906976748</v>
      </c>
      <c r="AF3109" s="104">
        <f t="shared" si="244"/>
        <v>12474.796524651165</v>
      </c>
    </row>
    <row r="3110" spans="28:32" ht="20.100000000000001" customHeight="1" x14ac:dyDescent="0.5">
      <c r="AB3110" s="102">
        <f t="shared" si="240"/>
        <v>38</v>
      </c>
      <c r="AC3110" s="103">
        <f t="shared" si="241"/>
        <v>64.620930232558152</v>
      </c>
      <c r="AD3110" s="103">
        <f t="shared" si="242"/>
        <v>2455.5953488372097</v>
      </c>
      <c r="AE3110" s="104">
        <f t="shared" si="243"/>
        <v>328.28411906976748</v>
      </c>
      <c r="AF3110" s="104">
        <f t="shared" si="244"/>
        <v>12474.796524651165</v>
      </c>
    </row>
    <row r="3111" spans="28:32" ht="20.100000000000001" customHeight="1" x14ac:dyDescent="0.5">
      <c r="AB3111" s="102">
        <f t="shared" si="240"/>
        <v>38</v>
      </c>
      <c r="AC3111" s="103">
        <f t="shared" si="241"/>
        <v>64.620930232558152</v>
      </c>
      <c r="AD3111" s="103">
        <f t="shared" si="242"/>
        <v>2455.5953488372097</v>
      </c>
      <c r="AE3111" s="104">
        <f t="shared" si="243"/>
        <v>328.28411906976748</v>
      </c>
      <c r="AF3111" s="104">
        <f t="shared" si="244"/>
        <v>12474.796524651165</v>
      </c>
    </row>
    <row r="3112" spans="28:32" ht="20.100000000000001" customHeight="1" x14ac:dyDescent="0.5">
      <c r="AB3112" s="102">
        <f t="shared" si="240"/>
        <v>38</v>
      </c>
      <c r="AC3112" s="103">
        <f t="shared" si="241"/>
        <v>64.620930232558152</v>
      </c>
      <c r="AD3112" s="103">
        <f t="shared" si="242"/>
        <v>2455.5953488372097</v>
      </c>
      <c r="AE3112" s="104">
        <f t="shared" si="243"/>
        <v>328.28411906976748</v>
      </c>
      <c r="AF3112" s="104">
        <f t="shared" si="244"/>
        <v>12474.796524651165</v>
      </c>
    </row>
    <row r="3113" spans="28:32" ht="20.100000000000001" customHeight="1" x14ac:dyDescent="0.5">
      <c r="AB3113" s="102">
        <f t="shared" si="240"/>
        <v>38</v>
      </c>
      <c r="AC3113" s="103">
        <f t="shared" si="241"/>
        <v>64.620930232558152</v>
      </c>
      <c r="AD3113" s="103">
        <f t="shared" si="242"/>
        <v>2455.5953488372097</v>
      </c>
      <c r="AE3113" s="104">
        <f t="shared" si="243"/>
        <v>328.28411906976748</v>
      </c>
      <c r="AF3113" s="104">
        <f t="shared" si="244"/>
        <v>12474.796524651165</v>
      </c>
    </row>
    <row r="3114" spans="28:32" ht="20.100000000000001" customHeight="1" x14ac:dyDescent="0.5">
      <c r="AB3114" s="102">
        <f t="shared" si="240"/>
        <v>38</v>
      </c>
      <c r="AC3114" s="103">
        <f t="shared" si="241"/>
        <v>64.620930232558152</v>
      </c>
      <c r="AD3114" s="103">
        <f t="shared" si="242"/>
        <v>2455.5953488372097</v>
      </c>
      <c r="AE3114" s="104">
        <f t="shared" si="243"/>
        <v>328.28411906976748</v>
      </c>
      <c r="AF3114" s="104">
        <f t="shared" si="244"/>
        <v>12474.796524651165</v>
      </c>
    </row>
    <row r="3115" spans="28:32" ht="20.100000000000001" customHeight="1" x14ac:dyDescent="0.5">
      <c r="AB3115" s="102">
        <f t="shared" si="240"/>
        <v>38</v>
      </c>
      <c r="AC3115" s="103">
        <f t="shared" si="241"/>
        <v>64.620930232558152</v>
      </c>
      <c r="AD3115" s="103">
        <f t="shared" si="242"/>
        <v>2455.5953488372097</v>
      </c>
      <c r="AE3115" s="104">
        <f t="shared" si="243"/>
        <v>328.28411906976748</v>
      </c>
      <c r="AF3115" s="104">
        <f t="shared" si="244"/>
        <v>12474.796524651165</v>
      </c>
    </row>
    <row r="3116" spans="28:32" ht="20.100000000000001" customHeight="1" x14ac:dyDescent="0.5">
      <c r="AB3116" s="102">
        <f t="shared" si="240"/>
        <v>38</v>
      </c>
      <c r="AC3116" s="103">
        <f t="shared" si="241"/>
        <v>64.620930232558152</v>
      </c>
      <c r="AD3116" s="103">
        <f t="shared" si="242"/>
        <v>2455.5953488372097</v>
      </c>
      <c r="AE3116" s="104">
        <f t="shared" si="243"/>
        <v>328.28411906976748</v>
      </c>
      <c r="AF3116" s="104">
        <f t="shared" si="244"/>
        <v>12474.796524651165</v>
      </c>
    </row>
    <row r="3117" spans="28:32" ht="20.100000000000001" customHeight="1" x14ac:dyDescent="0.5">
      <c r="AB3117" s="102">
        <f t="shared" si="240"/>
        <v>38</v>
      </c>
      <c r="AC3117" s="103">
        <f t="shared" si="241"/>
        <v>64.620930232558152</v>
      </c>
      <c r="AD3117" s="103">
        <f t="shared" si="242"/>
        <v>2455.5953488372097</v>
      </c>
      <c r="AE3117" s="104">
        <f t="shared" si="243"/>
        <v>328.28411906976748</v>
      </c>
      <c r="AF3117" s="104">
        <f t="shared" si="244"/>
        <v>12474.796524651165</v>
      </c>
    </row>
    <row r="3118" spans="28:32" ht="20.100000000000001" customHeight="1" x14ac:dyDescent="0.5">
      <c r="AB3118" s="102">
        <f t="shared" si="240"/>
        <v>38</v>
      </c>
      <c r="AC3118" s="103">
        <f t="shared" si="241"/>
        <v>64.620930232558152</v>
      </c>
      <c r="AD3118" s="103">
        <f t="shared" si="242"/>
        <v>2455.5953488372097</v>
      </c>
      <c r="AE3118" s="104">
        <f t="shared" si="243"/>
        <v>328.28411906976748</v>
      </c>
      <c r="AF3118" s="104">
        <f t="shared" si="244"/>
        <v>12474.796524651165</v>
      </c>
    </row>
    <row r="3119" spans="28:32" ht="20.100000000000001" customHeight="1" x14ac:dyDescent="0.5">
      <c r="AB3119" s="102">
        <f t="shared" si="240"/>
        <v>38</v>
      </c>
      <c r="AC3119" s="103">
        <f t="shared" si="241"/>
        <v>64.620930232558152</v>
      </c>
      <c r="AD3119" s="103">
        <f t="shared" si="242"/>
        <v>2455.5953488372097</v>
      </c>
      <c r="AE3119" s="104">
        <f t="shared" si="243"/>
        <v>328.28411906976748</v>
      </c>
      <c r="AF3119" s="104">
        <f t="shared" si="244"/>
        <v>12474.796524651165</v>
      </c>
    </row>
    <row r="3120" spans="28:32" ht="20.100000000000001" customHeight="1" x14ac:dyDescent="0.5">
      <c r="AB3120" s="102">
        <f t="shared" si="240"/>
        <v>38</v>
      </c>
      <c r="AC3120" s="103">
        <f t="shared" si="241"/>
        <v>64.620930232558152</v>
      </c>
      <c r="AD3120" s="103">
        <f t="shared" si="242"/>
        <v>2455.5953488372097</v>
      </c>
      <c r="AE3120" s="104">
        <f t="shared" si="243"/>
        <v>328.28411906976748</v>
      </c>
      <c r="AF3120" s="104">
        <f t="shared" si="244"/>
        <v>12474.796524651165</v>
      </c>
    </row>
    <row r="3121" spans="28:32" ht="20.100000000000001" customHeight="1" x14ac:dyDescent="0.5">
      <c r="AB3121" s="102">
        <f t="shared" si="240"/>
        <v>38</v>
      </c>
      <c r="AC3121" s="103">
        <f t="shared" si="241"/>
        <v>64.620930232558152</v>
      </c>
      <c r="AD3121" s="103">
        <f t="shared" si="242"/>
        <v>2455.5953488372097</v>
      </c>
      <c r="AE3121" s="104">
        <f t="shared" si="243"/>
        <v>328.28411906976748</v>
      </c>
      <c r="AF3121" s="104">
        <f t="shared" si="244"/>
        <v>12474.796524651165</v>
      </c>
    </row>
    <row r="3122" spans="28:32" ht="20.100000000000001" customHeight="1" x14ac:dyDescent="0.5">
      <c r="AB3122" s="102">
        <f t="shared" si="240"/>
        <v>38</v>
      </c>
      <c r="AC3122" s="103">
        <f t="shared" si="241"/>
        <v>64.620930232558152</v>
      </c>
      <c r="AD3122" s="103">
        <f t="shared" si="242"/>
        <v>2455.5953488372097</v>
      </c>
      <c r="AE3122" s="104">
        <f t="shared" si="243"/>
        <v>328.28411906976748</v>
      </c>
      <c r="AF3122" s="104">
        <f t="shared" si="244"/>
        <v>12474.796524651165</v>
      </c>
    </row>
    <row r="3123" spans="28:32" ht="20.100000000000001" customHeight="1" x14ac:dyDescent="0.5">
      <c r="AB3123" s="102">
        <f t="shared" si="240"/>
        <v>38</v>
      </c>
      <c r="AC3123" s="103">
        <f t="shared" si="241"/>
        <v>64.620930232558152</v>
      </c>
      <c r="AD3123" s="103">
        <f t="shared" si="242"/>
        <v>2455.5953488372097</v>
      </c>
      <c r="AE3123" s="104">
        <f t="shared" si="243"/>
        <v>328.28411906976748</v>
      </c>
      <c r="AF3123" s="104">
        <f t="shared" si="244"/>
        <v>12474.796524651165</v>
      </c>
    </row>
    <row r="3124" spans="28:32" ht="20.100000000000001" customHeight="1" x14ac:dyDescent="0.5">
      <c r="AB3124" s="102">
        <f t="shared" si="240"/>
        <v>38</v>
      </c>
      <c r="AC3124" s="103">
        <f t="shared" si="241"/>
        <v>64.620930232558152</v>
      </c>
      <c r="AD3124" s="103">
        <f t="shared" si="242"/>
        <v>2455.5953488372097</v>
      </c>
      <c r="AE3124" s="104">
        <f t="shared" si="243"/>
        <v>328.28411906976748</v>
      </c>
      <c r="AF3124" s="104">
        <f t="shared" si="244"/>
        <v>12474.796524651165</v>
      </c>
    </row>
    <row r="3125" spans="28:32" ht="20.100000000000001" customHeight="1" x14ac:dyDescent="0.5">
      <c r="AB3125" s="102">
        <f t="shared" si="240"/>
        <v>38</v>
      </c>
      <c r="AC3125" s="103">
        <f t="shared" si="241"/>
        <v>64.620930232558152</v>
      </c>
      <c r="AD3125" s="103">
        <f t="shared" si="242"/>
        <v>2455.5953488372097</v>
      </c>
      <c r="AE3125" s="104">
        <f t="shared" si="243"/>
        <v>328.28411906976748</v>
      </c>
      <c r="AF3125" s="104">
        <f t="shared" si="244"/>
        <v>12474.796524651165</v>
      </c>
    </row>
    <row r="3126" spans="28:32" ht="20.100000000000001" customHeight="1" x14ac:dyDescent="0.5">
      <c r="AB3126" s="102">
        <f t="shared" si="240"/>
        <v>38</v>
      </c>
      <c r="AC3126" s="103">
        <f t="shared" si="241"/>
        <v>64.620930232558152</v>
      </c>
      <c r="AD3126" s="103">
        <f t="shared" si="242"/>
        <v>2455.5953488372097</v>
      </c>
      <c r="AE3126" s="104">
        <f t="shared" si="243"/>
        <v>328.28411906976748</v>
      </c>
      <c r="AF3126" s="104">
        <f t="shared" si="244"/>
        <v>12474.796524651165</v>
      </c>
    </row>
    <row r="3127" spans="28:32" ht="20.100000000000001" customHeight="1" x14ac:dyDescent="0.5">
      <c r="AB3127" s="102">
        <f t="shared" si="240"/>
        <v>38</v>
      </c>
      <c r="AC3127" s="103">
        <f t="shared" si="241"/>
        <v>64.620930232558152</v>
      </c>
      <c r="AD3127" s="103">
        <f t="shared" si="242"/>
        <v>2455.5953488372097</v>
      </c>
      <c r="AE3127" s="104">
        <f t="shared" si="243"/>
        <v>328.28411906976748</v>
      </c>
      <c r="AF3127" s="104">
        <f t="shared" si="244"/>
        <v>12474.796524651165</v>
      </c>
    </row>
    <row r="3128" spans="28:32" ht="20.100000000000001" customHeight="1" x14ac:dyDescent="0.5">
      <c r="AB3128" s="102">
        <f t="shared" si="240"/>
        <v>38</v>
      </c>
      <c r="AC3128" s="103">
        <f t="shared" si="241"/>
        <v>64.620930232558152</v>
      </c>
      <c r="AD3128" s="103">
        <f t="shared" si="242"/>
        <v>2455.5953488372097</v>
      </c>
      <c r="AE3128" s="104">
        <f t="shared" si="243"/>
        <v>328.28411906976748</v>
      </c>
      <c r="AF3128" s="104">
        <f t="shared" si="244"/>
        <v>12474.796524651165</v>
      </c>
    </row>
    <row r="3129" spans="28:32" ht="20.100000000000001" customHeight="1" x14ac:dyDescent="0.5">
      <c r="AB3129" s="102">
        <f t="shared" si="240"/>
        <v>38</v>
      </c>
      <c r="AC3129" s="103">
        <f t="shared" si="241"/>
        <v>64.620930232558152</v>
      </c>
      <c r="AD3129" s="103">
        <f t="shared" si="242"/>
        <v>2455.5953488372097</v>
      </c>
      <c r="AE3129" s="104">
        <f t="shared" si="243"/>
        <v>328.28411906976748</v>
      </c>
      <c r="AF3129" s="104">
        <f t="shared" si="244"/>
        <v>12474.796524651165</v>
      </c>
    </row>
    <row r="3130" spans="28:32" ht="20.100000000000001" customHeight="1" x14ac:dyDescent="0.5">
      <c r="AB3130" s="102">
        <f t="shared" si="240"/>
        <v>38</v>
      </c>
      <c r="AC3130" s="103">
        <f t="shared" si="241"/>
        <v>64.620930232558152</v>
      </c>
      <c r="AD3130" s="103">
        <f t="shared" si="242"/>
        <v>2455.5953488372097</v>
      </c>
      <c r="AE3130" s="104">
        <f t="shared" si="243"/>
        <v>328.28411906976748</v>
      </c>
      <c r="AF3130" s="104">
        <f t="shared" si="244"/>
        <v>12474.796524651165</v>
      </c>
    </row>
    <row r="3131" spans="28:32" ht="20.100000000000001" customHeight="1" x14ac:dyDescent="0.5">
      <c r="AB3131" s="102">
        <f t="shared" si="240"/>
        <v>38</v>
      </c>
      <c r="AC3131" s="103">
        <f t="shared" si="241"/>
        <v>64.620930232558152</v>
      </c>
      <c r="AD3131" s="103">
        <f t="shared" si="242"/>
        <v>2455.5953488372097</v>
      </c>
      <c r="AE3131" s="104">
        <f t="shared" si="243"/>
        <v>328.28411906976748</v>
      </c>
      <c r="AF3131" s="104">
        <f t="shared" si="244"/>
        <v>12474.796524651165</v>
      </c>
    </row>
    <row r="3132" spans="28:32" ht="20.100000000000001" customHeight="1" x14ac:dyDescent="0.5">
      <c r="AB3132" s="102">
        <f t="shared" si="240"/>
        <v>38</v>
      </c>
      <c r="AC3132" s="103">
        <f t="shared" si="241"/>
        <v>64.620930232558152</v>
      </c>
      <c r="AD3132" s="103">
        <f t="shared" si="242"/>
        <v>2455.5953488372097</v>
      </c>
      <c r="AE3132" s="104">
        <f t="shared" si="243"/>
        <v>328.28411906976748</v>
      </c>
      <c r="AF3132" s="104">
        <f t="shared" si="244"/>
        <v>12474.796524651165</v>
      </c>
    </row>
    <row r="3133" spans="28:32" ht="20.100000000000001" customHeight="1" x14ac:dyDescent="0.5">
      <c r="AB3133" s="102">
        <f t="shared" si="240"/>
        <v>38</v>
      </c>
      <c r="AC3133" s="103">
        <f t="shared" si="241"/>
        <v>64.620930232558152</v>
      </c>
      <c r="AD3133" s="103">
        <f t="shared" si="242"/>
        <v>2455.5953488372097</v>
      </c>
      <c r="AE3133" s="104">
        <f t="shared" si="243"/>
        <v>328.28411906976748</v>
      </c>
      <c r="AF3133" s="104">
        <f t="shared" si="244"/>
        <v>12474.796524651165</v>
      </c>
    </row>
    <row r="3134" spans="28:32" ht="20.100000000000001" customHeight="1" x14ac:dyDescent="0.5">
      <c r="AB3134" s="102">
        <f t="shared" si="240"/>
        <v>38</v>
      </c>
      <c r="AC3134" s="103">
        <f t="shared" si="241"/>
        <v>64.620930232558152</v>
      </c>
      <c r="AD3134" s="103">
        <f t="shared" si="242"/>
        <v>2455.5953488372097</v>
      </c>
      <c r="AE3134" s="104">
        <f t="shared" si="243"/>
        <v>328.28411906976748</v>
      </c>
      <c r="AF3134" s="104">
        <f t="shared" si="244"/>
        <v>12474.796524651165</v>
      </c>
    </row>
    <row r="3135" spans="28:32" ht="20.100000000000001" customHeight="1" x14ac:dyDescent="0.5">
      <c r="AB3135" s="102">
        <f t="shared" si="240"/>
        <v>38</v>
      </c>
      <c r="AC3135" s="103">
        <f t="shared" si="241"/>
        <v>64.620930232558152</v>
      </c>
      <c r="AD3135" s="103">
        <f t="shared" si="242"/>
        <v>2455.5953488372097</v>
      </c>
      <c r="AE3135" s="104">
        <f t="shared" si="243"/>
        <v>328.28411906976748</v>
      </c>
      <c r="AF3135" s="104">
        <f t="shared" si="244"/>
        <v>12474.796524651165</v>
      </c>
    </row>
    <row r="3136" spans="28:32" ht="20.100000000000001" customHeight="1" x14ac:dyDescent="0.5">
      <c r="AB3136" s="102">
        <f t="shared" si="240"/>
        <v>38</v>
      </c>
      <c r="AC3136" s="103">
        <f t="shared" si="241"/>
        <v>64.620930232558152</v>
      </c>
      <c r="AD3136" s="103">
        <f t="shared" si="242"/>
        <v>2455.5953488372097</v>
      </c>
      <c r="AE3136" s="104">
        <f t="shared" si="243"/>
        <v>328.28411906976748</v>
      </c>
      <c r="AF3136" s="104">
        <f t="shared" si="244"/>
        <v>12474.796524651165</v>
      </c>
    </row>
    <row r="3137" spans="28:32" ht="20.100000000000001" customHeight="1" x14ac:dyDescent="0.5">
      <c r="AB3137" s="102">
        <f t="shared" si="240"/>
        <v>38</v>
      </c>
      <c r="AC3137" s="103">
        <f t="shared" si="241"/>
        <v>64.620930232558152</v>
      </c>
      <c r="AD3137" s="103">
        <f t="shared" si="242"/>
        <v>2455.5953488372097</v>
      </c>
      <c r="AE3137" s="104">
        <f t="shared" si="243"/>
        <v>328.28411906976748</v>
      </c>
      <c r="AF3137" s="104">
        <f t="shared" si="244"/>
        <v>12474.796524651165</v>
      </c>
    </row>
    <row r="3138" spans="28:32" ht="20.100000000000001" customHeight="1" x14ac:dyDescent="0.5">
      <c r="AB3138" s="102">
        <f t="shared" si="240"/>
        <v>38</v>
      </c>
      <c r="AC3138" s="103">
        <f t="shared" si="241"/>
        <v>64.620930232558152</v>
      </c>
      <c r="AD3138" s="103">
        <f t="shared" si="242"/>
        <v>2455.5953488372097</v>
      </c>
      <c r="AE3138" s="104">
        <f t="shared" si="243"/>
        <v>328.28411906976748</v>
      </c>
      <c r="AF3138" s="104">
        <f t="shared" si="244"/>
        <v>12474.796524651165</v>
      </c>
    </row>
    <row r="3139" spans="28:32" ht="20.100000000000001" customHeight="1" x14ac:dyDescent="0.5">
      <c r="AB3139" s="102">
        <f t="shared" si="240"/>
        <v>38</v>
      </c>
      <c r="AC3139" s="103">
        <f t="shared" si="241"/>
        <v>64.620930232558152</v>
      </c>
      <c r="AD3139" s="103">
        <f t="shared" si="242"/>
        <v>2455.5953488372097</v>
      </c>
      <c r="AE3139" s="104">
        <f t="shared" si="243"/>
        <v>328.28411906976748</v>
      </c>
      <c r="AF3139" s="104">
        <f t="shared" si="244"/>
        <v>12474.796524651165</v>
      </c>
    </row>
    <row r="3140" spans="28:32" ht="20.100000000000001" customHeight="1" x14ac:dyDescent="0.5">
      <c r="AB3140" s="102">
        <f t="shared" si="240"/>
        <v>38</v>
      </c>
      <c r="AC3140" s="103">
        <f t="shared" si="241"/>
        <v>64.620930232558152</v>
      </c>
      <c r="AD3140" s="103">
        <f t="shared" si="242"/>
        <v>2455.5953488372097</v>
      </c>
      <c r="AE3140" s="104">
        <f t="shared" si="243"/>
        <v>328.28411906976748</v>
      </c>
      <c r="AF3140" s="104">
        <f t="shared" si="244"/>
        <v>12474.796524651165</v>
      </c>
    </row>
    <row r="3141" spans="28:32" ht="20.100000000000001" customHeight="1" x14ac:dyDescent="0.5">
      <c r="AB3141" s="102">
        <f t="shared" si="240"/>
        <v>38</v>
      </c>
      <c r="AC3141" s="103">
        <f t="shared" si="241"/>
        <v>64.620930232558152</v>
      </c>
      <c r="AD3141" s="103">
        <f t="shared" si="242"/>
        <v>2455.5953488372097</v>
      </c>
      <c r="AE3141" s="104">
        <f t="shared" si="243"/>
        <v>328.28411906976748</v>
      </c>
      <c r="AF3141" s="104">
        <f t="shared" si="244"/>
        <v>12474.796524651165</v>
      </c>
    </row>
    <row r="3142" spans="28:32" ht="20.100000000000001" customHeight="1" x14ac:dyDescent="0.5">
      <c r="AB3142" s="102">
        <f t="shared" si="240"/>
        <v>38</v>
      </c>
      <c r="AC3142" s="103">
        <f t="shared" si="241"/>
        <v>64.620930232558152</v>
      </c>
      <c r="AD3142" s="103">
        <f t="shared" si="242"/>
        <v>2455.5953488372097</v>
      </c>
      <c r="AE3142" s="104">
        <f t="shared" si="243"/>
        <v>328.28411906976748</v>
      </c>
      <c r="AF3142" s="104">
        <f t="shared" si="244"/>
        <v>12474.796524651165</v>
      </c>
    </row>
    <row r="3143" spans="28:32" ht="20.100000000000001" customHeight="1" x14ac:dyDescent="0.5">
      <c r="AB3143" s="102">
        <f t="shared" ref="AB3143:AB3206" si="245">AB3142+U3143</f>
        <v>38</v>
      </c>
      <c r="AC3143" s="103">
        <f t="shared" ref="AC3143:AC3206" si="246">IF(U3143&gt;0,(W3143+AD3142)/AB3143,AC3142)</f>
        <v>64.620930232558152</v>
      </c>
      <c r="AD3143" s="103">
        <f t="shared" ref="AD3143:AD3206" si="247">AB3143*AC3143</f>
        <v>2455.5953488372097</v>
      </c>
      <c r="AE3143" s="104">
        <f t="shared" ref="AE3143:AE3206" si="248">IF(U3143&gt;0,(AF3142+Z3143)/AB3143,AE3142)</f>
        <v>328.28411906976748</v>
      </c>
      <c r="AF3143" s="104">
        <f t="shared" ref="AF3143:AF3206" si="249">AB3143*AE3143</f>
        <v>12474.796524651165</v>
      </c>
    </row>
    <row r="3144" spans="28:32" ht="20.100000000000001" customHeight="1" x14ac:dyDescent="0.5">
      <c r="AB3144" s="102">
        <f t="shared" si="245"/>
        <v>38</v>
      </c>
      <c r="AC3144" s="103">
        <f t="shared" si="246"/>
        <v>64.620930232558152</v>
      </c>
      <c r="AD3144" s="103">
        <f t="shared" si="247"/>
        <v>2455.5953488372097</v>
      </c>
      <c r="AE3144" s="104">
        <f t="shared" si="248"/>
        <v>328.28411906976748</v>
      </c>
      <c r="AF3144" s="104">
        <f t="shared" si="249"/>
        <v>12474.796524651165</v>
      </c>
    </row>
    <row r="3145" spans="28:32" ht="20.100000000000001" customHeight="1" x14ac:dyDescent="0.5">
      <c r="AB3145" s="102">
        <f t="shared" si="245"/>
        <v>38</v>
      </c>
      <c r="AC3145" s="103">
        <f t="shared" si="246"/>
        <v>64.620930232558152</v>
      </c>
      <c r="AD3145" s="103">
        <f t="shared" si="247"/>
        <v>2455.5953488372097</v>
      </c>
      <c r="AE3145" s="104">
        <f t="shared" si="248"/>
        <v>328.28411906976748</v>
      </c>
      <c r="AF3145" s="104">
        <f t="shared" si="249"/>
        <v>12474.796524651165</v>
      </c>
    </row>
    <row r="3146" spans="28:32" ht="20.100000000000001" customHeight="1" x14ac:dyDescent="0.5">
      <c r="AB3146" s="102">
        <f t="shared" si="245"/>
        <v>38</v>
      </c>
      <c r="AC3146" s="103">
        <f t="shared" si="246"/>
        <v>64.620930232558152</v>
      </c>
      <c r="AD3146" s="103">
        <f t="shared" si="247"/>
        <v>2455.5953488372097</v>
      </c>
      <c r="AE3146" s="104">
        <f t="shared" si="248"/>
        <v>328.28411906976748</v>
      </c>
      <c r="AF3146" s="104">
        <f t="shared" si="249"/>
        <v>12474.796524651165</v>
      </c>
    </row>
    <row r="3147" spans="28:32" ht="20.100000000000001" customHeight="1" x14ac:dyDescent="0.5">
      <c r="AB3147" s="102">
        <f t="shared" si="245"/>
        <v>38</v>
      </c>
      <c r="AC3147" s="103">
        <f t="shared" si="246"/>
        <v>64.620930232558152</v>
      </c>
      <c r="AD3147" s="103">
        <f t="shared" si="247"/>
        <v>2455.5953488372097</v>
      </c>
      <c r="AE3147" s="104">
        <f t="shared" si="248"/>
        <v>328.28411906976748</v>
      </c>
      <c r="AF3147" s="104">
        <f t="shared" si="249"/>
        <v>12474.796524651165</v>
      </c>
    </row>
    <row r="3148" spans="28:32" ht="20.100000000000001" customHeight="1" x14ac:dyDescent="0.5">
      <c r="AB3148" s="102">
        <f t="shared" si="245"/>
        <v>38</v>
      </c>
      <c r="AC3148" s="103">
        <f t="shared" si="246"/>
        <v>64.620930232558152</v>
      </c>
      <c r="AD3148" s="103">
        <f t="shared" si="247"/>
        <v>2455.5953488372097</v>
      </c>
      <c r="AE3148" s="104">
        <f t="shared" si="248"/>
        <v>328.28411906976748</v>
      </c>
      <c r="AF3148" s="104">
        <f t="shared" si="249"/>
        <v>12474.796524651165</v>
      </c>
    </row>
    <row r="3149" spans="28:32" ht="20.100000000000001" customHeight="1" x14ac:dyDescent="0.5">
      <c r="AB3149" s="102">
        <f t="shared" si="245"/>
        <v>38</v>
      </c>
      <c r="AC3149" s="103">
        <f t="shared" si="246"/>
        <v>64.620930232558152</v>
      </c>
      <c r="AD3149" s="103">
        <f t="shared" si="247"/>
        <v>2455.5953488372097</v>
      </c>
      <c r="AE3149" s="104">
        <f t="shared" si="248"/>
        <v>328.28411906976748</v>
      </c>
      <c r="AF3149" s="104">
        <f t="shared" si="249"/>
        <v>12474.796524651165</v>
      </c>
    </row>
    <row r="3150" spans="28:32" ht="20.100000000000001" customHeight="1" x14ac:dyDescent="0.5">
      <c r="AB3150" s="102">
        <f t="shared" si="245"/>
        <v>38</v>
      </c>
      <c r="AC3150" s="103">
        <f t="shared" si="246"/>
        <v>64.620930232558152</v>
      </c>
      <c r="AD3150" s="103">
        <f t="shared" si="247"/>
        <v>2455.5953488372097</v>
      </c>
      <c r="AE3150" s="104">
        <f t="shared" si="248"/>
        <v>328.28411906976748</v>
      </c>
      <c r="AF3150" s="104">
        <f t="shared" si="249"/>
        <v>12474.796524651165</v>
      </c>
    </row>
    <row r="3151" spans="28:32" ht="20.100000000000001" customHeight="1" x14ac:dyDescent="0.5">
      <c r="AB3151" s="102">
        <f t="shared" si="245"/>
        <v>38</v>
      </c>
      <c r="AC3151" s="103">
        <f t="shared" si="246"/>
        <v>64.620930232558152</v>
      </c>
      <c r="AD3151" s="103">
        <f t="shared" si="247"/>
        <v>2455.5953488372097</v>
      </c>
      <c r="AE3151" s="104">
        <f t="shared" si="248"/>
        <v>328.28411906976748</v>
      </c>
      <c r="AF3151" s="104">
        <f t="shared" si="249"/>
        <v>12474.796524651165</v>
      </c>
    </row>
    <row r="3152" spans="28:32" ht="20.100000000000001" customHeight="1" x14ac:dyDescent="0.5">
      <c r="AB3152" s="102">
        <f t="shared" si="245"/>
        <v>38</v>
      </c>
      <c r="AC3152" s="103">
        <f t="shared" si="246"/>
        <v>64.620930232558152</v>
      </c>
      <c r="AD3152" s="103">
        <f t="shared" si="247"/>
        <v>2455.5953488372097</v>
      </c>
      <c r="AE3152" s="104">
        <f t="shared" si="248"/>
        <v>328.28411906976748</v>
      </c>
      <c r="AF3152" s="104">
        <f t="shared" si="249"/>
        <v>12474.796524651165</v>
      </c>
    </row>
    <row r="3153" spans="28:32" ht="20.100000000000001" customHeight="1" x14ac:dyDescent="0.5">
      <c r="AB3153" s="102">
        <f t="shared" si="245"/>
        <v>38</v>
      </c>
      <c r="AC3153" s="103">
        <f t="shared" si="246"/>
        <v>64.620930232558152</v>
      </c>
      <c r="AD3153" s="103">
        <f t="shared" si="247"/>
        <v>2455.5953488372097</v>
      </c>
      <c r="AE3153" s="104">
        <f t="shared" si="248"/>
        <v>328.28411906976748</v>
      </c>
      <c r="AF3153" s="104">
        <f t="shared" si="249"/>
        <v>12474.796524651165</v>
      </c>
    </row>
    <row r="3154" spans="28:32" ht="20.100000000000001" customHeight="1" x14ac:dyDescent="0.5">
      <c r="AB3154" s="102">
        <f t="shared" si="245"/>
        <v>38</v>
      </c>
      <c r="AC3154" s="103">
        <f t="shared" si="246"/>
        <v>64.620930232558152</v>
      </c>
      <c r="AD3154" s="103">
        <f t="shared" si="247"/>
        <v>2455.5953488372097</v>
      </c>
      <c r="AE3154" s="104">
        <f t="shared" si="248"/>
        <v>328.28411906976748</v>
      </c>
      <c r="AF3154" s="104">
        <f t="shared" si="249"/>
        <v>12474.796524651165</v>
      </c>
    </row>
    <row r="3155" spans="28:32" ht="20.100000000000001" customHeight="1" x14ac:dyDescent="0.5">
      <c r="AB3155" s="102">
        <f t="shared" si="245"/>
        <v>38</v>
      </c>
      <c r="AC3155" s="103">
        <f t="shared" si="246"/>
        <v>64.620930232558152</v>
      </c>
      <c r="AD3155" s="103">
        <f t="shared" si="247"/>
        <v>2455.5953488372097</v>
      </c>
      <c r="AE3155" s="104">
        <f t="shared" si="248"/>
        <v>328.28411906976748</v>
      </c>
      <c r="AF3155" s="104">
        <f t="shared" si="249"/>
        <v>12474.796524651165</v>
      </c>
    </row>
    <row r="3156" spans="28:32" ht="20.100000000000001" customHeight="1" x14ac:dyDescent="0.5">
      <c r="AB3156" s="102">
        <f t="shared" si="245"/>
        <v>38</v>
      </c>
      <c r="AC3156" s="103">
        <f t="shared" si="246"/>
        <v>64.620930232558152</v>
      </c>
      <c r="AD3156" s="103">
        <f t="shared" si="247"/>
        <v>2455.5953488372097</v>
      </c>
      <c r="AE3156" s="104">
        <f t="shared" si="248"/>
        <v>328.28411906976748</v>
      </c>
      <c r="AF3156" s="104">
        <f t="shared" si="249"/>
        <v>12474.796524651165</v>
      </c>
    </row>
    <row r="3157" spans="28:32" ht="20.100000000000001" customHeight="1" x14ac:dyDescent="0.5">
      <c r="AB3157" s="102">
        <f t="shared" si="245"/>
        <v>38</v>
      </c>
      <c r="AC3157" s="103">
        <f t="shared" si="246"/>
        <v>64.620930232558152</v>
      </c>
      <c r="AD3157" s="103">
        <f t="shared" si="247"/>
        <v>2455.5953488372097</v>
      </c>
      <c r="AE3157" s="104">
        <f t="shared" si="248"/>
        <v>328.28411906976748</v>
      </c>
      <c r="AF3157" s="104">
        <f t="shared" si="249"/>
        <v>12474.796524651165</v>
      </c>
    </row>
    <row r="3158" spans="28:32" ht="20.100000000000001" customHeight="1" x14ac:dyDescent="0.5">
      <c r="AB3158" s="102">
        <f t="shared" si="245"/>
        <v>38</v>
      </c>
      <c r="AC3158" s="103">
        <f t="shared" si="246"/>
        <v>64.620930232558152</v>
      </c>
      <c r="AD3158" s="103">
        <f t="shared" si="247"/>
        <v>2455.5953488372097</v>
      </c>
      <c r="AE3158" s="104">
        <f t="shared" si="248"/>
        <v>328.28411906976748</v>
      </c>
      <c r="AF3158" s="104">
        <f t="shared" si="249"/>
        <v>12474.796524651165</v>
      </c>
    </row>
    <row r="3159" spans="28:32" ht="20.100000000000001" customHeight="1" x14ac:dyDescent="0.5">
      <c r="AB3159" s="102">
        <f t="shared" si="245"/>
        <v>38</v>
      </c>
      <c r="AC3159" s="103">
        <f t="shared" si="246"/>
        <v>64.620930232558152</v>
      </c>
      <c r="AD3159" s="103">
        <f t="shared" si="247"/>
        <v>2455.5953488372097</v>
      </c>
      <c r="AE3159" s="104">
        <f t="shared" si="248"/>
        <v>328.28411906976748</v>
      </c>
      <c r="AF3159" s="104">
        <f t="shared" si="249"/>
        <v>12474.796524651165</v>
      </c>
    </row>
    <row r="3160" spans="28:32" ht="20.100000000000001" customHeight="1" x14ac:dyDescent="0.5">
      <c r="AB3160" s="102">
        <f t="shared" si="245"/>
        <v>38</v>
      </c>
      <c r="AC3160" s="103">
        <f t="shared" si="246"/>
        <v>64.620930232558152</v>
      </c>
      <c r="AD3160" s="103">
        <f t="shared" si="247"/>
        <v>2455.5953488372097</v>
      </c>
      <c r="AE3160" s="104">
        <f t="shared" si="248"/>
        <v>328.28411906976748</v>
      </c>
      <c r="AF3160" s="104">
        <f t="shared" si="249"/>
        <v>12474.796524651165</v>
      </c>
    </row>
    <row r="3161" spans="28:32" ht="20.100000000000001" customHeight="1" x14ac:dyDescent="0.5">
      <c r="AB3161" s="102">
        <f t="shared" si="245"/>
        <v>38</v>
      </c>
      <c r="AC3161" s="103">
        <f t="shared" si="246"/>
        <v>64.620930232558152</v>
      </c>
      <c r="AD3161" s="103">
        <f t="shared" si="247"/>
        <v>2455.5953488372097</v>
      </c>
      <c r="AE3161" s="104">
        <f t="shared" si="248"/>
        <v>328.28411906976748</v>
      </c>
      <c r="AF3161" s="104">
        <f t="shared" si="249"/>
        <v>12474.796524651165</v>
      </c>
    </row>
    <row r="3162" spans="28:32" ht="20.100000000000001" customHeight="1" x14ac:dyDescent="0.5">
      <c r="AB3162" s="102">
        <f t="shared" si="245"/>
        <v>38</v>
      </c>
      <c r="AC3162" s="103">
        <f t="shared" si="246"/>
        <v>64.620930232558152</v>
      </c>
      <c r="AD3162" s="103">
        <f t="shared" si="247"/>
        <v>2455.5953488372097</v>
      </c>
      <c r="AE3162" s="104">
        <f t="shared" si="248"/>
        <v>328.28411906976748</v>
      </c>
      <c r="AF3162" s="104">
        <f t="shared" si="249"/>
        <v>12474.796524651165</v>
      </c>
    </row>
    <row r="3163" spans="28:32" ht="20.100000000000001" customHeight="1" x14ac:dyDescent="0.5">
      <c r="AB3163" s="102">
        <f t="shared" si="245"/>
        <v>38</v>
      </c>
      <c r="AC3163" s="103">
        <f t="shared" si="246"/>
        <v>64.620930232558152</v>
      </c>
      <c r="AD3163" s="103">
        <f t="shared" si="247"/>
        <v>2455.5953488372097</v>
      </c>
      <c r="AE3163" s="104">
        <f t="shared" si="248"/>
        <v>328.28411906976748</v>
      </c>
      <c r="AF3163" s="104">
        <f t="shared" si="249"/>
        <v>12474.796524651165</v>
      </c>
    </row>
    <row r="3164" spans="28:32" ht="20.100000000000001" customHeight="1" x14ac:dyDescent="0.5">
      <c r="AB3164" s="102">
        <f t="shared" si="245"/>
        <v>38</v>
      </c>
      <c r="AC3164" s="103">
        <f t="shared" si="246"/>
        <v>64.620930232558152</v>
      </c>
      <c r="AD3164" s="103">
        <f t="shared" si="247"/>
        <v>2455.5953488372097</v>
      </c>
      <c r="AE3164" s="104">
        <f t="shared" si="248"/>
        <v>328.28411906976748</v>
      </c>
      <c r="AF3164" s="104">
        <f t="shared" si="249"/>
        <v>12474.796524651165</v>
      </c>
    </row>
    <row r="3165" spans="28:32" ht="20.100000000000001" customHeight="1" x14ac:dyDescent="0.5">
      <c r="AB3165" s="102">
        <f t="shared" si="245"/>
        <v>38</v>
      </c>
      <c r="AC3165" s="103">
        <f t="shared" si="246"/>
        <v>64.620930232558152</v>
      </c>
      <c r="AD3165" s="103">
        <f t="shared" si="247"/>
        <v>2455.5953488372097</v>
      </c>
      <c r="AE3165" s="104">
        <f t="shared" si="248"/>
        <v>328.28411906976748</v>
      </c>
      <c r="AF3165" s="104">
        <f t="shared" si="249"/>
        <v>12474.796524651165</v>
      </c>
    </row>
    <row r="3166" spans="28:32" ht="20.100000000000001" customHeight="1" x14ac:dyDescent="0.5">
      <c r="AB3166" s="102">
        <f t="shared" si="245"/>
        <v>38</v>
      </c>
      <c r="AC3166" s="103">
        <f t="shared" si="246"/>
        <v>64.620930232558152</v>
      </c>
      <c r="AD3166" s="103">
        <f t="shared" si="247"/>
        <v>2455.5953488372097</v>
      </c>
      <c r="AE3166" s="104">
        <f t="shared" si="248"/>
        <v>328.28411906976748</v>
      </c>
      <c r="AF3166" s="104">
        <f t="shared" si="249"/>
        <v>12474.796524651165</v>
      </c>
    </row>
    <row r="3167" spans="28:32" ht="20.100000000000001" customHeight="1" x14ac:dyDescent="0.5">
      <c r="AB3167" s="102">
        <f t="shared" si="245"/>
        <v>38</v>
      </c>
      <c r="AC3167" s="103">
        <f t="shared" si="246"/>
        <v>64.620930232558152</v>
      </c>
      <c r="AD3167" s="103">
        <f t="shared" si="247"/>
        <v>2455.5953488372097</v>
      </c>
      <c r="AE3167" s="104">
        <f t="shared" si="248"/>
        <v>328.28411906976748</v>
      </c>
      <c r="AF3167" s="104">
        <f t="shared" si="249"/>
        <v>12474.796524651165</v>
      </c>
    </row>
    <row r="3168" spans="28:32" ht="20.100000000000001" customHeight="1" x14ac:dyDescent="0.5">
      <c r="AB3168" s="102">
        <f t="shared" si="245"/>
        <v>38</v>
      </c>
      <c r="AC3168" s="103">
        <f t="shared" si="246"/>
        <v>64.620930232558152</v>
      </c>
      <c r="AD3168" s="103">
        <f t="shared" si="247"/>
        <v>2455.5953488372097</v>
      </c>
      <c r="AE3168" s="104">
        <f t="shared" si="248"/>
        <v>328.28411906976748</v>
      </c>
      <c r="AF3168" s="104">
        <f t="shared" si="249"/>
        <v>12474.796524651165</v>
      </c>
    </row>
    <row r="3169" spans="28:32" ht="20.100000000000001" customHeight="1" x14ac:dyDescent="0.5">
      <c r="AB3169" s="102">
        <f t="shared" si="245"/>
        <v>38</v>
      </c>
      <c r="AC3169" s="103">
        <f t="shared" si="246"/>
        <v>64.620930232558152</v>
      </c>
      <c r="AD3169" s="103">
        <f t="shared" si="247"/>
        <v>2455.5953488372097</v>
      </c>
      <c r="AE3169" s="104">
        <f t="shared" si="248"/>
        <v>328.28411906976748</v>
      </c>
      <c r="AF3169" s="104">
        <f t="shared" si="249"/>
        <v>12474.796524651165</v>
      </c>
    </row>
    <row r="3170" spans="28:32" ht="20.100000000000001" customHeight="1" x14ac:dyDescent="0.5">
      <c r="AB3170" s="102">
        <f t="shared" si="245"/>
        <v>38</v>
      </c>
      <c r="AC3170" s="103">
        <f t="shared" si="246"/>
        <v>64.620930232558152</v>
      </c>
      <c r="AD3170" s="103">
        <f t="shared" si="247"/>
        <v>2455.5953488372097</v>
      </c>
      <c r="AE3170" s="104">
        <f t="shared" si="248"/>
        <v>328.28411906976748</v>
      </c>
      <c r="AF3170" s="104">
        <f t="shared" si="249"/>
        <v>12474.796524651165</v>
      </c>
    </row>
    <row r="3171" spans="28:32" ht="20.100000000000001" customHeight="1" x14ac:dyDescent="0.5">
      <c r="AB3171" s="102">
        <f t="shared" si="245"/>
        <v>38</v>
      </c>
      <c r="AC3171" s="103">
        <f t="shared" si="246"/>
        <v>64.620930232558152</v>
      </c>
      <c r="AD3171" s="103">
        <f t="shared" si="247"/>
        <v>2455.5953488372097</v>
      </c>
      <c r="AE3171" s="104">
        <f t="shared" si="248"/>
        <v>328.28411906976748</v>
      </c>
      <c r="AF3171" s="104">
        <f t="shared" si="249"/>
        <v>12474.796524651165</v>
      </c>
    </row>
    <row r="3172" spans="28:32" ht="20.100000000000001" customHeight="1" x14ac:dyDescent="0.5">
      <c r="AB3172" s="102">
        <f t="shared" si="245"/>
        <v>38</v>
      </c>
      <c r="AC3172" s="103">
        <f t="shared" si="246"/>
        <v>64.620930232558152</v>
      </c>
      <c r="AD3172" s="103">
        <f t="shared" si="247"/>
        <v>2455.5953488372097</v>
      </c>
      <c r="AE3172" s="104">
        <f t="shared" si="248"/>
        <v>328.28411906976748</v>
      </c>
      <c r="AF3172" s="104">
        <f t="shared" si="249"/>
        <v>12474.796524651165</v>
      </c>
    </row>
    <row r="3173" spans="28:32" ht="20.100000000000001" customHeight="1" x14ac:dyDescent="0.5">
      <c r="AB3173" s="102">
        <f t="shared" si="245"/>
        <v>38</v>
      </c>
      <c r="AC3173" s="103">
        <f t="shared" si="246"/>
        <v>64.620930232558152</v>
      </c>
      <c r="AD3173" s="103">
        <f t="shared" si="247"/>
        <v>2455.5953488372097</v>
      </c>
      <c r="AE3173" s="104">
        <f t="shared" si="248"/>
        <v>328.28411906976748</v>
      </c>
      <c r="AF3173" s="104">
        <f t="shared" si="249"/>
        <v>12474.796524651165</v>
      </c>
    </row>
    <row r="3174" spans="28:32" ht="20.100000000000001" customHeight="1" x14ac:dyDescent="0.5">
      <c r="AB3174" s="102">
        <f t="shared" si="245"/>
        <v>38</v>
      </c>
      <c r="AC3174" s="103">
        <f t="shared" si="246"/>
        <v>64.620930232558152</v>
      </c>
      <c r="AD3174" s="103">
        <f t="shared" si="247"/>
        <v>2455.5953488372097</v>
      </c>
      <c r="AE3174" s="104">
        <f t="shared" si="248"/>
        <v>328.28411906976748</v>
      </c>
      <c r="AF3174" s="104">
        <f t="shared" si="249"/>
        <v>12474.796524651165</v>
      </c>
    </row>
    <row r="3175" spans="28:32" ht="20.100000000000001" customHeight="1" x14ac:dyDescent="0.5">
      <c r="AB3175" s="102">
        <f t="shared" si="245"/>
        <v>38</v>
      </c>
      <c r="AC3175" s="103">
        <f t="shared" si="246"/>
        <v>64.620930232558152</v>
      </c>
      <c r="AD3175" s="103">
        <f t="shared" si="247"/>
        <v>2455.5953488372097</v>
      </c>
      <c r="AE3175" s="104">
        <f t="shared" si="248"/>
        <v>328.28411906976748</v>
      </c>
      <c r="AF3175" s="104">
        <f t="shared" si="249"/>
        <v>12474.796524651165</v>
      </c>
    </row>
    <row r="3176" spans="28:32" ht="20.100000000000001" customHeight="1" x14ac:dyDescent="0.5">
      <c r="AB3176" s="102">
        <f t="shared" si="245"/>
        <v>38</v>
      </c>
      <c r="AC3176" s="103">
        <f t="shared" si="246"/>
        <v>64.620930232558152</v>
      </c>
      <c r="AD3176" s="103">
        <f t="shared" si="247"/>
        <v>2455.5953488372097</v>
      </c>
      <c r="AE3176" s="104">
        <f t="shared" si="248"/>
        <v>328.28411906976748</v>
      </c>
      <c r="AF3176" s="104">
        <f t="shared" si="249"/>
        <v>12474.796524651165</v>
      </c>
    </row>
    <row r="3177" spans="28:32" ht="20.100000000000001" customHeight="1" x14ac:dyDescent="0.5">
      <c r="AB3177" s="102">
        <f t="shared" si="245"/>
        <v>38</v>
      </c>
      <c r="AC3177" s="103">
        <f t="shared" si="246"/>
        <v>64.620930232558152</v>
      </c>
      <c r="AD3177" s="103">
        <f t="shared" si="247"/>
        <v>2455.5953488372097</v>
      </c>
      <c r="AE3177" s="104">
        <f t="shared" si="248"/>
        <v>328.28411906976748</v>
      </c>
      <c r="AF3177" s="104">
        <f t="shared" si="249"/>
        <v>12474.796524651165</v>
      </c>
    </row>
    <row r="3178" spans="28:32" ht="20.100000000000001" customHeight="1" x14ac:dyDescent="0.5">
      <c r="AB3178" s="102">
        <f t="shared" si="245"/>
        <v>38</v>
      </c>
      <c r="AC3178" s="103">
        <f t="shared" si="246"/>
        <v>64.620930232558152</v>
      </c>
      <c r="AD3178" s="103">
        <f t="shared" si="247"/>
        <v>2455.5953488372097</v>
      </c>
      <c r="AE3178" s="104">
        <f t="shared" si="248"/>
        <v>328.28411906976748</v>
      </c>
      <c r="AF3178" s="104">
        <f t="shared" si="249"/>
        <v>12474.796524651165</v>
      </c>
    </row>
    <row r="3179" spans="28:32" ht="20.100000000000001" customHeight="1" x14ac:dyDescent="0.5">
      <c r="AB3179" s="102">
        <f t="shared" si="245"/>
        <v>38</v>
      </c>
      <c r="AC3179" s="103">
        <f t="shared" si="246"/>
        <v>64.620930232558152</v>
      </c>
      <c r="AD3179" s="103">
        <f t="shared" si="247"/>
        <v>2455.5953488372097</v>
      </c>
      <c r="AE3179" s="104">
        <f t="shared" si="248"/>
        <v>328.28411906976748</v>
      </c>
      <c r="AF3179" s="104">
        <f t="shared" si="249"/>
        <v>12474.796524651165</v>
      </c>
    </row>
    <row r="3180" spans="28:32" ht="20.100000000000001" customHeight="1" x14ac:dyDescent="0.5">
      <c r="AB3180" s="102">
        <f t="shared" si="245"/>
        <v>38</v>
      </c>
      <c r="AC3180" s="103">
        <f t="shared" si="246"/>
        <v>64.620930232558152</v>
      </c>
      <c r="AD3180" s="103">
        <f t="shared" si="247"/>
        <v>2455.5953488372097</v>
      </c>
      <c r="AE3180" s="104">
        <f t="shared" si="248"/>
        <v>328.28411906976748</v>
      </c>
      <c r="AF3180" s="104">
        <f t="shared" si="249"/>
        <v>12474.796524651165</v>
      </c>
    </row>
    <row r="3181" spans="28:32" ht="20.100000000000001" customHeight="1" x14ac:dyDescent="0.5">
      <c r="AB3181" s="102">
        <f t="shared" si="245"/>
        <v>38</v>
      </c>
      <c r="AC3181" s="103">
        <f t="shared" si="246"/>
        <v>64.620930232558152</v>
      </c>
      <c r="AD3181" s="103">
        <f t="shared" si="247"/>
        <v>2455.5953488372097</v>
      </c>
      <c r="AE3181" s="104">
        <f t="shared" si="248"/>
        <v>328.28411906976748</v>
      </c>
      <c r="AF3181" s="104">
        <f t="shared" si="249"/>
        <v>12474.796524651165</v>
      </c>
    </row>
    <row r="3182" spans="28:32" ht="20.100000000000001" customHeight="1" x14ac:dyDescent="0.5">
      <c r="AB3182" s="102">
        <f t="shared" si="245"/>
        <v>38</v>
      </c>
      <c r="AC3182" s="103">
        <f t="shared" si="246"/>
        <v>64.620930232558152</v>
      </c>
      <c r="AD3182" s="103">
        <f t="shared" si="247"/>
        <v>2455.5953488372097</v>
      </c>
      <c r="AE3182" s="104">
        <f t="shared" si="248"/>
        <v>328.28411906976748</v>
      </c>
      <c r="AF3182" s="104">
        <f t="shared" si="249"/>
        <v>12474.796524651165</v>
      </c>
    </row>
    <row r="3183" spans="28:32" ht="20.100000000000001" customHeight="1" x14ac:dyDescent="0.5">
      <c r="AB3183" s="102">
        <f t="shared" si="245"/>
        <v>38</v>
      </c>
      <c r="AC3183" s="103">
        <f t="shared" si="246"/>
        <v>64.620930232558152</v>
      </c>
      <c r="AD3183" s="103">
        <f t="shared" si="247"/>
        <v>2455.5953488372097</v>
      </c>
      <c r="AE3183" s="104">
        <f t="shared" si="248"/>
        <v>328.28411906976748</v>
      </c>
      <c r="AF3183" s="104">
        <f t="shared" si="249"/>
        <v>12474.796524651165</v>
      </c>
    </row>
    <row r="3184" spans="28:32" ht="20.100000000000001" customHeight="1" x14ac:dyDescent="0.5">
      <c r="AB3184" s="102">
        <f t="shared" si="245"/>
        <v>38</v>
      </c>
      <c r="AC3184" s="103">
        <f t="shared" si="246"/>
        <v>64.620930232558152</v>
      </c>
      <c r="AD3184" s="103">
        <f t="shared" si="247"/>
        <v>2455.5953488372097</v>
      </c>
      <c r="AE3184" s="104">
        <f t="shared" si="248"/>
        <v>328.28411906976748</v>
      </c>
      <c r="AF3184" s="104">
        <f t="shared" si="249"/>
        <v>12474.796524651165</v>
      </c>
    </row>
    <row r="3185" spans="28:32" ht="20.100000000000001" customHeight="1" x14ac:dyDescent="0.5">
      <c r="AB3185" s="102">
        <f t="shared" si="245"/>
        <v>38</v>
      </c>
      <c r="AC3185" s="103">
        <f t="shared" si="246"/>
        <v>64.620930232558152</v>
      </c>
      <c r="AD3185" s="103">
        <f t="shared" si="247"/>
        <v>2455.5953488372097</v>
      </c>
      <c r="AE3185" s="104">
        <f t="shared" si="248"/>
        <v>328.28411906976748</v>
      </c>
      <c r="AF3185" s="104">
        <f t="shared" si="249"/>
        <v>12474.796524651165</v>
      </c>
    </row>
    <row r="3186" spans="28:32" ht="20.100000000000001" customHeight="1" x14ac:dyDescent="0.5">
      <c r="AB3186" s="102">
        <f t="shared" si="245"/>
        <v>38</v>
      </c>
      <c r="AC3186" s="103">
        <f t="shared" si="246"/>
        <v>64.620930232558152</v>
      </c>
      <c r="AD3186" s="103">
        <f t="shared" si="247"/>
        <v>2455.5953488372097</v>
      </c>
      <c r="AE3186" s="104">
        <f t="shared" si="248"/>
        <v>328.28411906976748</v>
      </c>
      <c r="AF3186" s="104">
        <f t="shared" si="249"/>
        <v>12474.796524651165</v>
      </c>
    </row>
    <row r="3187" spans="28:32" ht="20.100000000000001" customHeight="1" x14ac:dyDescent="0.5">
      <c r="AB3187" s="102">
        <f t="shared" si="245"/>
        <v>38</v>
      </c>
      <c r="AC3187" s="103">
        <f t="shared" si="246"/>
        <v>64.620930232558152</v>
      </c>
      <c r="AD3187" s="103">
        <f t="shared" si="247"/>
        <v>2455.5953488372097</v>
      </c>
      <c r="AE3187" s="104">
        <f t="shared" si="248"/>
        <v>328.28411906976748</v>
      </c>
      <c r="AF3187" s="104">
        <f t="shared" si="249"/>
        <v>12474.796524651165</v>
      </c>
    </row>
    <row r="3188" spans="28:32" ht="20.100000000000001" customHeight="1" x14ac:dyDescent="0.5">
      <c r="AB3188" s="102">
        <f t="shared" si="245"/>
        <v>38</v>
      </c>
      <c r="AC3188" s="103">
        <f t="shared" si="246"/>
        <v>64.620930232558152</v>
      </c>
      <c r="AD3188" s="103">
        <f t="shared" si="247"/>
        <v>2455.5953488372097</v>
      </c>
      <c r="AE3188" s="104">
        <f t="shared" si="248"/>
        <v>328.28411906976748</v>
      </c>
      <c r="AF3188" s="104">
        <f t="shared" si="249"/>
        <v>12474.796524651165</v>
      </c>
    </row>
    <row r="3189" spans="28:32" ht="20.100000000000001" customHeight="1" x14ac:dyDescent="0.5">
      <c r="AB3189" s="102">
        <f t="shared" si="245"/>
        <v>38</v>
      </c>
      <c r="AC3189" s="103">
        <f t="shared" si="246"/>
        <v>64.620930232558152</v>
      </c>
      <c r="AD3189" s="103">
        <f t="shared" si="247"/>
        <v>2455.5953488372097</v>
      </c>
      <c r="AE3189" s="104">
        <f t="shared" si="248"/>
        <v>328.28411906976748</v>
      </c>
      <c r="AF3189" s="104">
        <f t="shared" si="249"/>
        <v>12474.796524651165</v>
      </c>
    </row>
    <row r="3190" spans="28:32" ht="20.100000000000001" customHeight="1" x14ac:dyDescent="0.5">
      <c r="AB3190" s="102">
        <f t="shared" si="245"/>
        <v>38</v>
      </c>
      <c r="AC3190" s="103">
        <f t="shared" si="246"/>
        <v>64.620930232558152</v>
      </c>
      <c r="AD3190" s="103">
        <f t="shared" si="247"/>
        <v>2455.5953488372097</v>
      </c>
      <c r="AE3190" s="104">
        <f t="shared" si="248"/>
        <v>328.28411906976748</v>
      </c>
      <c r="AF3190" s="104">
        <f t="shared" si="249"/>
        <v>12474.796524651165</v>
      </c>
    </row>
    <row r="3191" spans="28:32" ht="20.100000000000001" customHeight="1" x14ac:dyDescent="0.5">
      <c r="AB3191" s="102">
        <f t="shared" si="245"/>
        <v>38</v>
      </c>
      <c r="AC3191" s="103">
        <f t="shared" si="246"/>
        <v>64.620930232558152</v>
      </c>
      <c r="AD3191" s="103">
        <f t="shared" si="247"/>
        <v>2455.5953488372097</v>
      </c>
      <c r="AE3191" s="104">
        <f t="shared" si="248"/>
        <v>328.28411906976748</v>
      </c>
      <c r="AF3191" s="104">
        <f t="shared" si="249"/>
        <v>12474.796524651165</v>
      </c>
    </row>
    <row r="3192" spans="28:32" ht="20.100000000000001" customHeight="1" x14ac:dyDescent="0.5">
      <c r="AB3192" s="102">
        <f t="shared" si="245"/>
        <v>38</v>
      </c>
      <c r="AC3192" s="103">
        <f t="shared" si="246"/>
        <v>64.620930232558152</v>
      </c>
      <c r="AD3192" s="103">
        <f t="shared" si="247"/>
        <v>2455.5953488372097</v>
      </c>
      <c r="AE3192" s="104">
        <f t="shared" si="248"/>
        <v>328.28411906976748</v>
      </c>
      <c r="AF3192" s="104">
        <f t="shared" si="249"/>
        <v>12474.796524651165</v>
      </c>
    </row>
    <row r="3193" spans="28:32" ht="20.100000000000001" customHeight="1" x14ac:dyDescent="0.5">
      <c r="AB3193" s="102">
        <f t="shared" si="245"/>
        <v>38</v>
      </c>
      <c r="AC3193" s="103">
        <f t="shared" si="246"/>
        <v>64.620930232558152</v>
      </c>
      <c r="AD3193" s="103">
        <f t="shared" si="247"/>
        <v>2455.5953488372097</v>
      </c>
      <c r="AE3193" s="104">
        <f t="shared" si="248"/>
        <v>328.28411906976748</v>
      </c>
      <c r="AF3193" s="104">
        <f t="shared" si="249"/>
        <v>12474.796524651165</v>
      </c>
    </row>
    <row r="3194" spans="28:32" ht="20.100000000000001" customHeight="1" x14ac:dyDescent="0.5">
      <c r="AB3194" s="102">
        <f t="shared" si="245"/>
        <v>38</v>
      </c>
      <c r="AC3194" s="103">
        <f t="shared" si="246"/>
        <v>64.620930232558152</v>
      </c>
      <c r="AD3194" s="103">
        <f t="shared" si="247"/>
        <v>2455.5953488372097</v>
      </c>
      <c r="AE3194" s="104">
        <f t="shared" si="248"/>
        <v>328.28411906976748</v>
      </c>
      <c r="AF3194" s="104">
        <f t="shared" si="249"/>
        <v>12474.796524651165</v>
      </c>
    </row>
    <row r="3195" spans="28:32" ht="20.100000000000001" customHeight="1" x14ac:dyDescent="0.5">
      <c r="AB3195" s="102">
        <f t="shared" si="245"/>
        <v>38</v>
      </c>
      <c r="AC3195" s="103">
        <f t="shared" si="246"/>
        <v>64.620930232558152</v>
      </c>
      <c r="AD3195" s="103">
        <f t="shared" si="247"/>
        <v>2455.5953488372097</v>
      </c>
      <c r="AE3195" s="104">
        <f t="shared" si="248"/>
        <v>328.28411906976748</v>
      </c>
      <c r="AF3195" s="104">
        <f t="shared" si="249"/>
        <v>12474.796524651165</v>
      </c>
    </row>
    <row r="3196" spans="28:32" ht="20.100000000000001" customHeight="1" x14ac:dyDescent="0.5">
      <c r="AB3196" s="102">
        <f t="shared" si="245"/>
        <v>38</v>
      </c>
      <c r="AC3196" s="103">
        <f t="shared" si="246"/>
        <v>64.620930232558152</v>
      </c>
      <c r="AD3196" s="103">
        <f t="shared" si="247"/>
        <v>2455.5953488372097</v>
      </c>
      <c r="AE3196" s="104">
        <f t="shared" si="248"/>
        <v>328.28411906976748</v>
      </c>
      <c r="AF3196" s="104">
        <f t="shared" si="249"/>
        <v>12474.796524651165</v>
      </c>
    </row>
    <row r="3197" spans="28:32" ht="20.100000000000001" customHeight="1" x14ac:dyDescent="0.5">
      <c r="AB3197" s="102">
        <f t="shared" si="245"/>
        <v>38</v>
      </c>
      <c r="AC3197" s="103">
        <f t="shared" si="246"/>
        <v>64.620930232558152</v>
      </c>
      <c r="AD3197" s="103">
        <f t="shared" si="247"/>
        <v>2455.5953488372097</v>
      </c>
      <c r="AE3197" s="104">
        <f t="shared" si="248"/>
        <v>328.28411906976748</v>
      </c>
      <c r="AF3197" s="104">
        <f t="shared" si="249"/>
        <v>12474.796524651165</v>
      </c>
    </row>
    <row r="3198" spans="28:32" ht="20.100000000000001" customHeight="1" x14ac:dyDescent="0.5">
      <c r="AB3198" s="102">
        <f t="shared" si="245"/>
        <v>38</v>
      </c>
      <c r="AC3198" s="103">
        <f t="shared" si="246"/>
        <v>64.620930232558152</v>
      </c>
      <c r="AD3198" s="103">
        <f t="shared" si="247"/>
        <v>2455.5953488372097</v>
      </c>
      <c r="AE3198" s="104">
        <f t="shared" si="248"/>
        <v>328.28411906976748</v>
      </c>
      <c r="AF3198" s="104">
        <f t="shared" si="249"/>
        <v>12474.796524651165</v>
      </c>
    </row>
    <row r="3199" spans="28:32" ht="20.100000000000001" customHeight="1" x14ac:dyDescent="0.5">
      <c r="AB3199" s="102">
        <f t="shared" si="245"/>
        <v>38</v>
      </c>
      <c r="AC3199" s="103">
        <f t="shared" si="246"/>
        <v>64.620930232558152</v>
      </c>
      <c r="AD3199" s="103">
        <f t="shared" si="247"/>
        <v>2455.5953488372097</v>
      </c>
      <c r="AE3199" s="104">
        <f t="shared" si="248"/>
        <v>328.28411906976748</v>
      </c>
      <c r="AF3199" s="104">
        <f t="shared" si="249"/>
        <v>12474.796524651165</v>
      </c>
    </row>
    <row r="3200" spans="28:32" ht="20.100000000000001" customHeight="1" x14ac:dyDescent="0.5">
      <c r="AB3200" s="102">
        <f t="shared" si="245"/>
        <v>38</v>
      </c>
      <c r="AC3200" s="103">
        <f t="shared" si="246"/>
        <v>64.620930232558152</v>
      </c>
      <c r="AD3200" s="103">
        <f t="shared" si="247"/>
        <v>2455.5953488372097</v>
      </c>
      <c r="AE3200" s="104">
        <f t="shared" si="248"/>
        <v>328.28411906976748</v>
      </c>
      <c r="AF3200" s="104">
        <f t="shared" si="249"/>
        <v>12474.796524651165</v>
      </c>
    </row>
    <row r="3201" spans="28:32" ht="20.100000000000001" customHeight="1" x14ac:dyDescent="0.5">
      <c r="AB3201" s="102">
        <f t="shared" si="245"/>
        <v>38</v>
      </c>
      <c r="AC3201" s="103">
        <f t="shared" si="246"/>
        <v>64.620930232558152</v>
      </c>
      <c r="AD3201" s="103">
        <f t="shared" si="247"/>
        <v>2455.5953488372097</v>
      </c>
      <c r="AE3201" s="104">
        <f t="shared" si="248"/>
        <v>328.28411906976748</v>
      </c>
      <c r="AF3201" s="104">
        <f t="shared" si="249"/>
        <v>12474.796524651165</v>
      </c>
    </row>
    <row r="3202" spans="28:32" ht="20.100000000000001" customHeight="1" x14ac:dyDescent="0.5">
      <c r="AB3202" s="102">
        <f t="shared" si="245"/>
        <v>38</v>
      </c>
      <c r="AC3202" s="103">
        <f t="shared" si="246"/>
        <v>64.620930232558152</v>
      </c>
      <c r="AD3202" s="103">
        <f t="shared" si="247"/>
        <v>2455.5953488372097</v>
      </c>
      <c r="AE3202" s="104">
        <f t="shared" si="248"/>
        <v>328.28411906976748</v>
      </c>
      <c r="AF3202" s="104">
        <f t="shared" si="249"/>
        <v>12474.796524651165</v>
      </c>
    </row>
    <row r="3203" spans="28:32" ht="20.100000000000001" customHeight="1" x14ac:dyDescent="0.5">
      <c r="AB3203" s="102">
        <f t="shared" si="245"/>
        <v>38</v>
      </c>
      <c r="AC3203" s="103">
        <f t="shared" si="246"/>
        <v>64.620930232558152</v>
      </c>
      <c r="AD3203" s="103">
        <f t="shared" si="247"/>
        <v>2455.5953488372097</v>
      </c>
      <c r="AE3203" s="104">
        <f t="shared" si="248"/>
        <v>328.28411906976748</v>
      </c>
      <c r="AF3203" s="104">
        <f t="shared" si="249"/>
        <v>12474.796524651165</v>
      </c>
    </row>
    <row r="3204" spans="28:32" ht="20.100000000000001" customHeight="1" x14ac:dyDescent="0.5">
      <c r="AB3204" s="102">
        <f t="shared" si="245"/>
        <v>38</v>
      </c>
      <c r="AC3204" s="103">
        <f t="shared" si="246"/>
        <v>64.620930232558152</v>
      </c>
      <c r="AD3204" s="103">
        <f t="shared" si="247"/>
        <v>2455.5953488372097</v>
      </c>
      <c r="AE3204" s="104">
        <f t="shared" si="248"/>
        <v>328.28411906976748</v>
      </c>
      <c r="AF3204" s="104">
        <f t="shared" si="249"/>
        <v>12474.796524651165</v>
      </c>
    </row>
    <row r="3205" spans="28:32" ht="20.100000000000001" customHeight="1" x14ac:dyDescent="0.5">
      <c r="AB3205" s="102">
        <f t="shared" si="245"/>
        <v>38</v>
      </c>
      <c r="AC3205" s="103">
        <f t="shared" si="246"/>
        <v>64.620930232558152</v>
      </c>
      <c r="AD3205" s="103">
        <f t="shared" si="247"/>
        <v>2455.5953488372097</v>
      </c>
      <c r="AE3205" s="104">
        <f t="shared" si="248"/>
        <v>328.28411906976748</v>
      </c>
      <c r="AF3205" s="104">
        <f t="shared" si="249"/>
        <v>12474.796524651165</v>
      </c>
    </row>
    <row r="3206" spans="28:32" ht="20.100000000000001" customHeight="1" x14ac:dyDescent="0.5">
      <c r="AB3206" s="102">
        <f t="shared" si="245"/>
        <v>38</v>
      </c>
      <c r="AC3206" s="103">
        <f t="shared" si="246"/>
        <v>64.620930232558152</v>
      </c>
      <c r="AD3206" s="103">
        <f t="shared" si="247"/>
        <v>2455.5953488372097</v>
      </c>
      <c r="AE3206" s="104">
        <f t="shared" si="248"/>
        <v>328.28411906976748</v>
      </c>
      <c r="AF3206" s="104">
        <f t="shared" si="249"/>
        <v>12474.796524651165</v>
      </c>
    </row>
    <row r="3207" spans="28:32" ht="20.100000000000001" customHeight="1" x14ac:dyDescent="0.5">
      <c r="AB3207" s="102">
        <f t="shared" ref="AB3207:AB3270" si="250">AB3206+U3207</f>
        <v>38</v>
      </c>
      <c r="AC3207" s="103">
        <f t="shared" ref="AC3207:AC3270" si="251">IF(U3207&gt;0,(W3207+AD3206)/AB3207,AC3206)</f>
        <v>64.620930232558152</v>
      </c>
      <c r="AD3207" s="103">
        <f t="shared" ref="AD3207:AD3270" si="252">AB3207*AC3207</f>
        <v>2455.5953488372097</v>
      </c>
      <c r="AE3207" s="104">
        <f t="shared" ref="AE3207:AE3270" si="253">IF(U3207&gt;0,(AF3206+Z3207)/AB3207,AE3206)</f>
        <v>328.28411906976748</v>
      </c>
      <c r="AF3207" s="104">
        <f t="shared" ref="AF3207:AF3270" si="254">AB3207*AE3207</f>
        <v>12474.796524651165</v>
      </c>
    </row>
    <row r="3208" spans="28:32" ht="20.100000000000001" customHeight="1" x14ac:dyDescent="0.5">
      <c r="AB3208" s="102">
        <f t="shared" si="250"/>
        <v>38</v>
      </c>
      <c r="AC3208" s="103">
        <f t="shared" si="251"/>
        <v>64.620930232558152</v>
      </c>
      <c r="AD3208" s="103">
        <f t="shared" si="252"/>
        <v>2455.5953488372097</v>
      </c>
      <c r="AE3208" s="104">
        <f t="shared" si="253"/>
        <v>328.28411906976748</v>
      </c>
      <c r="AF3208" s="104">
        <f t="shared" si="254"/>
        <v>12474.796524651165</v>
      </c>
    </row>
    <row r="3209" spans="28:32" ht="20.100000000000001" customHeight="1" x14ac:dyDescent="0.5">
      <c r="AB3209" s="102">
        <f t="shared" si="250"/>
        <v>38</v>
      </c>
      <c r="AC3209" s="103">
        <f t="shared" si="251"/>
        <v>64.620930232558152</v>
      </c>
      <c r="AD3209" s="103">
        <f t="shared" si="252"/>
        <v>2455.5953488372097</v>
      </c>
      <c r="AE3209" s="104">
        <f t="shared" si="253"/>
        <v>328.28411906976748</v>
      </c>
      <c r="AF3209" s="104">
        <f t="shared" si="254"/>
        <v>12474.796524651165</v>
      </c>
    </row>
    <row r="3210" spans="28:32" ht="20.100000000000001" customHeight="1" x14ac:dyDescent="0.5">
      <c r="AB3210" s="102">
        <f t="shared" si="250"/>
        <v>38</v>
      </c>
      <c r="AC3210" s="103">
        <f t="shared" si="251"/>
        <v>64.620930232558152</v>
      </c>
      <c r="AD3210" s="103">
        <f t="shared" si="252"/>
        <v>2455.5953488372097</v>
      </c>
      <c r="AE3210" s="104">
        <f t="shared" si="253"/>
        <v>328.28411906976748</v>
      </c>
      <c r="AF3210" s="104">
        <f t="shared" si="254"/>
        <v>12474.796524651165</v>
      </c>
    </row>
    <row r="3211" spans="28:32" ht="20.100000000000001" customHeight="1" x14ac:dyDescent="0.5">
      <c r="AB3211" s="102">
        <f t="shared" si="250"/>
        <v>38</v>
      </c>
      <c r="AC3211" s="103">
        <f t="shared" si="251"/>
        <v>64.620930232558152</v>
      </c>
      <c r="AD3211" s="103">
        <f t="shared" si="252"/>
        <v>2455.5953488372097</v>
      </c>
      <c r="AE3211" s="104">
        <f t="shared" si="253"/>
        <v>328.28411906976748</v>
      </c>
      <c r="AF3211" s="104">
        <f t="shared" si="254"/>
        <v>12474.796524651165</v>
      </c>
    </row>
    <row r="3212" spans="28:32" ht="20.100000000000001" customHeight="1" x14ac:dyDescent="0.5">
      <c r="AB3212" s="102">
        <f t="shared" si="250"/>
        <v>38</v>
      </c>
      <c r="AC3212" s="103">
        <f t="shared" si="251"/>
        <v>64.620930232558152</v>
      </c>
      <c r="AD3212" s="103">
        <f t="shared" si="252"/>
        <v>2455.5953488372097</v>
      </c>
      <c r="AE3212" s="104">
        <f t="shared" si="253"/>
        <v>328.28411906976748</v>
      </c>
      <c r="AF3212" s="104">
        <f t="shared" si="254"/>
        <v>12474.796524651165</v>
      </c>
    </row>
    <row r="3213" spans="28:32" ht="20.100000000000001" customHeight="1" x14ac:dyDescent="0.5">
      <c r="AB3213" s="102">
        <f t="shared" si="250"/>
        <v>38</v>
      </c>
      <c r="AC3213" s="103">
        <f t="shared" si="251"/>
        <v>64.620930232558152</v>
      </c>
      <c r="AD3213" s="103">
        <f t="shared" si="252"/>
        <v>2455.5953488372097</v>
      </c>
      <c r="AE3213" s="104">
        <f t="shared" si="253"/>
        <v>328.28411906976748</v>
      </c>
      <c r="AF3213" s="104">
        <f t="shared" si="254"/>
        <v>12474.796524651165</v>
      </c>
    </row>
    <row r="3214" spans="28:32" ht="20.100000000000001" customHeight="1" x14ac:dyDescent="0.5">
      <c r="AB3214" s="102">
        <f t="shared" si="250"/>
        <v>38</v>
      </c>
      <c r="AC3214" s="103">
        <f t="shared" si="251"/>
        <v>64.620930232558152</v>
      </c>
      <c r="AD3214" s="103">
        <f t="shared" si="252"/>
        <v>2455.5953488372097</v>
      </c>
      <c r="AE3214" s="104">
        <f t="shared" si="253"/>
        <v>328.28411906976748</v>
      </c>
      <c r="AF3214" s="104">
        <f t="shared" si="254"/>
        <v>12474.796524651165</v>
      </c>
    </row>
    <row r="3215" spans="28:32" ht="20.100000000000001" customHeight="1" x14ac:dyDescent="0.5">
      <c r="AB3215" s="102">
        <f t="shared" si="250"/>
        <v>38</v>
      </c>
      <c r="AC3215" s="103">
        <f t="shared" si="251"/>
        <v>64.620930232558152</v>
      </c>
      <c r="AD3215" s="103">
        <f t="shared" si="252"/>
        <v>2455.5953488372097</v>
      </c>
      <c r="AE3215" s="104">
        <f t="shared" si="253"/>
        <v>328.28411906976748</v>
      </c>
      <c r="AF3215" s="104">
        <f t="shared" si="254"/>
        <v>12474.796524651165</v>
      </c>
    </row>
    <row r="3216" spans="28:32" ht="20.100000000000001" customHeight="1" x14ac:dyDescent="0.5">
      <c r="AB3216" s="102">
        <f t="shared" si="250"/>
        <v>38</v>
      </c>
      <c r="AC3216" s="103">
        <f t="shared" si="251"/>
        <v>64.620930232558152</v>
      </c>
      <c r="AD3216" s="103">
        <f t="shared" si="252"/>
        <v>2455.5953488372097</v>
      </c>
      <c r="AE3216" s="104">
        <f t="shared" si="253"/>
        <v>328.28411906976748</v>
      </c>
      <c r="AF3216" s="104">
        <f t="shared" si="254"/>
        <v>12474.796524651165</v>
      </c>
    </row>
    <row r="3217" spans="28:32" ht="20.100000000000001" customHeight="1" x14ac:dyDescent="0.5">
      <c r="AB3217" s="102">
        <f t="shared" si="250"/>
        <v>38</v>
      </c>
      <c r="AC3217" s="103">
        <f t="shared" si="251"/>
        <v>64.620930232558152</v>
      </c>
      <c r="AD3217" s="103">
        <f t="shared" si="252"/>
        <v>2455.5953488372097</v>
      </c>
      <c r="AE3217" s="104">
        <f t="shared" si="253"/>
        <v>328.28411906976748</v>
      </c>
      <c r="AF3217" s="104">
        <f t="shared" si="254"/>
        <v>12474.796524651165</v>
      </c>
    </row>
    <row r="3218" spans="28:32" ht="20.100000000000001" customHeight="1" x14ac:dyDescent="0.5">
      <c r="AB3218" s="102">
        <f t="shared" si="250"/>
        <v>38</v>
      </c>
      <c r="AC3218" s="103">
        <f t="shared" si="251"/>
        <v>64.620930232558152</v>
      </c>
      <c r="AD3218" s="103">
        <f t="shared" si="252"/>
        <v>2455.5953488372097</v>
      </c>
      <c r="AE3218" s="104">
        <f t="shared" si="253"/>
        <v>328.28411906976748</v>
      </c>
      <c r="AF3218" s="104">
        <f t="shared" si="254"/>
        <v>12474.796524651165</v>
      </c>
    </row>
    <row r="3219" spans="28:32" ht="20.100000000000001" customHeight="1" x14ac:dyDescent="0.5">
      <c r="AB3219" s="102">
        <f t="shared" si="250"/>
        <v>38</v>
      </c>
      <c r="AC3219" s="103">
        <f t="shared" si="251"/>
        <v>64.620930232558152</v>
      </c>
      <c r="AD3219" s="103">
        <f t="shared" si="252"/>
        <v>2455.5953488372097</v>
      </c>
      <c r="AE3219" s="104">
        <f t="shared" si="253"/>
        <v>328.28411906976748</v>
      </c>
      <c r="AF3219" s="104">
        <f t="shared" si="254"/>
        <v>12474.796524651165</v>
      </c>
    </row>
    <row r="3220" spans="28:32" ht="20.100000000000001" customHeight="1" x14ac:dyDescent="0.5">
      <c r="AB3220" s="102">
        <f t="shared" si="250"/>
        <v>38</v>
      </c>
      <c r="AC3220" s="103">
        <f t="shared" si="251"/>
        <v>64.620930232558152</v>
      </c>
      <c r="AD3220" s="103">
        <f t="shared" si="252"/>
        <v>2455.5953488372097</v>
      </c>
      <c r="AE3220" s="104">
        <f t="shared" si="253"/>
        <v>328.28411906976748</v>
      </c>
      <c r="AF3220" s="104">
        <f t="shared" si="254"/>
        <v>12474.796524651165</v>
      </c>
    </row>
    <row r="3221" spans="28:32" ht="20.100000000000001" customHeight="1" x14ac:dyDescent="0.5">
      <c r="AB3221" s="102">
        <f t="shared" si="250"/>
        <v>38</v>
      </c>
      <c r="AC3221" s="103">
        <f t="shared" si="251"/>
        <v>64.620930232558152</v>
      </c>
      <c r="AD3221" s="103">
        <f t="shared" si="252"/>
        <v>2455.5953488372097</v>
      </c>
      <c r="AE3221" s="104">
        <f t="shared" si="253"/>
        <v>328.28411906976748</v>
      </c>
      <c r="AF3221" s="104">
        <f t="shared" si="254"/>
        <v>12474.796524651165</v>
      </c>
    </row>
    <row r="3222" spans="28:32" ht="20.100000000000001" customHeight="1" x14ac:dyDescent="0.5">
      <c r="AB3222" s="102">
        <f t="shared" si="250"/>
        <v>38</v>
      </c>
      <c r="AC3222" s="103">
        <f t="shared" si="251"/>
        <v>64.620930232558152</v>
      </c>
      <c r="AD3222" s="103">
        <f t="shared" si="252"/>
        <v>2455.5953488372097</v>
      </c>
      <c r="AE3222" s="104">
        <f t="shared" si="253"/>
        <v>328.28411906976748</v>
      </c>
      <c r="AF3222" s="104">
        <f t="shared" si="254"/>
        <v>12474.796524651165</v>
      </c>
    </row>
    <row r="3223" spans="28:32" ht="20.100000000000001" customHeight="1" x14ac:dyDescent="0.5">
      <c r="AB3223" s="102">
        <f t="shared" si="250"/>
        <v>38</v>
      </c>
      <c r="AC3223" s="103">
        <f t="shared" si="251"/>
        <v>64.620930232558152</v>
      </c>
      <c r="AD3223" s="103">
        <f t="shared" si="252"/>
        <v>2455.5953488372097</v>
      </c>
      <c r="AE3223" s="104">
        <f t="shared" si="253"/>
        <v>328.28411906976748</v>
      </c>
      <c r="AF3223" s="104">
        <f t="shared" si="254"/>
        <v>12474.796524651165</v>
      </c>
    </row>
    <row r="3224" spans="28:32" ht="20.100000000000001" customHeight="1" x14ac:dyDescent="0.5">
      <c r="AB3224" s="102">
        <f t="shared" si="250"/>
        <v>38</v>
      </c>
      <c r="AC3224" s="103">
        <f t="shared" si="251"/>
        <v>64.620930232558152</v>
      </c>
      <c r="AD3224" s="103">
        <f t="shared" si="252"/>
        <v>2455.5953488372097</v>
      </c>
      <c r="AE3224" s="104">
        <f t="shared" si="253"/>
        <v>328.28411906976748</v>
      </c>
      <c r="AF3224" s="104">
        <f t="shared" si="254"/>
        <v>12474.796524651165</v>
      </c>
    </row>
    <row r="3225" spans="28:32" ht="20.100000000000001" customHeight="1" x14ac:dyDescent="0.5">
      <c r="AB3225" s="102">
        <f t="shared" si="250"/>
        <v>38</v>
      </c>
      <c r="AC3225" s="103">
        <f t="shared" si="251"/>
        <v>64.620930232558152</v>
      </c>
      <c r="AD3225" s="103">
        <f t="shared" si="252"/>
        <v>2455.5953488372097</v>
      </c>
      <c r="AE3225" s="104">
        <f t="shared" si="253"/>
        <v>328.28411906976748</v>
      </c>
      <c r="AF3225" s="104">
        <f t="shared" si="254"/>
        <v>12474.796524651165</v>
      </c>
    </row>
    <row r="3226" spans="28:32" ht="20.100000000000001" customHeight="1" x14ac:dyDescent="0.5">
      <c r="AB3226" s="102">
        <f t="shared" si="250"/>
        <v>38</v>
      </c>
      <c r="AC3226" s="103">
        <f t="shared" si="251"/>
        <v>64.620930232558152</v>
      </c>
      <c r="AD3226" s="103">
        <f t="shared" si="252"/>
        <v>2455.5953488372097</v>
      </c>
      <c r="AE3226" s="104">
        <f t="shared" si="253"/>
        <v>328.28411906976748</v>
      </c>
      <c r="AF3226" s="104">
        <f t="shared" si="254"/>
        <v>12474.796524651165</v>
      </c>
    </row>
    <row r="3227" spans="28:32" ht="20.100000000000001" customHeight="1" x14ac:dyDescent="0.5">
      <c r="AB3227" s="102">
        <f t="shared" si="250"/>
        <v>38</v>
      </c>
      <c r="AC3227" s="103">
        <f t="shared" si="251"/>
        <v>64.620930232558152</v>
      </c>
      <c r="AD3227" s="103">
        <f t="shared" si="252"/>
        <v>2455.5953488372097</v>
      </c>
      <c r="AE3227" s="104">
        <f t="shared" si="253"/>
        <v>328.28411906976748</v>
      </c>
      <c r="AF3227" s="104">
        <f t="shared" si="254"/>
        <v>12474.796524651165</v>
      </c>
    </row>
    <row r="3228" spans="28:32" ht="20.100000000000001" customHeight="1" x14ac:dyDescent="0.5">
      <c r="AB3228" s="102">
        <f t="shared" si="250"/>
        <v>38</v>
      </c>
      <c r="AC3228" s="103">
        <f t="shared" si="251"/>
        <v>64.620930232558152</v>
      </c>
      <c r="AD3228" s="103">
        <f t="shared" si="252"/>
        <v>2455.5953488372097</v>
      </c>
      <c r="AE3228" s="104">
        <f t="shared" si="253"/>
        <v>328.28411906976748</v>
      </c>
      <c r="AF3228" s="104">
        <f t="shared" si="254"/>
        <v>12474.796524651165</v>
      </c>
    </row>
    <row r="3229" spans="28:32" ht="20.100000000000001" customHeight="1" x14ac:dyDescent="0.5">
      <c r="AB3229" s="102">
        <f t="shared" si="250"/>
        <v>38</v>
      </c>
      <c r="AC3229" s="103">
        <f t="shared" si="251"/>
        <v>64.620930232558152</v>
      </c>
      <c r="AD3229" s="103">
        <f t="shared" si="252"/>
        <v>2455.5953488372097</v>
      </c>
      <c r="AE3229" s="104">
        <f t="shared" si="253"/>
        <v>328.28411906976748</v>
      </c>
      <c r="AF3229" s="104">
        <f t="shared" si="254"/>
        <v>12474.796524651165</v>
      </c>
    </row>
    <row r="3230" spans="28:32" ht="20.100000000000001" customHeight="1" x14ac:dyDescent="0.5">
      <c r="AB3230" s="102">
        <f t="shared" si="250"/>
        <v>38</v>
      </c>
      <c r="AC3230" s="103">
        <f t="shared" si="251"/>
        <v>64.620930232558152</v>
      </c>
      <c r="AD3230" s="103">
        <f t="shared" si="252"/>
        <v>2455.5953488372097</v>
      </c>
      <c r="AE3230" s="104">
        <f t="shared" si="253"/>
        <v>328.28411906976748</v>
      </c>
      <c r="AF3230" s="104">
        <f t="shared" si="254"/>
        <v>12474.796524651165</v>
      </c>
    </row>
    <row r="3231" spans="28:32" ht="20.100000000000001" customHeight="1" x14ac:dyDescent="0.5">
      <c r="AB3231" s="102">
        <f t="shared" si="250"/>
        <v>38</v>
      </c>
      <c r="AC3231" s="103">
        <f t="shared" si="251"/>
        <v>64.620930232558152</v>
      </c>
      <c r="AD3231" s="103">
        <f t="shared" si="252"/>
        <v>2455.5953488372097</v>
      </c>
      <c r="AE3231" s="104">
        <f t="shared" si="253"/>
        <v>328.28411906976748</v>
      </c>
      <c r="AF3231" s="104">
        <f t="shared" si="254"/>
        <v>12474.796524651165</v>
      </c>
    </row>
    <row r="3232" spans="28:32" ht="20.100000000000001" customHeight="1" x14ac:dyDescent="0.5">
      <c r="AB3232" s="102">
        <f t="shared" si="250"/>
        <v>38</v>
      </c>
      <c r="AC3232" s="103">
        <f t="shared" si="251"/>
        <v>64.620930232558152</v>
      </c>
      <c r="AD3232" s="103">
        <f t="shared" si="252"/>
        <v>2455.5953488372097</v>
      </c>
      <c r="AE3232" s="104">
        <f t="shared" si="253"/>
        <v>328.28411906976748</v>
      </c>
      <c r="AF3232" s="104">
        <f t="shared" si="254"/>
        <v>12474.796524651165</v>
      </c>
    </row>
    <row r="3233" spans="28:32" ht="20.100000000000001" customHeight="1" x14ac:dyDescent="0.5">
      <c r="AB3233" s="102">
        <f t="shared" si="250"/>
        <v>38</v>
      </c>
      <c r="AC3233" s="103">
        <f t="shared" si="251"/>
        <v>64.620930232558152</v>
      </c>
      <c r="AD3233" s="103">
        <f t="shared" si="252"/>
        <v>2455.5953488372097</v>
      </c>
      <c r="AE3233" s="104">
        <f t="shared" si="253"/>
        <v>328.28411906976748</v>
      </c>
      <c r="AF3233" s="104">
        <f t="shared" si="254"/>
        <v>12474.796524651165</v>
      </c>
    </row>
    <row r="3234" spans="28:32" ht="20.100000000000001" customHeight="1" x14ac:dyDescent="0.5">
      <c r="AB3234" s="102">
        <f t="shared" si="250"/>
        <v>38</v>
      </c>
      <c r="AC3234" s="103">
        <f t="shared" si="251"/>
        <v>64.620930232558152</v>
      </c>
      <c r="AD3234" s="103">
        <f t="shared" si="252"/>
        <v>2455.5953488372097</v>
      </c>
      <c r="AE3234" s="104">
        <f t="shared" si="253"/>
        <v>328.28411906976748</v>
      </c>
      <c r="AF3234" s="104">
        <f t="shared" si="254"/>
        <v>12474.796524651165</v>
      </c>
    </row>
    <row r="3235" spans="28:32" ht="20.100000000000001" customHeight="1" x14ac:dyDescent="0.5">
      <c r="AB3235" s="102">
        <f t="shared" si="250"/>
        <v>38</v>
      </c>
      <c r="AC3235" s="103">
        <f t="shared" si="251"/>
        <v>64.620930232558152</v>
      </c>
      <c r="AD3235" s="103">
        <f t="shared" si="252"/>
        <v>2455.5953488372097</v>
      </c>
      <c r="AE3235" s="104">
        <f t="shared" si="253"/>
        <v>328.28411906976748</v>
      </c>
      <c r="AF3235" s="104">
        <f t="shared" si="254"/>
        <v>12474.796524651165</v>
      </c>
    </row>
    <row r="3236" spans="28:32" ht="20.100000000000001" customHeight="1" x14ac:dyDescent="0.5">
      <c r="AB3236" s="102">
        <f t="shared" si="250"/>
        <v>38</v>
      </c>
      <c r="AC3236" s="103">
        <f t="shared" si="251"/>
        <v>64.620930232558152</v>
      </c>
      <c r="AD3236" s="103">
        <f t="shared" si="252"/>
        <v>2455.5953488372097</v>
      </c>
      <c r="AE3236" s="104">
        <f t="shared" si="253"/>
        <v>328.28411906976748</v>
      </c>
      <c r="AF3236" s="104">
        <f t="shared" si="254"/>
        <v>12474.796524651165</v>
      </c>
    </row>
    <row r="3237" spans="28:32" ht="20.100000000000001" customHeight="1" x14ac:dyDescent="0.5">
      <c r="AB3237" s="102">
        <f t="shared" si="250"/>
        <v>38</v>
      </c>
      <c r="AC3237" s="103">
        <f t="shared" si="251"/>
        <v>64.620930232558152</v>
      </c>
      <c r="AD3237" s="103">
        <f t="shared" si="252"/>
        <v>2455.5953488372097</v>
      </c>
      <c r="AE3237" s="104">
        <f t="shared" si="253"/>
        <v>328.28411906976748</v>
      </c>
      <c r="AF3237" s="104">
        <f t="shared" si="254"/>
        <v>12474.796524651165</v>
      </c>
    </row>
    <row r="3238" spans="28:32" ht="20.100000000000001" customHeight="1" x14ac:dyDescent="0.5">
      <c r="AB3238" s="102">
        <f t="shared" si="250"/>
        <v>38</v>
      </c>
      <c r="AC3238" s="103">
        <f t="shared" si="251"/>
        <v>64.620930232558152</v>
      </c>
      <c r="AD3238" s="103">
        <f t="shared" si="252"/>
        <v>2455.5953488372097</v>
      </c>
      <c r="AE3238" s="104">
        <f t="shared" si="253"/>
        <v>328.28411906976748</v>
      </c>
      <c r="AF3238" s="104">
        <f t="shared" si="254"/>
        <v>12474.796524651165</v>
      </c>
    </row>
    <row r="3239" spans="28:32" ht="20.100000000000001" customHeight="1" x14ac:dyDescent="0.5">
      <c r="AB3239" s="102">
        <f t="shared" si="250"/>
        <v>38</v>
      </c>
      <c r="AC3239" s="103">
        <f t="shared" si="251"/>
        <v>64.620930232558152</v>
      </c>
      <c r="AD3239" s="103">
        <f t="shared" si="252"/>
        <v>2455.5953488372097</v>
      </c>
      <c r="AE3239" s="104">
        <f t="shared" si="253"/>
        <v>328.28411906976748</v>
      </c>
      <c r="AF3239" s="104">
        <f t="shared" si="254"/>
        <v>12474.796524651165</v>
      </c>
    </row>
    <row r="3240" spans="28:32" ht="20.100000000000001" customHeight="1" x14ac:dyDescent="0.5">
      <c r="AB3240" s="102">
        <f t="shared" si="250"/>
        <v>38</v>
      </c>
      <c r="AC3240" s="103">
        <f t="shared" si="251"/>
        <v>64.620930232558152</v>
      </c>
      <c r="AD3240" s="103">
        <f t="shared" si="252"/>
        <v>2455.5953488372097</v>
      </c>
      <c r="AE3240" s="104">
        <f t="shared" si="253"/>
        <v>328.28411906976748</v>
      </c>
      <c r="AF3240" s="104">
        <f t="shared" si="254"/>
        <v>12474.796524651165</v>
      </c>
    </row>
    <row r="3241" spans="28:32" ht="20.100000000000001" customHeight="1" x14ac:dyDescent="0.5">
      <c r="AB3241" s="102">
        <f t="shared" si="250"/>
        <v>38</v>
      </c>
      <c r="AC3241" s="103">
        <f t="shared" si="251"/>
        <v>64.620930232558152</v>
      </c>
      <c r="AD3241" s="103">
        <f t="shared" si="252"/>
        <v>2455.5953488372097</v>
      </c>
      <c r="AE3241" s="104">
        <f t="shared" si="253"/>
        <v>328.28411906976748</v>
      </c>
      <c r="AF3241" s="104">
        <f t="shared" si="254"/>
        <v>12474.796524651165</v>
      </c>
    </row>
    <row r="3242" spans="28:32" ht="20.100000000000001" customHeight="1" x14ac:dyDescent="0.5">
      <c r="AB3242" s="102">
        <f t="shared" si="250"/>
        <v>38</v>
      </c>
      <c r="AC3242" s="103">
        <f t="shared" si="251"/>
        <v>64.620930232558152</v>
      </c>
      <c r="AD3242" s="103">
        <f t="shared" si="252"/>
        <v>2455.5953488372097</v>
      </c>
      <c r="AE3242" s="104">
        <f t="shared" si="253"/>
        <v>328.28411906976748</v>
      </c>
      <c r="AF3242" s="104">
        <f t="shared" si="254"/>
        <v>12474.796524651165</v>
      </c>
    </row>
    <row r="3243" spans="28:32" ht="20.100000000000001" customHeight="1" x14ac:dyDescent="0.5">
      <c r="AB3243" s="102">
        <f t="shared" si="250"/>
        <v>38</v>
      </c>
      <c r="AC3243" s="103">
        <f t="shared" si="251"/>
        <v>64.620930232558152</v>
      </c>
      <c r="AD3243" s="103">
        <f t="shared" si="252"/>
        <v>2455.5953488372097</v>
      </c>
      <c r="AE3243" s="104">
        <f t="shared" si="253"/>
        <v>328.28411906976748</v>
      </c>
      <c r="AF3243" s="104">
        <f t="shared" si="254"/>
        <v>12474.796524651165</v>
      </c>
    </row>
    <row r="3244" spans="28:32" ht="20.100000000000001" customHeight="1" x14ac:dyDescent="0.5">
      <c r="AB3244" s="102">
        <f t="shared" si="250"/>
        <v>38</v>
      </c>
      <c r="AC3244" s="103">
        <f t="shared" si="251"/>
        <v>64.620930232558152</v>
      </c>
      <c r="AD3244" s="103">
        <f t="shared" si="252"/>
        <v>2455.5953488372097</v>
      </c>
      <c r="AE3244" s="104">
        <f t="shared" si="253"/>
        <v>328.28411906976748</v>
      </c>
      <c r="AF3244" s="104">
        <f t="shared" si="254"/>
        <v>12474.796524651165</v>
      </c>
    </row>
    <row r="3245" spans="28:32" ht="20.100000000000001" customHeight="1" x14ac:dyDescent="0.5">
      <c r="AB3245" s="102">
        <f t="shared" si="250"/>
        <v>38</v>
      </c>
      <c r="AC3245" s="103">
        <f t="shared" si="251"/>
        <v>64.620930232558152</v>
      </c>
      <c r="AD3245" s="103">
        <f t="shared" si="252"/>
        <v>2455.5953488372097</v>
      </c>
      <c r="AE3245" s="104">
        <f t="shared" si="253"/>
        <v>328.28411906976748</v>
      </c>
      <c r="AF3245" s="104">
        <f t="shared" si="254"/>
        <v>12474.796524651165</v>
      </c>
    </row>
    <row r="3246" spans="28:32" ht="20.100000000000001" customHeight="1" x14ac:dyDescent="0.5">
      <c r="AB3246" s="102">
        <f t="shared" si="250"/>
        <v>38</v>
      </c>
      <c r="AC3246" s="103">
        <f t="shared" si="251"/>
        <v>64.620930232558152</v>
      </c>
      <c r="AD3246" s="103">
        <f t="shared" si="252"/>
        <v>2455.5953488372097</v>
      </c>
      <c r="AE3246" s="104">
        <f t="shared" si="253"/>
        <v>328.28411906976748</v>
      </c>
      <c r="AF3246" s="104">
        <f t="shared" si="254"/>
        <v>12474.796524651165</v>
      </c>
    </row>
    <row r="3247" spans="28:32" ht="20.100000000000001" customHeight="1" x14ac:dyDescent="0.5">
      <c r="AB3247" s="102">
        <f t="shared" si="250"/>
        <v>38</v>
      </c>
      <c r="AC3247" s="103">
        <f t="shared" si="251"/>
        <v>64.620930232558152</v>
      </c>
      <c r="AD3247" s="103">
        <f t="shared" si="252"/>
        <v>2455.5953488372097</v>
      </c>
      <c r="AE3247" s="104">
        <f t="shared" si="253"/>
        <v>328.28411906976748</v>
      </c>
      <c r="AF3247" s="104">
        <f t="shared" si="254"/>
        <v>12474.796524651165</v>
      </c>
    </row>
    <row r="3248" spans="28:32" ht="20.100000000000001" customHeight="1" x14ac:dyDescent="0.5">
      <c r="AB3248" s="102">
        <f t="shared" si="250"/>
        <v>38</v>
      </c>
      <c r="AC3248" s="103">
        <f t="shared" si="251"/>
        <v>64.620930232558152</v>
      </c>
      <c r="AD3248" s="103">
        <f t="shared" si="252"/>
        <v>2455.5953488372097</v>
      </c>
      <c r="AE3248" s="104">
        <f t="shared" si="253"/>
        <v>328.28411906976748</v>
      </c>
      <c r="AF3248" s="104">
        <f t="shared" si="254"/>
        <v>12474.796524651165</v>
      </c>
    </row>
    <row r="3249" spans="28:32" ht="20.100000000000001" customHeight="1" x14ac:dyDescent="0.5">
      <c r="AB3249" s="102">
        <f t="shared" si="250"/>
        <v>38</v>
      </c>
      <c r="AC3249" s="103">
        <f t="shared" si="251"/>
        <v>64.620930232558152</v>
      </c>
      <c r="AD3249" s="103">
        <f t="shared" si="252"/>
        <v>2455.5953488372097</v>
      </c>
      <c r="AE3249" s="104">
        <f t="shared" si="253"/>
        <v>328.28411906976748</v>
      </c>
      <c r="AF3249" s="104">
        <f t="shared" si="254"/>
        <v>12474.796524651165</v>
      </c>
    </row>
    <row r="3250" spans="28:32" ht="20.100000000000001" customHeight="1" x14ac:dyDescent="0.5">
      <c r="AB3250" s="102">
        <f t="shared" si="250"/>
        <v>38</v>
      </c>
      <c r="AC3250" s="103">
        <f t="shared" si="251"/>
        <v>64.620930232558152</v>
      </c>
      <c r="AD3250" s="103">
        <f t="shared" si="252"/>
        <v>2455.5953488372097</v>
      </c>
      <c r="AE3250" s="104">
        <f t="shared" si="253"/>
        <v>328.28411906976748</v>
      </c>
      <c r="AF3250" s="104">
        <f t="shared" si="254"/>
        <v>12474.796524651165</v>
      </c>
    </row>
    <row r="3251" spans="28:32" ht="20.100000000000001" customHeight="1" x14ac:dyDescent="0.5">
      <c r="AB3251" s="102">
        <f t="shared" si="250"/>
        <v>38</v>
      </c>
      <c r="AC3251" s="103">
        <f t="shared" si="251"/>
        <v>64.620930232558152</v>
      </c>
      <c r="AD3251" s="103">
        <f t="shared" si="252"/>
        <v>2455.5953488372097</v>
      </c>
      <c r="AE3251" s="104">
        <f t="shared" si="253"/>
        <v>328.28411906976748</v>
      </c>
      <c r="AF3251" s="104">
        <f t="shared" si="254"/>
        <v>12474.796524651165</v>
      </c>
    </row>
    <row r="3252" spans="28:32" ht="20.100000000000001" customHeight="1" x14ac:dyDescent="0.5">
      <c r="AB3252" s="102">
        <f t="shared" si="250"/>
        <v>38</v>
      </c>
      <c r="AC3252" s="103">
        <f t="shared" si="251"/>
        <v>64.620930232558152</v>
      </c>
      <c r="AD3252" s="103">
        <f t="shared" si="252"/>
        <v>2455.5953488372097</v>
      </c>
      <c r="AE3252" s="104">
        <f t="shared" si="253"/>
        <v>328.28411906976748</v>
      </c>
      <c r="AF3252" s="104">
        <f t="shared" si="254"/>
        <v>12474.796524651165</v>
      </c>
    </row>
    <row r="3253" spans="28:32" ht="20.100000000000001" customHeight="1" x14ac:dyDescent="0.5">
      <c r="AB3253" s="102">
        <f t="shared" si="250"/>
        <v>38</v>
      </c>
      <c r="AC3253" s="103">
        <f t="shared" si="251"/>
        <v>64.620930232558152</v>
      </c>
      <c r="AD3253" s="103">
        <f t="shared" si="252"/>
        <v>2455.5953488372097</v>
      </c>
      <c r="AE3253" s="104">
        <f t="shared" si="253"/>
        <v>328.28411906976748</v>
      </c>
      <c r="AF3253" s="104">
        <f t="shared" si="254"/>
        <v>12474.796524651165</v>
      </c>
    </row>
    <row r="3254" spans="28:32" ht="20.100000000000001" customHeight="1" x14ac:dyDescent="0.5">
      <c r="AB3254" s="102">
        <f t="shared" si="250"/>
        <v>38</v>
      </c>
      <c r="AC3254" s="103">
        <f t="shared" si="251"/>
        <v>64.620930232558152</v>
      </c>
      <c r="AD3254" s="103">
        <f t="shared" si="252"/>
        <v>2455.5953488372097</v>
      </c>
      <c r="AE3254" s="104">
        <f t="shared" si="253"/>
        <v>328.28411906976748</v>
      </c>
      <c r="AF3254" s="104">
        <f t="shared" si="254"/>
        <v>12474.796524651165</v>
      </c>
    </row>
    <row r="3255" spans="28:32" ht="20.100000000000001" customHeight="1" x14ac:dyDescent="0.5">
      <c r="AB3255" s="102">
        <f t="shared" si="250"/>
        <v>38</v>
      </c>
      <c r="AC3255" s="103">
        <f t="shared" si="251"/>
        <v>64.620930232558152</v>
      </c>
      <c r="AD3255" s="103">
        <f t="shared" si="252"/>
        <v>2455.5953488372097</v>
      </c>
      <c r="AE3255" s="104">
        <f t="shared" si="253"/>
        <v>328.28411906976748</v>
      </c>
      <c r="AF3255" s="104">
        <f t="shared" si="254"/>
        <v>12474.796524651165</v>
      </c>
    </row>
    <row r="3256" spans="28:32" ht="20.100000000000001" customHeight="1" x14ac:dyDescent="0.5">
      <c r="AB3256" s="102">
        <f t="shared" si="250"/>
        <v>38</v>
      </c>
      <c r="AC3256" s="103">
        <f t="shared" si="251"/>
        <v>64.620930232558152</v>
      </c>
      <c r="AD3256" s="103">
        <f t="shared" si="252"/>
        <v>2455.5953488372097</v>
      </c>
      <c r="AE3256" s="104">
        <f t="shared" si="253"/>
        <v>328.28411906976748</v>
      </c>
      <c r="AF3256" s="104">
        <f t="shared" si="254"/>
        <v>12474.796524651165</v>
      </c>
    </row>
    <row r="3257" spans="28:32" ht="20.100000000000001" customHeight="1" x14ac:dyDescent="0.5">
      <c r="AB3257" s="102">
        <f t="shared" si="250"/>
        <v>38</v>
      </c>
      <c r="AC3257" s="103">
        <f t="shared" si="251"/>
        <v>64.620930232558152</v>
      </c>
      <c r="AD3257" s="103">
        <f t="shared" si="252"/>
        <v>2455.5953488372097</v>
      </c>
      <c r="AE3257" s="104">
        <f t="shared" si="253"/>
        <v>328.28411906976748</v>
      </c>
      <c r="AF3257" s="104">
        <f t="shared" si="254"/>
        <v>12474.796524651165</v>
      </c>
    </row>
    <row r="3258" spans="28:32" ht="20.100000000000001" customHeight="1" x14ac:dyDescent="0.5">
      <c r="AB3258" s="102">
        <f t="shared" si="250"/>
        <v>38</v>
      </c>
      <c r="AC3258" s="103">
        <f t="shared" si="251"/>
        <v>64.620930232558152</v>
      </c>
      <c r="AD3258" s="103">
        <f t="shared" si="252"/>
        <v>2455.5953488372097</v>
      </c>
      <c r="AE3258" s="104">
        <f t="shared" si="253"/>
        <v>328.28411906976748</v>
      </c>
      <c r="AF3258" s="104">
        <f t="shared" si="254"/>
        <v>12474.796524651165</v>
      </c>
    </row>
    <row r="3259" spans="28:32" ht="20.100000000000001" customHeight="1" x14ac:dyDescent="0.5">
      <c r="AB3259" s="102">
        <f t="shared" si="250"/>
        <v>38</v>
      </c>
      <c r="AC3259" s="103">
        <f t="shared" si="251"/>
        <v>64.620930232558152</v>
      </c>
      <c r="AD3259" s="103">
        <f t="shared" si="252"/>
        <v>2455.5953488372097</v>
      </c>
      <c r="AE3259" s="104">
        <f t="shared" si="253"/>
        <v>328.28411906976748</v>
      </c>
      <c r="AF3259" s="104">
        <f t="shared" si="254"/>
        <v>12474.796524651165</v>
      </c>
    </row>
    <row r="3260" spans="28:32" ht="20.100000000000001" customHeight="1" x14ac:dyDescent="0.5">
      <c r="AB3260" s="102">
        <f t="shared" si="250"/>
        <v>38</v>
      </c>
      <c r="AC3260" s="103">
        <f t="shared" si="251"/>
        <v>64.620930232558152</v>
      </c>
      <c r="AD3260" s="103">
        <f t="shared" si="252"/>
        <v>2455.5953488372097</v>
      </c>
      <c r="AE3260" s="104">
        <f t="shared" si="253"/>
        <v>328.28411906976748</v>
      </c>
      <c r="AF3260" s="104">
        <f t="shared" si="254"/>
        <v>12474.796524651165</v>
      </c>
    </row>
    <row r="3261" spans="28:32" ht="20.100000000000001" customHeight="1" x14ac:dyDescent="0.5">
      <c r="AB3261" s="102">
        <f t="shared" si="250"/>
        <v>38</v>
      </c>
      <c r="AC3261" s="103">
        <f t="shared" si="251"/>
        <v>64.620930232558152</v>
      </c>
      <c r="AD3261" s="103">
        <f t="shared" si="252"/>
        <v>2455.5953488372097</v>
      </c>
      <c r="AE3261" s="104">
        <f t="shared" si="253"/>
        <v>328.28411906976748</v>
      </c>
      <c r="AF3261" s="104">
        <f t="shared" si="254"/>
        <v>12474.796524651165</v>
      </c>
    </row>
    <row r="3262" spans="28:32" ht="20.100000000000001" customHeight="1" x14ac:dyDescent="0.5">
      <c r="AB3262" s="102">
        <f t="shared" si="250"/>
        <v>38</v>
      </c>
      <c r="AC3262" s="103">
        <f t="shared" si="251"/>
        <v>64.620930232558152</v>
      </c>
      <c r="AD3262" s="103">
        <f t="shared" si="252"/>
        <v>2455.5953488372097</v>
      </c>
      <c r="AE3262" s="104">
        <f t="shared" si="253"/>
        <v>328.28411906976748</v>
      </c>
      <c r="AF3262" s="104">
        <f t="shared" si="254"/>
        <v>12474.796524651165</v>
      </c>
    </row>
    <row r="3263" spans="28:32" ht="20.100000000000001" customHeight="1" x14ac:dyDescent="0.5">
      <c r="AB3263" s="102">
        <f t="shared" si="250"/>
        <v>38</v>
      </c>
      <c r="AC3263" s="103">
        <f t="shared" si="251"/>
        <v>64.620930232558152</v>
      </c>
      <c r="AD3263" s="103">
        <f t="shared" si="252"/>
        <v>2455.5953488372097</v>
      </c>
      <c r="AE3263" s="104">
        <f t="shared" si="253"/>
        <v>328.28411906976748</v>
      </c>
      <c r="AF3263" s="104">
        <f t="shared" si="254"/>
        <v>12474.796524651165</v>
      </c>
    </row>
    <row r="3264" spans="28:32" ht="20.100000000000001" customHeight="1" x14ac:dyDescent="0.5">
      <c r="AB3264" s="102">
        <f t="shared" si="250"/>
        <v>38</v>
      </c>
      <c r="AC3264" s="103">
        <f t="shared" si="251"/>
        <v>64.620930232558152</v>
      </c>
      <c r="AD3264" s="103">
        <f t="shared" si="252"/>
        <v>2455.5953488372097</v>
      </c>
      <c r="AE3264" s="104">
        <f t="shared" si="253"/>
        <v>328.28411906976748</v>
      </c>
      <c r="AF3264" s="104">
        <f t="shared" si="254"/>
        <v>12474.796524651165</v>
      </c>
    </row>
    <row r="3265" spans="28:32" ht="20.100000000000001" customHeight="1" x14ac:dyDescent="0.5">
      <c r="AB3265" s="102">
        <f t="shared" si="250"/>
        <v>38</v>
      </c>
      <c r="AC3265" s="103">
        <f t="shared" si="251"/>
        <v>64.620930232558152</v>
      </c>
      <c r="AD3265" s="103">
        <f t="shared" si="252"/>
        <v>2455.5953488372097</v>
      </c>
      <c r="AE3265" s="104">
        <f t="shared" si="253"/>
        <v>328.28411906976748</v>
      </c>
      <c r="AF3265" s="104">
        <f t="shared" si="254"/>
        <v>12474.796524651165</v>
      </c>
    </row>
    <row r="3266" spans="28:32" ht="20.100000000000001" customHeight="1" x14ac:dyDescent="0.5">
      <c r="AB3266" s="102">
        <f t="shared" si="250"/>
        <v>38</v>
      </c>
      <c r="AC3266" s="103">
        <f t="shared" si="251"/>
        <v>64.620930232558152</v>
      </c>
      <c r="AD3266" s="103">
        <f t="shared" si="252"/>
        <v>2455.5953488372097</v>
      </c>
      <c r="AE3266" s="104">
        <f t="shared" si="253"/>
        <v>328.28411906976748</v>
      </c>
      <c r="AF3266" s="104">
        <f t="shared" si="254"/>
        <v>12474.796524651165</v>
      </c>
    </row>
    <row r="3267" spans="28:32" ht="20.100000000000001" customHeight="1" x14ac:dyDescent="0.5">
      <c r="AB3267" s="102">
        <f t="shared" si="250"/>
        <v>38</v>
      </c>
      <c r="AC3267" s="103">
        <f t="shared" si="251"/>
        <v>64.620930232558152</v>
      </c>
      <c r="AD3267" s="103">
        <f t="shared" si="252"/>
        <v>2455.5953488372097</v>
      </c>
      <c r="AE3267" s="104">
        <f t="shared" si="253"/>
        <v>328.28411906976748</v>
      </c>
      <c r="AF3267" s="104">
        <f t="shared" si="254"/>
        <v>12474.796524651165</v>
      </c>
    </row>
    <row r="3268" spans="28:32" ht="20.100000000000001" customHeight="1" x14ac:dyDescent="0.5">
      <c r="AB3268" s="102">
        <f t="shared" si="250"/>
        <v>38</v>
      </c>
      <c r="AC3268" s="103">
        <f t="shared" si="251"/>
        <v>64.620930232558152</v>
      </c>
      <c r="AD3268" s="103">
        <f t="shared" si="252"/>
        <v>2455.5953488372097</v>
      </c>
      <c r="AE3268" s="104">
        <f t="shared" si="253"/>
        <v>328.28411906976748</v>
      </c>
      <c r="AF3268" s="104">
        <f t="shared" si="254"/>
        <v>12474.796524651165</v>
      </c>
    </row>
    <row r="3269" spans="28:32" ht="20.100000000000001" customHeight="1" x14ac:dyDescent="0.5">
      <c r="AB3269" s="102">
        <f t="shared" si="250"/>
        <v>38</v>
      </c>
      <c r="AC3269" s="103">
        <f t="shared" si="251"/>
        <v>64.620930232558152</v>
      </c>
      <c r="AD3269" s="103">
        <f t="shared" si="252"/>
        <v>2455.5953488372097</v>
      </c>
      <c r="AE3269" s="104">
        <f t="shared" si="253"/>
        <v>328.28411906976748</v>
      </c>
      <c r="AF3269" s="104">
        <f t="shared" si="254"/>
        <v>12474.796524651165</v>
      </c>
    </row>
    <row r="3270" spans="28:32" ht="20.100000000000001" customHeight="1" x14ac:dyDescent="0.5">
      <c r="AB3270" s="102">
        <f t="shared" si="250"/>
        <v>38</v>
      </c>
      <c r="AC3270" s="103">
        <f t="shared" si="251"/>
        <v>64.620930232558152</v>
      </c>
      <c r="AD3270" s="103">
        <f t="shared" si="252"/>
        <v>2455.5953488372097</v>
      </c>
      <c r="AE3270" s="104">
        <f t="shared" si="253"/>
        <v>328.28411906976748</v>
      </c>
      <c r="AF3270" s="104">
        <f t="shared" si="254"/>
        <v>12474.796524651165</v>
      </c>
    </row>
    <row r="3271" spans="28:32" ht="20.100000000000001" customHeight="1" x14ac:dyDescent="0.5">
      <c r="AB3271" s="102">
        <f t="shared" ref="AB3271:AB3334" si="255">AB3270+U3271</f>
        <v>38</v>
      </c>
      <c r="AC3271" s="103">
        <f t="shared" ref="AC3271:AC3334" si="256">IF(U3271&gt;0,(W3271+AD3270)/AB3271,AC3270)</f>
        <v>64.620930232558152</v>
      </c>
      <c r="AD3271" s="103">
        <f t="shared" ref="AD3271:AD3334" si="257">AB3271*AC3271</f>
        <v>2455.5953488372097</v>
      </c>
      <c r="AE3271" s="104">
        <f t="shared" ref="AE3271:AE3334" si="258">IF(U3271&gt;0,(AF3270+Z3271)/AB3271,AE3270)</f>
        <v>328.28411906976748</v>
      </c>
      <c r="AF3271" s="104">
        <f t="shared" ref="AF3271:AF3334" si="259">AB3271*AE3271</f>
        <v>12474.796524651165</v>
      </c>
    </row>
    <row r="3272" spans="28:32" ht="20.100000000000001" customHeight="1" x14ac:dyDescent="0.5">
      <c r="AB3272" s="102">
        <f t="shared" si="255"/>
        <v>38</v>
      </c>
      <c r="AC3272" s="103">
        <f t="shared" si="256"/>
        <v>64.620930232558152</v>
      </c>
      <c r="AD3272" s="103">
        <f t="shared" si="257"/>
        <v>2455.5953488372097</v>
      </c>
      <c r="AE3272" s="104">
        <f t="shared" si="258"/>
        <v>328.28411906976748</v>
      </c>
      <c r="AF3272" s="104">
        <f t="shared" si="259"/>
        <v>12474.796524651165</v>
      </c>
    </row>
    <row r="3273" spans="28:32" ht="20.100000000000001" customHeight="1" x14ac:dyDescent="0.5">
      <c r="AB3273" s="102">
        <f t="shared" si="255"/>
        <v>38</v>
      </c>
      <c r="AC3273" s="103">
        <f t="shared" si="256"/>
        <v>64.620930232558152</v>
      </c>
      <c r="AD3273" s="103">
        <f t="shared" si="257"/>
        <v>2455.5953488372097</v>
      </c>
      <c r="AE3273" s="104">
        <f t="shared" si="258"/>
        <v>328.28411906976748</v>
      </c>
      <c r="AF3273" s="104">
        <f t="shared" si="259"/>
        <v>12474.796524651165</v>
      </c>
    </row>
    <row r="3274" spans="28:32" ht="20.100000000000001" customHeight="1" x14ac:dyDescent="0.5">
      <c r="AB3274" s="102">
        <f t="shared" si="255"/>
        <v>38</v>
      </c>
      <c r="AC3274" s="103">
        <f t="shared" si="256"/>
        <v>64.620930232558152</v>
      </c>
      <c r="AD3274" s="103">
        <f t="shared" si="257"/>
        <v>2455.5953488372097</v>
      </c>
      <c r="AE3274" s="104">
        <f t="shared" si="258"/>
        <v>328.28411906976748</v>
      </c>
      <c r="AF3274" s="104">
        <f t="shared" si="259"/>
        <v>12474.796524651165</v>
      </c>
    </row>
    <row r="3275" spans="28:32" ht="20.100000000000001" customHeight="1" x14ac:dyDescent="0.5">
      <c r="AB3275" s="102">
        <f t="shared" si="255"/>
        <v>38</v>
      </c>
      <c r="AC3275" s="103">
        <f t="shared" si="256"/>
        <v>64.620930232558152</v>
      </c>
      <c r="AD3275" s="103">
        <f t="shared" si="257"/>
        <v>2455.5953488372097</v>
      </c>
      <c r="AE3275" s="104">
        <f t="shared" si="258"/>
        <v>328.28411906976748</v>
      </c>
      <c r="AF3275" s="104">
        <f t="shared" si="259"/>
        <v>12474.796524651165</v>
      </c>
    </row>
    <row r="3276" spans="28:32" ht="20.100000000000001" customHeight="1" x14ac:dyDescent="0.5">
      <c r="AB3276" s="102">
        <f t="shared" si="255"/>
        <v>38</v>
      </c>
      <c r="AC3276" s="103">
        <f t="shared" si="256"/>
        <v>64.620930232558152</v>
      </c>
      <c r="AD3276" s="103">
        <f t="shared" si="257"/>
        <v>2455.5953488372097</v>
      </c>
      <c r="AE3276" s="104">
        <f t="shared" si="258"/>
        <v>328.28411906976748</v>
      </c>
      <c r="AF3276" s="104">
        <f t="shared" si="259"/>
        <v>12474.796524651165</v>
      </c>
    </row>
    <row r="3277" spans="28:32" ht="20.100000000000001" customHeight="1" x14ac:dyDescent="0.5">
      <c r="AB3277" s="102">
        <f t="shared" si="255"/>
        <v>38</v>
      </c>
      <c r="AC3277" s="103">
        <f t="shared" si="256"/>
        <v>64.620930232558152</v>
      </c>
      <c r="AD3277" s="103">
        <f t="shared" si="257"/>
        <v>2455.5953488372097</v>
      </c>
      <c r="AE3277" s="104">
        <f t="shared" si="258"/>
        <v>328.28411906976748</v>
      </c>
      <c r="AF3277" s="104">
        <f t="shared" si="259"/>
        <v>12474.796524651165</v>
      </c>
    </row>
    <row r="3278" spans="28:32" ht="20.100000000000001" customHeight="1" x14ac:dyDescent="0.5">
      <c r="AB3278" s="102">
        <f t="shared" si="255"/>
        <v>38</v>
      </c>
      <c r="AC3278" s="103">
        <f t="shared" si="256"/>
        <v>64.620930232558152</v>
      </c>
      <c r="AD3278" s="103">
        <f t="shared" si="257"/>
        <v>2455.5953488372097</v>
      </c>
      <c r="AE3278" s="104">
        <f t="shared" si="258"/>
        <v>328.28411906976748</v>
      </c>
      <c r="AF3278" s="104">
        <f t="shared" si="259"/>
        <v>12474.796524651165</v>
      </c>
    </row>
    <row r="3279" spans="28:32" ht="20.100000000000001" customHeight="1" x14ac:dyDescent="0.5">
      <c r="AB3279" s="102">
        <f t="shared" si="255"/>
        <v>38</v>
      </c>
      <c r="AC3279" s="103">
        <f t="shared" si="256"/>
        <v>64.620930232558152</v>
      </c>
      <c r="AD3279" s="103">
        <f t="shared" si="257"/>
        <v>2455.5953488372097</v>
      </c>
      <c r="AE3279" s="104">
        <f t="shared" si="258"/>
        <v>328.28411906976748</v>
      </c>
      <c r="AF3279" s="104">
        <f t="shared" si="259"/>
        <v>12474.796524651165</v>
      </c>
    </row>
    <row r="3280" spans="28:32" ht="20.100000000000001" customHeight="1" x14ac:dyDescent="0.5">
      <c r="AB3280" s="102">
        <f t="shared" si="255"/>
        <v>38</v>
      </c>
      <c r="AC3280" s="103">
        <f t="shared" si="256"/>
        <v>64.620930232558152</v>
      </c>
      <c r="AD3280" s="103">
        <f t="shared" si="257"/>
        <v>2455.5953488372097</v>
      </c>
      <c r="AE3280" s="104">
        <f t="shared" si="258"/>
        <v>328.28411906976748</v>
      </c>
      <c r="AF3280" s="104">
        <f t="shared" si="259"/>
        <v>12474.796524651165</v>
      </c>
    </row>
    <row r="3281" spans="28:32" ht="20.100000000000001" customHeight="1" x14ac:dyDescent="0.5">
      <c r="AB3281" s="102">
        <f t="shared" si="255"/>
        <v>38</v>
      </c>
      <c r="AC3281" s="103">
        <f t="shared" si="256"/>
        <v>64.620930232558152</v>
      </c>
      <c r="AD3281" s="103">
        <f t="shared" si="257"/>
        <v>2455.5953488372097</v>
      </c>
      <c r="AE3281" s="104">
        <f t="shared" si="258"/>
        <v>328.28411906976748</v>
      </c>
      <c r="AF3281" s="104">
        <f t="shared" si="259"/>
        <v>12474.796524651165</v>
      </c>
    </row>
    <row r="3282" spans="28:32" ht="20.100000000000001" customHeight="1" x14ac:dyDescent="0.5">
      <c r="AB3282" s="102">
        <f t="shared" si="255"/>
        <v>38</v>
      </c>
      <c r="AC3282" s="103">
        <f t="shared" si="256"/>
        <v>64.620930232558152</v>
      </c>
      <c r="AD3282" s="103">
        <f t="shared" si="257"/>
        <v>2455.5953488372097</v>
      </c>
      <c r="AE3282" s="104">
        <f t="shared" si="258"/>
        <v>328.28411906976748</v>
      </c>
      <c r="AF3282" s="104">
        <f t="shared" si="259"/>
        <v>12474.796524651165</v>
      </c>
    </row>
    <row r="3283" spans="28:32" ht="20.100000000000001" customHeight="1" x14ac:dyDescent="0.5">
      <c r="AB3283" s="102">
        <f t="shared" si="255"/>
        <v>38</v>
      </c>
      <c r="AC3283" s="103">
        <f t="shared" si="256"/>
        <v>64.620930232558152</v>
      </c>
      <c r="AD3283" s="103">
        <f t="shared" si="257"/>
        <v>2455.5953488372097</v>
      </c>
      <c r="AE3283" s="104">
        <f t="shared" si="258"/>
        <v>328.28411906976748</v>
      </c>
      <c r="AF3283" s="104">
        <f t="shared" si="259"/>
        <v>12474.796524651165</v>
      </c>
    </row>
    <row r="3284" spans="28:32" ht="20.100000000000001" customHeight="1" x14ac:dyDescent="0.5">
      <c r="AB3284" s="102">
        <f t="shared" si="255"/>
        <v>38</v>
      </c>
      <c r="AC3284" s="103">
        <f t="shared" si="256"/>
        <v>64.620930232558152</v>
      </c>
      <c r="AD3284" s="103">
        <f t="shared" si="257"/>
        <v>2455.5953488372097</v>
      </c>
      <c r="AE3284" s="104">
        <f t="shared" si="258"/>
        <v>328.28411906976748</v>
      </c>
      <c r="AF3284" s="104">
        <f t="shared" si="259"/>
        <v>12474.796524651165</v>
      </c>
    </row>
    <row r="3285" spans="28:32" ht="20.100000000000001" customHeight="1" x14ac:dyDescent="0.5">
      <c r="AB3285" s="102">
        <f t="shared" si="255"/>
        <v>38</v>
      </c>
      <c r="AC3285" s="103">
        <f t="shared" si="256"/>
        <v>64.620930232558152</v>
      </c>
      <c r="AD3285" s="103">
        <f t="shared" si="257"/>
        <v>2455.5953488372097</v>
      </c>
      <c r="AE3285" s="104">
        <f t="shared" si="258"/>
        <v>328.28411906976748</v>
      </c>
      <c r="AF3285" s="104">
        <f t="shared" si="259"/>
        <v>12474.796524651165</v>
      </c>
    </row>
    <row r="3286" spans="28:32" ht="20.100000000000001" customHeight="1" x14ac:dyDescent="0.5">
      <c r="AB3286" s="102">
        <f t="shared" si="255"/>
        <v>38</v>
      </c>
      <c r="AC3286" s="103">
        <f t="shared" si="256"/>
        <v>64.620930232558152</v>
      </c>
      <c r="AD3286" s="103">
        <f t="shared" si="257"/>
        <v>2455.5953488372097</v>
      </c>
      <c r="AE3286" s="104">
        <f t="shared" si="258"/>
        <v>328.28411906976748</v>
      </c>
      <c r="AF3286" s="104">
        <f t="shared" si="259"/>
        <v>12474.796524651165</v>
      </c>
    </row>
    <row r="3287" spans="28:32" ht="20.100000000000001" customHeight="1" x14ac:dyDescent="0.5">
      <c r="AB3287" s="102">
        <f t="shared" si="255"/>
        <v>38</v>
      </c>
      <c r="AC3287" s="103">
        <f t="shared" si="256"/>
        <v>64.620930232558152</v>
      </c>
      <c r="AD3287" s="103">
        <f t="shared" si="257"/>
        <v>2455.5953488372097</v>
      </c>
      <c r="AE3287" s="104">
        <f t="shared" si="258"/>
        <v>328.28411906976748</v>
      </c>
      <c r="AF3287" s="104">
        <f t="shared" si="259"/>
        <v>12474.796524651165</v>
      </c>
    </row>
    <row r="3288" spans="28:32" ht="20.100000000000001" customHeight="1" x14ac:dyDescent="0.5">
      <c r="AB3288" s="102">
        <f t="shared" si="255"/>
        <v>38</v>
      </c>
      <c r="AC3288" s="103">
        <f t="shared" si="256"/>
        <v>64.620930232558152</v>
      </c>
      <c r="AD3288" s="103">
        <f t="shared" si="257"/>
        <v>2455.5953488372097</v>
      </c>
      <c r="AE3288" s="104">
        <f t="shared" si="258"/>
        <v>328.28411906976748</v>
      </c>
      <c r="AF3288" s="104">
        <f t="shared" si="259"/>
        <v>12474.796524651165</v>
      </c>
    </row>
    <row r="3289" spans="28:32" ht="20.100000000000001" customHeight="1" x14ac:dyDescent="0.5">
      <c r="AB3289" s="102">
        <f t="shared" si="255"/>
        <v>38</v>
      </c>
      <c r="AC3289" s="103">
        <f t="shared" si="256"/>
        <v>64.620930232558152</v>
      </c>
      <c r="AD3289" s="103">
        <f t="shared" si="257"/>
        <v>2455.5953488372097</v>
      </c>
      <c r="AE3289" s="104">
        <f t="shared" si="258"/>
        <v>328.28411906976748</v>
      </c>
      <c r="AF3289" s="104">
        <f t="shared" si="259"/>
        <v>12474.796524651165</v>
      </c>
    </row>
    <row r="3290" spans="28:32" ht="20.100000000000001" customHeight="1" x14ac:dyDescent="0.5">
      <c r="AB3290" s="102">
        <f t="shared" si="255"/>
        <v>38</v>
      </c>
      <c r="AC3290" s="103">
        <f t="shared" si="256"/>
        <v>64.620930232558152</v>
      </c>
      <c r="AD3290" s="103">
        <f t="shared" si="257"/>
        <v>2455.5953488372097</v>
      </c>
      <c r="AE3290" s="104">
        <f t="shared" si="258"/>
        <v>328.28411906976748</v>
      </c>
      <c r="AF3290" s="104">
        <f t="shared" si="259"/>
        <v>12474.796524651165</v>
      </c>
    </row>
    <row r="3291" spans="28:32" ht="20.100000000000001" customHeight="1" x14ac:dyDescent="0.5">
      <c r="AB3291" s="102">
        <f t="shared" si="255"/>
        <v>38</v>
      </c>
      <c r="AC3291" s="103">
        <f t="shared" si="256"/>
        <v>64.620930232558152</v>
      </c>
      <c r="AD3291" s="103">
        <f t="shared" si="257"/>
        <v>2455.5953488372097</v>
      </c>
      <c r="AE3291" s="104">
        <f t="shared" si="258"/>
        <v>328.28411906976748</v>
      </c>
      <c r="AF3291" s="104">
        <f t="shared" si="259"/>
        <v>12474.796524651165</v>
      </c>
    </row>
    <row r="3292" spans="28:32" ht="20.100000000000001" customHeight="1" x14ac:dyDescent="0.5">
      <c r="AB3292" s="102">
        <f t="shared" si="255"/>
        <v>38</v>
      </c>
      <c r="AC3292" s="103">
        <f t="shared" si="256"/>
        <v>64.620930232558152</v>
      </c>
      <c r="AD3292" s="103">
        <f t="shared" si="257"/>
        <v>2455.5953488372097</v>
      </c>
      <c r="AE3292" s="104">
        <f t="shared" si="258"/>
        <v>328.28411906976748</v>
      </c>
      <c r="AF3292" s="104">
        <f t="shared" si="259"/>
        <v>12474.796524651165</v>
      </c>
    </row>
    <row r="3293" spans="28:32" ht="20.100000000000001" customHeight="1" x14ac:dyDescent="0.5">
      <c r="AB3293" s="102">
        <f t="shared" si="255"/>
        <v>38</v>
      </c>
      <c r="AC3293" s="103">
        <f t="shared" si="256"/>
        <v>64.620930232558152</v>
      </c>
      <c r="AD3293" s="103">
        <f t="shared" si="257"/>
        <v>2455.5953488372097</v>
      </c>
      <c r="AE3293" s="104">
        <f t="shared" si="258"/>
        <v>328.28411906976748</v>
      </c>
      <c r="AF3293" s="104">
        <f t="shared" si="259"/>
        <v>12474.796524651165</v>
      </c>
    </row>
    <row r="3294" spans="28:32" ht="20.100000000000001" customHeight="1" x14ac:dyDescent="0.5">
      <c r="AB3294" s="102">
        <f t="shared" si="255"/>
        <v>38</v>
      </c>
      <c r="AC3294" s="103">
        <f t="shared" si="256"/>
        <v>64.620930232558152</v>
      </c>
      <c r="AD3294" s="103">
        <f t="shared" si="257"/>
        <v>2455.5953488372097</v>
      </c>
      <c r="AE3294" s="104">
        <f t="shared" si="258"/>
        <v>328.28411906976748</v>
      </c>
      <c r="AF3294" s="104">
        <f t="shared" si="259"/>
        <v>12474.796524651165</v>
      </c>
    </row>
    <row r="3295" spans="28:32" ht="20.100000000000001" customHeight="1" x14ac:dyDescent="0.5">
      <c r="AB3295" s="102">
        <f t="shared" si="255"/>
        <v>38</v>
      </c>
      <c r="AC3295" s="103">
        <f t="shared" si="256"/>
        <v>64.620930232558152</v>
      </c>
      <c r="AD3295" s="103">
        <f t="shared" si="257"/>
        <v>2455.5953488372097</v>
      </c>
      <c r="AE3295" s="104">
        <f t="shared" si="258"/>
        <v>328.28411906976748</v>
      </c>
      <c r="AF3295" s="104">
        <f t="shared" si="259"/>
        <v>12474.796524651165</v>
      </c>
    </row>
    <row r="3296" spans="28:32" ht="20.100000000000001" customHeight="1" x14ac:dyDescent="0.5">
      <c r="AB3296" s="102">
        <f t="shared" si="255"/>
        <v>38</v>
      </c>
      <c r="AC3296" s="103">
        <f t="shared" si="256"/>
        <v>64.620930232558152</v>
      </c>
      <c r="AD3296" s="103">
        <f t="shared" si="257"/>
        <v>2455.5953488372097</v>
      </c>
      <c r="AE3296" s="104">
        <f t="shared" si="258"/>
        <v>328.28411906976748</v>
      </c>
      <c r="AF3296" s="104">
        <f t="shared" si="259"/>
        <v>12474.796524651165</v>
      </c>
    </row>
    <row r="3297" spans="28:32" ht="20.100000000000001" customHeight="1" x14ac:dyDescent="0.5">
      <c r="AB3297" s="102">
        <f t="shared" si="255"/>
        <v>38</v>
      </c>
      <c r="AC3297" s="103">
        <f t="shared" si="256"/>
        <v>64.620930232558152</v>
      </c>
      <c r="AD3297" s="103">
        <f t="shared" si="257"/>
        <v>2455.5953488372097</v>
      </c>
      <c r="AE3297" s="104">
        <f t="shared" si="258"/>
        <v>328.28411906976748</v>
      </c>
      <c r="AF3297" s="104">
        <f t="shared" si="259"/>
        <v>12474.796524651165</v>
      </c>
    </row>
    <row r="3298" spans="28:32" ht="20.100000000000001" customHeight="1" x14ac:dyDescent="0.5">
      <c r="AB3298" s="102">
        <f t="shared" si="255"/>
        <v>38</v>
      </c>
      <c r="AC3298" s="103">
        <f t="shared" si="256"/>
        <v>64.620930232558152</v>
      </c>
      <c r="AD3298" s="103">
        <f t="shared" si="257"/>
        <v>2455.5953488372097</v>
      </c>
      <c r="AE3298" s="104">
        <f t="shared" si="258"/>
        <v>328.28411906976748</v>
      </c>
      <c r="AF3298" s="104">
        <f t="shared" si="259"/>
        <v>12474.796524651165</v>
      </c>
    </row>
    <row r="3299" spans="28:32" ht="20.100000000000001" customHeight="1" x14ac:dyDescent="0.5">
      <c r="AB3299" s="102">
        <f t="shared" si="255"/>
        <v>38</v>
      </c>
      <c r="AC3299" s="103">
        <f t="shared" si="256"/>
        <v>64.620930232558152</v>
      </c>
      <c r="AD3299" s="103">
        <f t="shared" si="257"/>
        <v>2455.5953488372097</v>
      </c>
      <c r="AE3299" s="104">
        <f t="shared" si="258"/>
        <v>328.28411906976748</v>
      </c>
      <c r="AF3299" s="104">
        <f t="shared" si="259"/>
        <v>12474.796524651165</v>
      </c>
    </row>
    <row r="3300" spans="28:32" ht="20.100000000000001" customHeight="1" x14ac:dyDescent="0.5">
      <c r="AB3300" s="102">
        <f t="shared" si="255"/>
        <v>38</v>
      </c>
      <c r="AC3300" s="103">
        <f t="shared" si="256"/>
        <v>64.620930232558152</v>
      </c>
      <c r="AD3300" s="103">
        <f t="shared" si="257"/>
        <v>2455.5953488372097</v>
      </c>
      <c r="AE3300" s="104">
        <f t="shared" si="258"/>
        <v>328.28411906976748</v>
      </c>
      <c r="AF3300" s="104">
        <f t="shared" si="259"/>
        <v>12474.796524651165</v>
      </c>
    </row>
    <row r="3301" spans="28:32" ht="20.100000000000001" customHeight="1" x14ac:dyDescent="0.5">
      <c r="AB3301" s="102">
        <f t="shared" si="255"/>
        <v>38</v>
      </c>
      <c r="AC3301" s="103">
        <f t="shared" si="256"/>
        <v>64.620930232558152</v>
      </c>
      <c r="AD3301" s="103">
        <f t="shared" si="257"/>
        <v>2455.5953488372097</v>
      </c>
      <c r="AE3301" s="104">
        <f t="shared" si="258"/>
        <v>328.28411906976748</v>
      </c>
      <c r="AF3301" s="104">
        <f t="shared" si="259"/>
        <v>12474.796524651165</v>
      </c>
    </row>
    <row r="3302" spans="28:32" ht="20.100000000000001" customHeight="1" x14ac:dyDescent="0.5">
      <c r="AB3302" s="102">
        <f t="shared" si="255"/>
        <v>38</v>
      </c>
      <c r="AC3302" s="103">
        <f t="shared" si="256"/>
        <v>64.620930232558152</v>
      </c>
      <c r="AD3302" s="103">
        <f t="shared" si="257"/>
        <v>2455.5953488372097</v>
      </c>
      <c r="AE3302" s="104">
        <f t="shared" si="258"/>
        <v>328.28411906976748</v>
      </c>
      <c r="AF3302" s="104">
        <f t="shared" si="259"/>
        <v>12474.796524651165</v>
      </c>
    </row>
    <row r="3303" spans="28:32" ht="20.100000000000001" customHeight="1" x14ac:dyDescent="0.5">
      <c r="AB3303" s="102">
        <f t="shared" si="255"/>
        <v>38</v>
      </c>
      <c r="AC3303" s="103">
        <f t="shared" si="256"/>
        <v>64.620930232558152</v>
      </c>
      <c r="AD3303" s="103">
        <f t="shared" si="257"/>
        <v>2455.5953488372097</v>
      </c>
      <c r="AE3303" s="104">
        <f t="shared" si="258"/>
        <v>328.28411906976748</v>
      </c>
      <c r="AF3303" s="104">
        <f t="shared" si="259"/>
        <v>12474.796524651165</v>
      </c>
    </row>
    <row r="3304" spans="28:32" ht="20.100000000000001" customHeight="1" x14ac:dyDescent="0.5">
      <c r="AB3304" s="102">
        <f t="shared" si="255"/>
        <v>38</v>
      </c>
      <c r="AC3304" s="103">
        <f t="shared" si="256"/>
        <v>64.620930232558152</v>
      </c>
      <c r="AD3304" s="103">
        <f t="shared" si="257"/>
        <v>2455.5953488372097</v>
      </c>
      <c r="AE3304" s="104">
        <f t="shared" si="258"/>
        <v>328.28411906976748</v>
      </c>
      <c r="AF3304" s="104">
        <f t="shared" si="259"/>
        <v>12474.796524651165</v>
      </c>
    </row>
    <row r="3305" spans="28:32" ht="20.100000000000001" customHeight="1" x14ac:dyDescent="0.5">
      <c r="AB3305" s="102">
        <f t="shared" si="255"/>
        <v>38</v>
      </c>
      <c r="AC3305" s="103">
        <f t="shared" si="256"/>
        <v>64.620930232558152</v>
      </c>
      <c r="AD3305" s="103">
        <f t="shared" si="257"/>
        <v>2455.5953488372097</v>
      </c>
      <c r="AE3305" s="104">
        <f t="shared" si="258"/>
        <v>328.28411906976748</v>
      </c>
      <c r="AF3305" s="104">
        <f t="shared" si="259"/>
        <v>12474.796524651165</v>
      </c>
    </row>
    <row r="3306" spans="28:32" ht="20.100000000000001" customHeight="1" x14ac:dyDescent="0.5">
      <c r="AB3306" s="102">
        <f t="shared" si="255"/>
        <v>38</v>
      </c>
      <c r="AC3306" s="103">
        <f t="shared" si="256"/>
        <v>64.620930232558152</v>
      </c>
      <c r="AD3306" s="103">
        <f t="shared" si="257"/>
        <v>2455.5953488372097</v>
      </c>
      <c r="AE3306" s="104">
        <f t="shared" si="258"/>
        <v>328.28411906976748</v>
      </c>
      <c r="AF3306" s="104">
        <f t="shared" si="259"/>
        <v>12474.796524651165</v>
      </c>
    </row>
    <row r="3307" spans="28:32" ht="20.100000000000001" customHeight="1" x14ac:dyDescent="0.5">
      <c r="AB3307" s="102">
        <f t="shared" si="255"/>
        <v>38</v>
      </c>
      <c r="AC3307" s="103">
        <f t="shared" si="256"/>
        <v>64.620930232558152</v>
      </c>
      <c r="AD3307" s="103">
        <f t="shared" si="257"/>
        <v>2455.5953488372097</v>
      </c>
      <c r="AE3307" s="104">
        <f t="shared" si="258"/>
        <v>328.28411906976748</v>
      </c>
      <c r="AF3307" s="104">
        <f t="shared" si="259"/>
        <v>12474.796524651165</v>
      </c>
    </row>
    <row r="3308" spans="28:32" ht="20.100000000000001" customHeight="1" x14ac:dyDescent="0.5">
      <c r="AB3308" s="102">
        <f t="shared" si="255"/>
        <v>38</v>
      </c>
      <c r="AC3308" s="103">
        <f t="shared" si="256"/>
        <v>64.620930232558152</v>
      </c>
      <c r="AD3308" s="103">
        <f t="shared" si="257"/>
        <v>2455.5953488372097</v>
      </c>
      <c r="AE3308" s="104">
        <f t="shared" si="258"/>
        <v>328.28411906976748</v>
      </c>
      <c r="AF3308" s="104">
        <f t="shared" si="259"/>
        <v>12474.796524651165</v>
      </c>
    </row>
    <row r="3309" spans="28:32" ht="20.100000000000001" customHeight="1" x14ac:dyDescent="0.5">
      <c r="AB3309" s="102">
        <f t="shared" si="255"/>
        <v>38</v>
      </c>
      <c r="AC3309" s="103">
        <f t="shared" si="256"/>
        <v>64.620930232558152</v>
      </c>
      <c r="AD3309" s="103">
        <f t="shared" si="257"/>
        <v>2455.5953488372097</v>
      </c>
      <c r="AE3309" s="104">
        <f t="shared" si="258"/>
        <v>328.28411906976748</v>
      </c>
      <c r="AF3309" s="104">
        <f t="shared" si="259"/>
        <v>12474.796524651165</v>
      </c>
    </row>
    <row r="3310" spans="28:32" ht="20.100000000000001" customHeight="1" x14ac:dyDescent="0.5">
      <c r="AB3310" s="102">
        <f t="shared" si="255"/>
        <v>38</v>
      </c>
      <c r="AC3310" s="103">
        <f t="shared" si="256"/>
        <v>64.620930232558152</v>
      </c>
      <c r="AD3310" s="103">
        <f t="shared" si="257"/>
        <v>2455.5953488372097</v>
      </c>
      <c r="AE3310" s="104">
        <f t="shared" si="258"/>
        <v>328.28411906976748</v>
      </c>
      <c r="AF3310" s="104">
        <f t="shared" si="259"/>
        <v>12474.796524651165</v>
      </c>
    </row>
    <row r="3311" spans="28:32" ht="20.100000000000001" customHeight="1" x14ac:dyDescent="0.5">
      <c r="AB3311" s="102">
        <f t="shared" si="255"/>
        <v>38</v>
      </c>
      <c r="AC3311" s="103">
        <f t="shared" si="256"/>
        <v>64.620930232558152</v>
      </c>
      <c r="AD3311" s="103">
        <f t="shared" si="257"/>
        <v>2455.5953488372097</v>
      </c>
      <c r="AE3311" s="104">
        <f t="shared" si="258"/>
        <v>328.28411906976748</v>
      </c>
      <c r="AF3311" s="104">
        <f t="shared" si="259"/>
        <v>12474.796524651165</v>
      </c>
    </row>
    <row r="3312" spans="28:32" ht="20.100000000000001" customHeight="1" x14ac:dyDescent="0.5">
      <c r="AB3312" s="102">
        <f t="shared" si="255"/>
        <v>38</v>
      </c>
      <c r="AC3312" s="103">
        <f t="shared" si="256"/>
        <v>64.620930232558152</v>
      </c>
      <c r="AD3312" s="103">
        <f t="shared" si="257"/>
        <v>2455.5953488372097</v>
      </c>
      <c r="AE3312" s="104">
        <f t="shared" si="258"/>
        <v>328.28411906976748</v>
      </c>
      <c r="AF3312" s="104">
        <f t="shared" si="259"/>
        <v>12474.796524651165</v>
      </c>
    </row>
    <row r="3313" spans="28:32" ht="20.100000000000001" customHeight="1" x14ac:dyDescent="0.5">
      <c r="AB3313" s="102">
        <f t="shared" si="255"/>
        <v>38</v>
      </c>
      <c r="AC3313" s="103">
        <f t="shared" si="256"/>
        <v>64.620930232558152</v>
      </c>
      <c r="AD3313" s="103">
        <f t="shared" si="257"/>
        <v>2455.5953488372097</v>
      </c>
      <c r="AE3313" s="104">
        <f t="shared" si="258"/>
        <v>328.28411906976748</v>
      </c>
      <c r="AF3313" s="104">
        <f t="shared" si="259"/>
        <v>12474.796524651165</v>
      </c>
    </row>
    <row r="3314" spans="28:32" ht="20.100000000000001" customHeight="1" x14ac:dyDescent="0.5">
      <c r="AB3314" s="102">
        <f t="shared" si="255"/>
        <v>38</v>
      </c>
      <c r="AC3314" s="103">
        <f t="shared" si="256"/>
        <v>64.620930232558152</v>
      </c>
      <c r="AD3314" s="103">
        <f t="shared" si="257"/>
        <v>2455.5953488372097</v>
      </c>
      <c r="AE3314" s="104">
        <f t="shared" si="258"/>
        <v>328.28411906976748</v>
      </c>
      <c r="AF3314" s="104">
        <f t="shared" si="259"/>
        <v>12474.796524651165</v>
      </c>
    </row>
    <row r="3315" spans="28:32" ht="20.100000000000001" customHeight="1" x14ac:dyDescent="0.5">
      <c r="AB3315" s="102">
        <f t="shared" si="255"/>
        <v>38</v>
      </c>
      <c r="AC3315" s="103">
        <f t="shared" si="256"/>
        <v>64.620930232558152</v>
      </c>
      <c r="AD3315" s="103">
        <f t="shared" si="257"/>
        <v>2455.5953488372097</v>
      </c>
      <c r="AE3315" s="104">
        <f t="shared" si="258"/>
        <v>328.28411906976748</v>
      </c>
      <c r="AF3315" s="104">
        <f t="shared" si="259"/>
        <v>12474.796524651165</v>
      </c>
    </row>
    <row r="3316" spans="28:32" ht="20.100000000000001" customHeight="1" x14ac:dyDescent="0.5">
      <c r="AB3316" s="102">
        <f t="shared" si="255"/>
        <v>38</v>
      </c>
      <c r="AC3316" s="103">
        <f t="shared" si="256"/>
        <v>64.620930232558152</v>
      </c>
      <c r="AD3316" s="103">
        <f t="shared" si="257"/>
        <v>2455.5953488372097</v>
      </c>
      <c r="AE3316" s="104">
        <f t="shared" si="258"/>
        <v>328.28411906976748</v>
      </c>
      <c r="AF3316" s="104">
        <f t="shared" si="259"/>
        <v>12474.796524651165</v>
      </c>
    </row>
    <row r="3317" spans="28:32" ht="20.100000000000001" customHeight="1" x14ac:dyDescent="0.5">
      <c r="AB3317" s="102">
        <f t="shared" si="255"/>
        <v>38</v>
      </c>
      <c r="AC3317" s="103">
        <f t="shared" si="256"/>
        <v>64.620930232558152</v>
      </c>
      <c r="AD3317" s="103">
        <f t="shared" si="257"/>
        <v>2455.5953488372097</v>
      </c>
      <c r="AE3317" s="104">
        <f t="shared" si="258"/>
        <v>328.28411906976748</v>
      </c>
      <c r="AF3317" s="104">
        <f t="shared" si="259"/>
        <v>12474.796524651165</v>
      </c>
    </row>
    <row r="3318" spans="28:32" ht="20.100000000000001" customHeight="1" x14ac:dyDescent="0.5">
      <c r="AB3318" s="102">
        <f t="shared" si="255"/>
        <v>38</v>
      </c>
      <c r="AC3318" s="103">
        <f t="shared" si="256"/>
        <v>64.620930232558152</v>
      </c>
      <c r="AD3318" s="103">
        <f t="shared" si="257"/>
        <v>2455.5953488372097</v>
      </c>
      <c r="AE3318" s="104">
        <f t="shared" si="258"/>
        <v>328.28411906976748</v>
      </c>
      <c r="AF3318" s="104">
        <f t="shared" si="259"/>
        <v>12474.796524651165</v>
      </c>
    </row>
    <row r="3319" spans="28:32" ht="20.100000000000001" customHeight="1" x14ac:dyDescent="0.5">
      <c r="AB3319" s="102">
        <f t="shared" si="255"/>
        <v>38</v>
      </c>
      <c r="AC3319" s="103">
        <f t="shared" si="256"/>
        <v>64.620930232558152</v>
      </c>
      <c r="AD3319" s="103">
        <f t="shared" si="257"/>
        <v>2455.5953488372097</v>
      </c>
      <c r="AE3319" s="104">
        <f t="shared" si="258"/>
        <v>328.28411906976748</v>
      </c>
      <c r="AF3319" s="104">
        <f t="shared" si="259"/>
        <v>12474.796524651165</v>
      </c>
    </row>
    <row r="3320" spans="28:32" ht="20.100000000000001" customHeight="1" x14ac:dyDescent="0.5">
      <c r="AB3320" s="102">
        <f t="shared" si="255"/>
        <v>38</v>
      </c>
      <c r="AC3320" s="103">
        <f t="shared" si="256"/>
        <v>64.620930232558152</v>
      </c>
      <c r="AD3320" s="103">
        <f t="shared" si="257"/>
        <v>2455.5953488372097</v>
      </c>
      <c r="AE3320" s="104">
        <f t="shared" si="258"/>
        <v>328.28411906976748</v>
      </c>
      <c r="AF3320" s="104">
        <f t="shared" si="259"/>
        <v>12474.796524651165</v>
      </c>
    </row>
    <row r="3321" spans="28:32" ht="20.100000000000001" customHeight="1" x14ac:dyDescent="0.5">
      <c r="AB3321" s="102">
        <f t="shared" si="255"/>
        <v>38</v>
      </c>
      <c r="AC3321" s="103">
        <f t="shared" si="256"/>
        <v>64.620930232558152</v>
      </c>
      <c r="AD3321" s="103">
        <f t="shared" si="257"/>
        <v>2455.5953488372097</v>
      </c>
      <c r="AE3321" s="104">
        <f t="shared" si="258"/>
        <v>328.28411906976748</v>
      </c>
      <c r="AF3321" s="104">
        <f t="shared" si="259"/>
        <v>12474.796524651165</v>
      </c>
    </row>
    <row r="3322" spans="28:32" ht="20.100000000000001" customHeight="1" x14ac:dyDescent="0.5">
      <c r="AB3322" s="102">
        <f t="shared" si="255"/>
        <v>38</v>
      </c>
      <c r="AC3322" s="103">
        <f t="shared" si="256"/>
        <v>64.620930232558152</v>
      </c>
      <c r="AD3322" s="103">
        <f t="shared" si="257"/>
        <v>2455.5953488372097</v>
      </c>
      <c r="AE3322" s="104">
        <f t="shared" si="258"/>
        <v>328.28411906976748</v>
      </c>
      <c r="AF3322" s="104">
        <f t="shared" si="259"/>
        <v>12474.796524651165</v>
      </c>
    </row>
    <row r="3323" spans="28:32" ht="20.100000000000001" customHeight="1" x14ac:dyDescent="0.5">
      <c r="AB3323" s="102">
        <f t="shared" si="255"/>
        <v>38</v>
      </c>
      <c r="AC3323" s="103">
        <f t="shared" si="256"/>
        <v>64.620930232558152</v>
      </c>
      <c r="AD3323" s="103">
        <f t="shared" si="257"/>
        <v>2455.5953488372097</v>
      </c>
      <c r="AE3323" s="104">
        <f t="shared" si="258"/>
        <v>328.28411906976748</v>
      </c>
      <c r="AF3323" s="104">
        <f t="shared" si="259"/>
        <v>12474.796524651165</v>
      </c>
    </row>
    <row r="3324" spans="28:32" ht="20.100000000000001" customHeight="1" x14ac:dyDescent="0.5">
      <c r="AB3324" s="102">
        <f t="shared" si="255"/>
        <v>38</v>
      </c>
      <c r="AC3324" s="103">
        <f t="shared" si="256"/>
        <v>64.620930232558152</v>
      </c>
      <c r="AD3324" s="103">
        <f t="shared" si="257"/>
        <v>2455.5953488372097</v>
      </c>
      <c r="AE3324" s="104">
        <f t="shared" si="258"/>
        <v>328.28411906976748</v>
      </c>
      <c r="AF3324" s="104">
        <f t="shared" si="259"/>
        <v>12474.796524651165</v>
      </c>
    </row>
    <row r="3325" spans="28:32" ht="20.100000000000001" customHeight="1" x14ac:dyDescent="0.5">
      <c r="AB3325" s="102">
        <f t="shared" si="255"/>
        <v>38</v>
      </c>
      <c r="AC3325" s="103">
        <f t="shared" si="256"/>
        <v>64.620930232558152</v>
      </c>
      <c r="AD3325" s="103">
        <f t="shared" si="257"/>
        <v>2455.5953488372097</v>
      </c>
      <c r="AE3325" s="104">
        <f t="shared" si="258"/>
        <v>328.28411906976748</v>
      </c>
      <c r="AF3325" s="104">
        <f t="shared" si="259"/>
        <v>12474.796524651165</v>
      </c>
    </row>
    <row r="3326" spans="28:32" ht="20.100000000000001" customHeight="1" x14ac:dyDescent="0.5">
      <c r="AB3326" s="102">
        <f t="shared" si="255"/>
        <v>38</v>
      </c>
      <c r="AC3326" s="103">
        <f t="shared" si="256"/>
        <v>64.620930232558152</v>
      </c>
      <c r="AD3326" s="103">
        <f t="shared" si="257"/>
        <v>2455.5953488372097</v>
      </c>
      <c r="AE3326" s="104">
        <f t="shared" si="258"/>
        <v>328.28411906976748</v>
      </c>
      <c r="AF3326" s="104">
        <f t="shared" si="259"/>
        <v>12474.796524651165</v>
      </c>
    </row>
    <row r="3327" spans="28:32" ht="20.100000000000001" customHeight="1" x14ac:dyDescent="0.5">
      <c r="AB3327" s="102">
        <f t="shared" si="255"/>
        <v>38</v>
      </c>
      <c r="AC3327" s="103">
        <f t="shared" si="256"/>
        <v>64.620930232558152</v>
      </c>
      <c r="AD3327" s="103">
        <f t="shared" si="257"/>
        <v>2455.5953488372097</v>
      </c>
      <c r="AE3327" s="104">
        <f t="shared" si="258"/>
        <v>328.28411906976748</v>
      </c>
      <c r="AF3327" s="104">
        <f t="shared" si="259"/>
        <v>12474.796524651165</v>
      </c>
    </row>
    <row r="3328" spans="28:32" ht="20.100000000000001" customHeight="1" x14ac:dyDescent="0.5">
      <c r="AB3328" s="102">
        <f t="shared" si="255"/>
        <v>38</v>
      </c>
      <c r="AC3328" s="103">
        <f t="shared" si="256"/>
        <v>64.620930232558152</v>
      </c>
      <c r="AD3328" s="103">
        <f t="shared" si="257"/>
        <v>2455.5953488372097</v>
      </c>
      <c r="AE3328" s="104">
        <f t="shared" si="258"/>
        <v>328.28411906976748</v>
      </c>
      <c r="AF3328" s="104">
        <f t="shared" si="259"/>
        <v>12474.796524651165</v>
      </c>
    </row>
    <row r="3329" spans="28:32" ht="20.100000000000001" customHeight="1" x14ac:dyDescent="0.5">
      <c r="AB3329" s="102">
        <f t="shared" si="255"/>
        <v>38</v>
      </c>
      <c r="AC3329" s="103">
        <f t="shared" si="256"/>
        <v>64.620930232558152</v>
      </c>
      <c r="AD3329" s="103">
        <f t="shared" si="257"/>
        <v>2455.5953488372097</v>
      </c>
      <c r="AE3329" s="104">
        <f t="shared" si="258"/>
        <v>328.28411906976748</v>
      </c>
      <c r="AF3329" s="104">
        <f t="shared" si="259"/>
        <v>12474.796524651165</v>
      </c>
    </row>
    <row r="3330" spans="28:32" ht="20.100000000000001" customHeight="1" x14ac:dyDescent="0.5">
      <c r="AB3330" s="102">
        <f t="shared" si="255"/>
        <v>38</v>
      </c>
      <c r="AC3330" s="103">
        <f t="shared" si="256"/>
        <v>64.620930232558152</v>
      </c>
      <c r="AD3330" s="103">
        <f t="shared" si="257"/>
        <v>2455.5953488372097</v>
      </c>
      <c r="AE3330" s="104">
        <f t="shared" si="258"/>
        <v>328.28411906976748</v>
      </c>
      <c r="AF3330" s="104">
        <f t="shared" si="259"/>
        <v>12474.796524651165</v>
      </c>
    </row>
    <row r="3331" spans="28:32" ht="20.100000000000001" customHeight="1" x14ac:dyDescent="0.5">
      <c r="AB3331" s="102">
        <f t="shared" si="255"/>
        <v>38</v>
      </c>
      <c r="AC3331" s="103">
        <f t="shared" si="256"/>
        <v>64.620930232558152</v>
      </c>
      <c r="AD3331" s="103">
        <f t="shared" si="257"/>
        <v>2455.5953488372097</v>
      </c>
      <c r="AE3331" s="104">
        <f t="shared" si="258"/>
        <v>328.28411906976748</v>
      </c>
      <c r="AF3331" s="104">
        <f t="shared" si="259"/>
        <v>12474.796524651165</v>
      </c>
    </row>
    <row r="3332" spans="28:32" ht="20.100000000000001" customHeight="1" x14ac:dyDescent="0.5">
      <c r="AB3332" s="102">
        <f t="shared" si="255"/>
        <v>38</v>
      </c>
      <c r="AC3332" s="103">
        <f t="shared" si="256"/>
        <v>64.620930232558152</v>
      </c>
      <c r="AD3332" s="103">
        <f t="shared" si="257"/>
        <v>2455.5953488372097</v>
      </c>
      <c r="AE3332" s="104">
        <f t="shared" si="258"/>
        <v>328.28411906976748</v>
      </c>
      <c r="AF3332" s="104">
        <f t="shared" si="259"/>
        <v>12474.796524651165</v>
      </c>
    </row>
    <row r="3333" spans="28:32" ht="20.100000000000001" customHeight="1" x14ac:dyDescent="0.5">
      <c r="AB3333" s="102">
        <f t="shared" si="255"/>
        <v>38</v>
      </c>
      <c r="AC3333" s="103">
        <f t="shared" si="256"/>
        <v>64.620930232558152</v>
      </c>
      <c r="AD3333" s="103">
        <f t="shared" si="257"/>
        <v>2455.5953488372097</v>
      </c>
      <c r="AE3333" s="104">
        <f t="shared" si="258"/>
        <v>328.28411906976748</v>
      </c>
      <c r="AF3333" s="104">
        <f t="shared" si="259"/>
        <v>12474.796524651165</v>
      </c>
    </row>
    <row r="3334" spans="28:32" ht="20.100000000000001" customHeight="1" x14ac:dyDescent="0.5">
      <c r="AB3334" s="102">
        <f t="shared" si="255"/>
        <v>38</v>
      </c>
      <c r="AC3334" s="103">
        <f t="shared" si="256"/>
        <v>64.620930232558152</v>
      </c>
      <c r="AD3334" s="103">
        <f t="shared" si="257"/>
        <v>2455.5953488372097</v>
      </c>
      <c r="AE3334" s="104">
        <f t="shared" si="258"/>
        <v>328.28411906976748</v>
      </c>
      <c r="AF3334" s="104">
        <f t="shared" si="259"/>
        <v>12474.796524651165</v>
      </c>
    </row>
    <row r="3335" spans="28:32" ht="20.100000000000001" customHeight="1" x14ac:dyDescent="0.5">
      <c r="AB3335" s="102">
        <f t="shared" ref="AB3335:AB3398" si="260">AB3334+U3335</f>
        <v>38</v>
      </c>
      <c r="AC3335" s="103">
        <f t="shared" ref="AC3335:AC3398" si="261">IF(U3335&gt;0,(W3335+AD3334)/AB3335,AC3334)</f>
        <v>64.620930232558152</v>
      </c>
      <c r="AD3335" s="103">
        <f t="shared" ref="AD3335:AD3398" si="262">AB3335*AC3335</f>
        <v>2455.5953488372097</v>
      </c>
      <c r="AE3335" s="104">
        <f t="shared" ref="AE3335:AE3398" si="263">IF(U3335&gt;0,(AF3334+Z3335)/AB3335,AE3334)</f>
        <v>328.28411906976748</v>
      </c>
      <c r="AF3335" s="104">
        <f t="shared" ref="AF3335:AF3398" si="264">AB3335*AE3335</f>
        <v>12474.796524651165</v>
      </c>
    </row>
    <row r="3336" spans="28:32" ht="20.100000000000001" customHeight="1" x14ac:dyDescent="0.5">
      <c r="AB3336" s="102">
        <f t="shared" si="260"/>
        <v>38</v>
      </c>
      <c r="AC3336" s="103">
        <f t="shared" si="261"/>
        <v>64.620930232558152</v>
      </c>
      <c r="AD3336" s="103">
        <f t="shared" si="262"/>
        <v>2455.5953488372097</v>
      </c>
      <c r="AE3336" s="104">
        <f t="shared" si="263"/>
        <v>328.28411906976748</v>
      </c>
      <c r="AF3336" s="104">
        <f t="shared" si="264"/>
        <v>12474.796524651165</v>
      </c>
    </row>
    <row r="3337" spans="28:32" ht="20.100000000000001" customHeight="1" x14ac:dyDescent="0.5">
      <c r="AB3337" s="102">
        <f t="shared" si="260"/>
        <v>38</v>
      </c>
      <c r="AC3337" s="103">
        <f t="shared" si="261"/>
        <v>64.620930232558152</v>
      </c>
      <c r="AD3337" s="103">
        <f t="shared" si="262"/>
        <v>2455.5953488372097</v>
      </c>
      <c r="AE3337" s="104">
        <f t="shared" si="263"/>
        <v>328.28411906976748</v>
      </c>
      <c r="AF3337" s="104">
        <f t="shared" si="264"/>
        <v>12474.796524651165</v>
      </c>
    </row>
    <row r="3338" spans="28:32" ht="20.100000000000001" customHeight="1" x14ac:dyDescent="0.5">
      <c r="AB3338" s="102">
        <f t="shared" si="260"/>
        <v>38</v>
      </c>
      <c r="AC3338" s="103">
        <f t="shared" si="261"/>
        <v>64.620930232558152</v>
      </c>
      <c r="AD3338" s="103">
        <f t="shared" si="262"/>
        <v>2455.5953488372097</v>
      </c>
      <c r="AE3338" s="104">
        <f t="shared" si="263"/>
        <v>328.28411906976748</v>
      </c>
      <c r="AF3338" s="104">
        <f t="shared" si="264"/>
        <v>12474.796524651165</v>
      </c>
    </row>
    <row r="3339" spans="28:32" ht="20.100000000000001" customHeight="1" x14ac:dyDescent="0.5">
      <c r="AB3339" s="102">
        <f t="shared" si="260"/>
        <v>38</v>
      </c>
      <c r="AC3339" s="103">
        <f t="shared" si="261"/>
        <v>64.620930232558152</v>
      </c>
      <c r="AD3339" s="103">
        <f t="shared" si="262"/>
        <v>2455.5953488372097</v>
      </c>
      <c r="AE3339" s="104">
        <f t="shared" si="263"/>
        <v>328.28411906976748</v>
      </c>
      <c r="AF3339" s="104">
        <f t="shared" si="264"/>
        <v>12474.796524651165</v>
      </c>
    </row>
    <row r="3340" spans="28:32" ht="20.100000000000001" customHeight="1" x14ac:dyDescent="0.5">
      <c r="AB3340" s="102">
        <f t="shared" si="260"/>
        <v>38</v>
      </c>
      <c r="AC3340" s="103">
        <f t="shared" si="261"/>
        <v>64.620930232558152</v>
      </c>
      <c r="AD3340" s="103">
        <f t="shared" si="262"/>
        <v>2455.5953488372097</v>
      </c>
      <c r="AE3340" s="104">
        <f t="shared" si="263"/>
        <v>328.28411906976748</v>
      </c>
      <c r="AF3340" s="104">
        <f t="shared" si="264"/>
        <v>12474.796524651165</v>
      </c>
    </row>
    <row r="3341" spans="28:32" ht="20.100000000000001" customHeight="1" x14ac:dyDescent="0.5">
      <c r="AB3341" s="102">
        <f t="shared" si="260"/>
        <v>38</v>
      </c>
      <c r="AC3341" s="103">
        <f t="shared" si="261"/>
        <v>64.620930232558152</v>
      </c>
      <c r="AD3341" s="103">
        <f t="shared" si="262"/>
        <v>2455.5953488372097</v>
      </c>
      <c r="AE3341" s="104">
        <f t="shared" si="263"/>
        <v>328.28411906976748</v>
      </c>
      <c r="AF3341" s="104">
        <f t="shared" si="264"/>
        <v>12474.796524651165</v>
      </c>
    </row>
    <row r="3342" spans="28:32" ht="20.100000000000001" customHeight="1" x14ac:dyDescent="0.5">
      <c r="AB3342" s="102">
        <f t="shared" si="260"/>
        <v>38</v>
      </c>
      <c r="AC3342" s="103">
        <f t="shared" si="261"/>
        <v>64.620930232558152</v>
      </c>
      <c r="AD3342" s="103">
        <f t="shared" si="262"/>
        <v>2455.5953488372097</v>
      </c>
      <c r="AE3342" s="104">
        <f t="shared" si="263"/>
        <v>328.28411906976748</v>
      </c>
      <c r="AF3342" s="104">
        <f t="shared" si="264"/>
        <v>12474.796524651165</v>
      </c>
    </row>
    <row r="3343" spans="28:32" ht="20.100000000000001" customHeight="1" x14ac:dyDescent="0.5">
      <c r="AB3343" s="102">
        <f t="shared" si="260"/>
        <v>38</v>
      </c>
      <c r="AC3343" s="103">
        <f t="shared" si="261"/>
        <v>64.620930232558152</v>
      </c>
      <c r="AD3343" s="103">
        <f t="shared" si="262"/>
        <v>2455.5953488372097</v>
      </c>
      <c r="AE3343" s="104">
        <f t="shared" si="263"/>
        <v>328.28411906976748</v>
      </c>
      <c r="AF3343" s="104">
        <f t="shared" si="264"/>
        <v>12474.796524651165</v>
      </c>
    </row>
    <row r="3344" spans="28:32" ht="20.100000000000001" customHeight="1" x14ac:dyDescent="0.5">
      <c r="AB3344" s="102">
        <f t="shared" si="260"/>
        <v>38</v>
      </c>
      <c r="AC3344" s="103">
        <f t="shared" si="261"/>
        <v>64.620930232558152</v>
      </c>
      <c r="AD3344" s="103">
        <f t="shared" si="262"/>
        <v>2455.5953488372097</v>
      </c>
      <c r="AE3344" s="104">
        <f t="shared" si="263"/>
        <v>328.28411906976748</v>
      </c>
      <c r="AF3344" s="104">
        <f t="shared" si="264"/>
        <v>12474.796524651165</v>
      </c>
    </row>
    <row r="3345" spans="28:32" ht="20.100000000000001" customHeight="1" x14ac:dyDescent="0.5">
      <c r="AB3345" s="102">
        <f t="shared" si="260"/>
        <v>38</v>
      </c>
      <c r="AC3345" s="103">
        <f t="shared" si="261"/>
        <v>64.620930232558152</v>
      </c>
      <c r="AD3345" s="103">
        <f t="shared" si="262"/>
        <v>2455.5953488372097</v>
      </c>
      <c r="AE3345" s="104">
        <f t="shared" si="263"/>
        <v>328.28411906976748</v>
      </c>
      <c r="AF3345" s="104">
        <f t="shared" si="264"/>
        <v>12474.796524651165</v>
      </c>
    </row>
    <row r="3346" spans="28:32" ht="20.100000000000001" customHeight="1" x14ac:dyDescent="0.5">
      <c r="AB3346" s="102">
        <f t="shared" si="260"/>
        <v>38</v>
      </c>
      <c r="AC3346" s="103">
        <f t="shared" si="261"/>
        <v>64.620930232558152</v>
      </c>
      <c r="AD3346" s="103">
        <f t="shared" si="262"/>
        <v>2455.5953488372097</v>
      </c>
      <c r="AE3346" s="104">
        <f t="shared" si="263"/>
        <v>328.28411906976748</v>
      </c>
      <c r="AF3346" s="104">
        <f t="shared" si="264"/>
        <v>12474.796524651165</v>
      </c>
    </row>
    <row r="3347" spans="28:32" ht="20.100000000000001" customHeight="1" x14ac:dyDescent="0.5">
      <c r="AB3347" s="102">
        <f t="shared" si="260"/>
        <v>38</v>
      </c>
      <c r="AC3347" s="103">
        <f t="shared" si="261"/>
        <v>64.620930232558152</v>
      </c>
      <c r="AD3347" s="103">
        <f t="shared" si="262"/>
        <v>2455.5953488372097</v>
      </c>
      <c r="AE3347" s="104">
        <f t="shared" si="263"/>
        <v>328.28411906976748</v>
      </c>
      <c r="AF3347" s="104">
        <f t="shared" si="264"/>
        <v>12474.796524651165</v>
      </c>
    </row>
    <row r="3348" spans="28:32" ht="20.100000000000001" customHeight="1" x14ac:dyDescent="0.5">
      <c r="AB3348" s="102">
        <f t="shared" si="260"/>
        <v>38</v>
      </c>
      <c r="AC3348" s="103">
        <f t="shared" si="261"/>
        <v>64.620930232558152</v>
      </c>
      <c r="AD3348" s="103">
        <f t="shared" si="262"/>
        <v>2455.5953488372097</v>
      </c>
      <c r="AE3348" s="104">
        <f t="shared" si="263"/>
        <v>328.28411906976748</v>
      </c>
      <c r="AF3348" s="104">
        <f t="shared" si="264"/>
        <v>12474.796524651165</v>
      </c>
    </row>
    <row r="3349" spans="28:32" ht="20.100000000000001" customHeight="1" x14ac:dyDescent="0.5">
      <c r="AB3349" s="102">
        <f t="shared" si="260"/>
        <v>38</v>
      </c>
      <c r="AC3349" s="103">
        <f t="shared" si="261"/>
        <v>64.620930232558152</v>
      </c>
      <c r="AD3349" s="103">
        <f t="shared" si="262"/>
        <v>2455.5953488372097</v>
      </c>
      <c r="AE3349" s="104">
        <f t="shared" si="263"/>
        <v>328.28411906976748</v>
      </c>
      <c r="AF3349" s="104">
        <f t="shared" si="264"/>
        <v>12474.796524651165</v>
      </c>
    </row>
    <row r="3350" spans="28:32" ht="20.100000000000001" customHeight="1" x14ac:dyDescent="0.5">
      <c r="AB3350" s="102">
        <f t="shared" si="260"/>
        <v>38</v>
      </c>
      <c r="AC3350" s="103">
        <f t="shared" si="261"/>
        <v>64.620930232558152</v>
      </c>
      <c r="AD3350" s="103">
        <f t="shared" si="262"/>
        <v>2455.5953488372097</v>
      </c>
      <c r="AE3350" s="104">
        <f t="shared" si="263"/>
        <v>328.28411906976748</v>
      </c>
      <c r="AF3350" s="104">
        <f t="shared" si="264"/>
        <v>12474.796524651165</v>
      </c>
    </row>
    <row r="3351" spans="28:32" ht="20.100000000000001" customHeight="1" x14ac:dyDescent="0.5">
      <c r="AB3351" s="102">
        <f t="shared" si="260"/>
        <v>38</v>
      </c>
      <c r="AC3351" s="103">
        <f t="shared" si="261"/>
        <v>64.620930232558152</v>
      </c>
      <c r="AD3351" s="103">
        <f t="shared" si="262"/>
        <v>2455.5953488372097</v>
      </c>
      <c r="AE3351" s="104">
        <f t="shared" si="263"/>
        <v>328.28411906976748</v>
      </c>
      <c r="AF3351" s="104">
        <f t="shared" si="264"/>
        <v>12474.796524651165</v>
      </c>
    </row>
    <row r="3352" spans="28:32" ht="20.100000000000001" customHeight="1" x14ac:dyDescent="0.5">
      <c r="AB3352" s="102">
        <f t="shared" si="260"/>
        <v>38</v>
      </c>
      <c r="AC3352" s="103">
        <f t="shared" si="261"/>
        <v>64.620930232558152</v>
      </c>
      <c r="AD3352" s="103">
        <f t="shared" si="262"/>
        <v>2455.5953488372097</v>
      </c>
      <c r="AE3352" s="104">
        <f t="shared" si="263"/>
        <v>328.28411906976748</v>
      </c>
      <c r="AF3352" s="104">
        <f t="shared" si="264"/>
        <v>12474.796524651165</v>
      </c>
    </row>
    <row r="3353" spans="28:32" ht="20.100000000000001" customHeight="1" x14ac:dyDescent="0.5">
      <c r="AB3353" s="102">
        <f t="shared" si="260"/>
        <v>38</v>
      </c>
      <c r="AC3353" s="103">
        <f t="shared" si="261"/>
        <v>64.620930232558152</v>
      </c>
      <c r="AD3353" s="103">
        <f t="shared" si="262"/>
        <v>2455.5953488372097</v>
      </c>
      <c r="AE3353" s="104">
        <f t="shared" si="263"/>
        <v>328.28411906976748</v>
      </c>
      <c r="AF3353" s="104">
        <f t="shared" si="264"/>
        <v>12474.796524651165</v>
      </c>
    </row>
    <row r="3354" spans="28:32" ht="20.100000000000001" customHeight="1" x14ac:dyDescent="0.5">
      <c r="AB3354" s="102">
        <f t="shared" si="260"/>
        <v>38</v>
      </c>
      <c r="AC3354" s="103">
        <f t="shared" si="261"/>
        <v>64.620930232558152</v>
      </c>
      <c r="AD3354" s="103">
        <f t="shared" si="262"/>
        <v>2455.5953488372097</v>
      </c>
      <c r="AE3354" s="104">
        <f t="shared" si="263"/>
        <v>328.28411906976748</v>
      </c>
      <c r="AF3354" s="104">
        <f t="shared" si="264"/>
        <v>12474.796524651165</v>
      </c>
    </row>
    <row r="3355" spans="28:32" ht="20.100000000000001" customHeight="1" x14ac:dyDescent="0.5">
      <c r="AB3355" s="102">
        <f t="shared" si="260"/>
        <v>38</v>
      </c>
      <c r="AC3355" s="103">
        <f t="shared" si="261"/>
        <v>64.620930232558152</v>
      </c>
      <c r="AD3355" s="103">
        <f t="shared" si="262"/>
        <v>2455.5953488372097</v>
      </c>
      <c r="AE3355" s="104">
        <f t="shared" si="263"/>
        <v>328.28411906976748</v>
      </c>
      <c r="AF3355" s="104">
        <f t="shared" si="264"/>
        <v>12474.796524651165</v>
      </c>
    </row>
    <row r="3356" spans="28:32" ht="20.100000000000001" customHeight="1" x14ac:dyDescent="0.5">
      <c r="AB3356" s="102">
        <f t="shared" si="260"/>
        <v>38</v>
      </c>
      <c r="AC3356" s="103">
        <f t="shared" si="261"/>
        <v>64.620930232558152</v>
      </c>
      <c r="AD3356" s="103">
        <f t="shared" si="262"/>
        <v>2455.5953488372097</v>
      </c>
      <c r="AE3356" s="104">
        <f t="shared" si="263"/>
        <v>328.28411906976748</v>
      </c>
      <c r="AF3356" s="104">
        <f t="shared" si="264"/>
        <v>12474.796524651165</v>
      </c>
    </row>
    <row r="3357" spans="28:32" ht="20.100000000000001" customHeight="1" x14ac:dyDescent="0.5">
      <c r="AB3357" s="102">
        <f t="shared" si="260"/>
        <v>38</v>
      </c>
      <c r="AC3357" s="103">
        <f t="shared" si="261"/>
        <v>64.620930232558152</v>
      </c>
      <c r="AD3357" s="103">
        <f t="shared" si="262"/>
        <v>2455.5953488372097</v>
      </c>
      <c r="AE3357" s="104">
        <f t="shared" si="263"/>
        <v>328.28411906976748</v>
      </c>
      <c r="AF3357" s="104">
        <f t="shared" si="264"/>
        <v>12474.796524651165</v>
      </c>
    </row>
    <row r="3358" spans="28:32" ht="20.100000000000001" customHeight="1" x14ac:dyDescent="0.5">
      <c r="AB3358" s="102">
        <f t="shared" si="260"/>
        <v>38</v>
      </c>
      <c r="AC3358" s="103">
        <f t="shared" si="261"/>
        <v>64.620930232558152</v>
      </c>
      <c r="AD3358" s="103">
        <f t="shared" si="262"/>
        <v>2455.5953488372097</v>
      </c>
      <c r="AE3358" s="104">
        <f t="shared" si="263"/>
        <v>328.28411906976748</v>
      </c>
      <c r="AF3358" s="104">
        <f t="shared" si="264"/>
        <v>12474.796524651165</v>
      </c>
    </row>
    <row r="3359" spans="28:32" ht="20.100000000000001" customHeight="1" x14ac:dyDescent="0.5">
      <c r="AB3359" s="102">
        <f t="shared" si="260"/>
        <v>38</v>
      </c>
      <c r="AC3359" s="103">
        <f t="shared" si="261"/>
        <v>64.620930232558152</v>
      </c>
      <c r="AD3359" s="103">
        <f t="shared" si="262"/>
        <v>2455.5953488372097</v>
      </c>
      <c r="AE3359" s="104">
        <f t="shared" si="263"/>
        <v>328.28411906976748</v>
      </c>
      <c r="AF3359" s="104">
        <f t="shared" si="264"/>
        <v>12474.796524651165</v>
      </c>
    </row>
    <row r="3360" spans="28:32" ht="20.100000000000001" customHeight="1" x14ac:dyDescent="0.5">
      <c r="AB3360" s="102">
        <f t="shared" si="260"/>
        <v>38</v>
      </c>
      <c r="AC3360" s="103">
        <f t="shared" si="261"/>
        <v>64.620930232558152</v>
      </c>
      <c r="AD3360" s="103">
        <f t="shared" si="262"/>
        <v>2455.5953488372097</v>
      </c>
      <c r="AE3360" s="104">
        <f t="shared" si="263"/>
        <v>328.28411906976748</v>
      </c>
      <c r="AF3360" s="104">
        <f t="shared" si="264"/>
        <v>12474.796524651165</v>
      </c>
    </row>
    <row r="3361" spans="28:32" ht="20.100000000000001" customHeight="1" x14ac:dyDescent="0.5">
      <c r="AB3361" s="102">
        <f t="shared" si="260"/>
        <v>38</v>
      </c>
      <c r="AC3361" s="103">
        <f t="shared" si="261"/>
        <v>64.620930232558152</v>
      </c>
      <c r="AD3361" s="103">
        <f t="shared" si="262"/>
        <v>2455.5953488372097</v>
      </c>
      <c r="AE3361" s="104">
        <f t="shared" si="263"/>
        <v>328.28411906976748</v>
      </c>
      <c r="AF3361" s="104">
        <f t="shared" si="264"/>
        <v>12474.796524651165</v>
      </c>
    </row>
    <row r="3362" spans="28:32" ht="20.100000000000001" customHeight="1" x14ac:dyDescent="0.5">
      <c r="AB3362" s="102">
        <f t="shared" si="260"/>
        <v>38</v>
      </c>
      <c r="AC3362" s="103">
        <f t="shared" si="261"/>
        <v>64.620930232558152</v>
      </c>
      <c r="AD3362" s="103">
        <f t="shared" si="262"/>
        <v>2455.5953488372097</v>
      </c>
      <c r="AE3362" s="104">
        <f t="shared" si="263"/>
        <v>328.28411906976748</v>
      </c>
      <c r="AF3362" s="104">
        <f t="shared" si="264"/>
        <v>12474.796524651165</v>
      </c>
    </row>
    <row r="3363" spans="28:32" ht="20.100000000000001" customHeight="1" x14ac:dyDescent="0.5">
      <c r="AB3363" s="102">
        <f t="shared" si="260"/>
        <v>38</v>
      </c>
      <c r="AC3363" s="103">
        <f t="shared" si="261"/>
        <v>64.620930232558152</v>
      </c>
      <c r="AD3363" s="103">
        <f t="shared" si="262"/>
        <v>2455.5953488372097</v>
      </c>
      <c r="AE3363" s="104">
        <f t="shared" si="263"/>
        <v>328.28411906976748</v>
      </c>
      <c r="AF3363" s="104">
        <f t="shared" si="264"/>
        <v>12474.796524651165</v>
      </c>
    </row>
    <row r="3364" spans="28:32" ht="20.100000000000001" customHeight="1" x14ac:dyDescent="0.5">
      <c r="AB3364" s="102">
        <f t="shared" si="260"/>
        <v>38</v>
      </c>
      <c r="AC3364" s="103">
        <f t="shared" si="261"/>
        <v>64.620930232558152</v>
      </c>
      <c r="AD3364" s="103">
        <f t="shared" si="262"/>
        <v>2455.5953488372097</v>
      </c>
      <c r="AE3364" s="104">
        <f t="shared" si="263"/>
        <v>328.28411906976748</v>
      </c>
      <c r="AF3364" s="104">
        <f t="shared" si="264"/>
        <v>12474.796524651165</v>
      </c>
    </row>
    <row r="3365" spans="28:32" ht="20.100000000000001" customHeight="1" x14ac:dyDescent="0.5">
      <c r="AB3365" s="102">
        <f t="shared" si="260"/>
        <v>38</v>
      </c>
      <c r="AC3365" s="103">
        <f t="shared" si="261"/>
        <v>64.620930232558152</v>
      </c>
      <c r="AD3365" s="103">
        <f t="shared" si="262"/>
        <v>2455.5953488372097</v>
      </c>
      <c r="AE3365" s="104">
        <f t="shared" si="263"/>
        <v>328.28411906976748</v>
      </c>
      <c r="AF3365" s="104">
        <f t="shared" si="264"/>
        <v>12474.796524651165</v>
      </c>
    </row>
    <row r="3366" spans="28:32" ht="20.100000000000001" customHeight="1" x14ac:dyDescent="0.5">
      <c r="AB3366" s="102">
        <f t="shared" si="260"/>
        <v>38</v>
      </c>
      <c r="AC3366" s="103">
        <f t="shared" si="261"/>
        <v>64.620930232558152</v>
      </c>
      <c r="AD3366" s="103">
        <f t="shared" si="262"/>
        <v>2455.5953488372097</v>
      </c>
      <c r="AE3366" s="104">
        <f t="shared" si="263"/>
        <v>328.28411906976748</v>
      </c>
      <c r="AF3366" s="104">
        <f t="shared" si="264"/>
        <v>12474.796524651165</v>
      </c>
    </row>
    <row r="3367" spans="28:32" ht="20.100000000000001" customHeight="1" x14ac:dyDescent="0.5">
      <c r="AB3367" s="102">
        <f t="shared" si="260"/>
        <v>38</v>
      </c>
      <c r="AC3367" s="103">
        <f t="shared" si="261"/>
        <v>64.620930232558152</v>
      </c>
      <c r="AD3367" s="103">
        <f t="shared" si="262"/>
        <v>2455.5953488372097</v>
      </c>
      <c r="AE3367" s="104">
        <f t="shared" si="263"/>
        <v>328.28411906976748</v>
      </c>
      <c r="AF3367" s="104">
        <f t="shared" si="264"/>
        <v>12474.796524651165</v>
      </c>
    </row>
    <row r="3368" spans="28:32" ht="20.100000000000001" customHeight="1" x14ac:dyDescent="0.5">
      <c r="AB3368" s="102">
        <f t="shared" si="260"/>
        <v>38</v>
      </c>
      <c r="AC3368" s="103">
        <f t="shared" si="261"/>
        <v>64.620930232558152</v>
      </c>
      <c r="AD3368" s="103">
        <f t="shared" si="262"/>
        <v>2455.5953488372097</v>
      </c>
      <c r="AE3368" s="104">
        <f t="shared" si="263"/>
        <v>328.28411906976748</v>
      </c>
      <c r="AF3368" s="104">
        <f t="shared" si="264"/>
        <v>12474.796524651165</v>
      </c>
    </row>
    <row r="3369" spans="28:32" ht="20.100000000000001" customHeight="1" x14ac:dyDescent="0.5">
      <c r="AB3369" s="102">
        <f t="shared" si="260"/>
        <v>38</v>
      </c>
      <c r="AC3369" s="103">
        <f t="shared" si="261"/>
        <v>64.620930232558152</v>
      </c>
      <c r="AD3369" s="103">
        <f t="shared" si="262"/>
        <v>2455.5953488372097</v>
      </c>
      <c r="AE3369" s="104">
        <f t="shared" si="263"/>
        <v>328.28411906976748</v>
      </c>
      <c r="AF3369" s="104">
        <f t="shared" si="264"/>
        <v>12474.796524651165</v>
      </c>
    </row>
    <row r="3370" spans="28:32" ht="20.100000000000001" customHeight="1" x14ac:dyDescent="0.5">
      <c r="AB3370" s="102">
        <f t="shared" si="260"/>
        <v>38</v>
      </c>
      <c r="AC3370" s="103">
        <f t="shared" si="261"/>
        <v>64.620930232558152</v>
      </c>
      <c r="AD3370" s="103">
        <f t="shared" si="262"/>
        <v>2455.5953488372097</v>
      </c>
      <c r="AE3370" s="104">
        <f t="shared" si="263"/>
        <v>328.28411906976748</v>
      </c>
      <c r="AF3370" s="104">
        <f t="shared" si="264"/>
        <v>12474.796524651165</v>
      </c>
    </row>
    <row r="3371" spans="28:32" ht="20.100000000000001" customHeight="1" x14ac:dyDescent="0.5">
      <c r="AB3371" s="102">
        <f t="shared" si="260"/>
        <v>38</v>
      </c>
      <c r="AC3371" s="103">
        <f t="shared" si="261"/>
        <v>64.620930232558152</v>
      </c>
      <c r="AD3371" s="103">
        <f t="shared" si="262"/>
        <v>2455.5953488372097</v>
      </c>
      <c r="AE3371" s="104">
        <f t="shared" si="263"/>
        <v>328.28411906976748</v>
      </c>
      <c r="AF3371" s="104">
        <f t="shared" si="264"/>
        <v>12474.796524651165</v>
      </c>
    </row>
    <row r="3372" spans="28:32" ht="20.100000000000001" customHeight="1" x14ac:dyDescent="0.5">
      <c r="AB3372" s="102">
        <f t="shared" si="260"/>
        <v>38</v>
      </c>
      <c r="AC3372" s="103">
        <f t="shared" si="261"/>
        <v>64.620930232558152</v>
      </c>
      <c r="AD3372" s="103">
        <f t="shared" si="262"/>
        <v>2455.5953488372097</v>
      </c>
      <c r="AE3372" s="104">
        <f t="shared" si="263"/>
        <v>328.28411906976748</v>
      </c>
      <c r="AF3372" s="104">
        <f t="shared" si="264"/>
        <v>12474.796524651165</v>
      </c>
    </row>
    <row r="3373" spans="28:32" ht="20.100000000000001" customHeight="1" x14ac:dyDescent="0.5">
      <c r="AB3373" s="102">
        <f t="shared" si="260"/>
        <v>38</v>
      </c>
      <c r="AC3373" s="103">
        <f t="shared" si="261"/>
        <v>64.620930232558152</v>
      </c>
      <c r="AD3373" s="103">
        <f t="shared" si="262"/>
        <v>2455.5953488372097</v>
      </c>
      <c r="AE3373" s="104">
        <f t="shared" si="263"/>
        <v>328.28411906976748</v>
      </c>
      <c r="AF3373" s="104">
        <f t="shared" si="264"/>
        <v>12474.796524651165</v>
      </c>
    </row>
    <row r="3374" spans="28:32" ht="20.100000000000001" customHeight="1" x14ac:dyDescent="0.5">
      <c r="AB3374" s="102">
        <f t="shared" si="260"/>
        <v>38</v>
      </c>
      <c r="AC3374" s="103">
        <f t="shared" si="261"/>
        <v>64.620930232558152</v>
      </c>
      <c r="AD3374" s="103">
        <f t="shared" si="262"/>
        <v>2455.5953488372097</v>
      </c>
      <c r="AE3374" s="104">
        <f t="shared" si="263"/>
        <v>328.28411906976748</v>
      </c>
      <c r="AF3374" s="104">
        <f t="shared" si="264"/>
        <v>12474.796524651165</v>
      </c>
    </row>
    <row r="3375" spans="28:32" ht="20.100000000000001" customHeight="1" x14ac:dyDescent="0.5">
      <c r="AB3375" s="102">
        <f t="shared" si="260"/>
        <v>38</v>
      </c>
      <c r="AC3375" s="103">
        <f t="shared" si="261"/>
        <v>64.620930232558152</v>
      </c>
      <c r="AD3375" s="103">
        <f t="shared" si="262"/>
        <v>2455.5953488372097</v>
      </c>
      <c r="AE3375" s="104">
        <f t="shared" si="263"/>
        <v>328.28411906976748</v>
      </c>
      <c r="AF3375" s="104">
        <f t="shared" si="264"/>
        <v>12474.796524651165</v>
      </c>
    </row>
    <row r="3376" spans="28:32" ht="20.100000000000001" customHeight="1" x14ac:dyDescent="0.5">
      <c r="AB3376" s="102">
        <f t="shared" si="260"/>
        <v>38</v>
      </c>
      <c r="AC3376" s="103">
        <f t="shared" si="261"/>
        <v>64.620930232558152</v>
      </c>
      <c r="AD3376" s="103">
        <f t="shared" si="262"/>
        <v>2455.5953488372097</v>
      </c>
      <c r="AE3376" s="104">
        <f t="shared" si="263"/>
        <v>328.28411906976748</v>
      </c>
      <c r="AF3376" s="104">
        <f t="shared" si="264"/>
        <v>12474.796524651165</v>
      </c>
    </row>
    <row r="3377" spans="28:32" ht="20.100000000000001" customHeight="1" x14ac:dyDescent="0.5">
      <c r="AB3377" s="102">
        <f t="shared" si="260"/>
        <v>38</v>
      </c>
      <c r="AC3377" s="103">
        <f t="shared" si="261"/>
        <v>64.620930232558152</v>
      </c>
      <c r="AD3377" s="103">
        <f t="shared" si="262"/>
        <v>2455.5953488372097</v>
      </c>
      <c r="AE3377" s="104">
        <f t="shared" si="263"/>
        <v>328.28411906976748</v>
      </c>
      <c r="AF3377" s="104">
        <f t="shared" si="264"/>
        <v>12474.796524651165</v>
      </c>
    </row>
    <row r="3378" spans="28:32" ht="20.100000000000001" customHeight="1" x14ac:dyDescent="0.5">
      <c r="AB3378" s="102">
        <f t="shared" si="260"/>
        <v>38</v>
      </c>
      <c r="AC3378" s="103">
        <f t="shared" si="261"/>
        <v>64.620930232558152</v>
      </c>
      <c r="AD3378" s="103">
        <f t="shared" si="262"/>
        <v>2455.5953488372097</v>
      </c>
      <c r="AE3378" s="104">
        <f t="shared" si="263"/>
        <v>328.28411906976748</v>
      </c>
      <c r="AF3378" s="104">
        <f t="shared" si="264"/>
        <v>12474.796524651165</v>
      </c>
    </row>
    <row r="3379" spans="28:32" ht="20.100000000000001" customHeight="1" x14ac:dyDescent="0.5">
      <c r="AB3379" s="102">
        <f t="shared" si="260"/>
        <v>38</v>
      </c>
      <c r="AC3379" s="103">
        <f t="shared" si="261"/>
        <v>64.620930232558152</v>
      </c>
      <c r="AD3379" s="103">
        <f t="shared" si="262"/>
        <v>2455.5953488372097</v>
      </c>
      <c r="AE3379" s="104">
        <f t="shared" si="263"/>
        <v>328.28411906976748</v>
      </c>
      <c r="AF3379" s="104">
        <f t="shared" si="264"/>
        <v>12474.796524651165</v>
      </c>
    </row>
    <row r="3380" spans="28:32" ht="20.100000000000001" customHeight="1" x14ac:dyDescent="0.5">
      <c r="AB3380" s="102">
        <f t="shared" si="260"/>
        <v>38</v>
      </c>
      <c r="AC3380" s="103">
        <f t="shared" si="261"/>
        <v>64.620930232558152</v>
      </c>
      <c r="AD3380" s="103">
        <f t="shared" si="262"/>
        <v>2455.5953488372097</v>
      </c>
      <c r="AE3380" s="104">
        <f t="shared" si="263"/>
        <v>328.28411906976748</v>
      </c>
      <c r="AF3380" s="104">
        <f t="shared" si="264"/>
        <v>12474.796524651165</v>
      </c>
    </row>
    <row r="3381" spans="28:32" ht="20.100000000000001" customHeight="1" x14ac:dyDescent="0.5">
      <c r="AB3381" s="102">
        <f t="shared" si="260"/>
        <v>38</v>
      </c>
      <c r="AC3381" s="103">
        <f t="shared" si="261"/>
        <v>64.620930232558152</v>
      </c>
      <c r="AD3381" s="103">
        <f t="shared" si="262"/>
        <v>2455.5953488372097</v>
      </c>
      <c r="AE3381" s="104">
        <f t="shared" si="263"/>
        <v>328.28411906976748</v>
      </c>
      <c r="AF3381" s="104">
        <f t="shared" si="264"/>
        <v>12474.796524651165</v>
      </c>
    </row>
    <row r="3382" spans="28:32" ht="20.100000000000001" customHeight="1" x14ac:dyDescent="0.5">
      <c r="AB3382" s="102">
        <f t="shared" si="260"/>
        <v>38</v>
      </c>
      <c r="AC3382" s="103">
        <f t="shared" si="261"/>
        <v>64.620930232558152</v>
      </c>
      <c r="AD3382" s="103">
        <f t="shared" si="262"/>
        <v>2455.5953488372097</v>
      </c>
      <c r="AE3382" s="104">
        <f t="shared" si="263"/>
        <v>328.28411906976748</v>
      </c>
      <c r="AF3382" s="104">
        <f t="shared" si="264"/>
        <v>12474.796524651165</v>
      </c>
    </row>
    <row r="3383" spans="28:32" ht="20.100000000000001" customHeight="1" x14ac:dyDescent="0.5">
      <c r="AB3383" s="102">
        <f t="shared" si="260"/>
        <v>38</v>
      </c>
      <c r="AC3383" s="103">
        <f t="shared" si="261"/>
        <v>64.620930232558152</v>
      </c>
      <c r="AD3383" s="103">
        <f t="shared" si="262"/>
        <v>2455.5953488372097</v>
      </c>
      <c r="AE3383" s="104">
        <f t="shared" si="263"/>
        <v>328.28411906976748</v>
      </c>
      <c r="AF3383" s="104">
        <f t="shared" si="264"/>
        <v>12474.796524651165</v>
      </c>
    </row>
    <row r="3384" spans="28:32" ht="20.100000000000001" customHeight="1" x14ac:dyDescent="0.5">
      <c r="AB3384" s="102">
        <f t="shared" si="260"/>
        <v>38</v>
      </c>
      <c r="AC3384" s="103">
        <f t="shared" si="261"/>
        <v>64.620930232558152</v>
      </c>
      <c r="AD3384" s="103">
        <f t="shared" si="262"/>
        <v>2455.5953488372097</v>
      </c>
      <c r="AE3384" s="104">
        <f t="shared" si="263"/>
        <v>328.28411906976748</v>
      </c>
      <c r="AF3384" s="104">
        <f t="shared" si="264"/>
        <v>12474.796524651165</v>
      </c>
    </row>
    <row r="3385" spans="28:32" ht="20.100000000000001" customHeight="1" x14ac:dyDescent="0.5">
      <c r="AB3385" s="102">
        <f t="shared" si="260"/>
        <v>38</v>
      </c>
      <c r="AC3385" s="103">
        <f t="shared" si="261"/>
        <v>64.620930232558152</v>
      </c>
      <c r="AD3385" s="103">
        <f t="shared" si="262"/>
        <v>2455.5953488372097</v>
      </c>
      <c r="AE3385" s="104">
        <f t="shared" si="263"/>
        <v>328.28411906976748</v>
      </c>
      <c r="AF3385" s="104">
        <f t="shared" si="264"/>
        <v>12474.796524651165</v>
      </c>
    </row>
    <row r="3386" spans="28:32" ht="20.100000000000001" customHeight="1" x14ac:dyDescent="0.5">
      <c r="AB3386" s="102">
        <f t="shared" si="260"/>
        <v>38</v>
      </c>
      <c r="AC3386" s="103">
        <f t="shared" si="261"/>
        <v>64.620930232558152</v>
      </c>
      <c r="AD3386" s="103">
        <f t="shared" si="262"/>
        <v>2455.5953488372097</v>
      </c>
      <c r="AE3386" s="104">
        <f t="shared" si="263"/>
        <v>328.28411906976748</v>
      </c>
      <c r="AF3386" s="104">
        <f t="shared" si="264"/>
        <v>12474.796524651165</v>
      </c>
    </row>
    <row r="3387" spans="28:32" ht="20.100000000000001" customHeight="1" x14ac:dyDescent="0.5">
      <c r="AB3387" s="102">
        <f t="shared" si="260"/>
        <v>38</v>
      </c>
      <c r="AC3387" s="103">
        <f t="shared" si="261"/>
        <v>64.620930232558152</v>
      </c>
      <c r="AD3387" s="103">
        <f t="shared" si="262"/>
        <v>2455.5953488372097</v>
      </c>
      <c r="AE3387" s="104">
        <f t="shared" si="263"/>
        <v>328.28411906976748</v>
      </c>
      <c r="AF3387" s="104">
        <f t="shared" si="264"/>
        <v>12474.796524651165</v>
      </c>
    </row>
    <row r="3388" spans="28:32" ht="20.100000000000001" customHeight="1" x14ac:dyDescent="0.5">
      <c r="AB3388" s="102">
        <f t="shared" si="260"/>
        <v>38</v>
      </c>
      <c r="AC3388" s="103">
        <f t="shared" si="261"/>
        <v>64.620930232558152</v>
      </c>
      <c r="AD3388" s="103">
        <f t="shared" si="262"/>
        <v>2455.5953488372097</v>
      </c>
      <c r="AE3388" s="104">
        <f t="shared" si="263"/>
        <v>328.28411906976748</v>
      </c>
      <c r="AF3388" s="104">
        <f t="shared" si="264"/>
        <v>12474.796524651165</v>
      </c>
    </row>
    <row r="3389" spans="28:32" ht="20.100000000000001" customHeight="1" x14ac:dyDescent="0.5">
      <c r="AB3389" s="102">
        <f t="shared" si="260"/>
        <v>38</v>
      </c>
      <c r="AC3389" s="103">
        <f t="shared" si="261"/>
        <v>64.620930232558152</v>
      </c>
      <c r="AD3389" s="103">
        <f t="shared" si="262"/>
        <v>2455.5953488372097</v>
      </c>
      <c r="AE3389" s="104">
        <f t="shared" si="263"/>
        <v>328.28411906976748</v>
      </c>
      <c r="AF3389" s="104">
        <f t="shared" si="264"/>
        <v>12474.796524651165</v>
      </c>
    </row>
    <row r="3390" spans="28:32" ht="20.100000000000001" customHeight="1" x14ac:dyDescent="0.5">
      <c r="AB3390" s="102">
        <f t="shared" si="260"/>
        <v>38</v>
      </c>
      <c r="AC3390" s="103">
        <f t="shared" si="261"/>
        <v>64.620930232558152</v>
      </c>
      <c r="AD3390" s="103">
        <f t="shared" si="262"/>
        <v>2455.5953488372097</v>
      </c>
      <c r="AE3390" s="104">
        <f t="shared" si="263"/>
        <v>328.28411906976748</v>
      </c>
      <c r="AF3390" s="104">
        <f t="shared" si="264"/>
        <v>12474.796524651165</v>
      </c>
    </row>
    <row r="3391" spans="28:32" ht="20.100000000000001" customHeight="1" x14ac:dyDescent="0.5">
      <c r="AB3391" s="102">
        <f t="shared" si="260"/>
        <v>38</v>
      </c>
      <c r="AC3391" s="103">
        <f t="shared" si="261"/>
        <v>64.620930232558152</v>
      </c>
      <c r="AD3391" s="103">
        <f t="shared" si="262"/>
        <v>2455.5953488372097</v>
      </c>
      <c r="AE3391" s="104">
        <f t="shared" si="263"/>
        <v>328.28411906976748</v>
      </c>
      <c r="AF3391" s="104">
        <f t="shared" si="264"/>
        <v>12474.796524651165</v>
      </c>
    </row>
    <row r="3392" spans="28:32" ht="20.100000000000001" customHeight="1" x14ac:dyDescent="0.5">
      <c r="AB3392" s="102">
        <f t="shared" si="260"/>
        <v>38</v>
      </c>
      <c r="AC3392" s="103">
        <f t="shared" si="261"/>
        <v>64.620930232558152</v>
      </c>
      <c r="AD3392" s="103">
        <f t="shared" si="262"/>
        <v>2455.5953488372097</v>
      </c>
      <c r="AE3392" s="104">
        <f t="shared" si="263"/>
        <v>328.28411906976748</v>
      </c>
      <c r="AF3392" s="104">
        <f t="shared" si="264"/>
        <v>12474.796524651165</v>
      </c>
    </row>
    <row r="3393" spans="28:32" ht="20.100000000000001" customHeight="1" x14ac:dyDescent="0.5">
      <c r="AB3393" s="102">
        <f t="shared" si="260"/>
        <v>38</v>
      </c>
      <c r="AC3393" s="103">
        <f t="shared" si="261"/>
        <v>64.620930232558152</v>
      </c>
      <c r="AD3393" s="103">
        <f t="shared" si="262"/>
        <v>2455.5953488372097</v>
      </c>
      <c r="AE3393" s="104">
        <f t="shared" si="263"/>
        <v>328.28411906976748</v>
      </c>
      <c r="AF3393" s="104">
        <f t="shared" si="264"/>
        <v>12474.796524651165</v>
      </c>
    </row>
    <row r="3394" spans="28:32" ht="20.100000000000001" customHeight="1" x14ac:dyDescent="0.5">
      <c r="AB3394" s="102">
        <f t="shared" si="260"/>
        <v>38</v>
      </c>
      <c r="AC3394" s="103">
        <f t="shared" si="261"/>
        <v>64.620930232558152</v>
      </c>
      <c r="AD3394" s="103">
        <f t="shared" si="262"/>
        <v>2455.5953488372097</v>
      </c>
      <c r="AE3394" s="104">
        <f t="shared" si="263"/>
        <v>328.28411906976748</v>
      </c>
      <c r="AF3394" s="104">
        <f t="shared" si="264"/>
        <v>12474.796524651165</v>
      </c>
    </row>
    <row r="3395" spans="28:32" ht="20.100000000000001" customHeight="1" x14ac:dyDescent="0.5">
      <c r="AB3395" s="102">
        <f t="shared" si="260"/>
        <v>38</v>
      </c>
      <c r="AC3395" s="103">
        <f t="shared" si="261"/>
        <v>64.620930232558152</v>
      </c>
      <c r="AD3395" s="103">
        <f t="shared" si="262"/>
        <v>2455.5953488372097</v>
      </c>
      <c r="AE3395" s="104">
        <f t="shared" si="263"/>
        <v>328.28411906976748</v>
      </c>
      <c r="AF3395" s="104">
        <f t="shared" si="264"/>
        <v>12474.796524651165</v>
      </c>
    </row>
    <row r="3396" spans="28:32" ht="20.100000000000001" customHeight="1" x14ac:dyDescent="0.5">
      <c r="AB3396" s="102">
        <f t="shared" si="260"/>
        <v>38</v>
      </c>
      <c r="AC3396" s="103">
        <f t="shared" si="261"/>
        <v>64.620930232558152</v>
      </c>
      <c r="AD3396" s="103">
        <f t="shared" si="262"/>
        <v>2455.5953488372097</v>
      </c>
      <c r="AE3396" s="104">
        <f t="shared" si="263"/>
        <v>328.28411906976748</v>
      </c>
      <c r="AF3396" s="104">
        <f t="shared" si="264"/>
        <v>12474.796524651165</v>
      </c>
    </row>
    <row r="3397" spans="28:32" ht="20.100000000000001" customHeight="1" x14ac:dyDescent="0.5">
      <c r="AB3397" s="102">
        <f t="shared" si="260"/>
        <v>38</v>
      </c>
      <c r="AC3397" s="103">
        <f t="shared" si="261"/>
        <v>64.620930232558152</v>
      </c>
      <c r="AD3397" s="103">
        <f t="shared" si="262"/>
        <v>2455.5953488372097</v>
      </c>
      <c r="AE3397" s="104">
        <f t="shared" si="263"/>
        <v>328.28411906976748</v>
      </c>
      <c r="AF3397" s="104">
        <f t="shared" si="264"/>
        <v>12474.796524651165</v>
      </c>
    </row>
    <row r="3398" spans="28:32" ht="20.100000000000001" customHeight="1" x14ac:dyDescent="0.5">
      <c r="AB3398" s="102">
        <f t="shared" si="260"/>
        <v>38</v>
      </c>
      <c r="AC3398" s="103">
        <f t="shared" si="261"/>
        <v>64.620930232558152</v>
      </c>
      <c r="AD3398" s="103">
        <f t="shared" si="262"/>
        <v>2455.5953488372097</v>
      </c>
      <c r="AE3398" s="104">
        <f t="shared" si="263"/>
        <v>328.28411906976748</v>
      </c>
      <c r="AF3398" s="104">
        <f t="shared" si="264"/>
        <v>12474.796524651165</v>
      </c>
    </row>
    <row r="3399" spans="28:32" ht="20.100000000000001" customHeight="1" x14ac:dyDescent="0.5">
      <c r="AB3399" s="102">
        <f t="shared" ref="AB3399:AB3462" si="265">AB3398+U3399</f>
        <v>38</v>
      </c>
      <c r="AC3399" s="103">
        <f t="shared" ref="AC3399:AC3462" si="266">IF(U3399&gt;0,(W3399+AD3398)/AB3399,AC3398)</f>
        <v>64.620930232558152</v>
      </c>
      <c r="AD3399" s="103">
        <f t="shared" ref="AD3399:AD3462" si="267">AB3399*AC3399</f>
        <v>2455.5953488372097</v>
      </c>
      <c r="AE3399" s="104">
        <f t="shared" ref="AE3399:AE3462" si="268">IF(U3399&gt;0,(AF3398+Z3399)/AB3399,AE3398)</f>
        <v>328.28411906976748</v>
      </c>
      <c r="AF3399" s="104">
        <f t="shared" ref="AF3399:AF3462" si="269">AB3399*AE3399</f>
        <v>12474.796524651165</v>
      </c>
    </row>
    <row r="3400" spans="28:32" ht="20.100000000000001" customHeight="1" x14ac:dyDescent="0.5">
      <c r="AB3400" s="102">
        <f t="shared" si="265"/>
        <v>38</v>
      </c>
      <c r="AC3400" s="103">
        <f t="shared" si="266"/>
        <v>64.620930232558152</v>
      </c>
      <c r="AD3400" s="103">
        <f t="shared" si="267"/>
        <v>2455.5953488372097</v>
      </c>
      <c r="AE3400" s="104">
        <f t="shared" si="268"/>
        <v>328.28411906976748</v>
      </c>
      <c r="AF3400" s="104">
        <f t="shared" si="269"/>
        <v>12474.796524651165</v>
      </c>
    </row>
    <row r="3401" spans="28:32" ht="20.100000000000001" customHeight="1" x14ac:dyDescent="0.5">
      <c r="AB3401" s="102">
        <f t="shared" si="265"/>
        <v>38</v>
      </c>
      <c r="AC3401" s="103">
        <f t="shared" si="266"/>
        <v>64.620930232558152</v>
      </c>
      <c r="AD3401" s="103">
        <f t="shared" si="267"/>
        <v>2455.5953488372097</v>
      </c>
      <c r="AE3401" s="104">
        <f t="shared" si="268"/>
        <v>328.28411906976748</v>
      </c>
      <c r="AF3401" s="104">
        <f t="shared" si="269"/>
        <v>12474.796524651165</v>
      </c>
    </row>
    <row r="3402" spans="28:32" ht="20.100000000000001" customHeight="1" x14ac:dyDescent="0.5">
      <c r="AB3402" s="102">
        <f t="shared" si="265"/>
        <v>38</v>
      </c>
      <c r="AC3402" s="103">
        <f t="shared" si="266"/>
        <v>64.620930232558152</v>
      </c>
      <c r="AD3402" s="103">
        <f t="shared" si="267"/>
        <v>2455.5953488372097</v>
      </c>
      <c r="AE3402" s="104">
        <f t="shared" si="268"/>
        <v>328.28411906976748</v>
      </c>
      <c r="AF3402" s="104">
        <f t="shared" si="269"/>
        <v>12474.796524651165</v>
      </c>
    </row>
    <row r="3403" spans="28:32" ht="20.100000000000001" customHeight="1" x14ac:dyDescent="0.5">
      <c r="AB3403" s="102">
        <f t="shared" si="265"/>
        <v>38</v>
      </c>
      <c r="AC3403" s="103">
        <f t="shared" si="266"/>
        <v>64.620930232558152</v>
      </c>
      <c r="AD3403" s="103">
        <f t="shared" si="267"/>
        <v>2455.5953488372097</v>
      </c>
      <c r="AE3403" s="104">
        <f t="shared" si="268"/>
        <v>328.28411906976748</v>
      </c>
      <c r="AF3403" s="104">
        <f t="shared" si="269"/>
        <v>12474.796524651165</v>
      </c>
    </row>
    <row r="3404" spans="28:32" ht="20.100000000000001" customHeight="1" x14ac:dyDescent="0.5">
      <c r="AB3404" s="102">
        <f t="shared" si="265"/>
        <v>38</v>
      </c>
      <c r="AC3404" s="103">
        <f t="shared" si="266"/>
        <v>64.620930232558152</v>
      </c>
      <c r="AD3404" s="103">
        <f t="shared" si="267"/>
        <v>2455.5953488372097</v>
      </c>
      <c r="AE3404" s="104">
        <f t="shared" si="268"/>
        <v>328.28411906976748</v>
      </c>
      <c r="AF3404" s="104">
        <f t="shared" si="269"/>
        <v>12474.796524651165</v>
      </c>
    </row>
    <row r="3405" spans="28:32" ht="20.100000000000001" customHeight="1" x14ac:dyDescent="0.5">
      <c r="AB3405" s="102">
        <f t="shared" si="265"/>
        <v>38</v>
      </c>
      <c r="AC3405" s="103">
        <f t="shared" si="266"/>
        <v>64.620930232558152</v>
      </c>
      <c r="AD3405" s="103">
        <f t="shared" si="267"/>
        <v>2455.5953488372097</v>
      </c>
      <c r="AE3405" s="104">
        <f t="shared" si="268"/>
        <v>328.28411906976748</v>
      </c>
      <c r="AF3405" s="104">
        <f t="shared" si="269"/>
        <v>12474.796524651165</v>
      </c>
    </row>
    <row r="3406" spans="28:32" ht="20.100000000000001" customHeight="1" x14ac:dyDescent="0.5">
      <c r="AB3406" s="102">
        <f t="shared" si="265"/>
        <v>38</v>
      </c>
      <c r="AC3406" s="103">
        <f t="shared" si="266"/>
        <v>64.620930232558152</v>
      </c>
      <c r="AD3406" s="103">
        <f t="shared" si="267"/>
        <v>2455.5953488372097</v>
      </c>
      <c r="AE3406" s="104">
        <f t="shared" si="268"/>
        <v>328.28411906976748</v>
      </c>
      <c r="AF3406" s="104">
        <f t="shared" si="269"/>
        <v>12474.796524651165</v>
      </c>
    </row>
    <row r="3407" spans="28:32" ht="20.100000000000001" customHeight="1" x14ac:dyDescent="0.5">
      <c r="AB3407" s="102">
        <f t="shared" si="265"/>
        <v>38</v>
      </c>
      <c r="AC3407" s="103">
        <f t="shared" si="266"/>
        <v>64.620930232558152</v>
      </c>
      <c r="AD3407" s="103">
        <f t="shared" si="267"/>
        <v>2455.5953488372097</v>
      </c>
      <c r="AE3407" s="104">
        <f t="shared" si="268"/>
        <v>328.28411906976748</v>
      </c>
      <c r="AF3407" s="104">
        <f t="shared" si="269"/>
        <v>12474.796524651165</v>
      </c>
    </row>
    <row r="3408" spans="28:32" ht="20.100000000000001" customHeight="1" x14ac:dyDescent="0.5">
      <c r="AB3408" s="102">
        <f t="shared" si="265"/>
        <v>38</v>
      </c>
      <c r="AC3408" s="103">
        <f t="shared" si="266"/>
        <v>64.620930232558152</v>
      </c>
      <c r="AD3408" s="103">
        <f t="shared" si="267"/>
        <v>2455.5953488372097</v>
      </c>
      <c r="AE3408" s="104">
        <f t="shared" si="268"/>
        <v>328.28411906976748</v>
      </c>
      <c r="AF3408" s="104">
        <f t="shared" si="269"/>
        <v>12474.796524651165</v>
      </c>
    </row>
    <row r="3409" spans="28:32" ht="20.100000000000001" customHeight="1" x14ac:dyDescent="0.5">
      <c r="AB3409" s="102">
        <f t="shared" si="265"/>
        <v>38</v>
      </c>
      <c r="AC3409" s="103">
        <f t="shared" si="266"/>
        <v>64.620930232558152</v>
      </c>
      <c r="AD3409" s="103">
        <f t="shared" si="267"/>
        <v>2455.5953488372097</v>
      </c>
      <c r="AE3409" s="104">
        <f t="shared" si="268"/>
        <v>328.28411906976748</v>
      </c>
      <c r="AF3409" s="104">
        <f t="shared" si="269"/>
        <v>12474.796524651165</v>
      </c>
    </row>
    <row r="3410" spans="28:32" ht="20.100000000000001" customHeight="1" x14ac:dyDescent="0.5">
      <c r="AB3410" s="102">
        <f t="shared" si="265"/>
        <v>38</v>
      </c>
      <c r="AC3410" s="103">
        <f t="shared" si="266"/>
        <v>64.620930232558152</v>
      </c>
      <c r="AD3410" s="103">
        <f t="shared" si="267"/>
        <v>2455.5953488372097</v>
      </c>
      <c r="AE3410" s="104">
        <f t="shared" si="268"/>
        <v>328.28411906976748</v>
      </c>
      <c r="AF3410" s="104">
        <f t="shared" si="269"/>
        <v>12474.796524651165</v>
      </c>
    </row>
    <row r="3411" spans="28:32" ht="20.100000000000001" customHeight="1" x14ac:dyDescent="0.5">
      <c r="AB3411" s="102">
        <f t="shared" si="265"/>
        <v>38</v>
      </c>
      <c r="AC3411" s="103">
        <f t="shared" si="266"/>
        <v>64.620930232558152</v>
      </c>
      <c r="AD3411" s="103">
        <f t="shared" si="267"/>
        <v>2455.5953488372097</v>
      </c>
      <c r="AE3411" s="104">
        <f t="shared" si="268"/>
        <v>328.28411906976748</v>
      </c>
      <c r="AF3411" s="104">
        <f t="shared" si="269"/>
        <v>12474.796524651165</v>
      </c>
    </row>
    <row r="3412" spans="28:32" ht="20.100000000000001" customHeight="1" x14ac:dyDescent="0.5">
      <c r="AB3412" s="102">
        <f t="shared" si="265"/>
        <v>38</v>
      </c>
      <c r="AC3412" s="103">
        <f t="shared" si="266"/>
        <v>64.620930232558152</v>
      </c>
      <c r="AD3412" s="103">
        <f t="shared" si="267"/>
        <v>2455.5953488372097</v>
      </c>
      <c r="AE3412" s="104">
        <f t="shared" si="268"/>
        <v>328.28411906976748</v>
      </c>
      <c r="AF3412" s="104">
        <f t="shared" si="269"/>
        <v>12474.796524651165</v>
      </c>
    </row>
    <row r="3413" spans="28:32" ht="20.100000000000001" customHeight="1" x14ac:dyDescent="0.5">
      <c r="AB3413" s="102">
        <f t="shared" si="265"/>
        <v>38</v>
      </c>
      <c r="AC3413" s="103">
        <f t="shared" si="266"/>
        <v>64.620930232558152</v>
      </c>
      <c r="AD3413" s="103">
        <f t="shared" si="267"/>
        <v>2455.5953488372097</v>
      </c>
      <c r="AE3413" s="104">
        <f t="shared" si="268"/>
        <v>328.28411906976748</v>
      </c>
      <c r="AF3413" s="104">
        <f t="shared" si="269"/>
        <v>12474.796524651165</v>
      </c>
    </row>
    <row r="3414" spans="28:32" ht="20.100000000000001" customHeight="1" x14ac:dyDescent="0.5">
      <c r="AB3414" s="102">
        <f t="shared" si="265"/>
        <v>38</v>
      </c>
      <c r="AC3414" s="103">
        <f t="shared" si="266"/>
        <v>64.620930232558152</v>
      </c>
      <c r="AD3414" s="103">
        <f t="shared" si="267"/>
        <v>2455.5953488372097</v>
      </c>
      <c r="AE3414" s="104">
        <f t="shared" si="268"/>
        <v>328.28411906976748</v>
      </c>
      <c r="AF3414" s="104">
        <f t="shared" si="269"/>
        <v>12474.796524651165</v>
      </c>
    </row>
    <row r="3415" spans="28:32" ht="20.100000000000001" customHeight="1" x14ac:dyDescent="0.5">
      <c r="AB3415" s="102">
        <f t="shared" si="265"/>
        <v>38</v>
      </c>
      <c r="AC3415" s="103">
        <f t="shared" si="266"/>
        <v>64.620930232558152</v>
      </c>
      <c r="AD3415" s="103">
        <f t="shared" si="267"/>
        <v>2455.5953488372097</v>
      </c>
      <c r="AE3415" s="104">
        <f t="shared" si="268"/>
        <v>328.28411906976748</v>
      </c>
      <c r="AF3415" s="104">
        <f t="shared" si="269"/>
        <v>12474.796524651165</v>
      </c>
    </row>
    <row r="3416" spans="28:32" ht="20.100000000000001" customHeight="1" x14ac:dyDescent="0.5">
      <c r="AB3416" s="102">
        <f t="shared" si="265"/>
        <v>38</v>
      </c>
      <c r="AC3416" s="103">
        <f t="shared" si="266"/>
        <v>64.620930232558152</v>
      </c>
      <c r="AD3416" s="103">
        <f t="shared" si="267"/>
        <v>2455.5953488372097</v>
      </c>
      <c r="AE3416" s="104">
        <f t="shared" si="268"/>
        <v>328.28411906976748</v>
      </c>
      <c r="AF3416" s="104">
        <f t="shared" si="269"/>
        <v>12474.796524651165</v>
      </c>
    </row>
    <row r="3417" spans="28:32" ht="20.100000000000001" customHeight="1" x14ac:dyDescent="0.5">
      <c r="AB3417" s="102">
        <f t="shared" si="265"/>
        <v>38</v>
      </c>
      <c r="AC3417" s="103">
        <f t="shared" si="266"/>
        <v>64.620930232558152</v>
      </c>
      <c r="AD3417" s="103">
        <f t="shared" si="267"/>
        <v>2455.5953488372097</v>
      </c>
      <c r="AE3417" s="104">
        <f t="shared" si="268"/>
        <v>328.28411906976748</v>
      </c>
      <c r="AF3417" s="104">
        <f t="shared" si="269"/>
        <v>12474.796524651165</v>
      </c>
    </row>
    <row r="3418" spans="28:32" ht="20.100000000000001" customHeight="1" x14ac:dyDescent="0.5">
      <c r="AB3418" s="102">
        <f t="shared" si="265"/>
        <v>38</v>
      </c>
      <c r="AC3418" s="103">
        <f t="shared" si="266"/>
        <v>64.620930232558152</v>
      </c>
      <c r="AD3418" s="103">
        <f t="shared" si="267"/>
        <v>2455.5953488372097</v>
      </c>
      <c r="AE3418" s="104">
        <f t="shared" si="268"/>
        <v>328.28411906976748</v>
      </c>
      <c r="AF3418" s="104">
        <f t="shared" si="269"/>
        <v>12474.796524651165</v>
      </c>
    </row>
    <row r="3419" spans="28:32" ht="20.100000000000001" customHeight="1" x14ac:dyDescent="0.5">
      <c r="AB3419" s="102">
        <f t="shared" si="265"/>
        <v>38</v>
      </c>
      <c r="AC3419" s="103">
        <f t="shared" si="266"/>
        <v>64.620930232558152</v>
      </c>
      <c r="AD3419" s="103">
        <f t="shared" si="267"/>
        <v>2455.5953488372097</v>
      </c>
      <c r="AE3419" s="104">
        <f t="shared" si="268"/>
        <v>328.28411906976748</v>
      </c>
      <c r="AF3419" s="104">
        <f t="shared" si="269"/>
        <v>12474.796524651165</v>
      </c>
    </row>
    <row r="3420" spans="28:32" ht="20.100000000000001" customHeight="1" x14ac:dyDescent="0.5">
      <c r="AB3420" s="102">
        <f t="shared" si="265"/>
        <v>38</v>
      </c>
      <c r="AC3420" s="103">
        <f t="shared" si="266"/>
        <v>64.620930232558152</v>
      </c>
      <c r="AD3420" s="103">
        <f t="shared" si="267"/>
        <v>2455.5953488372097</v>
      </c>
      <c r="AE3420" s="104">
        <f t="shared" si="268"/>
        <v>328.28411906976748</v>
      </c>
      <c r="AF3420" s="104">
        <f t="shared" si="269"/>
        <v>12474.796524651165</v>
      </c>
    </row>
    <row r="3421" spans="28:32" ht="20.100000000000001" customHeight="1" x14ac:dyDescent="0.5">
      <c r="AB3421" s="102">
        <f t="shared" si="265"/>
        <v>38</v>
      </c>
      <c r="AC3421" s="103">
        <f t="shared" si="266"/>
        <v>64.620930232558152</v>
      </c>
      <c r="AD3421" s="103">
        <f t="shared" si="267"/>
        <v>2455.5953488372097</v>
      </c>
      <c r="AE3421" s="104">
        <f t="shared" si="268"/>
        <v>328.28411906976748</v>
      </c>
      <c r="AF3421" s="104">
        <f t="shared" si="269"/>
        <v>12474.796524651165</v>
      </c>
    </row>
    <row r="3422" spans="28:32" ht="20.100000000000001" customHeight="1" x14ac:dyDescent="0.5">
      <c r="AB3422" s="102">
        <f t="shared" si="265"/>
        <v>38</v>
      </c>
      <c r="AC3422" s="103">
        <f t="shared" si="266"/>
        <v>64.620930232558152</v>
      </c>
      <c r="AD3422" s="103">
        <f t="shared" si="267"/>
        <v>2455.5953488372097</v>
      </c>
      <c r="AE3422" s="104">
        <f t="shared" si="268"/>
        <v>328.28411906976748</v>
      </c>
      <c r="AF3422" s="104">
        <f t="shared" si="269"/>
        <v>12474.796524651165</v>
      </c>
    </row>
    <row r="3423" spans="28:32" ht="20.100000000000001" customHeight="1" x14ac:dyDescent="0.5">
      <c r="AB3423" s="102">
        <f t="shared" si="265"/>
        <v>38</v>
      </c>
      <c r="AC3423" s="103">
        <f t="shared" si="266"/>
        <v>64.620930232558152</v>
      </c>
      <c r="AD3423" s="103">
        <f t="shared" si="267"/>
        <v>2455.5953488372097</v>
      </c>
      <c r="AE3423" s="104">
        <f t="shared" si="268"/>
        <v>328.28411906976748</v>
      </c>
      <c r="AF3423" s="104">
        <f t="shared" si="269"/>
        <v>12474.796524651165</v>
      </c>
    </row>
    <row r="3424" spans="28:32" ht="20.100000000000001" customHeight="1" x14ac:dyDescent="0.5">
      <c r="AB3424" s="102">
        <f t="shared" si="265"/>
        <v>38</v>
      </c>
      <c r="AC3424" s="103">
        <f t="shared" si="266"/>
        <v>64.620930232558152</v>
      </c>
      <c r="AD3424" s="103">
        <f t="shared" si="267"/>
        <v>2455.5953488372097</v>
      </c>
      <c r="AE3424" s="104">
        <f t="shared" si="268"/>
        <v>328.28411906976748</v>
      </c>
      <c r="AF3424" s="104">
        <f t="shared" si="269"/>
        <v>12474.796524651165</v>
      </c>
    </row>
    <row r="3425" spans="28:32" ht="20.100000000000001" customHeight="1" x14ac:dyDescent="0.5">
      <c r="AB3425" s="102">
        <f t="shared" si="265"/>
        <v>38</v>
      </c>
      <c r="AC3425" s="103">
        <f t="shared" si="266"/>
        <v>64.620930232558152</v>
      </c>
      <c r="AD3425" s="103">
        <f t="shared" si="267"/>
        <v>2455.5953488372097</v>
      </c>
      <c r="AE3425" s="104">
        <f t="shared" si="268"/>
        <v>328.28411906976748</v>
      </c>
      <c r="AF3425" s="104">
        <f t="shared" si="269"/>
        <v>12474.796524651165</v>
      </c>
    </row>
    <row r="3426" spans="28:32" ht="20.100000000000001" customHeight="1" x14ac:dyDescent="0.5">
      <c r="AB3426" s="102">
        <f t="shared" si="265"/>
        <v>38</v>
      </c>
      <c r="AC3426" s="103">
        <f t="shared" si="266"/>
        <v>64.620930232558152</v>
      </c>
      <c r="AD3426" s="103">
        <f t="shared" si="267"/>
        <v>2455.5953488372097</v>
      </c>
      <c r="AE3426" s="104">
        <f t="shared" si="268"/>
        <v>328.28411906976748</v>
      </c>
      <c r="AF3426" s="104">
        <f t="shared" si="269"/>
        <v>12474.796524651165</v>
      </c>
    </row>
    <row r="3427" spans="28:32" ht="20.100000000000001" customHeight="1" x14ac:dyDescent="0.5">
      <c r="AB3427" s="102">
        <f t="shared" si="265"/>
        <v>38</v>
      </c>
      <c r="AC3427" s="103">
        <f t="shared" si="266"/>
        <v>64.620930232558152</v>
      </c>
      <c r="AD3427" s="103">
        <f t="shared" si="267"/>
        <v>2455.5953488372097</v>
      </c>
      <c r="AE3427" s="104">
        <f t="shared" si="268"/>
        <v>328.28411906976748</v>
      </c>
      <c r="AF3427" s="104">
        <f t="shared" si="269"/>
        <v>12474.796524651165</v>
      </c>
    </row>
    <row r="3428" spans="28:32" ht="20.100000000000001" customHeight="1" x14ac:dyDescent="0.5">
      <c r="AB3428" s="102">
        <f t="shared" si="265"/>
        <v>38</v>
      </c>
      <c r="AC3428" s="103">
        <f t="shared" si="266"/>
        <v>64.620930232558152</v>
      </c>
      <c r="AD3428" s="103">
        <f t="shared" si="267"/>
        <v>2455.5953488372097</v>
      </c>
      <c r="AE3428" s="104">
        <f t="shared" si="268"/>
        <v>328.28411906976748</v>
      </c>
      <c r="AF3428" s="104">
        <f t="shared" si="269"/>
        <v>12474.796524651165</v>
      </c>
    </row>
    <row r="3429" spans="28:32" ht="20.100000000000001" customHeight="1" x14ac:dyDescent="0.5">
      <c r="AB3429" s="102">
        <f t="shared" si="265"/>
        <v>38</v>
      </c>
      <c r="AC3429" s="103">
        <f t="shared" si="266"/>
        <v>64.620930232558152</v>
      </c>
      <c r="AD3429" s="103">
        <f t="shared" si="267"/>
        <v>2455.5953488372097</v>
      </c>
      <c r="AE3429" s="104">
        <f t="shared" si="268"/>
        <v>328.28411906976748</v>
      </c>
      <c r="AF3429" s="104">
        <f t="shared" si="269"/>
        <v>12474.796524651165</v>
      </c>
    </row>
    <row r="3430" spans="28:32" ht="20.100000000000001" customHeight="1" x14ac:dyDescent="0.5">
      <c r="AB3430" s="102">
        <f t="shared" si="265"/>
        <v>38</v>
      </c>
      <c r="AC3430" s="103">
        <f t="shared" si="266"/>
        <v>64.620930232558152</v>
      </c>
      <c r="AD3430" s="103">
        <f t="shared" si="267"/>
        <v>2455.5953488372097</v>
      </c>
      <c r="AE3430" s="104">
        <f t="shared" si="268"/>
        <v>328.28411906976748</v>
      </c>
      <c r="AF3430" s="104">
        <f t="shared" si="269"/>
        <v>12474.796524651165</v>
      </c>
    </row>
    <row r="3431" spans="28:32" ht="20.100000000000001" customHeight="1" x14ac:dyDescent="0.5">
      <c r="AB3431" s="102">
        <f t="shared" si="265"/>
        <v>38</v>
      </c>
      <c r="AC3431" s="103">
        <f t="shared" si="266"/>
        <v>64.620930232558152</v>
      </c>
      <c r="AD3431" s="103">
        <f t="shared" si="267"/>
        <v>2455.5953488372097</v>
      </c>
      <c r="AE3431" s="104">
        <f t="shared" si="268"/>
        <v>328.28411906976748</v>
      </c>
      <c r="AF3431" s="104">
        <f t="shared" si="269"/>
        <v>12474.796524651165</v>
      </c>
    </row>
    <row r="3432" spans="28:32" ht="20.100000000000001" customHeight="1" x14ac:dyDescent="0.5">
      <c r="AB3432" s="102">
        <f t="shared" si="265"/>
        <v>38</v>
      </c>
      <c r="AC3432" s="103">
        <f t="shared" si="266"/>
        <v>64.620930232558152</v>
      </c>
      <c r="AD3432" s="103">
        <f t="shared" si="267"/>
        <v>2455.5953488372097</v>
      </c>
      <c r="AE3432" s="104">
        <f t="shared" si="268"/>
        <v>328.28411906976748</v>
      </c>
      <c r="AF3432" s="104">
        <f t="shared" si="269"/>
        <v>12474.796524651165</v>
      </c>
    </row>
    <row r="3433" spans="28:32" ht="20.100000000000001" customHeight="1" x14ac:dyDescent="0.5">
      <c r="AB3433" s="102">
        <f t="shared" si="265"/>
        <v>38</v>
      </c>
      <c r="AC3433" s="103">
        <f t="shared" si="266"/>
        <v>64.620930232558152</v>
      </c>
      <c r="AD3433" s="103">
        <f t="shared" si="267"/>
        <v>2455.5953488372097</v>
      </c>
      <c r="AE3433" s="104">
        <f t="shared" si="268"/>
        <v>328.28411906976748</v>
      </c>
      <c r="AF3433" s="104">
        <f t="shared" si="269"/>
        <v>12474.796524651165</v>
      </c>
    </row>
    <row r="3434" spans="28:32" ht="20.100000000000001" customHeight="1" x14ac:dyDescent="0.5">
      <c r="AB3434" s="102">
        <f t="shared" si="265"/>
        <v>38</v>
      </c>
      <c r="AC3434" s="103">
        <f t="shared" si="266"/>
        <v>64.620930232558152</v>
      </c>
      <c r="AD3434" s="103">
        <f t="shared" si="267"/>
        <v>2455.5953488372097</v>
      </c>
      <c r="AE3434" s="104">
        <f t="shared" si="268"/>
        <v>328.28411906976748</v>
      </c>
      <c r="AF3434" s="104">
        <f t="shared" si="269"/>
        <v>12474.796524651165</v>
      </c>
    </row>
    <row r="3435" spans="28:32" ht="20.100000000000001" customHeight="1" x14ac:dyDescent="0.5">
      <c r="AB3435" s="102">
        <f t="shared" si="265"/>
        <v>38</v>
      </c>
      <c r="AC3435" s="103">
        <f t="shared" si="266"/>
        <v>64.620930232558152</v>
      </c>
      <c r="AD3435" s="103">
        <f t="shared" si="267"/>
        <v>2455.5953488372097</v>
      </c>
      <c r="AE3435" s="104">
        <f t="shared" si="268"/>
        <v>328.28411906976748</v>
      </c>
      <c r="AF3435" s="104">
        <f t="shared" si="269"/>
        <v>12474.796524651165</v>
      </c>
    </row>
    <row r="3436" spans="28:32" ht="20.100000000000001" customHeight="1" x14ac:dyDescent="0.5">
      <c r="AB3436" s="102">
        <f t="shared" si="265"/>
        <v>38</v>
      </c>
      <c r="AC3436" s="103">
        <f t="shared" si="266"/>
        <v>64.620930232558152</v>
      </c>
      <c r="AD3436" s="103">
        <f t="shared" si="267"/>
        <v>2455.5953488372097</v>
      </c>
      <c r="AE3436" s="104">
        <f t="shared" si="268"/>
        <v>328.28411906976748</v>
      </c>
      <c r="AF3436" s="104">
        <f t="shared" si="269"/>
        <v>12474.796524651165</v>
      </c>
    </row>
    <row r="3437" spans="28:32" ht="20.100000000000001" customHeight="1" x14ac:dyDescent="0.5">
      <c r="AB3437" s="102">
        <f t="shared" si="265"/>
        <v>38</v>
      </c>
      <c r="AC3437" s="103">
        <f t="shared" si="266"/>
        <v>64.620930232558152</v>
      </c>
      <c r="AD3437" s="103">
        <f t="shared" si="267"/>
        <v>2455.5953488372097</v>
      </c>
      <c r="AE3437" s="104">
        <f t="shared" si="268"/>
        <v>328.28411906976748</v>
      </c>
      <c r="AF3437" s="104">
        <f t="shared" si="269"/>
        <v>12474.796524651165</v>
      </c>
    </row>
    <row r="3438" spans="28:32" ht="20.100000000000001" customHeight="1" x14ac:dyDescent="0.5">
      <c r="AB3438" s="102">
        <f t="shared" si="265"/>
        <v>38</v>
      </c>
      <c r="AC3438" s="103">
        <f t="shared" si="266"/>
        <v>64.620930232558152</v>
      </c>
      <c r="AD3438" s="103">
        <f t="shared" si="267"/>
        <v>2455.5953488372097</v>
      </c>
      <c r="AE3438" s="104">
        <f t="shared" si="268"/>
        <v>328.28411906976748</v>
      </c>
      <c r="AF3438" s="104">
        <f t="shared" si="269"/>
        <v>12474.796524651165</v>
      </c>
    </row>
    <row r="3439" spans="28:32" ht="20.100000000000001" customHeight="1" x14ac:dyDescent="0.5">
      <c r="AB3439" s="102">
        <f t="shared" si="265"/>
        <v>38</v>
      </c>
      <c r="AC3439" s="103">
        <f t="shared" si="266"/>
        <v>64.620930232558152</v>
      </c>
      <c r="AD3439" s="103">
        <f t="shared" si="267"/>
        <v>2455.5953488372097</v>
      </c>
      <c r="AE3439" s="104">
        <f t="shared" si="268"/>
        <v>328.28411906976748</v>
      </c>
      <c r="AF3439" s="104">
        <f t="shared" si="269"/>
        <v>12474.796524651165</v>
      </c>
    </row>
    <row r="3440" spans="28:32" ht="20.100000000000001" customHeight="1" x14ac:dyDescent="0.5">
      <c r="AB3440" s="102">
        <f t="shared" si="265"/>
        <v>38</v>
      </c>
      <c r="AC3440" s="103">
        <f t="shared" si="266"/>
        <v>64.620930232558152</v>
      </c>
      <c r="AD3440" s="103">
        <f t="shared" si="267"/>
        <v>2455.5953488372097</v>
      </c>
      <c r="AE3440" s="104">
        <f t="shared" si="268"/>
        <v>328.28411906976748</v>
      </c>
      <c r="AF3440" s="104">
        <f t="shared" si="269"/>
        <v>12474.796524651165</v>
      </c>
    </row>
    <row r="3441" spans="28:32" ht="20.100000000000001" customHeight="1" x14ac:dyDescent="0.5">
      <c r="AB3441" s="102">
        <f t="shared" si="265"/>
        <v>38</v>
      </c>
      <c r="AC3441" s="103">
        <f t="shared" si="266"/>
        <v>64.620930232558152</v>
      </c>
      <c r="AD3441" s="103">
        <f t="shared" si="267"/>
        <v>2455.5953488372097</v>
      </c>
      <c r="AE3441" s="104">
        <f t="shared" si="268"/>
        <v>328.28411906976748</v>
      </c>
      <c r="AF3441" s="104">
        <f t="shared" si="269"/>
        <v>12474.796524651165</v>
      </c>
    </row>
    <row r="3442" spans="28:32" ht="20.100000000000001" customHeight="1" x14ac:dyDescent="0.5">
      <c r="AB3442" s="102">
        <f t="shared" si="265"/>
        <v>38</v>
      </c>
      <c r="AC3442" s="103">
        <f t="shared" si="266"/>
        <v>64.620930232558152</v>
      </c>
      <c r="AD3442" s="103">
        <f t="shared" si="267"/>
        <v>2455.5953488372097</v>
      </c>
      <c r="AE3442" s="104">
        <f t="shared" si="268"/>
        <v>328.28411906976748</v>
      </c>
      <c r="AF3442" s="104">
        <f t="shared" si="269"/>
        <v>12474.796524651165</v>
      </c>
    </row>
    <row r="3443" spans="28:32" ht="20.100000000000001" customHeight="1" x14ac:dyDescent="0.5">
      <c r="AB3443" s="102">
        <f t="shared" si="265"/>
        <v>38</v>
      </c>
      <c r="AC3443" s="103">
        <f t="shared" si="266"/>
        <v>64.620930232558152</v>
      </c>
      <c r="AD3443" s="103">
        <f t="shared" si="267"/>
        <v>2455.5953488372097</v>
      </c>
      <c r="AE3443" s="104">
        <f t="shared" si="268"/>
        <v>328.28411906976748</v>
      </c>
      <c r="AF3443" s="104">
        <f t="shared" si="269"/>
        <v>12474.796524651165</v>
      </c>
    </row>
    <row r="3444" spans="28:32" ht="20.100000000000001" customHeight="1" x14ac:dyDescent="0.5">
      <c r="AB3444" s="102">
        <f t="shared" si="265"/>
        <v>38</v>
      </c>
      <c r="AC3444" s="103">
        <f t="shared" si="266"/>
        <v>64.620930232558152</v>
      </c>
      <c r="AD3444" s="103">
        <f t="shared" si="267"/>
        <v>2455.5953488372097</v>
      </c>
      <c r="AE3444" s="104">
        <f t="shared" si="268"/>
        <v>328.28411906976748</v>
      </c>
      <c r="AF3444" s="104">
        <f t="shared" si="269"/>
        <v>12474.796524651165</v>
      </c>
    </row>
    <row r="3445" spans="28:32" ht="20.100000000000001" customHeight="1" x14ac:dyDescent="0.5">
      <c r="AB3445" s="102">
        <f t="shared" si="265"/>
        <v>38</v>
      </c>
      <c r="AC3445" s="103">
        <f t="shared" si="266"/>
        <v>64.620930232558152</v>
      </c>
      <c r="AD3445" s="103">
        <f t="shared" si="267"/>
        <v>2455.5953488372097</v>
      </c>
      <c r="AE3445" s="104">
        <f t="shared" si="268"/>
        <v>328.28411906976748</v>
      </c>
      <c r="AF3445" s="104">
        <f t="shared" si="269"/>
        <v>12474.796524651165</v>
      </c>
    </row>
    <row r="3446" spans="28:32" ht="20.100000000000001" customHeight="1" x14ac:dyDescent="0.5">
      <c r="AB3446" s="102">
        <f t="shared" si="265"/>
        <v>38</v>
      </c>
      <c r="AC3446" s="103">
        <f t="shared" si="266"/>
        <v>64.620930232558152</v>
      </c>
      <c r="AD3446" s="103">
        <f t="shared" si="267"/>
        <v>2455.5953488372097</v>
      </c>
      <c r="AE3446" s="104">
        <f t="shared" si="268"/>
        <v>328.28411906976748</v>
      </c>
      <c r="AF3446" s="104">
        <f t="shared" si="269"/>
        <v>12474.796524651165</v>
      </c>
    </row>
    <row r="3447" spans="28:32" ht="20.100000000000001" customHeight="1" x14ac:dyDescent="0.5">
      <c r="AB3447" s="102">
        <f t="shared" si="265"/>
        <v>38</v>
      </c>
      <c r="AC3447" s="103">
        <f t="shared" si="266"/>
        <v>64.620930232558152</v>
      </c>
      <c r="AD3447" s="103">
        <f t="shared" si="267"/>
        <v>2455.5953488372097</v>
      </c>
      <c r="AE3447" s="104">
        <f t="shared" si="268"/>
        <v>328.28411906976748</v>
      </c>
      <c r="AF3447" s="104">
        <f t="shared" si="269"/>
        <v>12474.796524651165</v>
      </c>
    </row>
    <row r="3448" spans="28:32" ht="20.100000000000001" customHeight="1" x14ac:dyDescent="0.5">
      <c r="AB3448" s="102">
        <f t="shared" si="265"/>
        <v>38</v>
      </c>
      <c r="AC3448" s="103">
        <f t="shared" si="266"/>
        <v>64.620930232558152</v>
      </c>
      <c r="AD3448" s="103">
        <f t="shared" si="267"/>
        <v>2455.5953488372097</v>
      </c>
      <c r="AE3448" s="104">
        <f t="shared" si="268"/>
        <v>328.28411906976748</v>
      </c>
      <c r="AF3448" s="104">
        <f t="shared" si="269"/>
        <v>12474.796524651165</v>
      </c>
    </row>
    <row r="3449" spans="28:32" ht="20.100000000000001" customHeight="1" x14ac:dyDescent="0.5">
      <c r="AB3449" s="102">
        <f t="shared" si="265"/>
        <v>38</v>
      </c>
      <c r="AC3449" s="103">
        <f t="shared" si="266"/>
        <v>64.620930232558152</v>
      </c>
      <c r="AD3449" s="103">
        <f t="shared" si="267"/>
        <v>2455.5953488372097</v>
      </c>
      <c r="AE3449" s="104">
        <f t="shared" si="268"/>
        <v>328.28411906976748</v>
      </c>
      <c r="AF3449" s="104">
        <f t="shared" si="269"/>
        <v>12474.796524651165</v>
      </c>
    </row>
    <row r="3450" spans="28:32" ht="20.100000000000001" customHeight="1" x14ac:dyDescent="0.5">
      <c r="AB3450" s="102">
        <f t="shared" si="265"/>
        <v>38</v>
      </c>
      <c r="AC3450" s="103">
        <f t="shared" si="266"/>
        <v>64.620930232558152</v>
      </c>
      <c r="AD3450" s="103">
        <f t="shared" si="267"/>
        <v>2455.5953488372097</v>
      </c>
      <c r="AE3450" s="104">
        <f t="shared" si="268"/>
        <v>328.28411906976748</v>
      </c>
      <c r="AF3450" s="104">
        <f t="shared" si="269"/>
        <v>12474.796524651165</v>
      </c>
    </row>
    <row r="3451" spans="28:32" ht="20.100000000000001" customHeight="1" x14ac:dyDescent="0.5">
      <c r="AB3451" s="102">
        <f t="shared" si="265"/>
        <v>38</v>
      </c>
      <c r="AC3451" s="103">
        <f t="shared" si="266"/>
        <v>64.620930232558152</v>
      </c>
      <c r="AD3451" s="103">
        <f t="shared" si="267"/>
        <v>2455.5953488372097</v>
      </c>
      <c r="AE3451" s="104">
        <f t="shared" si="268"/>
        <v>328.28411906976748</v>
      </c>
      <c r="AF3451" s="104">
        <f t="shared" si="269"/>
        <v>12474.796524651165</v>
      </c>
    </row>
    <row r="3452" spans="28:32" ht="20.100000000000001" customHeight="1" x14ac:dyDescent="0.5">
      <c r="AB3452" s="102">
        <f t="shared" si="265"/>
        <v>38</v>
      </c>
      <c r="AC3452" s="103">
        <f t="shared" si="266"/>
        <v>64.620930232558152</v>
      </c>
      <c r="AD3452" s="103">
        <f t="shared" si="267"/>
        <v>2455.5953488372097</v>
      </c>
      <c r="AE3452" s="104">
        <f t="shared" si="268"/>
        <v>328.28411906976748</v>
      </c>
      <c r="AF3452" s="104">
        <f t="shared" si="269"/>
        <v>12474.796524651165</v>
      </c>
    </row>
    <row r="3453" spans="28:32" ht="20.100000000000001" customHeight="1" x14ac:dyDescent="0.5">
      <c r="AB3453" s="102">
        <f t="shared" si="265"/>
        <v>38</v>
      </c>
      <c r="AC3453" s="103">
        <f t="shared" si="266"/>
        <v>64.620930232558152</v>
      </c>
      <c r="AD3453" s="103">
        <f t="shared" si="267"/>
        <v>2455.5953488372097</v>
      </c>
      <c r="AE3453" s="104">
        <f t="shared" si="268"/>
        <v>328.28411906976748</v>
      </c>
      <c r="AF3453" s="104">
        <f t="shared" si="269"/>
        <v>12474.796524651165</v>
      </c>
    </row>
    <row r="3454" spans="28:32" ht="20.100000000000001" customHeight="1" x14ac:dyDescent="0.5">
      <c r="AB3454" s="102">
        <f t="shared" si="265"/>
        <v>38</v>
      </c>
      <c r="AC3454" s="103">
        <f t="shared" si="266"/>
        <v>64.620930232558152</v>
      </c>
      <c r="AD3454" s="103">
        <f t="shared" si="267"/>
        <v>2455.5953488372097</v>
      </c>
      <c r="AE3454" s="104">
        <f t="shared" si="268"/>
        <v>328.28411906976748</v>
      </c>
      <c r="AF3454" s="104">
        <f t="shared" si="269"/>
        <v>12474.796524651165</v>
      </c>
    </row>
    <row r="3455" spans="28:32" ht="20.100000000000001" customHeight="1" x14ac:dyDescent="0.5">
      <c r="AB3455" s="102">
        <f t="shared" si="265"/>
        <v>38</v>
      </c>
      <c r="AC3455" s="103">
        <f t="shared" si="266"/>
        <v>64.620930232558152</v>
      </c>
      <c r="AD3455" s="103">
        <f t="shared" si="267"/>
        <v>2455.5953488372097</v>
      </c>
      <c r="AE3455" s="104">
        <f t="shared" si="268"/>
        <v>328.28411906976748</v>
      </c>
      <c r="AF3455" s="104">
        <f t="shared" si="269"/>
        <v>12474.796524651165</v>
      </c>
    </row>
    <row r="3456" spans="28:32" ht="20.100000000000001" customHeight="1" x14ac:dyDescent="0.5">
      <c r="AB3456" s="102">
        <f t="shared" si="265"/>
        <v>38</v>
      </c>
      <c r="AC3456" s="103">
        <f t="shared" si="266"/>
        <v>64.620930232558152</v>
      </c>
      <c r="AD3456" s="103">
        <f t="shared" si="267"/>
        <v>2455.5953488372097</v>
      </c>
      <c r="AE3456" s="104">
        <f t="shared" si="268"/>
        <v>328.28411906976748</v>
      </c>
      <c r="AF3456" s="104">
        <f t="shared" si="269"/>
        <v>12474.796524651165</v>
      </c>
    </row>
    <row r="3457" spans="28:32" ht="20.100000000000001" customHeight="1" x14ac:dyDescent="0.5">
      <c r="AB3457" s="102">
        <f t="shared" si="265"/>
        <v>38</v>
      </c>
      <c r="AC3457" s="103">
        <f t="shared" si="266"/>
        <v>64.620930232558152</v>
      </c>
      <c r="AD3457" s="103">
        <f t="shared" si="267"/>
        <v>2455.5953488372097</v>
      </c>
      <c r="AE3457" s="104">
        <f t="shared" si="268"/>
        <v>328.28411906976748</v>
      </c>
      <c r="AF3457" s="104">
        <f t="shared" si="269"/>
        <v>12474.796524651165</v>
      </c>
    </row>
    <row r="3458" spans="28:32" ht="20.100000000000001" customHeight="1" x14ac:dyDescent="0.5">
      <c r="AB3458" s="102">
        <f t="shared" si="265"/>
        <v>38</v>
      </c>
      <c r="AC3458" s="103">
        <f t="shared" si="266"/>
        <v>64.620930232558152</v>
      </c>
      <c r="AD3458" s="103">
        <f t="shared" si="267"/>
        <v>2455.5953488372097</v>
      </c>
      <c r="AE3458" s="104">
        <f t="shared" si="268"/>
        <v>328.28411906976748</v>
      </c>
      <c r="AF3458" s="104">
        <f t="shared" si="269"/>
        <v>12474.796524651165</v>
      </c>
    </row>
    <row r="3459" spans="28:32" ht="20.100000000000001" customHeight="1" x14ac:dyDescent="0.5">
      <c r="AB3459" s="102">
        <f t="shared" si="265"/>
        <v>38</v>
      </c>
      <c r="AC3459" s="103">
        <f t="shared" si="266"/>
        <v>64.620930232558152</v>
      </c>
      <c r="AD3459" s="103">
        <f t="shared" si="267"/>
        <v>2455.5953488372097</v>
      </c>
      <c r="AE3459" s="104">
        <f t="shared" si="268"/>
        <v>328.28411906976748</v>
      </c>
      <c r="AF3459" s="104">
        <f t="shared" si="269"/>
        <v>12474.796524651165</v>
      </c>
    </row>
    <row r="3460" spans="28:32" ht="20.100000000000001" customHeight="1" x14ac:dyDescent="0.5">
      <c r="AB3460" s="102">
        <f t="shared" si="265"/>
        <v>38</v>
      </c>
      <c r="AC3460" s="103">
        <f t="shared" si="266"/>
        <v>64.620930232558152</v>
      </c>
      <c r="AD3460" s="103">
        <f t="shared" si="267"/>
        <v>2455.5953488372097</v>
      </c>
      <c r="AE3460" s="104">
        <f t="shared" si="268"/>
        <v>328.28411906976748</v>
      </c>
      <c r="AF3460" s="104">
        <f t="shared" si="269"/>
        <v>12474.796524651165</v>
      </c>
    </row>
    <row r="3461" spans="28:32" ht="20.100000000000001" customHeight="1" x14ac:dyDescent="0.5">
      <c r="AB3461" s="102">
        <f t="shared" si="265"/>
        <v>38</v>
      </c>
      <c r="AC3461" s="103">
        <f t="shared" si="266"/>
        <v>64.620930232558152</v>
      </c>
      <c r="AD3461" s="103">
        <f t="shared" si="267"/>
        <v>2455.5953488372097</v>
      </c>
      <c r="AE3461" s="104">
        <f t="shared" si="268"/>
        <v>328.28411906976748</v>
      </c>
      <c r="AF3461" s="104">
        <f t="shared" si="269"/>
        <v>12474.796524651165</v>
      </c>
    </row>
    <row r="3462" spans="28:32" ht="20.100000000000001" customHeight="1" x14ac:dyDescent="0.5">
      <c r="AB3462" s="102">
        <f t="shared" si="265"/>
        <v>38</v>
      </c>
      <c r="AC3462" s="103">
        <f t="shared" si="266"/>
        <v>64.620930232558152</v>
      </c>
      <c r="AD3462" s="103">
        <f t="shared" si="267"/>
        <v>2455.5953488372097</v>
      </c>
      <c r="AE3462" s="104">
        <f t="shared" si="268"/>
        <v>328.28411906976748</v>
      </c>
      <c r="AF3462" s="104">
        <f t="shared" si="269"/>
        <v>12474.796524651165</v>
      </c>
    </row>
    <row r="3463" spans="28:32" ht="20.100000000000001" customHeight="1" x14ac:dyDescent="0.5">
      <c r="AB3463" s="102">
        <f t="shared" ref="AB3463:AB3526" si="270">AB3462+U3463</f>
        <v>38</v>
      </c>
      <c r="AC3463" s="103">
        <f t="shared" ref="AC3463:AC3526" si="271">IF(U3463&gt;0,(W3463+AD3462)/AB3463,AC3462)</f>
        <v>64.620930232558152</v>
      </c>
      <c r="AD3463" s="103">
        <f t="shared" ref="AD3463:AD3526" si="272">AB3463*AC3463</f>
        <v>2455.5953488372097</v>
      </c>
      <c r="AE3463" s="104">
        <f t="shared" ref="AE3463:AE3526" si="273">IF(U3463&gt;0,(AF3462+Z3463)/AB3463,AE3462)</f>
        <v>328.28411906976748</v>
      </c>
      <c r="AF3463" s="104">
        <f t="shared" ref="AF3463:AF3526" si="274">AB3463*AE3463</f>
        <v>12474.796524651165</v>
      </c>
    </row>
    <row r="3464" spans="28:32" ht="20.100000000000001" customHeight="1" x14ac:dyDescent="0.5">
      <c r="AB3464" s="102">
        <f t="shared" si="270"/>
        <v>38</v>
      </c>
      <c r="AC3464" s="103">
        <f t="shared" si="271"/>
        <v>64.620930232558152</v>
      </c>
      <c r="AD3464" s="103">
        <f t="shared" si="272"/>
        <v>2455.5953488372097</v>
      </c>
      <c r="AE3464" s="104">
        <f t="shared" si="273"/>
        <v>328.28411906976748</v>
      </c>
      <c r="AF3464" s="104">
        <f t="shared" si="274"/>
        <v>12474.796524651165</v>
      </c>
    </row>
    <row r="3465" spans="28:32" ht="20.100000000000001" customHeight="1" x14ac:dyDescent="0.5">
      <c r="AB3465" s="102">
        <f t="shared" si="270"/>
        <v>38</v>
      </c>
      <c r="AC3465" s="103">
        <f t="shared" si="271"/>
        <v>64.620930232558152</v>
      </c>
      <c r="AD3465" s="103">
        <f t="shared" si="272"/>
        <v>2455.5953488372097</v>
      </c>
      <c r="AE3465" s="104">
        <f t="shared" si="273"/>
        <v>328.28411906976748</v>
      </c>
      <c r="AF3465" s="104">
        <f t="shared" si="274"/>
        <v>12474.796524651165</v>
      </c>
    </row>
    <row r="3466" spans="28:32" ht="20.100000000000001" customHeight="1" x14ac:dyDescent="0.5">
      <c r="AB3466" s="102">
        <f t="shared" si="270"/>
        <v>38</v>
      </c>
      <c r="AC3466" s="103">
        <f t="shared" si="271"/>
        <v>64.620930232558152</v>
      </c>
      <c r="AD3466" s="103">
        <f t="shared" si="272"/>
        <v>2455.5953488372097</v>
      </c>
      <c r="AE3466" s="104">
        <f t="shared" si="273"/>
        <v>328.28411906976748</v>
      </c>
      <c r="AF3466" s="104">
        <f t="shared" si="274"/>
        <v>12474.796524651165</v>
      </c>
    </row>
    <row r="3467" spans="28:32" ht="20.100000000000001" customHeight="1" x14ac:dyDescent="0.5">
      <c r="AB3467" s="102">
        <f t="shared" si="270"/>
        <v>38</v>
      </c>
      <c r="AC3467" s="103">
        <f t="shared" si="271"/>
        <v>64.620930232558152</v>
      </c>
      <c r="AD3467" s="103">
        <f t="shared" si="272"/>
        <v>2455.5953488372097</v>
      </c>
      <c r="AE3467" s="104">
        <f t="shared" si="273"/>
        <v>328.28411906976748</v>
      </c>
      <c r="AF3467" s="104">
        <f t="shared" si="274"/>
        <v>12474.796524651165</v>
      </c>
    </row>
    <row r="3468" spans="28:32" ht="20.100000000000001" customHeight="1" x14ac:dyDescent="0.5">
      <c r="AB3468" s="102">
        <f t="shared" si="270"/>
        <v>38</v>
      </c>
      <c r="AC3468" s="103">
        <f t="shared" si="271"/>
        <v>64.620930232558152</v>
      </c>
      <c r="AD3468" s="103">
        <f t="shared" si="272"/>
        <v>2455.5953488372097</v>
      </c>
      <c r="AE3468" s="104">
        <f t="shared" si="273"/>
        <v>328.28411906976748</v>
      </c>
      <c r="AF3468" s="104">
        <f t="shared" si="274"/>
        <v>12474.796524651165</v>
      </c>
    </row>
    <row r="3469" spans="28:32" ht="20.100000000000001" customHeight="1" x14ac:dyDescent="0.5">
      <c r="AB3469" s="102">
        <f t="shared" si="270"/>
        <v>38</v>
      </c>
      <c r="AC3469" s="103">
        <f t="shared" si="271"/>
        <v>64.620930232558152</v>
      </c>
      <c r="AD3469" s="103">
        <f t="shared" si="272"/>
        <v>2455.5953488372097</v>
      </c>
      <c r="AE3469" s="104">
        <f t="shared" si="273"/>
        <v>328.28411906976748</v>
      </c>
      <c r="AF3469" s="104">
        <f t="shared" si="274"/>
        <v>12474.796524651165</v>
      </c>
    </row>
    <row r="3470" spans="28:32" ht="20.100000000000001" customHeight="1" x14ac:dyDescent="0.5">
      <c r="AB3470" s="102">
        <f t="shared" si="270"/>
        <v>38</v>
      </c>
      <c r="AC3470" s="103">
        <f t="shared" si="271"/>
        <v>64.620930232558152</v>
      </c>
      <c r="AD3470" s="103">
        <f t="shared" si="272"/>
        <v>2455.5953488372097</v>
      </c>
      <c r="AE3470" s="104">
        <f t="shared" si="273"/>
        <v>328.28411906976748</v>
      </c>
      <c r="AF3470" s="104">
        <f t="shared" si="274"/>
        <v>12474.796524651165</v>
      </c>
    </row>
    <row r="3471" spans="28:32" ht="20.100000000000001" customHeight="1" x14ac:dyDescent="0.5">
      <c r="AB3471" s="102">
        <f t="shared" si="270"/>
        <v>38</v>
      </c>
      <c r="AC3471" s="103">
        <f t="shared" si="271"/>
        <v>64.620930232558152</v>
      </c>
      <c r="AD3471" s="103">
        <f t="shared" si="272"/>
        <v>2455.5953488372097</v>
      </c>
      <c r="AE3471" s="104">
        <f t="shared" si="273"/>
        <v>328.28411906976748</v>
      </c>
      <c r="AF3471" s="104">
        <f t="shared" si="274"/>
        <v>12474.796524651165</v>
      </c>
    </row>
    <row r="3472" spans="28:32" ht="20.100000000000001" customHeight="1" x14ac:dyDescent="0.5">
      <c r="AB3472" s="102">
        <f t="shared" si="270"/>
        <v>38</v>
      </c>
      <c r="AC3472" s="103">
        <f t="shared" si="271"/>
        <v>64.620930232558152</v>
      </c>
      <c r="AD3472" s="103">
        <f t="shared" si="272"/>
        <v>2455.5953488372097</v>
      </c>
      <c r="AE3472" s="104">
        <f t="shared" si="273"/>
        <v>328.28411906976748</v>
      </c>
      <c r="AF3472" s="104">
        <f t="shared" si="274"/>
        <v>12474.796524651165</v>
      </c>
    </row>
    <row r="3473" spans="28:32" ht="20.100000000000001" customHeight="1" x14ac:dyDescent="0.5">
      <c r="AB3473" s="102">
        <f t="shared" si="270"/>
        <v>38</v>
      </c>
      <c r="AC3473" s="103">
        <f t="shared" si="271"/>
        <v>64.620930232558152</v>
      </c>
      <c r="AD3473" s="103">
        <f t="shared" si="272"/>
        <v>2455.5953488372097</v>
      </c>
      <c r="AE3473" s="104">
        <f t="shared" si="273"/>
        <v>328.28411906976748</v>
      </c>
      <c r="AF3473" s="104">
        <f t="shared" si="274"/>
        <v>12474.796524651165</v>
      </c>
    </row>
    <row r="3474" spans="28:32" ht="20.100000000000001" customHeight="1" x14ac:dyDescent="0.5">
      <c r="AB3474" s="102">
        <f t="shared" si="270"/>
        <v>38</v>
      </c>
      <c r="AC3474" s="103">
        <f t="shared" si="271"/>
        <v>64.620930232558152</v>
      </c>
      <c r="AD3474" s="103">
        <f t="shared" si="272"/>
        <v>2455.5953488372097</v>
      </c>
      <c r="AE3474" s="104">
        <f t="shared" si="273"/>
        <v>328.28411906976748</v>
      </c>
      <c r="AF3474" s="104">
        <f t="shared" si="274"/>
        <v>12474.796524651165</v>
      </c>
    </row>
    <row r="3475" spans="28:32" ht="20.100000000000001" customHeight="1" x14ac:dyDescent="0.5">
      <c r="AB3475" s="102">
        <f t="shared" si="270"/>
        <v>38</v>
      </c>
      <c r="AC3475" s="103">
        <f t="shared" si="271"/>
        <v>64.620930232558152</v>
      </c>
      <c r="AD3475" s="103">
        <f t="shared" si="272"/>
        <v>2455.5953488372097</v>
      </c>
      <c r="AE3475" s="104">
        <f t="shared" si="273"/>
        <v>328.28411906976748</v>
      </c>
      <c r="AF3475" s="104">
        <f t="shared" si="274"/>
        <v>12474.796524651165</v>
      </c>
    </row>
    <row r="3476" spans="28:32" ht="20.100000000000001" customHeight="1" x14ac:dyDescent="0.5">
      <c r="AB3476" s="102">
        <f t="shared" si="270"/>
        <v>38</v>
      </c>
      <c r="AC3476" s="103">
        <f t="shared" si="271"/>
        <v>64.620930232558152</v>
      </c>
      <c r="AD3476" s="103">
        <f t="shared" si="272"/>
        <v>2455.5953488372097</v>
      </c>
      <c r="AE3476" s="104">
        <f t="shared" si="273"/>
        <v>328.28411906976748</v>
      </c>
      <c r="AF3476" s="104">
        <f t="shared" si="274"/>
        <v>12474.796524651165</v>
      </c>
    </row>
    <row r="3477" spans="28:32" ht="20.100000000000001" customHeight="1" x14ac:dyDescent="0.5">
      <c r="AB3477" s="102">
        <f t="shared" si="270"/>
        <v>38</v>
      </c>
      <c r="AC3477" s="103">
        <f t="shared" si="271"/>
        <v>64.620930232558152</v>
      </c>
      <c r="AD3477" s="103">
        <f t="shared" si="272"/>
        <v>2455.5953488372097</v>
      </c>
      <c r="AE3477" s="104">
        <f t="shared" si="273"/>
        <v>328.28411906976748</v>
      </c>
      <c r="AF3477" s="104">
        <f t="shared" si="274"/>
        <v>12474.796524651165</v>
      </c>
    </row>
    <row r="3478" spans="28:32" ht="20.100000000000001" customHeight="1" x14ac:dyDescent="0.5">
      <c r="AB3478" s="102">
        <f t="shared" si="270"/>
        <v>38</v>
      </c>
      <c r="AC3478" s="103">
        <f t="shared" si="271"/>
        <v>64.620930232558152</v>
      </c>
      <c r="AD3478" s="103">
        <f t="shared" si="272"/>
        <v>2455.5953488372097</v>
      </c>
      <c r="AE3478" s="104">
        <f t="shared" si="273"/>
        <v>328.28411906976748</v>
      </c>
      <c r="AF3478" s="104">
        <f t="shared" si="274"/>
        <v>12474.796524651165</v>
      </c>
    </row>
    <row r="3479" spans="28:32" ht="20.100000000000001" customHeight="1" x14ac:dyDescent="0.5">
      <c r="AB3479" s="102">
        <f t="shared" si="270"/>
        <v>38</v>
      </c>
      <c r="AC3479" s="103">
        <f t="shared" si="271"/>
        <v>64.620930232558152</v>
      </c>
      <c r="AD3479" s="103">
        <f t="shared" si="272"/>
        <v>2455.5953488372097</v>
      </c>
      <c r="AE3479" s="104">
        <f t="shared" si="273"/>
        <v>328.28411906976748</v>
      </c>
      <c r="AF3479" s="104">
        <f t="shared" si="274"/>
        <v>12474.796524651165</v>
      </c>
    </row>
    <row r="3480" spans="28:32" ht="20.100000000000001" customHeight="1" x14ac:dyDescent="0.5">
      <c r="AB3480" s="102">
        <f t="shared" si="270"/>
        <v>38</v>
      </c>
      <c r="AC3480" s="103">
        <f t="shared" si="271"/>
        <v>64.620930232558152</v>
      </c>
      <c r="AD3480" s="103">
        <f t="shared" si="272"/>
        <v>2455.5953488372097</v>
      </c>
      <c r="AE3480" s="104">
        <f t="shared" si="273"/>
        <v>328.28411906976748</v>
      </c>
      <c r="AF3480" s="104">
        <f t="shared" si="274"/>
        <v>12474.796524651165</v>
      </c>
    </row>
    <row r="3481" spans="28:32" ht="20.100000000000001" customHeight="1" x14ac:dyDescent="0.5">
      <c r="AB3481" s="102">
        <f t="shared" si="270"/>
        <v>38</v>
      </c>
      <c r="AC3481" s="103">
        <f t="shared" si="271"/>
        <v>64.620930232558152</v>
      </c>
      <c r="AD3481" s="103">
        <f t="shared" si="272"/>
        <v>2455.5953488372097</v>
      </c>
      <c r="AE3481" s="104">
        <f t="shared" si="273"/>
        <v>328.28411906976748</v>
      </c>
      <c r="AF3481" s="104">
        <f t="shared" si="274"/>
        <v>12474.796524651165</v>
      </c>
    </row>
    <row r="3482" spans="28:32" ht="20.100000000000001" customHeight="1" x14ac:dyDescent="0.5">
      <c r="AB3482" s="102">
        <f t="shared" si="270"/>
        <v>38</v>
      </c>
      <c r="AC3482" s="103">
        <f t="shared" si="271"/>
        <v>64.620930232558152</v>
      </c>
      <c r="AD3482" s="103">
        <f t="shared" si="272"/>
        <v>2455.5953488372097</v>
      </c>
      <c r="AE3482" s="104">
        <f t="shared" si="273"/>
        <v>328.28411906976748</v>
      </c>
      <c r="AF3482" s="104">
        <f t="shared" si="274"/>
        <v>12474.796524651165</v>
      </c>
    </row>
    <row r="3483" spans="28:32" ht="20.100000000000001" customHeight="1" x14ac:dyDescent="0.5">
      <c r="AB3483" s="102">
        <f t="shared" si="270"/>
        <v>38</v>
      </c>
      <c r="AC3483" s="103">
        <f t="shared" si="271"/>
        <v>64.620930232558152</v>
      </c>
      <c r="AD3483" s="103">
        <f t="shared" si="272"/>
        <v>2455.5953488372097</v>
      </c>
      <c r="AE3483" s="104">
        <f t="shared" si="273"/>
        <v>328.28411906976748</v>
      </c>
      <c r="AF3483" s="104">
        <f t="shared" si="274"/>
        <v>12474.796524651165</v>
      </c>
    </row>
    <row r="3484" spans="28:32" ht="20.100000000000001" customHeight="1" x14ac:dyDescent="0.5">
      <c r="AB3484" s="102">
        <f t="shared" si="270"/>
        <v>38</v>
      </c>
      <c r="AC3484" s="103">
        <f t="shared" si="271"/>
        <v>64.620930232558152</v>
      </c>
      <c r="AD3484" s="103">
        <f t="shared" si="272"/>
        <v>2455.5953488372097</v>
      </c>
      <c r="AE3484" s="104">
        <f t="shared" si="273"/>
        <v>328.28411906976748</v>
      </c>
      <c r="AF3484" s="104">
        <f t="shared" si="274"/>
        <v>12474.796524651165</v>
      </c>
    </row>
    <row r="3485" spans="28:32" ht="20.100000000000001" customHeight="1" x14ac:dyDescent="0.5">
      <c r="AB3485" s="102">
        <f t="shared" si="270"/>
        <v>38</v>
      </c>
      <c r="AC3485" s="103">
        <f t="shared" si="271"/>
        <v>64.620930232558152</v>
      </c>
      <c r="AD3485" s="103">
        <f t="shared" si="272"/>
        <v>2455.5953488372097</v>
      </c>
      <c r="AE3485" s="104">
        <f t="shared" si="273"/>
        <v>328.28411906976748</v>
      </c>
      <c r="AF3485" s="104">
        <f t="shared" si="274"/>
        <v>12474.796524651165</v>
      </c>
    </row>
    <row r="3486" spans="28:32" ht="20.100000000000001" customHeight="1" x14ac:dyDescent="0.5">
      <c r="AB3486" s="102">
        <f t="shared" si="270"/>
        <v>38</v>
      </c>
      <c r="AC3486" s="103">
        <f t="shared" si="271"/>
        <v>64.620930232558152</v>
      </c>
      <c r="AD3486" s="103">
        <f t="shared" si="272"/>
        <v>2455.5953488372097</v>
      </c>
      <c r="AE3486" s="104">
        <f t="shared" si="273"/>
        <v>328.28411906976748</v>
      </c>
      <c r="AF3486" s="104">
        <f t="shared" si="274"/>
        <v>12474.796524651165</v>
      </c>
    </row>
    <row r="3487" spans="28:32" ht="20.100000000000001" customHeight="1" x14ac:dyDescent="0.5">
      <c r="AB3487" s="102">
        <f t="shared" si="270"/>
        <v>38</v>
      </c>
      <c r="AC3487" s="103">
        <f t="shared" si="271"/>
        <v>64.620930232558152</v>
      </c>
      <c r="AD3487" s="103">
        <f t="shared" si="272"/>
        <v>2455.5953488372097</v>
      </c>
      <c r="AE3487" s="104">
        <f t="shared" si="273"/>
        <v>328.28411906976748</v>
      </c>
      <c r="AF3487" s="104">
        <f t="shared" si="274"/>
        <v>12474.796524651165</v>
      </c>
    </row>
    <row r="3488" spans="28:32" ht="20.100000000000001" customHeight="1" x14ac:dyDescent="0.5">
      <c r="AB3488" s="102">
        <f t="shared" si="270"/>
        <v>38</v>
      </c>
      <c r="AC3488" s="103">
        <f t="shared" si="271"/>
        <v>64.620930232558152</v>
      </c>
      <c r="AD3488" s="103">
        <f t="shared" si="272"/>
        <v>2455.5953488372097</v>
      </c>
      <c r="AE3488" s="104">
        <f t="shared" si="273"/>
        <v>328.28411906976748</v>
      </c>
      <c r="AF3488" s="104">
        <f t="shared" si="274"/>
        <v>12474.796524651165</v>
      </c>
    </row>
    <row r="3489" spans="28:32" ht="20.100000000000001" customHeight="1" x14ac:dyDescent="0.5">
      <c r="AB3489" s="102">
        <f t="shared" si="270"/>
        <v>38</v>
      </c>
      <c r="AC3489" s="103">
        <f t="shared" si="271"/>
        <v>64.620930232558152</v>
      </c>
      <c r="AD3489" s="103">
        <f t="shared" si="272"/>
        <v>2455.5953488372097</v>
      </c>
      <c r="AE3489" s="104">
        <f t="shared" si="273"/>
        <v>328.28411906976748</v>
      </c>
      <c r="AF3489" s="104">
        <f t="shared" si="274"/>
        <v>12474.796524651165</v>
      </c>
    </row>
    <row r="3490" spans="28:32" ht="20.100000000000001" customHeight="1" x14ac:dyDescent="0.5">
      <c r="AB3490" s="102">
        <f t="shared" si="270"/>
        <v>38</v>
      </c>
      <c r="AC3490" s="103">
        <f t="shared" si="271"/>
        <v>64.620930232558152</v>
      </c>
      <c r="AD3490" s="103">
        <f t="shared" si="272"/>
        <v>2455.5953488372097</v>
      </c>
      <c r="AE3490" s="104">
        <f t="shared" si="273"/>
        <v>328.28411906976748</v>
      </c>
      <c r="AF3490" s="104">
        <f t="shared" si="274"/>
        <v>12474.796524651165</v>
      </c>
    </row>
    <row r="3491" spans="28:32" ht="20.100000000000001" customHeight="1" x14ac:dyDescent="0.5">
      <c r="AB3491" s="102">
        <f t="shared" si="270"/>
        <v>38</v>
      </c>
      <c r="AC3491" s="103">
        <f t="shared" si="271"/>
        <v>64.620930232558152</v>
      </c>
      <c r="AD3491" s="103">
        <f t="shared" si="272"/>
        <v>2455.5953488372097</v>
      </c>
      <c r="AE3491" s="104">
        <f t="shared" si="273"/>
        <v>328.28411906976748</v>
      </c>
      <c r="AF3491" s="104">
        <f t="shared" si="274"/>
        <v>12474.796524651165</v>
      </c>
    </row>
    <row r="3492" spans="28:32" ht="20.100000000000001" customHeight="1" x14ac:dyDescent="0.5">
      <c r="AB3492" s="102">
        <f t="shared" si="270"/>
        <v>38</v>
      </c>
      <c r="AC3492" s="103">
        <f t="shared" si="271"/>
        <v>64.620930232558152</v>
      </c>
      <c r="AD3492" s="103">
        <f t="shared" si="272"/>
        <v>2455.5953488372097</v>
      </c>
      <c r="AE3492" s="104">
        <f t="shared" si="273"/>
        <v>328.28411906976748</v>
      </c>
      <c r="AF3492" s="104">
        <f t="shared" si="274"/>
        <v>12474.796524651165</v>
      </c>
    </row>
    <row r="3493" spans="28:32" ht="20.100000000000001" customHeight="1" x14ac:dyDescent="0.5">
      <c r="AB3493" s="102">
        <f t="shared" si="270"/>
        <v>38</v>
      </c>
      <c r="AC3493" s="103">
        <f t="shared" si="271"/>
        <v>64.620930232558152</v>
      </c>
      <c r="AD3493" s="103">
        <f t="shared" si="272"/>
        <v>2455.5953488372097</v>
      </c>
      <c r="AE3493" s="104">
        <f t="shared" si="273"/>
        <v>328.28411906976748</v>
      </c>
      <c r="AF3493" s="104">
        <f t="shared" si="274"/>
        <v>12474.796524651165</v>
      </c>
    </row>
    <row r="3494" spans="28:32" ht="20.100000000000001" customHeight="1" x14ac:dyDescent="0.5">
      <c r="AB3494" s="102">
        <f t="shared" si="270"/>
        <v>38</v>
      </c>
      <c r="AC3494" s="103">
        <f t="shared" si="271"/>
        <v>64.620930232558152</v>
      </c>
      <c r="AD3494" s="103">
        <f t="shared" si="272"/>
        <v>2455.5953488372097</v>
      </c>
      <c r="AE3494" s="104">
        <f t="shared" si="273"/>
        <v>328.28411906976748</v>
      </c>
      <c r="AF3494" s="104">
        <f t="shared" si="274"/>
        <v>12474.796524651165</v>
      </c>
    </row>
    <row r="3495" spans="28:32" ht="20.100000000000001" customHeight="1" x14ac:dyDescent="0.5">
      <c r="AB3495" s="102">
        <f t="shared" si="270"/>
        <v>38</v>
      </c>
      <c r="AC3495" s="103">
        <f t="shared" si="271"/>
        <v>64.620930232558152</v>
      </c>
      <c r="AD3495" s="103">
        <f t="shared" si="272"/>
        <v>2455.5953488372097</v>
      </c>
      <c r="AE3495" s="104">
        <f t="shared" si="273"/>
        <v>328.28411906976748</v>
      </c>
      <c r="AF3495" s="104">
        <f t="shared" si="274"/>
        <v>12474.796524651165</v>
      </c>
    </row>
    <row r="3496" spans="28:32" ht="20.100000000000001" customHeight="1" x14ac:dyDescent="0.5">
      <c r="AB3496" s="102">
        <f t="shared" si="270"/>
        <v>38</v>
      </c>
      <c r="AC3496" s="103">
        <f t="shared" si="271"/>
        <v>64.620930232558152</v>
      </c>
      <c r="AD3496" s="103">
        <f t="shared" si="272"/>
        <v>2455.5953488372097</v>
      </c>
      <c r="AE3496" s="104">
        <f t="shared" si="273"/>
        <v>328.28411906976748</v>
      </c>
      <c r="AF3496" s="104">
        <f t="shared" si="274"/>
        <v>12474.796524651165</v>
      </c>
    </row>
    <row r="3497" spans="28:32" ht="20.100000000000001" customHeight="1" x14ac:dyDescent="0.5">
      <c r="AB3497" s="102">
        <f t="shared" si="270"/>
        <v>38</v>
      </c>
      <c r="AC3497" s="103">
        <f t="shared" si="271"/>
        <v>64.620930232558152</v>
      </c>
      <c r="AD3497" s="103">
        <f t="shared" si="272"/>
        <v>2455.5953488372097</v>
      </c>
      <c r="AE3497" s="104">
        <f t="shared" si="273"/>
        <v>328.28411906976748</v>
      </c>
      <c r="AF3497" s="104">
        <f t="shared" si="274"/>
        <v>12474.796524651165</v>
      </c>
    </row>
    <row r="3498" spans="28:32" ht="20.100000000000001" customHeight="1" x14ac:dyDescent="0.5">
      <c r="AB3498" s="102">
        <f t="shared" si="270"/>
        <v>38</v>
      </c>
      <c r="AC3498" s="103">
        <f t="shared" si="271"/>
        <v>64.620930232558152</v>
      </c>
      <c r="AD3498" s="103">
        <f t="shared" si="272"/>
        <v>2455.5953488372097</v>
      </c>
      <c r="AE3498" s="104">
        <f t="shared" si="273"/>
        <v>328.28411906976748</v>
      </c>
      <c r="AF3498" s="104">
        <f t="shared" si="274"/>
        <v>12474.796524651165</v>
      </c>
    </row>
    <row r="3499" spans="28:32" ht="20.100000000000001" customHeight="1" x14ac:dyDescent="0.5">
      <c r="AB3499" s="102">
        <f t="shared" si="270"/>
        <v>38</v>
      </c>
      <c r="AC3499" s="103">
        <f t="shared" si="271"/>
        <v>64.620930232558152</v>
      </c>
      <c r="AD3499" s="103">
        <f t="shared" si="272"/>
        <v>2455.5953488372097</v>
      </c>
      <c r="AE3499" s="104">
        <f t="shared" si="273"/>
        <v>328.28411906976748</v>
      </c>
      <c r="AF3499" s="104">
        <f t="shared" si="274"/>
        <v>12474.796524651165</v>
      </c>
    </row>
    <row r="3500" spans="28:32" ht="20.100000000000001" customHeight="1" x14ac:dyDescent="0.5">
      <c r="AB3500" s="102">
        <f t="shared" si="270"/>
        <v>38</v>
      </c>
      <c r="AC3500" s="103">
        <f t="shared" si="271"/>
        <v>64.620930232558152</v>
      </c>
      <c r="AD3500" s="103">
        <f t="shared" si="272"/>
        <v>2455.5953488372097</v>
      </c>
      <c r="AE3500" s="104">
        <f t="shared" si="273"/>
        <v>328.28411906976748</v>
      </c>
      <c r="AF3500" s="104">
        <f t="shared" si="274"/>
        <v>12474.796524651165</v>
      </c>
    </row>
    <row r="3501" spans="28:32" ht="20.100000000000001" customHeight="1" x14ac:dyDescent="0.5">
      <c r="AB3501" s="102">
        <f t="shared" si="270"/>
        <v>38</v>
      </c>
      <c r="AC3501" s="103">
        <f t="shared" si="271"/>
        <v>64.620930232558152</v>
      </c>
      <c r="AD3501" s="103">
        <f t="shared" si="272"/>
        <v>2455.5953488372097</v>
      </c>
      <c r="AE3501" s="104">
        <f t="shared" si="273"/>
        <v>328.28411906976748</v>
      </c>
      <c r="AF3501" s="104">
        <f t="shared" si="274"/>
        <v>12474.796524651165</v>
      </c>
    </row>
    <row r="3502" spans="28:32" ht="20.100000000000001" customHeight="1" x14ac:dyDescent="0.5">
      <c r="AB3502" s="102">
        <f t="shared" si="270"/>
        <v>38</v>
      </c>
      <c r="AC3502" s="103">
        <f t="shared" si="271"/>
        <v>64.620930232558152</v>
      </c>
      <c r="AD3502" s="103">
        <f t="shared" si="272"/>
        <v>2455.5953488372097</v>
      </c>
      <c r="AE3502" s="104">
        <f t="shared" si="273"/>
        <v>328.28411906976748</v>
      </c>
      <c r="AF3502" s="104">
        <f t="shared" si="274"/>
        <v>12474.796524651165</v>
      </c>
    </row>
    <row r="3503" spans="28:32" ht="20.100000000000001" customHeight="1" x14ac:dyDescent="0.5">
      <c r="AB3503" s="102">
        <f t="shared" si="270"/>
        <v>38</v>
      </c>
      <c r="AC3503" s="103">
        <f t="shared" si="271"/>
        <v>64.620930232558152</v>
      </c>
      <c r="AD3503" s="103">
        <f t="shared" si="272"/>
        <v>2455.5953488372097</v>
      </c>
      <c r="AE3503" s="104">
        <f t="shared" si="273"/>
        <v>328.28411906976748</v>
      </c>
      <c r="AF3503" s="104">
        <f t="shared" si="274"/>
        <v>12474.796524651165</v>
      </c>
    </row>
    <row r="3504" spans="28:32" ht="20.100000000000001" customHeight="1" x14ac:dyDescent="0.5">
      <c r="AB3504" s="102">
        <f t="shared" si="270"/>
        <v>38</v>
      </c>
      <c r="AC3504" s="103">
        <f t="shared" si="271"/>
        <v>64.620930232558152</v>
      </c>
      <c r="AD3504" s="103">
        <f t="shared" si="272"/>
        <v>2455.5953488372097</v>
      </c>
      <c r="AE3504" s="104">
        <f t="shared" si="273"/>
        <v>328.28411906976748</v>
      </c>
      <c r="AF3504" s="104">
        <f t="shared" si="274"/>
        <v>12474.796524651165</v>
      </c>
    </row>
    <row r="3505" spans="28:32" ht="20.100000000000001" customHeight="1" x14ac:dyDescent="0.5">
      <c r="AB3505" s="102">
        <f t="shared" si="270"/>
        <v>38</v>
      </c>
      <c r="AC3505" s="103">
        <f t="shared" si="271"/>
        <v>64.620930232558152</v>
      </c>
      <c r="AD3505" s="103">
        <f t="shared" si="272"/>
        <v>2455.5953488372097</v>
      </c>
      <c r="AE3505" s="104">
        <f t="shared" si="273"/>
        <v>328.28411906976748</v>
      </c>
      <c r="AF3505" s="104">
        <f t="shared" si="274"/>
        <v>12474.796524651165</v>
      </c>
    </row>
    <row r="3506" spans="28:32" ht="20.100000000000001" customHeight="1" x14ac:dyDescent="0.5">
      <c r="AB3506" s="102">
        <f t="shared" si="270"/>
        <v>38</v>
      </c>
      <c r="AC3506" s="103">
        <f t="shared" si="271"/>
        <v>64.620930232558152</v>
      </c>
      <c r="AD3506" s="103">
        <f t="shared" si="272"/>
        <v>2455.5953488372097</v>
      </c>
      <c r="AE3506" s="104">
        <f t="shared" si="273"/>
        <v>328.28411906976748</v>
      </c>
      <c r="AF3506" s="104">
        <f t="shared" si="274"/>
        <v>12474.796524651165</v>
      </c>
    </row>
    <row r="3507" spans="28:32" ht="20.100000000000001" customHeight="1" x14ac:dyDescent="0.5">
      <c r="AB3507" s="102">
        <f t="shared" si="270"/>
        <v>38</v>
      </c>
      <c r="AC3507" s="103">
        <f t="shared" si="271"/>
        <v>64.620930232558152</v>
      </c>
      <c r="AD3507" s="103">
        <f t="shared" si="272"/>
        <v>2455.5953488372097</v>
      </c>
      <c r="AE3507" s="104">
        <f t="shared" si="273"/>
        <v>328.28411906976748</v>
      </c>
      <c r="AF3507" s="104">
        <f t="shared" si="274"/>
        <v>12474.796524651165</v>
      </c>
    </row>
    <row r="3508" spans="28:32" ht="20.100000000000001" customHeight="1" x14ac:dyDescent="0.5">
      <c r="AB3508" s="102">
        <f t="shared" si="270"/>
        <v>38</v>
      </c>
      <c r="AC3508" s="103">
        <f t="shared" si="271"/>
        <v>64.620930232558152</v>
      </c>
      <c r="AD3508" s="103">
        <f t="shared" si="272"/>
        <v>2455.5953488372097</v>
      </c>
      <c r="AE3508" s="104">
        <f t="shared" si="273"/>
        <v>328.28411906976748</v>
      </c>
      <c r="AF3508" s="104">
        <f t="shared" si="274"/>
        <v>12474.796524651165</v>
      </c>
    </row>
    <row r="3509" spans="28:32" ht="20.100000000000001" customHeight="1" x14ac:dyDescent="0.5">
      <c r="AB3509" s="102">
        <f t="shared" si="270"/>
        <v>38</v>
      </c>
      <c r="AC3509" s="103">
        <f t="shared" si="271"/>
        <v>64.620930232558152</v>
      </c>
      <c r="AD3509" s="103">
        <f t="shared" si="272"/>
        <v>2455.5953488372097</v>
      </c>
      <c r="AE3509" s="104">
        <f t="shared" si="273"/>
        <v>328.28411906976748</v>
      </c>
      <c r="AF3509" s="104">
        <f t="shared" si="274"/>
        <v>12474.796524651165</v>
      </c>
    </row>
    <row r="3510" spans="28:32" ht="20.100000000000001" customHeight="1" x14ac:dyDescent="0.5">
      <c r="AB3510" s="102">
        <f t="shared" si="270"/>
        <v>38</v>
      </c>
      <c r="AC3510" s="103">
        <f t="shared" si="271"/>
        <v>64.620930232558152</v>
      </c>
      <c r="AD3510" s="103">
        <f t="shared" si="272"/>
        <v>2455.5953488372097</v>
      </c>
      <c r="AE3510" s="104">
        <f t="shared" si="273"/>
        <v>328.28411906976748</v>
      </c>
      <c r="AF3510" s="104">
        <f t="shared" si="274"/>
        <v>12474.796524651165</v>
      </c>
    </row>
    <row r="3511" spans="28:32" ht="20.100000000000001" customHeight="1" x14ac:dyDescent="0.5">
      <c r="AB3511" s="102">
        <f t="shared" si="270"/>
        <v>38</v>
      </c>
      <c r="AC3511" s="103">
        <f t="shared" si="271"/>
        <v>64.620930232558152</v>
      </c>
      <c r="AD3511" s="103">
        <f t="shared" si="272"/>
        <v>2455.5953488372097</v>
      </c>
      <c r="AE3511" s="104">
        <f t="shared" si="273"/>
        <v>328.28411906976748</v>
      </c>
      <c r="AF3511" s="104">
        <f t="shared" si="274"/>
        <v>12474.796524651165</v>
      </c>
    </row>
    <row r="3512" spans="28:32" ht="20.100000000000001" customHeight="1" x14ac:dyDescent="0.5">
      <c r="AB3512" s="102">
        <f t="shared" si="270"/>
        <v>38</v>
      </c>
      <c r="AC3512" s="103">
        <f t="shared" si="271"/>
        <v>64.620930232558152</v>
      </c>
      <c r="AD3512" s="103">
        <f t="shared" si="272"/>
        <v>2455.5953488372097</v>
      </c>
      <c r="AE3512" s="104">
        <f t="shared" si="273"/>
        <v>328.28411906976748</v>
      </c>
      <c r="AF3512" s="104">
        <f t="shared" si="274"/>
        <v>12474.796524651165</v>
      </c>
    </row>
    <row r="3513" spans="28:32" ht="20.100000000000001" customHeight="1" x14ac:dyDescent="0.5">
      <c r="AB3513" s="102">
        <f t="shared" si="270"/>
        <v>38</v>
      </c>
      <c r="AC3513" s="103">
        <f t="shared" si="271"/>
        <v>64.620930232558152</v>
      </c>
      <c r="AD3513" s="103">
        <f t="shared" si="272"/>
        <v>2455.5953488372097</v>
      </c>
      <c r="AE3513" s="104">
        <f t="shared" si="273"/>
        <v>328.28411906976748</v>
      </c>
      <c r="AF3513" s="104">
        <f t="shared" si="274"/>
        <v>12474.796524651165</v>
      </c>
    </row>
    <row r="3514" spans="28:32" ht="20.100000000000001" customHeight="1" x14ac:dyDescent="0.5">
      <c r="AB3514" s="102">
        <f t="shared" si="270"/>
        <v>38</v>
      </c>
      <c r="AC3514" s="103">
        <f t="shared" si="271"/>
        <v>64.620930232558152</v>
      </c>
      <c r="AD3514" s="103">
        <f t="shared" si="272"/>
        <v>2455.5953488372097</v>
      </c>
      <c r="AE3514" s="104">
        <f t="shared" si="273"/>
        <v>328.28411906976748</v>
      </c>
      <c r="AF3514" s="104">
        <f t="shared" si="274"/>
        <v>12474.796524651165</v>
      </c>
    </row>
    <row r="3515" spans="28:32" ht="20.100000000000001" customHeight="1" x14ac:dyDescent="0.5">
      <c r="AB3515" s="102">
        <f t="shared" si="270"/>
        <v>38</v>
      </c>
      <c r="AC3515" s="103">
        <f t="shared" si="271"/>
        <v>64.620930232558152</v>
      </c>
      <c r="AD3515" s="103">
        <f t="shared" si="272"/>
        <v>2455.5953488372097</v>
      </c>
      <c r="AE3515" s="104">
        <f t="shared" si="273"/>
        <v>328.28411906976748</v>
      </c>
      <c r="AF3515" s="104">
        <f t="shared" si="274"/>
        <v>12474.796524651165</v>
      </c>
    </row>
    <row r="3516" spans="28:32" ht="20.100000000000001" customHeight="1" x14ac:dyDescent="0.5">
      <c r="AB3516" s="102">
        <f t="shared" si="270"/>
        <v>38</v>
      </c>
      <c r="AC3516" s="103">
        <f t="shared" si="271"/>
        <v>64.620930232558152</v>
      </c>
      <c r="AD3516" s="103">
        <f t="shared" si="272"/>
        <v>2455.5953488372097</v>
      </c>
      <c r="AE3516" s="104">
        <f t="shared" si="273"/>
        <v>328.28411906976748</v>
      </c>
      <c r="AF3516" s="104">
        <f t="shared" si="274"/>
        <v>12474.796524651165</v>
      </c>
    </row>
    <row r="3517" spans="28:32" ht="20.100000000000001" customHeight="1" x14ac:dyDescent="0.5">
      <c r="AB3517" s="102">
        <f t="shared" si="270"/>
        <v>38</v>
      </c>
      <c r="AC3517" s="103">
        <f t="shared" si="271"/>
        <v>64.620930232558152</v>
      </c>
      <c r="AD3517" s="103">
        <f t="shared" si="272"/>
        <v>2455.5953488372097</v>
      </c>
      <c r="AE3517" s="104">
        <f t="shared" si="273"/>
        <v>328.28411906976748</v>
      </c>
      <c r="AF3517" s="104">
        <f t="shared" si="274"/>
        <v>12474.796524651165</v>
      </c>
    </row>
    <row r="3518" spans="28:32" ht="20.100000000000001" customHeight="1" x14ac:dyDescent="0.5">
      <c r="AB3518" s="102">
        <f t="shared" si="270"/>
        <v>38</v>
      </c>
      <c r="AC3518" s="103">
        <f t="shared" si="271"/>
        <v>64.620930232558152</v>
      </c>
      <c r="AD3518" s="103">
        <f t="shared" si="272"/>
        <v>2455.5953488372097</v>
      </c>
      <c r="AE3518" s="104">
        <f t="shared" si="273"/>
        <v>328.28411906976748</v>
      </c>
      <c r="AF3518" s="104">
        <f t="shared" si="274"/>
        <v>12474.796524651165</v>
      </c>
    </row>
    <row r="3519" spans="28:32" ht="20.100000000000001" customHeight="1" x14ac:dyDescent="0.5">
      <c r="AB3519" s="102">
        <f t="shared" si="270"/>
        <v>38</v>
      </c>
      <c r="AC3519" s="103">
        <f t="shared" si="271"/>
        <v>64.620930232558152</v>
      </c>
      <c r="AD3519" s="103">
        <f t="shared" si="272"/>
        <v>2455.5953488372097</v>
      </c>
      <c r="AE3519" s="104">
        <f t="shared" si="273"/>
        <v>328.28411906976748</v>
      </c>
      <c r="AF3519" s="104">
        <f t="shared" si="274"/>
        <v>12474.796524651165</v>
      </c>
    </row>
    <row r="3520" spans="28:32" ht="20.100000000000001" customHeight="1" x14ac:dyDescent="0.5">
      <c r="AB3520" s="102">
        <f t="shared" si="270"/>
        <v>38</v>
      </c>
      <c r="AC3520" s="103">
        <f t="shared" si="271"/>
        <v>64.620930232558152</v>
      </c>
      <c r="AD3520" s="103">
        <f t="shared" si="272"/>
        <v>2455.5953488372097</v>
      </c>
      <c r="AE3520" s="104">
        <f t="shared" si="273"/>
        <v>328.28411906976748</v>
      </c>
      <c r="AF3520" s="104">
        <f t="shared" si="274"/>
        <v>12474.796524651165</v>
      </c>
    </row>
    <row r="3521" spans="28:32" ht="20.100000000000001" customHeight="1" x14ac:dyDescent="0.5">
      <c r="AB3521" s="102">
        <f t="shared" si="270"/>
        <v>38</v>
      </c>
      <c r="AC3521" s="103">
        <f t="shared" si="271"/>
        <v>64.620930232558152</v>
      </c>
      <c r="AD3521" s="103">
        <f t="shared" si="272"/>
        <v>2455.5953488372097</v>
      </c>
      <c r="AE3521" s="104">
        <f t="shared" si="273"/>
        <v>328.28411906976748</v>
      </c>
      <c r="AF3521" s="104">
        <f t="shared" si="274"/>
        <v>12474.796524651165</v>
      </c>
    </row>
    <row r="3522" spans="28:32" ht="20.100000000000001" customHeight="1" x14ac:dyDescent="0.5">
      <c r="AB3522" s="102">
        <f t="shared" si="270"/>
        <v>38</v>
      </c>
      <c r="AC3522" s="103">
        <f t="shared" si="271"/>
        <v>64.620930232558152</v>
      </c>
      <c r="AD3522" s="103">
        <f t="shared" si="272"/>
        <v>2455.5953488372097</v>
      </c>
      <c r="AE3522" s="104">
        <f t="shared" si="273"/>
        <v>328.28411906976748</v>
      </c>
      <c r="AF3522" s="104">
        <f t="shared" si="274"/>
        <v>12474.796524651165</v>
      </c>
    </row>
    <row r="3523" spans="28:32" ht="20.100000000000001" customHeight="1" x14ac:dyDescent="0.5">
      <c r="AB3523" s="102">
        <f t="shared" si="270"/>
        <v>38</v>
      </c>
      <c r="AC3523" s="103">
        <f t="shared" si="271"/>
        <v>64.620930232558152</v>
      </c>
      <c r="AD3523" s="103">
        <f t="shared" si="272"/>
        <v>2455.5953488372097</v>
      </c>
      <c r="AE3523" s="104">
        <f t="shared" si="273"/>
        <v>328.28411906976748</v>
      </c>
      <c r="AF3523" s="104">
        <f t="shared" si="274"/>
        <v>12474.796524651165</v>
      </c>
    </row>
    <row r="3524" spans="28:32" ht="20.100000000000001" customHeight="1" x14ac:dyDescent="0.5">
      <c r="AB3524" s="102">
        <f t="shared" si="270"/>
        <v>38</v>
      </c>
      <c r="AC3524" s="103">
        <f t="shared" si="271"/>
        <v>64.620930232558152</v>
      </c>
      <c r="AD3524" s="103">
        <f t="shared" si="272"/>
        <v>2455.5953488372097</v>
      </c>
      <c r="AE3524" s="104">
        <f t="shared" si="273"/>
        <v>328.28411906976748</v>
      </c>
      <c r="AF3524" s="104">
        <f t="shared" si="274"/>
        <v>12474.796524651165</v>
      </c>
    </row>
    <row r="3525" spans="28:32" ht="20.100000000000001" customHeight="1" x14ac:dyDescent="0.5">
      <c r="AB3525" s="102">
        <f t="shared" si="270"/>
        <v>38</v>
      </c>
      <c r="AC3525" s="103">
        <f t="shared" si="271"/>
        <v>64.620930232558152</v>
      </c>
      <c r="AD3525" s="103">
        <f t="shared" si="272"/>
        <v>2455.5953488372097</v>
      </c>
      <c r="AE3525" s="104">
        <f t="shared" si="273"/>
        <v>328.28411906976748</v>
      </c>
      <c r="AF3525" s="104">
        <f t="shared" si="274"/>
        <v>12474.796524651165</v>
      </c>
    </row>
    <row r="3526" spans="28:32" ht="20.100000000000001" customHeight="1" x14ac:dyDescent="0.5">
      <c r="AB3526" s="102">
        <f t="shared" si="270"/>
        <v>38</v>
      </c>
      <c r="AC3526" s="103">
        <f t="shared" si="271"/>
        <v>64.620930232558152</v>
      </c>
      <c r="AD3526" s="103">
        <f t="shared" si="272"/>
        <v>2455.5953488372097</v>
      </c>
      <c r="AE3526" s="104">
        <f t="shared" si="273"/>
        <v>328.28411906976748</v>
      </c>
      <c r="AF3526" s="104">
        <f t="shared" si="274"/>
        <v>12474.796524651165</v>
      </c>
    </row>
    <row r="3527" spans="28:32" ht="20.100000000000001" customHeight="1" x14ac:dyDescent="0.5">
      <c r="AB3527" s="102">
        <f t="shared" ref="AB3527:AB3590" si="275">AB3526+U3527</f>
        <v>38</v>
      </c>
      <c r="AC3527" s="103">
        <f t="shared" ref="AC3527:AC3590" si="276">IF(U3527&gt;0,(W3527+AD3526)/AB3527,AC3526)</f>
        <v>64.620930232558152</v>
      </c>
      <c r="AD3527" s="103">
        <f t="shared" ref="AD3527:AD3590" si="277">AB3527*AC3527</f>
        <v>2455.5953488372097</v>
      </c>
      <c r="AE3527" s="104">
        <f t="shared" ref="AE3527:AE3590" si="278">IF(U3527&gt;0,(AF3526+Z3527)/AB3527,AE3526)</f>
        <v>328.28411906976748</v>
      </c>
      <c r="AF3527" s="104">
        <f t="shared" ref="AF3527:AF3590" si="279">AB3527*AE3527</f>
        <v>12474.796524651165</v>
      </c>
    </row>
    <row r="3528" spans="28:32" ht="20.100000000000001" customHeight="1" x14ac:dyDescent="0.5">
      <c r="AB3528" s="102">
        <f t="shared" si="275"/>
        <v>38</v>
      </c>
      <c r="AC3528" s="103">
        <f t="shared" si="276"/>
        <v>64.620930232558152</v>
      </c>
      <c r="AD3528" s="103">
        <f t="shared" si="277"/>
        <v>2455.5953488372097</v>
      </c>
      <c r="AE3528" s="104">
        <f t="shared" si="278"/>
        <v>328.28411906976748</v>
      </c>
      <c r="AF3528" s="104">
        <f t="shared" si="279"/>
        <v>12474.796524651165</v>
      </c>
    </row>
    <row r="3529" spans="28:32" ht="20.100000000000001" customHeight="1" x14ac:dyDescent="0.5">
      <c r="AB3529" s="102">
        <f t="shared" si="275"/>
        <v>38</v>
      </c>
      <c r="AC3529" s="103">
        <f t="shared" si="276"/>
        <v>64.620930232558152</v>
      </c>
      <c r="AD3529" s="103">
        <f t="shared" si="277"/>
        <v>2455.5953488372097</v>
      </c>
      <c r="AE3529" s="104">
        <f t="shared" si="278"/>
        <v>328.28411906976748</v>
      </c>
      <c r="AF3529" s="104">
        <f t="shared" si="279"/>
        <v>12474.796524651165</v>
      </c>
    </row>
    <row r="3530" spans="28:32" ht="20.100000000000001" customHeight="1" x14ac:dyDescent="0.5">
      <c r="AB3530" s="102">
        <f t="shared" si="275"/>
        <v>38</v>
      </c>
      <c r="AC3530" s="103">
        <f t="shared" si="276"/>
        <v>64.620930232558152</v>
      </c>
      <c r="AD3530" s="103">
        <f t="shared" si="277"/>
        <v>2455.5953488372097</v>
      </c>
      <c r="AE3530" s="104">
        <f t="shared" si="278"/>
        <v>328.28411906976748</v>
      </c>
      <c r="AF3530" s="104">
        <f t="shared" si="279"/>
        <v>12474.796524651165</v>
      </c>
    </row>
    <row r="3531" spans="28:32" ht="20.100000000000001" customHeight="1" x14ac:dyDescent="0.5">
      <c r="AB3531" s="102">
        <f t="shared" si="275"/>
        <v>38</v>
      </c>
      <c r="AC3531" s="103">
        <f t="shared" si="276"/>
        <v>64.620930232558152</v>
      </c>
      <c r="AD3531" s="103">
        <f t="shared" si="277"/>
        <v>2455.5953488372097</v>
      </c>
      <c r="AE3531" s="104">
        <f t="shared" si="278"/>
        <v>328.28411906976748</v>
      </c>
      <c r="AF3531" s="104">
        <f t="shared" si="279"/>
        <v>12474.796524651165</v>
      </c>
    </row>
    <row r="3532" spans="28:32" ht="20.100000000000001" customHeight="1" x14ac:dyDescent="0.5">
      <c r="AB3532" s="102">
        <f t="shared" si="275"/>
        <v>38</v>
      </c>
      <c r="AC3532" s="103">
        <f t="shared" si="276"/>
        <v>64.620930232558152</v>
      </c>
      <c r="AD3532" s="103">
        <f t="shared" si="277"/>
        <v>2455.5953488372097</v>
      </c>
      <c r="AE3532" s="104">
        <f t="shared" si="278"/>
        <v>328.28411906976748</v>
      </c>
      <c r="AF3532" s="104">
        <f t="shared" si="279"/>
        <v>12474.796524651165</v>
      </c>
    </row>
    <row r="3533" spans="28:32" ht="20.100000000000001" customHeight="1" x14ac:dyDescent="0.5">
      <c r="AB3533" s="102">
        <f t="shared" si="275"/>
        <v>38</v>
      </c>
      <c r="AC3533" s="103">
        <f t="shared" si="276"/>
        <v>64.620930232558152</v>
      </c>
      <c r="AD3533" s="103">
        <f t="shared" si="277"/>
        <v>2455.5953488372097</v>
      </c>
      <c r="AE3533" s="104">
        <f t="shared" si="278"/>
        <v>328.28411906976748</v>
      </c>
      <c r="AF3533" s="104">
        <f t="shared" si="279"/>
        <v>12474.796524651165</v>
      </c>
    </row>
    <row r="3534" spans="28:32" ht="20.100000000000001" customHeight="1" x14ac:dyDescent="0.5">
      <c r="AB3534" s="102">
        <f t="shared" si="275"/>
        <v>38</v>
      </c>
      <c r="AC3534" s="103">
        <f t="shared" si="276"/>
        <v>64.620930232558152</v>
      </c>
      <c r="AD3534" s="103">
        <f t="shared" si="277"/>
        <v>2455.5953488372097</v>
      </c>
      <c r="AE3534" s="104">
        <f t="shared" si="278"/>
        <v>328.28411906976748</v>
      </c>
      <c r="AF3534" s="104">
        <f t="shared" si="279"/>
        <v>12474.796524651165</v>
      </c>
    </row>
    <row r="3535" spans="28:32" ht="20.100000000000001" customHeight="1" x14ac:dyDescent="0.5">
      <c r="AB3535" s="102">
        <f t="shared" si="275"/>
        <v>38</v>
      </c>
      <c r="AC3535" s="103">
        <f t="shared" si="276"/>
        <v>64.620930232558152</v>
      </c>
      <c r="AD3535" s="103">
        <f t="shared" si="277"/>
        <v>2455.5953488372097</v>
      </c>
      <c r="AE3535" s="104">
        <f t="shared" si="278"/>
        <v>328.28411906976748</v>
      </c>
      <c r="AF3535" s="104">
        <f t="shared" si="279"/>
        <v>12474.796524651165</v>
      </c>
    </row>
    <row r="3536" spans="28:32" ht="20.100000000000001" customHeight="1" x14ac:dyDescent="0.5">
      <c r="AB3536" s="102">
        <f t="shared" si="275"/>
        <v>38</v>
      </c>
      <c r="AC3536" s="103">
        <f t="shared" si="276"/>
        <v>64.620930232558152</v>
      </c>
      <c r="AD3536" s="103">
        <f t="shared" si="277"/>
        <v>2455.5953488372097</v>
      </c>
      <c r="AE3536" s="104">
        <f t="shared" si="278"/>
        <v>328.28411906976748</v>
      </c>
      <c r="AF3536" s="104">
        <f t="shared" si="279"/>
        <v>12474.796524651165</v>
      </c>
    </row>
    <row r="3537" spans="28:32" ht="20.100000000000001" customHeight="1" x14ac:dyDescent="0.5">
      <c r="AB3537" s="102">
        <f t="shared" si="275"/>
        <v>38</v>
      </c>
      <c r="AC3537" s="103">
        <f t="shared" si="276"/>
        <v>64.620930232558152</v>
      </c>
      <c r="AD3537" s="103">
        <f t="shared" si="277"/>
        <v>2455.5953488372097</v>
      </c>
      <c r="AE3537" s="104">
        <f t="shared" si="278"/>
        <v>328.28411906976748</v>
      </c>
      <c r="AF3537" s="104">
        <f t="shared" si="279"/>
        <v>12474.796524651165</v>
      </c>
    </row>
    <row r="3538" spans="28:32" ht="20.100000000000001" customHeight="1" x14ac:dyDescent="0.5">
      <c r="AB3538" s="102">
        <f t="shared" si="275"/>
        <v>38</v>
      </c>
      <c r="AC3538" s="103">
        <f t="shared" si="276"/>
        <v>64.620930232558152</v>
      </c>
      <c r="AD3538" s="103">
        <f t="shared" si="277"/>
        <v>2455.5953488372097</v>
      </c>
      <c r="AE3538" s="104">
        <f t="shared" si="278"/>
        <v>328.28411906976748</v>
      </c>
      <c r="AF3538" s="104">
        <f t="shared" si="279"/>
        <v>12474.796524651165</v>
      </c>
    </row>
    <row r="3539" spans="28:32" ht="20.100000000000001" customHeight="1" x14ac:dyDescent="0.5">
      <c r="AB3539" s="102">
        <f t="shared" si="275"/>
        <v>38</v>
      </c>
      <c r="AC3539" s="103">
        <f t="shared" si="276"/>
        <v>64.620930232558152</v>
      </c>
      <c r="AD3539" s="103">
        <f t="shared" si="277"/>
        <v>2455.5953488372097</v>
      </c>
      <c r="AE3539" s="104">
        <f t="shared" si="278"/>
        <v>328.28411906976748</v>
      </c>
      <c r="AF3539" s="104">
        <f t="shared" si="279"/>
        <v>12474.796524651165</v>
      </c>
    </row>
    <row r="3540" spans="28:32" ht="20.100000000000001" customHeight="1" x14ac:dyDescent="0.5">
      <c r="AB3540" s="102">
        <f t="shared" si="275"/>
        <v>38</v>
      </c>
      <c r="AC3540" s="103">
        <f t="shared" si="276"/>
        <v>64.620930232558152</v>
      </c>
      <c r="AD3540" s="103">
        <f t="shared" si="277"/>
        <v>2455.5953488372097</v>
      </c>
      <c r="AE3540" s="104">
        <f t="shared" si="278"/>
        <v>328.28411906976748</v>
      </c>
      <c r="AF3540" s="104">
        <f t="shared" si="279"/>
        <v>12474.796524651165</v>
      </c>
    </row>
    <row r="3541" spans="28:32" ht="20.100000000000001" customHeight="1" x14ac:dyDescent="0.5">
      <c r="AB3541" s="102">
        <f t="shared" si="275"/>
        <v>38</v>
      </c>
      <c r="AC3541" s="103">
        <f t="shared" si="276"/>
        <v>64.620930232558152</v>
      </c>
      <c r="AD3541" s="103">
        <f t="shared" si="277"/>
        <v>2455.5953488372097</v>
      </c>
      <c r="AE3541" s="104">
        <f t="shared" si="278"/>
        <v>328.28411906976748</v>
      </c>
      <c r="AF3541" s="104">
        <f t="shared" si="279"/>
        <v>12474.796524651165</v>
      </c>
    </row>
    <row r="3542" spans="28:32" ht="20.100000000000001" customHeight="1" x14ac:dyDescent="0.5">
      <c r="AB3542" s="102">
        <f t="shared" si="275"/>
        <v>38</v>
      </c>
      <c r="AC3542" s="103">
        <f t="shared" si="276"/>
        <v>64.620930232558152</v>
      </c>
      <c r="AD3542" s="103">
        <f t="shared" si="277"/>
        <v>2455.5953488372097</v>
      </c>
      <c r="AE3542" s="104">
        <f t="shared" si="278"/>
        <v>328.28411906976748</v>
      </c>
      <c r="AF3542" s="104">
        <f t="shared" si="279"/>
        <v>12474.796524651165</v>
      </c>
    </row>
    <row r="3543" spans="28:32" ht="20.100000000000001" customHeight="1" x14ac:dyDescent="0.5">
      <c r="AB3543" s="102">
        <f t="shared" si="275"/>
        <v>38</v>
      </c>
      <c r="AC3543" s="103">
        <f t="shared" si="276"/>
        <v>64.620930232558152</v>
      </c>
      <c r="AD3543" s="103">
        <f t="shared" si="277"/>
        <v>2455.5953488372097</v>
      </c>
      <c r="AE3543" s="104">
        <f t="shared" si="278"/>
        <v>328.28411906976748</v>
      </c>
      <c r="AF3543" s="104">
        <f t="shared" si="279"/>
        <v>12474.796524651165</v>
      </c>
    </row>
    <row r="3544" spans="28:32" ht="20.100000000000001" customHeight="1" x14ac:dyDescent="0.5">
      <c r="AB3544" s="102">
        <f t="shared" si="275"/>
        <v>38</v>
      </c>
      <c r="AC3544" s="103">
        <f t="shared" si="276"/>
        <v>64.620930232558152</v>
      </c>
      <c r="AD3544" s="103">
        <f t="shared" si="277"/>
        <v>2455.5953488372097</v>
      </c>
      <c r="AE3544" s="104">
        <f t="shared" si="278"/>
        <v>328.28411906976748</v>
      </c>
      <c r="AF3544" s="104">
        <f t="shared" si="279"/>
        <v>12474.796524651165</v>
      </c>
    </row>
    <row r="3545" spans="28:32" ht="20.100000000000001" customHeight="1" x14ac:dyDescent="0.5">
      <c r="AB3545" s="102">
        <f t="shared" si="275"/>
        <v>38</v>
      </c>
      <c r="AC3545" s="103">
        <f t="shared" si="276"/>
        <v>64.620930232558152</v>
      </c>
      <c r="AD3545" s="103">
        <f t="shared" si="277"/>
        <v>2455.5953488372097</v>
      </c>
      <c r="AE3545" s="104">
        <f t="shared" si="278"/>
        <v>328.28411906976748</v>
      </c>
      <c r="AF3545" s="104">
        <f t="shared" si="279"/>
        <v>12474.796524651165</v>
      </c>
    </row>
    <row r="3546" spans="28:32" ht="20.100000000000001" customHeight="1" x14ac:dyDescent="0.5">
      <c r="AB3546" s="102">
        <f t="shared" si="275"/>
        <v>38</v>
      </c>
      <c r="AC3546" s="103">
        <f t="shared" si="276"/>
        <v>64.620930232558152</v>
      </c>
      <c r="AD3546" s="103">
        <f t="shared" si="277"/>
        <v>2455.5953488372097</v>
      </c>
      <c r="AE3546" s="104">
        <f t="shared" si="278"/>
        <v>328.28411906976748</v>
      </c>
      <c r="AF3546" s="104">
        <f t="shared" si="279"/>
        <v>12474.796524651165</v>
      </c>
    </row>
    <row r="3547" spans="28:32" ht="20.100000000000001" customHeight="1" x14ac:dyDescent="0.5">
      <c r="AB3547" s="102">
        <f t="shared" si="275"/>
        <v>38</v>
      </c>
      <c r="AC3547" s="103">
        <f t="shared" si="276"/>
        <v>64.620930232558152</v>
      </c>
      <c r="AD3547" s="103">
        <f t="shared" si="277"/>
        <v>2455.5953488372097</v>
      </c>
      <c r="AE3547" s="104">
        <f t="shared" si="278"/>
        <v>328.28411906976748</v>
      </c>
      <c r="AF3547" s="104">
        <f t="shared" si="279"/>
        <v>12474.796524651165</v>
      </c>
    </row>
    <row r="3548" spans="28:32" ht="20.100000000000001" customHeight="1" x14ac:dyDescent="0.5">
      <c r="AB3548" s="102">
        <f t="shared" si="275"/>
        <v>38</v>
      </c>
      <c r="AC3548" s="103">
        <f t="shared" si="276"/>
        <v>64.620930232558152</v>
      </c>
      <c r="AD3548" s="103">
        <f t="shared" si="277"/>
        <v>2455.5953488372097</v>
      </c>
      <c r="AE3548" s="104">
        <f t="shared" si="278"/>
        <v>328.28411906976748</v>
      </c>
      <c r="AF3548" s="104">
        <f t="shared" si="279"/>
        <v>12474.796524651165</v>
      </c>
    </row>
    <row r="3549" spans="28:32" ht="20.100000000000001" customHeight="1" x14ac:dyDescent="0.5">
      <c r="AB3549" s="102">
        <f t="shared" si="275"/>
        <v>38</v>
      </c>
      <c r="AC3549" s="103">
        <f t="shared" si="276"/>
        <v>64.620930232558152</v>
      </c>
      <c r="AD3549" s="103">
        <f t="shared" si="277"/>
        <v>2455.5953488372097</v>
      </c>
      <c r="AE3549" s="104">
        <f t="shared" si="278"/>
        <v>328.28411906976748</v>
      </c>
      <c r="AF3549" s="104">
        <f t="shared" si="279"/>
        <v>12474.796524651165</v>
      </c>
    </row>
    <row r="3550" spans="28:32" ht="20.100000000000001" customHeight="1" x14ac:dyDescent="0.5">
      <c r="AB3550" s="102">
        <f t="shared" si="275"/>
        <v>38</v>
      </c>
      <c r="AC3550" s="103">
        <f t="shared" si="276"/>
        <v>64.620930232558152</v>
      </c>
      <c r="AD3550" s="103">
        <f t="shared" si="277"/>
        <v>2455.5953488372097</v>
      </c>
      <c r="AE3550" s="104">
        <f t="shared" si="278"/>
        <v>328.28411906976748</v>
      </c>
      <c r="AF3550" s="104">
        <f t="shared" si="279"/>
        <v>12474.796524651165</v>
      </c>
    </row>
    <row r="3551" spans="28:32" ht="20.100000000000001" customHeight="1" x14ac:dyDescent="0.5">
      <c r="AB3551" s="102">
        <f t="shared" si="275"/>
        <v>38</v>
      </c>
      <c r="AC3551" s="103">
        <f t="shared" si="276"/>
        <v>64.620930232558152</v>
      </c>
      <c r="AD3551" s="103">
        <f t="shared" si="277"/>
        <v>2455.5953488372097</v>
      </c>
      <c r="AE3551" s="104">
        <f t="shared" si="278"/>
        <v>328.28411906976748</v>
      </c>
      <c r="AF3551" s="104">
        <f t="shared" si="279"/>
        <v>12474.796524651165</v>
      </c>
    </row>
    <row r="3552" spans="28:32" ht="20.100000000000001" customHeight="1" x14ac:dyDescent="0.5">
      <c r="AB3552" s="102">
        <f t="shared" si="275"/>
        <v>38</v>
      </c>
      <c r="AC3552" s="103">
        <f t="shared" si="276"/>
        <v>64.620930232558152</v>
      </c>
      <c r="AD3552" s="103">
        <f t="shared" si="277"/>
        <v>2455.5953488372097</v>
      </c>
      <c r="AE3552" s="104">
        <f t="shared" si="278"/>
        <v>328.28411906976748</v>
      </c>
      <c r="AF3552" s="104">
        <f t="shared" si="279"/>
        <v>12474.796524651165</v>
      </c>
    </row>
    <row r="3553" spans="28:32" ht="20.100000000000001" customHeight="1" x14ac:dyDescent="0.5">
      <c r="AB3553" s="102">
        <f t="shared" si="275"/>
        <v>38</v>
      </c>
      <c r="AC3553" s="103">
        <f t="shared" si="276"/>
        <v>64.620930232558152</v>
      </c>
      <c r="AD3553" s="103">
        <f t="shared" si="277"/>
        <v>2455.5953488372097</v>
      </c>
      <c r="AE3553" s="104">
        <f t="shared" si="278"/>
        <v>328.28411906976748</v>
      </c>
      <c r="AF3553" s="104">
        <f t="shared" si="279"/>
        <v>12474.796524651165</v>
      </c>
    </row>
    <row r="3554" spans="28:32" ht="20.100000000000001" customHeight="1" x14ac:dyDescent="0.5">
      <c r="AB3554" s="102">
        <f t="shared" si="275"/>
        <v>38</v>
      </c>
      <c r="AC3554" s="103">
        <f t="shared" si="276"/>
        <v>64.620930232558152</v>
      </c>
      <c r="AD3554" s="103">
        <f t="shared" si="277"/>
        <v>2455.5953488372097</v>
      </c>
      <c r="AE3554" s="104">
        <f t="shared" si="278"/>
        <v>328.28411906976748</v>
      </c>
      <c r="AF3554" s="104">
        <f t="shared" si="279"/>
        <v>12474.796524651165</v>
      </c>
    </row>
    <row r="3555" spans="28:32" ht="20.100000000000001" customHeight="1" x14ac:dyDescent="0.5">
      <c r="AB3555" s="102">
        <f t="shared" si="275"/>
        <v>38</v>
      </c>
      <c r="AC3555" s="103">
        <f t="shared" si="276"/>
        <v>64.620930232558152</v>
      </c>
      <c r="AD3555" s="103">
        <f t="shared" si="277"/>
        <v>2455.5953488372097</v>
      </c>
      <c r="AE3555" s="104">
        <f t="shared" si="278"/>
        <v>328.28411906976748</v>
      </c>
      <c r="AF3555" s="104">
        <f t="shared" si="279"/>
        <v>12474.796524651165</v>
      </c>
    </row>
    <row r="3556" spans="28:32" ht="20.100000000000001" customHeight="1" x14ac:dyDescent="0.5">
      <c r="AB3556" s="102">
        <f t="shared" si="275"/>
        <v>38</v>
      </c>
      <c r="AC3556" s="103">
        <f t="shared" si="276"/>
        <v>64.620930232558152</v>
      </c>
      <c r="AD3556" s="103">
        <f t="shared" si="277"/>
        <v>2455.5953488372097</v>
      </c>
      <c r="AE3556" s="104">
        <f t="shared" si="278"/>
        <v>328.28411906976748</v>
      </c>
      <c r="AF3556" s="104">
        <f t="shared" si="279"/>
        <v>12474.796524651165</v>
      </c>
    </row>
    <row r="3557" spans="28:32" ht="20.100000000000001" customHeight="1" x14ac:dyDescent="0.5">
      <c r="AB3557" s="102">
        <f t="shared" si="275"/>
        <v>38</v>
      </c>
      <c r="AC3557" s="103">
        <f t="shared" si="276"/>
        <v>64.620930232558152</v>
      </c>
      <c r="AD3557" s="103">
        <f t="shared" si="277"/>
        <v>2455.5953488372097</v>
      </c>
      <c r="AE3557" s="104">
        <f t="shared" si="278"/>
        <v>328.28411906976748</v>
      </c>
      <c r="AF3557" s="104">
        <f t="shared" si="279"/>
        <v>12474.796524651165</v>
      </c>
    </row>
    <row r="3558" spans="28:32" ht="20.100000000000001" customHeight="1" x14ac:dyDescent="0.5">
      <c r="AB3558" s="102">
        <f t="shared" si="275"/>
        <v>38</v>
      </c>
      <c r="AC3558" s="103">
        <f t="shared" si="276"/>
        <v>64.620930232558152</v>
      </c>
      <c r="AD3558" s="103">
        <f t="shared" si="277"/>
        <v>2455.5953488372097</v>
      </c>
      <c r="AE3558" s="104">
        <f t="shared" si="278"/>
        <v>328.28411906976748</v>
      </c>
      <c r="AF3558" s="104">
        <f t="shared" si="279"/>
        <v>12474.796524651165</v>
      </c>
    </row>
    <row r="3559" spans="28:32" ht="20.100000000000001" customHeight="1" x14ac:dyDescent="0.5">
      <c r="AB3559" s="102">
        <f t="shared" si="275"/>
        <v>38</v>
      </c>
      <c r="AC3559" s="103">
        <f t="shared" si="276"/>
        <v>64.620930232558152</v>
      </c>
      <c r="AD3559" s="103">
        <f t="shared" si="277"/>
        <v>2455.5953488372097</v>
      </c>
      <c r="AE3559" s="104">
        <f t="shared" si="278"/>
        <v>328.28411906976748</v>
      </c>
      <c r="AF3559" s="104">
        <f t="shared" si="279"/>
        <v>12474.796524651165</v>
      </c>
    </row>
    <row r="3560" spans="28:32" ht="20.100000000000001" customHeight="1" x14ac:dyDescent="0.5">
      <c r="AB3560" s="102">
        <f t="shared" si="275"/>
        <v>38</v>
      </c>
      <c r="AC3560" s="103">
        <f t="shared" si="276"/>
        <v>64.620930232558152</v>
      </c>
      <c r="AD3560" s="103">
        <f t="shared" si="277"/>
        <v>2455.5953488372097</v>
      </c>
      <c r="AE3560" s="104">
        <f t="shared" si="278"/>
        <v>328.28411906976748</v>
      </c>
      <c r="AF3560" s="104">
        <f t="shared" si="279"/>
        <v>12474.796524651165</v>
      </c>
    </row>
    <row r="3561" spans="28:32" ht="20.100000000000001" customHeight="1" x14ac:dyDescent="0.5">
      <c r="AB3561" s="102">
        <f t="shared" si="275"/>
        <v>38</v>
      </c>
      <c r="AC3561" s="103">
        <f t="shared" si="276"/>
        <v>64.620930232558152</v>
      </c>
      <c r="AD3561" s="103">
        <f t="shared" si="277"/>
        <v>2455.5953488372097</v>
      </c>
      <c r="AE3561" s="104">
        <f t="shared" si="278"/>
        <v>328.28411906976748</v>
      </c>
      <c r="AF3561" s="104">
        <f t="shared" si="279"/>
        <v>12474.796524651165</v>
      </c>
    </row>
    <row r="3562" spans="28:32" ht="20.100000000000001" customHeight="1" x14ac:dyDescent="0.5">
      <c r="AB3562" s="102">
        <f t="shared" si="275"/>
        <v>38</v>
      </c>
      <c r="AC3562" s="103">
        <f t="shared" si="276"/>
        <v>64.620930232558152</v>
      </c>
      <c r="AD3562" s="103">
        <f t="shared" si="277"/>
        <v>2455.5953488372097</v>
      </c>
      <c r="AE3562" s="104">
        <f t="shared" si="278"/>
        <v>328.28411906976748</v>
      </c>
      <c r="AF3562" s="104">
        <f t="shared" si="279"/>
        <v>12474.796524651165</v>
      </c>
    </row>
    <row r="3563" spans="28:32" ht="20.100000000000001" customHeight="1" x14ac:dyDescent="0.5">
      <c r="AB3563" s="102">
        <f t="shared" si="275"/>
        <v>38</v>
      </c>
      <c r="AC3563" s="103">
        <f t="shared" si="276"/>
        <v>64.620930232558152</v>
      </c>
      <c r="AD3563" s="103">
        <f t="shared" si="277"/>
        <v>2455.5953488372097</v>
      </c>
      <c r="AE3563" s="104">
        <f t="shared" si="278"/>
        <v>328.28411906976748</v>
      </c>
      <c r="AF3563" s="104">
        <f t="shared" si="279"/>
        <v>12474.796524651165</v>
      </c>
    </row>
    <row r="3564" spans="28:32" ht="20.100000000000001" customHeight="1" x14ac:dyDescent="0.5">
      <c r="AB3564" s="102">
        <f t="shared" si="275"/>
        <v>38</v>
      </c>
      <c r="AC3564" s="103">
        <f t="shared" si="276"/>
        <v>64.620930232558152</v>
      </c>
      <c r="AD3564" s="103">
        <f t="shared" si="277"/>
        <v>2455.5953488372097</v>
      </c>
      <c r="AE3564" s="104">
        <f t="shared" si="278"/>
        <v>328.28411906976748</v>
      </c>
      <c r="AF3564" s="104">
        <f t="shared" si="279"/>
        <v>12474.796524651165</v>
      </c>
    </row>
    <row r="3565" spans="28:32" ht="20.100000000000001" customHeight="1" x14ac:dyDescent="0.5">
      <c r="AB3565" s="102">
        <f t="shared" si="275"/>
        <v>38</v>
      </c>
      <c r="AC3565" s="103">
        <f t="shared" si="276"/>
        <v>64.620930232558152</v>
      </c>
      <c r="AD3565" s="103">
        <f t="shared" si="277"/>
        <v>2455.5953488372097</v>
      </c>
      <c r="AE3565" s="104">
        <f t="shared" si="278"/>
        <v>328.28411906976748</v>
      </c>
      <c r="AF3565" s="104">
        <f t="shared" si="279"/>
        <v>12474.796524651165</v>
      </c>
    </row>
    <row r="3566" spans="28:32" ht="20.100000000000001" customHeight="1" x14ac:dyDescent="0.5">
      <c r="AB3566" s="102">
        <f t="shared" si="275"/>
        <v>38</v>
      </c>
      <c r="AC3566" s="103">
        <f t="shared" si="276"/>
        <v>64.620930232558152</v>
      </c>
      <c r="AD3566" s="103">
        <f t="shared" si="277"/>
        <v>2455.5953488372097</v>
      </c>
      <c r="AE3566" s="104">
        <f t="shared" si="278"/>
        <v>328.28411906976748</v>
      </c>
      <c r="AF3566" s="104">
        <f t="shared" si="279"/>
        <v>12474.796524651165</v>
      </c>
    </row>
    <row r="3567" spans="28:32" ht="20.100000000000001" customHeight="1" x14ac:dyDescent="0.5">
      <c r="AB3567" s="102">
        <f t="shared" si="275"/>
        <v>38</v>
      </c>
      <c r="AC3567" s="103">
        <f t="shared" si="276"/>
        <v>64.620930232558152</v>
      </c>
      <c r="AD3567" s="103">
        <f t="shared" si="277"/>
        <v>2455.5953488372097</v>
      </c>
      <c r="AE3567" s="104">
        <f t="shared" si="278"/>
        <v>328.28411906976748</v>
      </c>
      <c r="AF3567" s="104">
        <f t="shared" si="279"/>
        <v>12474.796524651165</v>
      </c>
    </row>
    <row r="3568" spans="28:32" ht="20.100000000000001" customHeight="1" x14ac:dyDescent="0.5">
      <c r="AB3568" s="102">
        <f t="shared" si="275"/>
        <v>38</v>
      </c>
      <c r="AC3568" s="103">
        <f t="shared" si="276"/>
        <v>64.620930232558152</v>
      </c>
      <c r="AD3568" s="103">
        <f t="shared" si="277"/>
        <v>2455.5953488372097</v>
      </c>
      <c r="AE3568" s="104">
        <f t="shared" si="278"/>
        <v>328.28411906976748</v>
      </c>
      <c r="AF3568" s="104">
        <f t="shared" si="279"/>
        <v>12474.796524651165</v>
      </c>
    </row>
    <row r="3569" spans="28:32" ht="20.100000000000001" customHeight="1" x14ac:dyDescent="0.5">
      <c r="AB3569" s="102">
        <f t="shared" si="275"/>
        <v>38</v>
      </c>
      <c r="AC3569" s="103">
        <f t="shared" si="276"/>
        <v>64.620930232558152</v>
      </c>
      <c r="AD3569" s="103">
        <f t="shared" si="277"/>
        <v>2455.5953488372097</v>
      </c>
      <c r="AE3569" s="104">
        <f t="shared" si="278"/>
        <v>328.28411906976748</v>
      </c>
      <c r="AF3569" s="104">
        <f t="shared" si="279"/>
        <v>12474.796524651165</v>
      </c>
    </row>
    <row r="3570" spans="28:32" ht="20.100000000000001" customHeight="1" x14ac:dyDescent="0.5">
      <c r="AB3570" s="102">
        <f t="shared" si="275"/>
        <v>38</v>
      </c>
      <c r="AC3570" s="103">
        <f t="shared" si="276"/>
        <v>64.620930232558152</v>
      </c>
      <c r="AD3570" s="103">
        <f t="shared" si="277"/>
        <v>2455.5953488372097</v>
      </c>
      <c r="AE3570" s="104">
        <f t="shared" si="278"/>
        <v>328.28411906976748</v>
      </c>
      <c r="AF3570" s="104">
        <f t="shared" si="279"/>
        <v>12474.796524651165</v>
      </c>
    </row>
    <row r="3571" spans="28:32" ht="20.100000000000001" customHeight="1" x14ac:dyDescent="0.5">
      <c r="AB3571" s="102">
        <f t="shared" si="275"/>
        <v>38</v>
      </c>
      <c r="AC3571" s="103">
        <f t="shared" si="276"/>
        <v>64.620930232558152</v>
      </c>
      <c r="AD3571" s="103">
        <f t="shared" si="277"/>
        <v>2455.5953488372097</v>
      </c>
      <c r="AE3571" s="104">
        <f t="shared" si="278"/>
        <v>328.28411906976748</v>
      </c>
      <c r="AF3571" s="104">
        <f t="shared" si="279"/>
        <v>12474.796524651165</v>
      </c>
    </row>
    <row r="3572" spans="28:32" ht="20.100000000000001" customHeight="1" x14ac:dyDescent="0.5">
      <c r="AB3572" s="102">
        <f t="shared" si="275"/>
        <v>38</v>
      </c>
      <c r="AC3572" s="103">
        <f t="shared" si="276"/>
        <v>64.620930232558152</v>
      </c>
      <c r="AD3572" s="103">
        <f t="shared" si="277"/>
        <v>2455.5953488372097</v>
      </c>
      <c r="AE3572" s="104">
        <f t="shared" si="278"/>
        <v>328.28411906976748</v>
      </c>
      <c r="AF3572" s="104">
        <f t="shared" si="279"/>
        <v>12474.796524651165</v>
      </c>
    </row>
    <row r="3573" spans="28:32" ht="20.100000000000001" customHeight="1" x14ac:dyDescent="0.5">
      <c r="AB3573" s="102">
        <f t="shared" si="275"/>
        <v>38</v>
      </c>
      <c r="AC3573" s="103">
        <f t="shared" si="276"/>
        <v>64.620930232558152</v>
      </c>
      <c r="AD3573" s="103">
        <f t="shared" si="277"/>
        <v>2455.5953488372097</v>
      </c>
      <c r="AE3573" s="104">
        <f t="shared" si="278"/>
        <v>328.28411906976748</v>
      </c>
      <c r="AF3573" s="104">
        <f t="shared" si="279"/>
        <v>12474.796524651165</v>
      </c>
    </row>
    <row r="3574" spans="28:32" ht="20.100000000000001" customHeight="1" x14ac:dyDescent="0.5">
      <c r="AB3574" s="102">
        <f t="shared" si="275"/>
        <v>38</v>
      </c>
      <c r="AC3574" s="103">
        <f t="shared" si="276"/>
        <v>64.620930232558152</v>
      </c>
      <c r="AD3574" s="103">
        <f t="shared" si="277"/>
        <v>2455.5953488372097</v>
      </c>
      <c r="AE3574" s="104">
        <f t="shared" si="278"/>
        <v>328.28411906976748</v>
      </c>
      <c r="AF3574" s="104">
        <f t="shared" si="279"/>
        <v>12474.796524651165</v>
      </c>
    </row>
    <row r="3575" spans="28:32" ht="20.100000000000001" customHeight="1" x14ac:dyDescent="0.5">
      <c r="AB3575" s="102">
        <f t="shared" si="275"/>
        <v>38</v>
      </c>
      <c r="AC3575" s="103">
        <f t="shared" si="276"/>
        <v>64.620930232558152</v>
      </c>
      <c r="AD3575" s="103">
        <f t="shared" si="277"/>
        <v>2455.5953488372097</v>
      </c>
      <c r="AE3575" s="104">
        <f t="shared" si="278"/>
        <v>328.28411906976748</v>
      </c>
      <c r="AF3575" s="104">
        <f t="shared" si="279"/>
        <v>12474.796524651165</v>
      </c>
    </row>
    <row r="3576" spans="28:32" ht="20.100000000000001" customHeight="1" x14ac:dyDescent="0.5">
      <c r="AB3576" s="102">
        <f t="shared" si="275"/>
        <v>38</v>
      </c>
      <c r="AC3576" s="103">
        <f t="shared" si="276"/>
        <v>64.620930232558152</v>
      </c>
      <c r="AD3576" s="103">
        <f t="shared" si="277"/>
        <v>2455.5953488372097</v>
      </c>
      <c r="AE3576" s="104">
        <f t="shared" si="278"/>
        <v>328.28411906976748</v>
      </c>
      <c r="AF3576" s="104">
        <f t="shared" si="279"/>
        <v>12474.796524651165</v>
      </c>
    </row>
    <row r="3577" spans="28:32" ht="20.100000000000001" customHeight="1" x14ac:dyDescent="0.5">
      <c r="AB3577" s="102">
        <f t="shared" si="275"/>
        <v>38</v>
      </c>
      <c r="AC3577" s="103">
        <f t="shared" si="276"/>
        <v>64.620930232558152</v>
      </c>
      <c r="AD3577" s="103">
        <f t="shared" si="277"/>
        <v>2455.5953488372097</v>
      </c>
      <c r="AE3577" s="104">
        <f t="shared" si="278"/>
        <v>328.28411906976748</v>
      </c>
      <c r="AF3577" s="104">
        <f t="shared" si="279"/>
        <v>12474.796524651165</v>
      </c>
    </row>
    <row r="3578" spans="28:32" ht="20.100000000000001" customHeight="1" x14ac:dyDescent="0.5">
      <c r="AB3578" s="102">
        <f t="shared" si="275"/>
        <v>38</v>
      </c>
      <c r="AC3578" s="103">
        <f t="shared" si="276"/>
        <v>64.620930232558152</v>
      </c>
      <c r="AD3578" s="103">
        <f t="shared" si="277"/>
        <v>2455.5953488372097</v>
      </c>
      <c r="AE3578" s="104">
        <f t="shared" si="278"/>
        <v>328.28411906976748</v>
      </c>
      <c r="AF3578" s="104">
        <f t="shared" si="279"/>
        <v>12474.796524651165</v>
      </c>
    </row>
    <row r="3579" spans="28:32" ht="20.100000000000001" customHeight="1" x14ac:dyDescent="0.5">
      <c r="AB3579" s="102">
        <f t="shared" si="275"/>
        <v>38</v>
      </c>
      <c r="AC3579" s="103">
        <f t="shared" si="276"/>
        <v>64.620930232558152</v>
      </c>
      <c r="AD3579" s="103">
        <f t="shared" si="277"/>
        <v>2455.5953488372097</v>
      </c>
      <c r="AE3579" s="104">
        <f t="shared" si="278"/>
        <v>328.28411906976748</v>
      </c>
      <c r="AF3579" s="104">
        <f t="shared" si="279"/>
        <v>12474.796524651165</v>
      </c>
    </row>
    <row r="3580" spans="28:32" ht="20.100000000000001" customHeight="1" x14ac:dyDescent="0.5">
      <c r="AB3580" s="102">
        <f t="shared" si="275"/>
        <v>38</v>
      </c>
      <c r="AC3580" s="103">
        <f t="shared" si="276"/>
        <v>64.620930232558152</v>
      </c>
      <c r="AD3580" s="103">
        <f t="shared" si="277"/>
        <v>2455.5953488372097</v>
      </c>
      <c r="AE3580" s="104">
        <f t="shared" si="278"/>
        <v>328.28411906976748</v>
      </c>
      <c r="AF3580" s="104">
        <f t="shared" si="279"/>
        <v>12474.796524651165</v>
      </c>
    </row>
    <row r="3581" spans="28:32" ht="20.100000000000001" customHeight="1" x14ac:dyDescent="0.5">
      <c r="AB3581" s="102">
        <f t="shared" si="275"/>
        <v>38</v>
      </c>
      <c r="AC3581" s="103">
        <f t="shared" si="276"/>
        <v>64.620930232558152</v>
      </c>
      <c r="AD3581" s="103">
        <f t="shared" si="277"/>
        <v>2455.5953488372097</v>
      </c>
      <c r="AE3581" s="104">
        <f t="shared" si="278"/>
        <v>328.28411906976748</v>
      </c>
      <c r="AF3581" s="104">
        <f t="shared" si="279"/>
        <v>12474.796524651165</v>
      </c>
    </row>
    <row r="3582" spans="28:32" ht="20.100000000000001" customHeight="1" x14ac:dyDescent="0.5">
      <c r="AB3582" s="102">
        <f t="shared" si="275"/>
        <v>38</v>
      </c>
      <c r="AC3582" s="103">
        <f t="shared" si="276"/>
        <v>64.620930232558152</v>
      </c>
      <c r="AD3582" s="103">
        <f t="shared" si="277"/>
        <v>2455.5953488372097</v>
      </c>
      <c r="AE3582" s="104">
        <f t="shared" si="278"/>
        <v>328.28411906976748</v>
      </c>
      <c r="AF3582" s="104">
        <f t="shared" si="279"/>
        <v>12474.796524651165</v>
      </c>
    </row>
    <row r="3583" spans="28:32" ht="20.100000000000001" customHeight="1" x14ac:dyDescent="0.5">
      <c r="AB3583" s="102">
        <f t="shared" si="275"/>
        <v>38</v>
      </c>
      <c r="AC3583" s="103">
        <f t="shared" si="276"/>
        <v>64.620930232558152</v>
      </c>
      <c r="AD3583" s="103">
        <f t="shared" si="277"/>
        <v>2455.5953488372097</v>
      </c>
      <c r="AE3583" s="104">
        <f t="shared" si="278"/>
        <v>328.28411906976748</v>
      </c>
      <c r="AF3583" s="104">
        <f t="shared" si="279"/>
        <v>12474.796524651165</v>
      </c>
    </row>
    <row r="3584" spans="28:32" ht="20.100000000000001" customHeight="1" x14ac:dyDescent="0.5">
      <c r="AB3584" s="102">
        <f t="shared" si="275"/>
        <v>38</v>
      </c>
      <c r="AC3584" s="103">
        <f t="shared" si="276"/>
        <v>64.620930232558152</v>
      </c>
      <c r="AD3584" s="103">
        <f t="shared" si="277"/>
        <v>2455.5953488372097</v>
      </c>
      <c r="AE3584" s="104">
        <f t="shared" si="278"/>
        <v>328.28411906976748</v>
      </c>
      <c r="AF3584" s="104">
        <f t="shared" si="279"/>
        <v>12474.796524651165</v>
      </c>
    </row>
    <row r="3585" spans="28:32" ht="20.100000000000001" customHeight="1" x14ac:dyDescent="0.5">
      <c r="AB3585" s="102">
        <f t="shared" si="275"/>
        <v>38</v>
      </c>
      <c r="AC3585" s="103">
        <f t="shared" si="276"/>
        <v>64.620930232558152</v>
      </c>
      <c r="AD3585" s="103">
        <f t="shared" si="277"/>
        <v>2455.5953488372097</v>
      </c>
      <c r="AE3585" s="104">
        <f t="shared" si="278"/>
        <v>328.28411906976748</v>
      </c>
      <c r="AF3585" s="104">
        <f t="shared" si="279"/>
        <v>12474.796524651165</v>
      </c>
    </row>
    <row r="3586" spans="28:32" ht="20.100000000000001" customHeight="1" x14ac:dyDescent="0.5">
      <c r="AB3586" s="102">
        <f t="shared" si="275"/>
        <v>38</v>
      </c>
      <c r="AC3586" s="103">
        <f t="shared" si="276"/>
        <v>64.620930232558152</v>
      </c>
      <c r="AD3586" s="103">
        <f t="shared" si="277"/>
        <v>2455.5953488372097</v>
      </c>
      <c r="AE3586" s="104">
        <f t="shared" si="278"/>
        <v>328.28411906976748</v>
      </c>
      <c r="AF3586" s="104">
        <f t="shared" si="279"/>
        <v>12474.796524651165</v>
      </c>
    </row>
    <row r="3587" spans="28:32" ht="20.100000000000001" customHeight="1" x14ac:dyDescent="0.5">
      <c r="AB3587" s="102">
        <f t="shared" si="275"/>
        <v>38</v>
      </c>
      <c r="AC3587" s="103">
        <f t="shared" si="276"/>
        <v>64.620930232558152</v>
      </c>
      <c r="AD3587" s="103">
        <f t="shared" si="277"/>
        <v>2455.5953488372097</v>
      </c>
      <c r="AE3587" s="104">
        <f t="shared" si="278"/>
        <v>328.28411906976748</v>
      </c>
      <c r="AF3587" s="104">
        <f t="shared" si="279"/>
        <v>12474.796524651165</v>
      </c>
    </row>
    <row r="3588" spans="28:32" ht="20.100000000000001" customHeight="1" x14ac:dyDescent="0.5">
      <c r="AB3588" s="102">
        <f t="shared" si="275"/>
        <v>38</v>
      </c>
      <c r="AC3588" s="103">
        <f t="shared" si="276"/>
        <v>64.620930232558152</v>
      </c>
      <c r="AD3588" s="103">
        <f t="shared" si="277"/>
        <v>2455.5953488372097</v>
      </c>
      <c r="AE3588" s="104">
        <f t="shared" si="278"/>
        <v>328.28411906976748</v>
      </c>
      <c r="AF3588" s="104">
        <f t="shared" si="279"/>
        <v>12474.796524651165</v>
      </c>
    </row>
    <row r="3589" spans="28:32" ht="20.100000000000001" customHeight="1" x14ac:dyDescent="0.5">
      <c r="AB3589" s="102">
        <f t="shared" si="275"/>
        <v>38</v>
      </c>
      <c r="AC3589" s="103">
        <f t="shared" si="276"/>
        <v>64.620930232558152</v>
      </c>
      <c r="AD3589" s="103">
        <f t="shared" si="277"/>
        <v>2455.5953488372097</v>
      </c>
      <c r="AE3589" s="104">
        <f t="shared" si="278"/>
        <v>328.28411906976748</v>
      </c>
      <c r="AF3589" s="104">
        <f t="shared" si="279"/>
        <v>12474.796524651165</v>
      </c>
    </row>
    <row r="3590" spans="28:32" ht="20.100000000000001" customHeight="1" x14ac:dyDescent="0.5">
      <c r="AB3590" s="102">
        <f t="shared" si="275"/>
        <v>38</v>
      </c>
      <c r="AC3590" s="103">
        <f t="shared" si="276"/>
        <v>64.620930232558152</v>
      </c>
      <c r="AD3590" s="103">
        <f t="shared" si="277"/>
        <v>2455.5953488372097</v>
      </c>
      <c r="AE3590" s="104">
        <f t="shared" si="278"/>
        <v>328.28411906976748</v>
      </c>
      <c r="AF3590" s="104">
        <f t="shared" si="279"/>
        <v>12474.796524651165</v>
      </c>
    </row>
    <row r="3591" spans="28:32" ht="20.100000000000001" customHeight="1" x14ac:dyDescent="0.5">
      <c r="AB3591" s="102">
        <f t="shared" ref="AB3591:AB3654" si="280">AB3590+U3591</f>
        <v>38</v>
      </c>
      <c r="AC3591" s="103">
        <f t="shared" ref="AC3591:AC3654" si="281">IF(U3591&gt;0,(W3591+AD3590)/AB3591,AC3590)</f>
        <v>64.620930232558152</v>
      </c>
      <c r="AD3591" s="103">
        <f t="shared" ref="AD3591:AD3654" si="282">AB3591*AC3591</f>
        <v>2455.5953488372097</v>
      </c>
      <c r="AE3591" s="104">
        <f t="shared" ref="AE3591:AE3654" si="283">IF(U3591&gt;0,(AF3590+Z3591)/AB3591,AE3590)</f>
        <v>328.28411906976748</v>
      </c>
      <c r="AF3591" s="104">
        <f t="shared" ref="AF3591:AF3654" si="284">AB3591*AE3591</f>
        <v>12474.796524651165</v>
      </c>
    </row>
    <row r="3592" spans="28:32" ht="20.100000000000001" customHeight="1" x14ac:dyDescent="0.5">
      <c r="AB3592" s="102">
        <f t="shared" si="280"/>
        <v>38</v>
      </c>
      <c r="AC3592" s="103">
        <f t="shared" si="281"/>
        <v>64.620930232558152</v>
      </c>
      <c r="AD3592" s="103">
        <f t="shared" si="282"/>
        <v>2455.5953488372097</v>
      </c>
      <c r="AE3592" s="104">
        <f t="shared" si="283"/>
        <v>328.28411906976748</v>
      </c>
      <c r="AF3592" s="104">
        <f t="shared" si="284"/>
        <v>12474.796524651165</v>
      </c>
    </row>
    <row r="3593" spans="28:32" ht="20.100000000000001" customHeight="1" x14ac:dyDescent="0.5">
      <c r="AB3593" s="102">
        <f t="shared" si="280"/>
        <v>38</v>
      </c>
      <c r="AC3593" s="103">
        <f t="shared" si="281"/>
        <v>64.620930232558152</v>
      </c>
      <c r="AD3593" s="103">
        <f t="shared" si="282"/>
        <v>2455.5953488372097</v>
      </c>
      <c r="AE3593" s="104">
        <f t="shared" si="283"/>
        <v>328.28411906976748</v>
      </c>
      <c r="AF3593" s="104">
        <f t="shared" si="284"/>
        <v>12474.796524651165</v>
      </c>
    </row>
    <row r="3594" spans="28:32" ht="20.100000000000001" customHeight="1" x14ac:dyDescent="0.5">
      <c r="AB3594" s="102">
        <f t="shared" si="280"/>
        <v>38</v>
      </c>
      <c r="AC3594" s="103">
        <f t="shared" si="281"/>
        <v>64.620930232558152</v>
      </c>
      <c r="AD3594" s="103">
        <f t="shared" si="282"/>
        <v>2455.5953488372097</v>
      </c>
      <c r="AE3594" s="104">
        <f t="shared" si="283"/>
        <v>328.28411906976748</v>
      </c>
      <c r="AF3594" s="104">
        <f t="shared" si="284"/>
        <v>12474.796524651165</v>
      </c>
    </row>
    <row r="3595" spans="28:32" ht="20.100000000000001" customHeight="1" x14ac:dyDescent="0.5">
      <c r="AB3595" s="102">
        <f t="shared" si="280"/>
        <v>38</v>
      </c>
      <c r="AC3595" s="103">
        <f t="shared" si="281"/>
        <v>64.620930232558152</v>
      </c>
      <c r="AD3595" s="103">
        <f t="shared" si="282"/>
        <v>2455.5953488372097</v>
      </c>
      <c r="AE3595" s="104">
        <f t="shared" si="283"/>
        <v>328.28411906976748</v>
      </c>
      <c r="AF3595" s="104">
        <f t="shared" si="284"/>
        <v>12474.796524651165</v>
      </c>
    </row>
    <row r="3596" spans="28:32" ht="20.100000000000001" customHeight="1" x14ac:dyDescent="0.5">
      <c r="AB3596" s="102">
        <f t="shared" si="280"/>
        <v>38</v>
      </c>
      <c r="AC3596" s="103">
        <f t="shared" si="281"/>
        <v>64.620930232558152</v>
      </c>
      <c r="AD3596" s="103">
        <f t="shared" si="282"/>
        <v>2455.5953488372097</v>
      </c>
      <c r="AE3596" s="104">
        <f t="shared" si="283"/>
        <v>328.28411906976748</v>
      </c>
      <c r="AF3596" s="104">
        <f t="shared" si="284"/>
        <v>12474.796524651165</v>
      </c>
    </row>
    <row r="3597" spans="28:32" ht="20.100000000000001" customHeight="1" x14ac:dyDescent="0.5">
      <c r="AB3597" s="102">
        <f t="shared" si="280"/>
        <v>38</v>
      </c>
      <c r="AC3597" s="103">
        <f t="shared" si="281"/>
        <v>64.620930232558152</v>
      </c>
      <c r="AD3597" s="103">
        <f t="shared" si="282"/>
        <v>2455.5953488372097</v>
      </c>
      <c r="AE3597" s="104">
        <f t="shared" si="283"/>
        <v>328.28411906976748</v>
      </c>
      <c r="AF3597" s="104">
        <f t="shared" si="284"/>
        <v>12474.796524651165</v>
      </c>
    </row>
    <row r="3598" spans="28:32" ht="20.100000000000001" customHeight="1" x14ac:dyDescent="0.5">
      <c r="AB3598" s="102">
        <f t="shared" si="280"/>
        <v>38</v>
      </c>
      <c r="AC3598" s="103">
        <f t="shared" si="281"/>
        <v>64.620930232558152</v>
      </c>
      <c r="AD3598" s="103">
        <f t="shared" si="282"/>
        <v>2455.5953488372097</v>
      </c>
      <c r="AE3598" s="104">
        <f t="shared" si="283"/>
        <v>328.28411906976748</v>
      </c>
      <c r="AF3598" s="104">
        <f t="shared" si="284"/>
        <v>12474.796524651165</v>
      </c>
    </row>
    <row r="3599" spans="28:32" ht="20.100000000000001" customHeight="1" x14ac:dyDescent="0.5">
      <c r="AB3599" s="102">
        <f t="shared" si="280"/>
        <v>38</v>
      </c>
      <c r="AC3599" s="103">
        <f t="shared" si="281"/>
        <v>64.620930232558152</v>
      </c>
      <c r="AD3599" s="103">
        <f t="shared" si="282"/>
        <v>2455.5953488372097</v>
      </c>
      <c r="AE3599" s="104">
        <f t="shared" si="283"/>
        <v>328.28411906976748</v>
      </c>
      <c r="AF3599" s="104">
        <f t="shared" si="284"/>
        <v>12474.796524651165</v>
      </c>
    </row>
    <row r="3600" spans="28:32" ht="20.100000000000001" customHeight="1" x14ac:dyDescent="0.5">
      <c r="AB3600" s="102">
        <f t="shared" si="280"/>
        <v>38</v>
      </c>
      <c r="AC3600" s="103">
        <f t="shared" si="281"/>
        <v>64.620930232558152</v>
      </c>
      <c r="AD3600" s="103">
        <f t="shared" si="282"/>
        <v>2455.5953488372097</v>
      </c>
      <c r="AE3600" s="104">
        <f t="shared" si="283"/>
        <v>328.28411906976748</v>
      </c>
      <c r="AF3600" s="104">
        <f t="shared" si="284"/>
        <v>12474.796524651165</v>
      </c>
    </row>
    <row r="3601" spans="28:32" ht="20.100000000000001" customHeight="1" x14ac:dyDescent="0.5">
      <c r="AB3601" s="102">
        <f t="shared" si="280"/>
        <v>38</v>
      </c>
      <c r="AC3601" s="103">
        <f t="shared" si="281"/>
        <v>64.620930232558152</v>
      </c>
      <c r="AD3601" s="103">
        <f t="shared" si="282"/>
        <v>2455.5953488372097</v>
      </c>
      <c r="AE3601" s="104">
        <f t="shared" si="283"/>
        <v>328.28411906976748</v>
      </c>
      <c r="AF3601" s="104">
        <f t="shared" si="284"/>
        <v>12474.796524651165</v>
      </c>
    </row>
    <row r="3602" spans="28:32" ht="20.100000000000001" customHeight="1" x14ac:dyDescent="0.5">
      <c r="AB3602" s="102">
        <f t="shared" si="280"/>
        <v>38</v>
      </c>
      <c r="AC3602" s="103">
        <f t="shared" si="281"/>
        <v>64.620930232558152</v>
      </c>
      <c r="AD3602" s="103">
        <f t="shared" si="282"/>
        <v>2455.5953488372097</v>
      </c>
      <c r="AE3602" s="104">
        <f t="shared" si="283"/>
        <v>328.28411906976748</v>
      </c>
      <c r="AF3602" s="104">
        <f t="shared" si="284"/>
        <v>12474.796524651165</v>
      </c>
    </row>
    <row r="3603" spans="28:32" ht="20.100000000000001" customHeight="1" x14ac:dyDescent="0.5">
      <c r="AB3603" s="102">
        <f t="shared" si="280"/>
        <v>38</v>
      </c>
      <c r="AC3603" s="103">
        <f t="shared" si="281"/>
        <v>64.620930232558152</v>
      </c>
      <c r="AD3603" s="103">
        <f t="shared" si="282"/>
        <v>2455.5953488372097</v>
      </c>
      <c r="AE3603" s="104">
        <f t="shared" si="283"/>
        <v>328.28411906976748</v>
      </c>
      <c r="AF3603" s="104">
        <f t="shared" si="284"/>
        <v>12474.796524651165</v>
      </c>
    </row>
    <row r="3604" spans="28:32" ht="20.100000000000001" customHeight="1" x14ac:dyDescent="0.5">
      <c r="AB3604" s="102">
        <f t="shared" si="280"/>
        <v>38</v>
      </c>
      <c r="AC3604" s="103">
        <f t="shared" si="281"/>
        <v>64.620930232558152</v>
      </c>
      <c r="AD3604" s="103">
        <f t="shared" si="282"/>
        <v>2455.5953488372097</v>
      </c>
      <c r="AE3604" s="104">
        <f t="shared" si="283"/>
        <v>328.28411906976748</v>
      </c>
      <c r="AF3604" s="104">
        <f t="shared" si="284"/>
        <v>12474.796524651165</v>
      </c>
    </row>
    <row r="3605" spans="28:32" ht="20.100000000000001" customHeight="1" x14ac:dyDescent="0.5">
      <c r="AB3605" s="102">
        <f t="shared" si="280"/>
        <v>38</v>
      </c>
      <c r="AC3605" s="103">
        <f t="shared" si="281"/>
        <v>64.620930232558152</v>
      </c>
      <c r="AD3605" s="103">
        <f t="shared" si="282"/>
        <v>2455.5953488372097</v>
      </c>
      <c r="AE3605" s="104">
        <f t="shared" si="283"/>
        <v>328.28411906976748</v>
      </c>
      <c r="AF3605" s="104">
        <f t="shared" si="284"/>
        <v>12474.796524651165</v>
      </c>
    </row>
    <row r="3606" spans="28:32" ht="20.100000000000001" customHeight="1" x14ac:dyDescent="0.5">
      <c r="AB3606" s="102">
        <f t="shared" si="280"/>
        <v>38</v>
      </c>
      <c r="AC3606" s="103">
        <f t="shared" si="281"/>
        <v>64.620930232558152</v>
      </c>
      <c r="AD3606" s="103">
        <f t="shared" si="282"/>
        <v>2455.5953488372097</v>
      </c>
      <c r="AE3606" s="104">
        <f t="shared" si="283"/>
        <v>328.28411906976748</v>
      </c>
      <c r="AF3606" s="104">
        <f t="shared" si="284"/>
        <v>12474.796524651165</v>
      </c>
    </row>
    <row r="3607" spans="28:32" ht="20.100000000000001" customHeight="1" x14ac:dyDescent="0.5">
      <c r="AB3607" s="102">
        <f t="shared" si="280"/>
        <v>38</v>
      </c>
      <c r="AC3607" s="103">
        <f t="shared" si="281"/>
        <v>64.620930232558152</v>
      </c>
      <c r="AD3607" s="103">
        <f t="shared" si="282"/>
        <v>2455.5953488372097</v>
      </c>
      <c r="AE3607" s="104">
        <f t="shared" si="283"/>
        <v>328.28411906976748</v>
      </c>
      <c r="AF3607" s="104">
        <f t="shared" si="284"/>
        <v>12474.796524651165</v>
      </c>
    </row>
    <row r="3608" spans="28:32" ht="20.100000000000001" customHeight="1" x14ac:dyDescent="0.5">
      <c r="AB3608" s="102">
        <f t="shared" si="280"/>
        <v>38</v>
      </c>
      <c r="AC3608" s="103">
        <f t="shared" si="281"/>
        <v>64.620930232558152</v>
      </c>
      <c r="AD3608" s="103">
        <f t="shared" si="282"/>
        <v>2455.5953488372097</v>
      </c>
      <c r="AE3608" s="104">
        <f t="shared" si="283"/>
        <v>328.28411906976748</v>
      </c>
      <c r="AF3608" s="104">
        <f t="shared" si="284"/>
        <v>12474.796524651165</v>
      </c>
    </row>
    <row r="3609" spans="28:32" ht="20.100000000000001" customHeight="1" x14ac:dyDescent="0.5">
      <c r="AB3609" s="102">
        <f t="shared" si="280"/>
        <v>38</v>
      </c>
      <c r="AC3609" s="103">
        <f t="shared" si="281"/>
        <v>64.620930232558152</v>
      </c>
      <c r="AD3609" s="103">
        <f t="shared" si="282"/>
        <v>2455.5953488372097</v>
      </c>
      <c r="AE3609" s="104">
        <f t="shared" si="283"/>
        <v>328.28411906976748</v>
      </c>
      <c r="AF3609" s="104">
        <f t="shared" si="284"/>
        <v>12474.796524651165</v>
      </c>
    </row>
    <row r="3610" spans="28:32" ht="20.100000000000001" customHeight="1" x14ac:dyDescent="0.5">
      <c r="AB3610" s="102">
        <f t="shared" si="280"/>
        <v>38</v>
      </c>
      <c r="AC3610" s="103">
        <f t="shared" si="281"/>
        <v>64.620930232558152</v>
      </c>
      <c r="AD3610" s="103">
        <f t="shared" si="282"/>
        <v>2455.5953488372097</v>
      </c>
      <c r="AE3610" s="104">
        <f t="shared" si="283"/>
        <v>328.28411906976748</v>
      </c>
      <c r="AF3610" s="104">
        <f t="shared" si="284"/>
        <v>12474.796524651165</v>
      </c>
    </row>
    <row r="3611" spans="28:32" ht="20.100000000000001" customHeight="1" x14ac:dyDescent="0.5">
      <c r="AB3611" s="102">
        <f t="shared" si="280"/>
        <v>38</v>
      </c>
      <c r="AC3611" s="103">
        <f t="shared" si="281"/>
        <v>64.620930232558152</v>
      </c>
      <c r="AD3611" s="103">
        <f t="shared" si="282"/>
        <v>2455.5953488372097</v>
      </c>
      <c r="AE3611" s="104">
        <f t="shared" si="283"/>
        <v>328.28411906976748</v>
      </c>
      <c r="AF3611" s="104">
        <f t="shared" si="284"/>
        <v>12474.796524651165</v>
      </c>
    </row>
    <row r="3612" spans="28:32" ht="20.100000000000001" customHeight="1" x14ac:dyDescent="0.5">
      <c r="AB3612" s="102">
        <f t="shared" si="280"/>
        <v>38</v>
      </c>
      <c r="AC3612" s="103">
        <f t="shared" si="281"/>
        <v>64.620930232558152</v>
      </c>
      <c r="AD3612" s="103">
        <f t="shared" si="282"/>
        <v>2455.5953488372097</v>
      </c>
      <c r="AE3612" s="104">
        <f t="shared" si="283"/>
        <v>328.28411906976748</v>
      </c>
      <c r="AF3612" s="104">
        <f t="shared" si="284"/>
        <v>12474.796524651165</v>
      </c>
    </row>
    <row r="3613" spans="28:32" ht="20.100000000000001" customHeight="1" x14ac:dyDescent="0.5">
      <c r="AB3613" s="102">
        <f t="shared" si="280"/>
        <v>38</v>
      </c>
      <c r="AC3613" s="103">
        <f t="shared" si="281"/>
        <v>64.620930232558152</v>
      </c>
      <c r="AD3613" s="103">
        <f t="shared" si="282"/>
        <v>2455.5953488372097</v>
      </c>
      <c r="AE3613" s="104">
        <f t="shared" si="283"/>
        <v>328.28411906976748</v>
      </c>
      <c r="AF3613" s="104">
        <f t="shared" si="284"/>
        <v>12474.796524651165</v>
      </c>
    </row>
    <row r="3614" spans="28:32" ht="20.100000000000001" customHeight="1" x14ac:dyDescent="0.5">
      <c r="AB3614" s="102">
        <f t="shared" si="280"/>
        <v>38</v>
      </c>
      <c r="AC3614" s="103">
        <f t="shared" si="281"/>
        <v>64.620930232558152</v>
      </c>
      <c r="AD3614" s="103">
        <f t="shared" si="282"/>
        <v>2455.5953488372097</v>
      </c>
      <c r="AE3614" s="104">
        <f t="shared" si="283"/>
        <v>328.28411906976748</v>
      </c>
      <c r="AF3614" s="104">
        <f t="shared" si="284"/>
        <v>12474.796524651165</v>
      </c>
    </row>
    <row r="3615" spans="28:32" ht="20.100000000000001" customHeight="1" x14ac:dyDescent="0.5">
      <c r="AB3615" s="102">
        <f t="shared" si="280"/>
        <v>38</v>
      </c>
      <c r="AC3615" s="103">
        <f t="shared" si="281"/>
        <v>64.620930232558152</v>
      </c>
      <c r="AD3615" s="103">
        <f t="shared" si="282"/>
        <v>2455.5953488372097</v>
      </c>
      <c r="AE3615" s="104">
        <f t="shared" si="283"/>
        <v>328.28411906976748</v>
      </c>
      <c r="AF3615" s="104">
        <f t="shared" si="284"/>
        <v>12474.796524651165</v>
      </c>
    </row>
    <row r="3616" spans="28:32" ht="20.100000000000001" customHeight="1" x14ac:dyDescent="0.5">
      <c r="AB3616" s="102">
        <f t="shared" si="280"/>
        <v>38</v>
      </c>
      <c r="AC3616" s="103">
        <f t="shared" si="281"/>
        <v>64.620930232558152</v>
      </c>
      <c r="AD3616" s="103">
        <f t="shared" si="282"/>
        <v>2455.5953488372097</v>
      </c>
      <c r="AE3616" s="104">
        <f t="shared" si="283"/>
        <v>328.28411906976748</v>
      </c>
      <c r="AF3616" s="104">
        <f t="shared" si="284"/>
        <v>12474.796524651165</v>
      </c>
    </row>
    <row r="3617" spans="28:32" ht="20.100000000000001" customHeight="1" x14ac:dyDescent="0.5">
      <c r="AB3617" s="102">
        <f t="shared" si="280"/>
        <v>38</v>
      </c>
      <c r="AC3617" s="103">
        <f t="shared" si="281"/>
        <v>64.620930232558152</v>
      </c>
      <c r="AD3617" s="103">
        <f t="shared" si="282"/>
        <v>2455.5953488372097</v>
      </c>
      <c r="AE3617" s="104">
        <f t="shared" si="283"/>
        <v>328.28411906976748</v>
      </c>
      <c r="AF3617" s="104">
        <f t="shared" si="284"/>
        <v>12474.796524651165</v>
      </c>
    </row>
    <row r="3618" spans="28:32" ht="20.100000000000001" customHeight="1" x14ac:dyDescent="0.5">
      <c r="AB3618" s="102">
        <f t="shared" si="280"/>
        <v>38</v>
      </c>
      <c r="AC3618" s="103">
        <f t="shared" si="281"/>
        <v>64.620930232558152</v>
      </c>
      <c r="AD3618" s="103">
        <f t="shared" si="282"/>
        <v>2455.5953488372097</v>
      </c>
      <c r="AE3618" s="104">
        <f t="shared" si="283"/>
        <v>328.28411906976748</v>
      </c>
      <c r="AF3618" s="104">
        <f t="shared" si="284"/>
        <v>12474.796524651165</v>
      </c>
    </row>
    <row r="3619" spans="28:32" ht="20.100000000000001" customHeight="1" x14ac:dyDescent="0.5">
      <c r="AB3619" s="102">
        <f t="shared" si="280"/>
        <v>38</v>
      </c>
      <c r="AC3619" s="103">
        <f t="shared" si="281"/>
        <v>64.620930232558152</v>
      </c>
      <c r="AD3619" s="103">
        <f t="shared" si="282"/>
        <v>2455.5953488372097</v>
      </c>
      <c r="AE3619" s="104">
        <f t="shared" si="283"/>
        <v>328.28411906976748</v>
      </c>
      <c r="AF3619" s="104">
        <f t="shared" si="284"/>
        <v>12474.796524651165</v>
      </c>
    </row>
    <row r="3620" spans="28:32" ht="20.100000000000001" customHeight="1" x14ac:dyDescent="0.5">
      <c r="AB3620" s="102">
        <f t="shared" si="280"/>
        <v>38</v>
      </c>
      <c r="AC3620" s="103">
        <f t="shared" si="281"/>
        <v>64.620930232558152</v>
      </c>
      <c r="AD3620" s="103">
        <f t="shared" si="282"/>
        <v>2455.5953488372097</v>
      </c>
      <c r="AE3620" s="104">
        <f t="shared" si="283"/>
        <v>328.28411906976748</v>
      </c>
      <c r="AF3620" s="104">
        <f t="shared" si="284"/>
        <v>12474.796524651165</v>
      </c>
    </row>
    <row r="3621" spans="28:32" ht="20.100000000000001" customHeight="1" x14ac:dyDescent="0.5">
      <c r="AB3621" s="102">
        <f t="shared" si="280"/>
        <v>38</v>
      </c>
      <c r="AC3621" s="103">
        <f t="shared" si="281"/>
        <v>64.620930232558152</v>
      </c>
      <c r="AD3621" s="103">
        <f t="shared" si="282"/>
        <v>2455.5953488372097</v>
      </c>
      <c r="AE3621" s="104">
        <f t="shared" si="283"/>
        <v>328.28411906976748</v>
      </c>
      <c r="AF3621" s="104">
        <f t="shared" si="284"/>
        <v>12474.796524651165</v>
      </c>
    </row>
    <row r="3622" spans="28:32" ht="20.100000000000001" customHeight="1" x14ac:dyDescent="0.5">
      <c r="AB3622" s="102">
        <f t="shared" si="280"/>
        <v>38</v>
      </c>
      <c r="AC3622" s="103">
        <f t="shared" si="281"/>
        <v>64.620930232558152</v>
      </c>
      <c r="AD3622" s="103">
        <f t="shared" si="282"/>
        <v>2455.5953488372097</v>
      </c>
      <c r="AE3622" s="104">
        <f t="shared" si="283"/>
        <v>328.28411906976748</v>
      </c>
      <c r="AF3622" s="104">
        <f t="shared" si="284"/>
        <v>12474.796524651165</v>
      </c>
    </row>
    <row r="3623" spans="28:32" ht="20.100000000000001" customHeight="1" x14ac:dyDescent="0.5">
      <c r="AB3623" s="102">
        <f t="shared" si="280"/>
        <v>38</v>
      </c>
      <c r="AC3623" s="103">
        <f t="shared" si="281"/>
        <v>64.620930232558152</v>
      </c>
      <c r="AD3623" s="103">
        <f t="shared" si="282"/>
        <v>2455.5953488372097</v>
      </c>
      <c r="AE3623" s="104">
        <f t="shared" si="283"/>
        <v>328.28411906976748</v>
      </c>
      <c r="AF3623" s="104">
        <f t="shared" si="284"/>
        <v>12474.796524651165</v>
      </c>
    </row>
    <row r="3624" spans="28:32" ht="20.100000000000001" customHeight="1" x14ac:dyDescent="0.5">
      <c r="AB3624" s="102">
        <f t="shared" si="280"/>
        <v>38</v>
      </c>
      <c r="AC3624" s="103">
        <f t="shared" si="281"/>
        <v>64.620930232558152</v>
      </c>
      <c r="AD3624" s="103">
        <f t="shared" si="282"/>
        <v>2455.5953488372097</v>
      </c>
      <c r="AE3624" s="104">
        <f t="shared" si="283"/>
        <v>328.28411906976748</v>
      </c>
      <c r="AF3624" s="104">
        <f t="shared" si="284"/>
        <v>12474.796524651165</v>
      </c>
    </row>
    <row r="3625" spans="28:32" ht="20.100000000000001" customHeight="1" x14ac:dyDescent="0.5">
      <c r="AB3625" s="102">
        <f t="shared" si="280"/>
        <v>38</v>
      </c>
      <c r="AC3625" s="103">
        <f t="shared" si="281"/>
        <v>64.620930232558152</v>
      </c>
      <c r="AD3625" s="103">
        <f t="shared" si="282"/>
        <v>2455.5953488372097</v>
      </c>
      <c r="AE3625" s="104">
        <f t="shared" si="283"/>
        <v>328.28411906976748</v>
      </c>
      <c r="AF3625" s="104">
        <f t="shared" si="284"/>
        <v>12474.796524651165</v>
      </c>
    </row>
    <row r="3626" spans="28:32" ht="20.100000000000001" customHeight="1" x14ac:dyDescent="0.5">
      <c r="AB3626" s="102">
        <f t="shared" si="280"/>
        <v>38</v>
      </c>
      <c r="AC3626" s="103">
        <f t="shared" si="281"/>
        <v>64.620930232558152</v>
      </c>
      <c r="AD3626" s="103">
        <f t="shared" si="282"/>
        <v>2455.5953488372097</v>
      </c>
      <c r="AE3626" s="104">
        <f t="shared" si="283"/>
        <v>328.28411906976748</v>
      </c>
      <c r="AF3626" s="104">
        <f t="shared" si="284"/>
        <v>12474.796524651165</v>
      </c>
    </row>
    <row r="3627" spans="28:32" ht="20.100000000000001" customHeight="1" x14ac:dyDescent="0.5">
      <c r="AB3627" s="102">
        <f t="shared" si="280"/>
        <v>38</v>
      </c>
      <c r="AC3627" s="103">
        <f t="shared" si="281"/>
        <v>64.620930232558152</v>
      </c>
      <c r="AD3627" s="103">
        <f t="shared" si="282"/>
        <v>2455.5953488372097</v>
      </c>
      <c r="AE3627" s="104">
        <f t="shared" si="283"/>
        <v>328.28411906976748</v>
      </c>
      <c r="AF3627" s="104">
        <f t="shared" si="284"/>
        <v>12474.796524651165</v>
      </c>
    </row>
    <row r="3628" spans="28:32" ht="20.100000000000001" customHeight="1" x14ac:dyDescent="0.5">
      <c r="AB3628" s="102">
        <f t="shared" si="280"/>
        <v>38</v>
      </c>
      <c r="AC3628" s="103">
        <f t="shared" si="281"/>
        <v>64.620930232558152</v>
      </c>
      <c r="AD3628" s="103">
        <f t="shared" si="282"/>
        <v>2455.5953488372097</v>
      </c>
      <c r="AE3628" s="104">
        <f t="shared" si="283"/>
        <v>328.28411906976748</v>
      </c>
      <c r="AF3628" s="104">
        <f t="shared" si="284"/>
        <v>12474.796524651165</v>
      </c>
    </row>
    <row r="3629" spans="28:32" ht="20.100000000000001" customHeight="1" x14ac:dyDescent="0.5">
      <c r="AB3629" s="102">
        <f t="shared" si="280"/>
        <v>38</v>
      </c>
      <c r="AC3629" s="103">
        <f t="shared" si="281"/>
        <v>64.620930232558152</v>
      </c>
      <c r="AD3629" s="103">
        <f t="shared" si="282"/>
        <v>2455.5953488372097</v>
      </c>
      <c r="AE3629" s="104">
        <f t="shared" si="283"/>
        <v>328.28411906976748</v>
      </c>
      <c r="AF3629" s="104">
        <f t="shared" si="284"/>
        <v>12474.796524651165</v>
      </c>
    </row>
    <row r="3630" spans="28:32" ht="20.100000000000001" customHeight="1" x14ac:dyDescent="0.5">
      <c r="AB3630" s="102">
        <f t="shared" si="280"/>
        <v>38</v>
      </c>
      <c r="AC3630" s="103">
        <f t="shared" si="281"/>
        <v>64.620930232558152</v>
      </c>
      <c r="AD3630" s="103">
        <f t="shared" si="282"/>
        <v>2455.5953488372097</v>
      </c>
      <c r="AE3630" s="104">
        <f t="shared" si="283"/>
        <v>328.28411906976748</v>
      </c>
      <c r="AF3630" s="104">
        <f t="shared" si="284"/>
        <v>12474.796524651165</v>
      </c>
    </row>
    <row r="3631" spans="28:32" ht="20.100000000000001" customHeight="1" x14ac:dyDescent="0.5">
      <c r="AB3631" s="102">
        <f t="shared" si="280"/>
        <v>38</v>
      </c>
      <c r="AC3631" s="103">
        <f t="shared" si="281"/>
        <v>64.620930232558152</v>
      </c>
      <c r="AD3631" s="103">
        <f t="shared" si="282"/>
        <v>2455.5953488372097</v>
      </c>
      <c r="AE3631" s="104">
        <f t="shared" si="283"/>
        <v>328.28411906976748</v>
      </c>
      <c r="AF3631" s="104">
        <f t="shared" si="284"/>
        <v>12474.796524651165</v>
      </c>
    </row>
    <row r="3632" spans="28:32" ht="20.100000000000001" customHeight="1" x14ac:dyDescent="0.5">
      <c r="AB3632" s="102">
        <f t="shared" si="280"/>
        <v>38</v>
      </c>
      <c r="AC3632" s="103">
        <f t="shared" si="281"/>
        <v>64.620930232558152</v>
      </c>
      <c r="AD3632" s="103">
        <f t="shared" si="282"/>
        <v>2455.5953488372097</v>
      </c>
      <c r="AE3632" s="104">
        <f t="shared" si="283"/>
        <v>328.28411906976748</v>
      </c>
      <c r="AF3632" s="104">
        <f t="shared" si="284"/>
        <v>12474.796524651165</v>
      </c>
    </row>
    <row r="3633" spans="28:32" ht="20.100000000000001" customHeight="1" x14ac:dyDescent="0.5">
      <c r="AB3633" s="102">
        <f t="shared" si="280"/>
        <v>38</v>
      </c>
      <c r="AC3633" s="103">
        <f t="shared" si="281"/>
        <v>64.620930232558152</v>
      </c>
      <c r="AD3633" s="103">
        <f t="shared" si="282"/>
        <v>2455.5953488372097</v>
      </c>
      <c r="AE3633" s="104">
        <f t="shared" si="283"/>
        <v>328.28411906976748</v>
      </c>
      <c r="AF3633" s="104">
        <f t="shared" si="284"/>
        <v>12474.796524651165</v>
      </c>
    </row>
    <row r="3634" spans="28:32" ht="20.100000000000001" customHeight="1" x14ac:dyDescent="0.5">
      <c r="AB3634" s="102">
        <f t="shared" si="280"/>
        <v>38</v>
      </c>
      <c r="AC3634" s="103">
        <f t="shared" si="281"/>
        <v>64.620930232558152</v>
      </c>
      <c r="AD3634" s="103">
        <f t="shared" si="282"/>
        <v>2455.5953488372097</v>
      </c>
      <c r="AE3634" s="104">
        <f t="shared" si="283"/>
        <v>328.28411906976748</v>
      </c>
      <c r="AF3634" s="104">
        <f t="shared" si="284"/>
        <v>12474.796524651165</v>
      </c>
    </row>
    <row r="3635" spans="28:32" ht="20.100000000000001" customHeight="1" x14ac:dyDescent="0.5">
      <c r="AB3635" s="102">
        <f t="shared" si="280"/>
        <v>38</v>
      </c>
      <c r="AC3635" s="103">
        <f t="shared" si="281"/>
        <v>64.620930232558152</v>
      </c>
      <c r="AD3635" s="103">
        <f t="shared" si="282"/>
        <v>2455.5953488372097</v>
      </c>
      <c r="AE3635" s="104">
        <f t="shared" si="283"/>
        <v>328.28411906976748</v>
      </c>
      <c r="AF3635" s="104">
        <f t="shared" si="284"/>
        <v>12474.796524651165</v>
      </c>
    </row>
    <row r="3636" spans="28:32" ht="20.100000000000001" customHeight="1" x14ac:dyDescent="0.5">
      <c r="AB3636" s="102">
        <f t="shared" si="280"/>
        <v>38</v>
      </c>
      <c r="AC3636" s="103">
        <f t="shared" si="281"/>
        <v>64.620930232558152</v>
      </c>
      <c r="AD3636" s="103">
        <f t="shared" si="282"/>
        <v>2455.5953488372097</v>
      </c>
      <c r="AE3636" s="104">
        <f t="shared" si="283"/>
        <v>328.28411906976748</v>
      </c>
      <c r="AF3636" s="104">
        <f t="shared" si="284"/>
        <v>12474.796524651165</v>
      </c>
    </row>
    <row r="3637" spans="28:32" ht="20.100000000000001" customHeight="1" x14ac:dyDescent="0.5">
      <c r="AB3637" s="102">
        <f t="shared" si="280"/>
        <v>38</v>
      </c>
      <c r="AC3637" s="103">
        <f t="shared" si="281"/>
        <v>64.620930232558152</v>
      </c>
      <c r="AD3637" s="103">
        <f t="shared" si="282"/>
        <v>2455.5953488372097</v>
      </c>
      <c r="AE3637" s="104">
        <f t="shared" si="283"/>
        <v>328.28411906976748</v>
      </c>
      <c r="AF3637" s="104">
        <f t="shared" si="284"/>
        <v>12474.796524651165</v>
      </c>
    </row>
    <row r="3638" spans="28:32" ht="20.100000000000001" customHeight="1" x14ac:dyDescent="0.5">
      <c r="AB3638" s="102">
        <f t="shared" si="280"/>
        <v>38</v>
      </c>
      <c r="AC3638" s="103">
        <f t="shared" si="281"/>
        <v>64.620930232558152</v>
      </c>
      <c r="AD3638" s="103">
        <f t="shared" si="282"/>
        <v>2455.5953488372097</v>
      </c>
      <c r="AE3638" s="104">
        <f t="shared" si="283"/>
        <v>328.28411906976748</v>
      </c>
      <c r="AF3638" s="104">
        <f t="shared" si="284"/>
        <v>12474.796524651165</v>
      </c>
    </row>
    <row r="3639" spans="28:32" ht="20.100000000000001" customHeight="1" x14ac:dyDescent="0.5">
      <c r="AB3639" s="102">
        <f t="shared" si="280"/>
        <v>38</v>
      </c>
      <c r="AC3639" s="103">
        <f t="shared" si="281"/>
        <v>64.620930232558152</v>
      </c>
      <c r="AD3639" s="103">
        <f t="shared" si="282"/>
        <v>2455.5953488372097</v>
      </c>
      <c r="AE3639" s="104">
        <f t="shared" si="283"/>
        <v>328.28411906976748</v>
      </c>
      <c r="AF3639" s="104">
        <f t="shared" si="284"/>
        <v>12474.796524651165</v>
      </c>
    </row>
    <row r="3640" spans="28:32" ht="20.100000000000001" customHeight="1" x14ac:dyDescent="0.5">
      <c r="AB3640" s="102">
        <f t="shared" si="280"/>
        <v>38</v>
      </c>
      <c r="AC3640" s="103">
        <f t="shared" si="281"/>
        <v>64.620930232558152</v>
      </c>
      <c r="AD3640" s="103">
        <f t="shared" si="282"/>
        <v>2455.5953488372097</v>
      </c>
      <c r="AE3640" s="104">
        <f t="shared" si="283"/>
        <v>328.28411906976748</v>
      </c>
      <c r="AF3640" s="104">
        <f t="shared" si="284"/>
        <v>12474.796524651165</v>
      </c>
    </row>
    <row r="3641" spans="28:32" ht="20.100000000000001" customHeight="1" x14ac:dyDescent="0.5">
      <c r="AB3641" s="102">
        <f t="shared" si="280"/>
        <v>38</v>
      </c>
      <c r="AC3641" s="103">
        <f t="shared" si="281"/>
        <v>64.620930232558152</v>
      </c>
      <c r="AD3641" s="103">
        <f t="shared" si="282"/>
        <v>2455.5953488372097</v>
      </c>
      <c r="AE3641" s="104">
        <f t="shared" si="283"/>
        <v>328.28411906976748</v>
      </c>
      <c r="AF3641" s="104">
        <f t="shared" si="284"/>
        <v>12474.796524651165</v>
      </c>
    </row>
    <row r="3642" spans="28:32" ht="20.100000000000001" customHeight="1" x14ac:dyDescent="0.5">
      <c r="AB3642" s="102">
        <f t="shared" si="280"/>
        <v>38</v>
      </c>
      <c r="AC3642" s="103">
        <f t="shared" si="281"/>
        <v>64.620930232558152</v>
      </c>
      <c r="AD3642" s="103">
        <f t="shared" si="282"/>
        <v>2455.5953488372097</v>
      </c>
      <c r="AE3642" s="104">
        <f t="shared" si="283"/>
        <v>328.28411906976748</v>
      </c>
      <c r="AF3642" s="104">
        <f t="shared" si="284"/>
        <v>12474.796524651165</v>
      </c>
    </row>
    <row r="3643" spans="28:32" ht="20.100000000000001" customHeight="1" x14ac:dyDescent="0.5">
      <c r="AB3643" s="102">
        <f t="shared" si="280"/>
        <v>38</v>
      </c>
      <c r="AC3643" s="103">
        <f t="shared" si="281"/>
        <v>64.620930232558152</v>
      </c>
      <c r="AD3643" s="103">
        <f t="shared" si="282"/>
        <v>2455.5953488372097</v>
      </c>
      <c r="AE3643" s="104">
        <f t="shared" si="283"/>
        <v>328.28411906976748</v>
      </c>
      <c r="AF3643" s="104">
        <f t="shared" si="284"/>
        <v>12474.796524651165</v>
      </c>
    </row>
    <row r="3644" spans="28:32" ht="20.100000000000001" customHeight="1" x14ac:dyDescent="0.5">
      <c r="AB3644" s="102">
        <f t="shared" si="280"/>
        <v>38</v>
      </c>
      <c r="AC3644" s="103">
        <f t="shared" si="281"/>
        <v>64.620930232558152</v>
      </c>
      <c r="AD3644" s="103">
        <f t="shared" si="282"/>
        <v>2455.5953488372097</v>
      </c>
      <c r="AE3644" s="104">
        <f t="shared" si="283"/>
        <v>328.28411906976748</v>
      </c>
      <c r="AF3644" s="104">
        <f t="shared" si="284"/>
        <v>12474.796524651165</v>
      </c>
    </row>
    <row r="3645" spans="28:32" ht="20.100000000000001" customHeight="1" x14ac:dyDescent="0.5">
      <c r="AB3645" s="102">
        <f t="shared" si="280"/>
        <v>38</v>
      </c>
      <c r="AC3645" s="103">
        <f t="shared" si="281"/>
        <v>64.620930232558152</v>
      </c>
      <c r="AD3645" s="103">
        <f t="shared" si="282"/>
        <v>2455.5953488372097</v>
      </c>
      <c r="AE3645" s="104">
        <f t="shared" si="283"/>
        <v>328.28411906976748</v>
      </c>
      <c r="AF3645" s="104">
        <f t="shared" si="284"/>
        <v>12474.796524651165</v>
      </c>
    </row>
    <row r="3646" spans="28:32" ht="20.100000000000001" customHeight="1" x14ac:dyDescent="0.5">
      <c r="AB3646" s="102">
        <f t="shared" si="280"/>
        <v>38</v>
      </c>
      <c r="AC3646" s="103">
        <f t="shared" si="281"/>
        <v>64.620930232558152</v>
      </c>
      <c r="AD3646" s="103">
        <f t="shared" si="282"/>
        <v>2455.5953488372097</v>
      </c>
      <c r="AE3646" s="104">
        <f t="shared" si="283"/>
        <v>328.28411906976748</v>
      </c>
      <c r="AF3646" s="104">
        <f t="shared" si="284"/>
        <v>12474.796524651165</v>
      </c>
    </row>
    <row r="3647" spans="28:32" ht="20.100000000000001" customHeight="1" x14ac:dyDescent="0.5">
      <c r="AB3647" s="102">
        <f t="shared" si="280"/>
        <v>38</v>
      </c>
      <c r="AC3647" s="103">
        <f t="shared" si="281"/>
        <v>64.620930232558152</v>
      </c>
      <c r="AD3647" s="103">
        <f t="shared" si="282"/>
        <v>2455.5953488372097</v>
      </c>
      <c r="AE3647" s="104">
        <f t="shared" si="283"/>
        <v>328.28411906976748</v>
      </c>
      <c r="AF3647" s="104">
        <f t="shared" si="284"/>
        <v>12474.796524651165</v>
      </c>
    </row>
    <row r="3648" spans="28:32" ht="20.100000000000001" customHeight="1" x14ac:dyDescent="0.5">
      <c r="AB3648" s="102">
        <f t="shared" si="280"/>
        <v>38</v>
      </c>
      <c r="AC3648" s="103">
        <f t="shared" si="281"/>
        <v>64.620930232558152</v>
      </c>
      <c r="AD3648" s="103">
        <f t="shared" si="282"/>
        <v>2455.5953488372097</v>
      </c>
      <c r="AE3648" s="104">
        <f t="shared" si="283"/>
        <v>328.28411906976748</v>
      </c>
      <c r="AF3648" s="104">
        <f t="shared" si="284"/>
        <v>12474.796524651165</v>
      </c>
    </row>
    <row r="3649" spans="28:32" ht="20.100000000000001" customHeight="1" x14ac:dyDescent="0.5">
      <c r="AB3649" s="102">
        <f t="shared" si="280"/>
        <v>38</v>
      </c>
      <c r="AC3649" s="103">
        <f t="shared" si="281"/>
        <v>64.620930232558152</v>
      </c>
      <c r="AD3649" s="103">
        <f t="shared" si="282"/>
        <v>2455.5953488372097</v>
      </c>
      <c r="AE3649" s="104">
        <f t="shared" si="283"/>
        <v>328.28411906976748</v>
      </c>
      <c r="AF3649" s="104">
        <f t="shared" si="284"/>
        <v>12474.796524651165</v>
      </c>
    </row>
    <row r="3650" spans="28:32" ht="20.100000000000001" customHeight="1" x14ac:dyDescent="0.5">
      <c r="AB3650" s="102">
        <f t="shared" si="280"/>
        <v>38</v>
      </c>
      <c r="AC3650" s="103">
        <f t="shared" si="281"/>
        <v>64.620930232558152</v>
      </c>
      <c r="AD3650" s="103">
        <f t="shared" si="282"/>
        <v>2455.5953488372097</v>
      </c>
      <c r="AE3650" s="104">
        <f t="shared" si="283"/>
        <v>328.28411906976748</v>
      </c>
      <c r="AF3650" s="104">
        <f t="shared" si="284"/>
        <v>12474.796524651165</v>
      </c>
    </row>
    <row r="3651" spans="28:32" ht="20.100000000000001" customHeight="1" x14ac:dyDescent="0.5">
      <c r="AB3651" s="102">
        <f t="shared" si="280"/>
        <v>38</v>
      </c>
      <c r="AC3651" s="103">
        <f t="shared" si="281"/>
        <v>64.620930232558152</v>
      </c>
      <c r="AD3651" s="103">
        <f t="shared" si="282"/>
        <v>2455.5953488372097</v>
      </c>
      <c r="AE3651" s="104">
        <f t="shared" si="283"/>
        <v>328.28411906976748</v>
      </c>
      <c r="AF3651" s="104">
        <f t="shared" si="284"/>
        <v>12474.796524651165</v>
      </c>
    </row>
    <row r="3652" spans="28:32" ht="20.100000000000001" customHeight="1" x14ac:dyDescent="0.5">
      <c r="AB3652" s="102">
        <f t="shared" si="280"/>
        <v>38</v>
      </c>
      <c r="AC3652" s="103">
        <f t="shared" si="281"/>
        <v>64.620930232558152</v>
      </c>
      <c r="AD3652" s="103">
        <f t="shared" si="282"/>
        <v>2455.5953488372097</v>
      </c>
      <c r="AE3652" s="104">
        <f t="shared" si="283"/>
        <v>328.28411906976748</v>
      </c>
      <c r="AF3652" s="104">
        <f t="shared" si="284"/>
        <v>12474.796524651165</v>
      </c>
    </row>
    <row r="3653" spans="28:32" ht="20.100000000000001" customHeight="1" x14ac:dyDescent="0.5">
      <c r="AB3653" s="102">
        <f t="shared" si="280"/>
        <v>38</v>
      </c>
      <c r="AC3653" s="103">
        <f t="shared" si="281"/>
        <v>64.620930232558152</v>
      </c>
      <c r="AD3653" s="103">
        <f t="shared" si="282"/>
        <v>2455.5953488372097</v>
      </c>
      <c r="AE3653" s="104">
        <f t="shared" si="283"/>
        <v>328.28411906976748</v>
      </c>
      <c r="AF3653" s="104">
        <f t="shared" si="284"/>
        <v>12474.796524651165</v>
      </c>
    </row>
    <row r="3654" spans="28:32" ht="20.100000000000001" customHeight="1" x14ac:dyDescent="0.5">
      <c r="AB3654" s="102">
        <f t="shared" si="280"/>
        <v>38</v>
      </c>
      <c r="AC3654" s="103">
        <f t="shared" si="281"/>
        <v>64.620930232558152</v>
      </c>
      <c r="AD3654" s="103">
        <f t="shared" si="282"/>
        <v>2455.5953488372097</v>
      </c>
      <c r="AE3654" s="104">
        <f t="shared" si="283"/>
        <v>328.28411906976748</v>
      </c>
      <c r="AF3654" s="104">
        <f t="shared" si="284"/>
        <v>12474.796524651165</v>
      </c>
    </row>
    <row r="3655" spans="28:32" ht="20.100000000000001" customHeight="1" x14ac:dyDescent="0.5">
      <c r="AB3655" s="102">
        <f t="shared" ref="AB3655:AB3718" si="285">AB3654+U3655</f>
        <v>38</v>
      </c>
      <c r="AC3655" s="103">
        <f t="shared" ref="AC3655:AC3718" si="286">IF(U3655&gt;0,(W3655+AD3654)/AB3655,AC3654)</f>
        <v>64.620930232558152</v>
      </c>
      <c r="AD3655" s="103">
        <f t="shared" ref="AD3655:AD3718" si="287">AB3655*AC3655</f>
        <v>2455.5953488372097</v>
      </c>
      <c r="AE3655" s="104">
        <f t="shared" ref="AE3655:AE3718" si="288">IF(U3655&gt;0,(AF3654+Z3655)/AB3655,AE3654)</f>
        <v>328.28411906976748</v>
      </c>
      <c r="AF3655" s="104">
        <f t="shared" ref="AF3655:AF3718" si="289">AB3655*AE3655</f>
        <v>12474.796524651165</v>
      </c>
    </row>
    <row r="3656" spans="28:32" ht="20.100000000000001" customHeight="1" x14ac:dyDescent="0.5">
      <c r="AB3656" s="102">
        <f t="shared" si="285"/>
        <v>38</v>
      </c>
      <c r="AC3656" s="103">
        <f t="shared" si="286"/>
        <v>64.620930232558152</v>
      </c>
      <c r="AD3656" s="103">
        <f t="shared" si="287"/>
        <v>2455.5953488372097</v>
      </c>
      <c r="AE3656" s="104">
        <f t="shared" si="288"/>
        <v>328.28411906976748</v>
      </c>
      <c r="AF3656" s="104">
        <f t="shared" si="289"/>
        <v>12474.796524651165</v>
      </c>
    </row>
    <row r="3657" spans="28:32" ht="20.100000000000001" customHeight="1" x14ac:dyDescent="0.5">
      <c r="AB3657" s="102">
        <f t="shared" si="285"/>
        <v>38</v>
      </c>
      <c r="AC3657" s="103">
        <f t="shared" si="286"/>
        <v>64.620930232558152</v>
      </c>
      <c r="AD3657" s="103">
        <f t="shared" si="287"/>
        <v>2455.5953488372097</v>
      </c>
      <c r="AE3657" s="104">
        <f t="shared" si="288"/>
        <v>328.28411906976748</v>
      </c>
      <c r="AF3657" s="104">
        <f t="shared" si="289"/>
        <v>12474.796524651165</v>
      </c>
    </row>
    <row r="3658" spans="28:32" ht="20.100000000000001" customHeight="1" x14ac:dyDescent="0.5">
      <c r="AB3658" s="102">
        <f t="shared" si="285"/>
        <v>38</v>
      </c>
      <c r="AC3658" s="103">
        <f t="shared" si="286"/>
        <v>64.620930232558152</v>
      </c>
      <c r="AD3658" s="103">
        <f t="shared" si="287"/>
        <v>2455.5953488372097</v>
      </c>
      <c r="AE3658" s="104">
        <f t="shared" si="288"/>
        <v>328.28411906976748</v>
      </c>
      <c r="AF3658" s="104">
        <f t="shared" si="289"/>
        <v>12474.796524651165</v>
      </c>
    </row>
    <row r="3659" spans="28:32" ht="20.100000000000001" customHeight="1" x14ac:dyDescent="0.5">
      <c r="AB3659" s="102">
        <f t="shared" si="285"/>
        <v>38</v>
      </c>
      <c r="AC3659" s="103">
        <f t="shared" si="286"/>
        <v>64.620930232558152</v>
      </c>
      <c r="AD3659" s="103">
        <f t="shared" si="287"/>
        <v>2455.5953488372097</v>
      </c>
      <c r="AE3659" s="104">
        <f t="shared" si="288"/>
        <v>328.28411906976748</v>
      </c>
      <c r="AF3659" s="104">
        <f t="shared" si="289"/>
        <v>12474.796524651165</v>
      </c>
    </row>
    <row r="3660" spans="28:32" ht="20.100000000000001" customHeight="1" x14ac:dyDescent="0.5">
      <c r="AB3660" s="102">
        <f t="shared" si="285"/>
        <v>38</v>
      </c>
      <c r="AC3660" s="103">
        <f t="shared" si="286"/>
        <v>64.620930232558152</v>
      </c>
      <c r="AD3660" s="103">
        <f t="shared" si="287"/>
        <v>2455.5953488372097</v>
      </c>
      <c r="AE3660" s="104">
        <f t="shared" si="288"/>
        <v>328.28411906976748</v>
      </c>
      <c r="AF3660" s="104">
        <f t="shared" si="289"/>
        <v>12474.796524651165</v>
      </c>
    </row>
    <row r="3661" spans="28:32" ht="20.100000000000001" customHeight="1" x14ac:dyDescent="0.5">
      <c r="AB3661" s="102">
        <f t="shared" si="285"/>
        <v>38</v>
      </c>
      <c r="AC3661" s="103">
        <f t="shared" si="286"/>
        <v>64.620930232558152</v>
      </c>
      <c r="AD3661" s="103">
        <f t="shared" si="287"/>
        <v>2455.5953488372097</v>
      </c>
      <c r="AE3661" s="104">
        <f t="shared" si="288"/>
        <v>328.28411906976748</v>
      </c>
      <c r="AF3661" s="104">
        <f t="shared" si="289"/>
        <v>12474.796524651165</v>
      </c>
    </row>
    <row r="3662" spans="28:32" ht="20.100000000000001" customHeight="1" x14ac:dyDescent="0.5">
      <c r="AB3662" s="102">
        <f t="shared" si="285"/>
        <v>38</v>
      </c>
      <c r="AC3662" s="103">
        <f t="shared" si="286"/>
        <v>64.620930232558152</v>
      </c>
      <c r="AD3662" s="103">
        <f t="shared" si="287"/>
        <v>2455.5953488372097</v>
      </c>
      <c r="AE3662" s="104">
        <f t="shared" si="288"/>
        <v>328.28411906976748</v>
      </c>
      <c r="AF3662" s="104">
        <f t="shared" si="289"/>
        <v>12474.796524651165</v>
      </c>
    </row>
    <row r="3663" spans="28:32" ht="20.100000000000001" customHeight="1" x14ac:dyDescent="0.5">
      <c r="AB3663" s="102">
        <f t="shared" si="285"/>
        <v>38</v>
      </c>
      <c r="AC3663" s="103">
        <f t="shared" si="286"/>
        <v>64.620930232558152</v>
      </c>
      <c r="AD3663" s="103">
        <f t="shared" si="287"/>
        <v>2455.5953488372097</v>
      </c>
      <c r="AE3663" s="104">
        <f t="shared" si="288"/>
        <v>328.28411906976748</v>
      </c>
      <c r="AF3663" s="104">
        <f t="shared" si="289"/>
        <v>12474.796524651165</v>
      </c>
    </row>
    <row r="3664" spans="28:32" ht="20.100000000000001" customHeight="1" x14ac:dyDescent="0.5">
      <c r="AB3664" s="102">
        <f t="shared" si="285"/>
        <v>38</v>
      </c>
      <c r="AC3664" s="103">
        <f t="shared" si="286"/>
        <v>64.620930232558152</v>
      </c>
      <c r="AD3664" s="103">
        <f t="shared" si="287"/>
        <v>2455.5953488372097</v>
      </c>
      <c r="AE3664" s="104">
        <f t="shared" si="288"/>
        <v>328.28411906976748</v>
      </c>
      <c r="AF3664" s="104">
        <f t="shared" si="289"/>
        <v>12474.796524651165</v>
      </c>
    </row>
    <row r="3665" spans="28:32" ht="20.100000000000001" customHeight="1" x14ac:dyDescent="0.5">
      <c r="AB3665" s="102">
        <f t="shared" si="285"/>
        <v>38</v>
      </c>
      <c r="AC3665" s="103">
        <f t="shared" si="286"/>
        <v>64.620930232558152</v>
      </c>
      <c r="AD3665" s="103">
        <f t="shared" si="287"/>
        <v>2455.5953488372097</v>
      </c>
      <c r="AE3665" s="104">
        <f t="shared" si="288"/>
        <v>328.28411906976748</v>
      </c>
      <c r="AF3665" s="104">
        <f t="shared" si="289"/>
        <v>12474.796524651165</v>
      </c>
    </row>
    <row r="3666" spans="28:32" ht="20.100000000000001" customHeight="1" x14ac:dyDescent="0.5">
      <c r="AB3666" s="102">
        <f t="shared" si="285"/>
        <v>38</v>
      </c>
      <c r="AC3666" s="103">
        <f t="shared" si="286"/>
        <v>64.620930232558152</v>
      </c>
      <c r="AD3666" s="103">
        <f t="shared" si="287"/>
        <v>2455.5953488372097</v>
      </c>
      <c r="AE3666" s="104">
        <f t="shared" si="288"/>
        <v>328.28411906976748</v>
      </c>
      <c r="AF3666" s="104">
        <f t="shared" si="289"/>
        <v>12474.796524651165</v>
      </c>
    </row>
    <row r="3667" spans="28:32" ht="20.100000000000001" customHeight="1" x14ac:dyDescent="0.5">
      <c r="AB3667" s="102">
        <f t="shared" si="285"/>
        <v>38</v>
      </c>
      <c r="AC3667" s="103">
        <f t="shared" si="286"/>
        <v>64.620930232558152</v>
      </c>
      <c r="AD3667" s="103">
        <f t="shared" si="287"/>
        <v>2455.5953488372097</v>
      </c>
      <c r="AE3667" s="104">
        <f t="shared" si="288"/>
        <v>328.28411906976748</v>
      </c>
      <c r="AF3667" s="104">
        <f t="shared" si="289"/>
        <v>12474.796524651165</v>
      </c>
    </row>
    <row r="3668" spans="28:32" ht="20.100000000000001" customHeight="1" x14ac:dyDescent="0.5">
      <c r="AB3668" s="102">
        <f t="shared" si="285"/>
        <v>38</v>
      </c>
      <c r="AC3668" s="103">
        <f t="shared" si="286"/>
        <v>64.620930232558152</v>
      </c>
      <c r="AD3668" s="103">
        <f t="shared" si="287"/>
        <v>2455.5953488372097</v>
      </c>
      <c r="AE3668" s="104">
        <f t="shared" si="288"/>
        <v>328.28411906976748</v>
      </c>
      <c r="AF3668" s="104">
        <f t="shared" si="289"/>
        <v>12474.796524651165</v>
      </c>
    </row>
    <row r="3669" spans="28:32" ht="20.100000000000001" customHeight="1" x14ac:dyDescent="0.5">
      <c r="AB3669" s="102">
        <f t="shared" si="285"/>
        <v>38</v>
      </c>
      <c r="AC3669" s="103">
        <f t="shared" si="286"/>
        <v>64.620930232558152</v>
      </c>
      <c r="AD3669" s="103">
        <f t="shared" si="287"/>
        <v>2455.5953488372097</v>
      </c>
      <c r="AE3669" s="104">
        <f t="shared" si="288"/>
        <v>328.28411906976748</v>
      </c>
      <c r="AF3669" s="104">
        <f t="shared" si="289"/>
        <v>12474.796524651165</v>
      </c>
    </row>
    <row r="3670" spans="28:32" ht="20.100000000000001" customHeight="1" x14ac:dyDescent="0.5">
      <c r="AB3670" s="102">
        <f t="shared" si="285"/>
        <v>38</v>
      </c>
      <c r="AC3670" s="103">
        <f t="shared" si="286"/>
        <v>64.620930232558152</v>
      </c>
      <c r="AD3670" s="103">
        <f t="shared" si="287"/>
        <v>2455.5953488372097</v>
      </c>
      <c r="AE3670" s="104">
        <f t="shared" si="288"/>
        <v>328.28411906976748</v>
      </c>
      <c r="AF3670" s="104">
        <f t="shared" si="289"/>
        <v>12474.796524651165</v>
      </c>
    </row>
    <row r="3671" spans="28:32" ht="20.100000000000001" customHeight="1" x14ac:dyDescent="0.5">
      <c r="AB3671" s="102">
        <f t="shared" si="285"/>
        <v>38</v>
      </c>
      <c r="AC3671" s="103">
        <f t="shared" si="286"/>
        <v>64.620930232558152</v>
      </c>
      <c r="AD3671" s="103">
        <f t="shared" si="287"/>
        <v>2455.5953488372097</v>
      </c>
      <c r="AE3671" s="104">
        <f t="shared" si="288"/>
        <v>328.28411906976748</v>
      </c>
      <c r="AF3671" s="104">
        <f t="shared" si="289"/>
        <v>12474.796524651165</v>
      </c>
    </row>
    <row r="3672" spans="28:32" ht="20.100000000000001" customHeight="1" x14ac:dyDescent="0.5">
      <c r="AB3672" s="102">
        <f t="shared" si="285"/>
        <v>38</v>
      </c>
      <c r="AC3672" s="103">
        <f t="shared" si="286"/>
        <v>64.620930232558152</v>
      </c>
      <c r="AD3672" s="103">
        <f t="shared" si="287"/>
        <v>2455.5953488372097</v>
      </c>
      <c r="AE3672" s="104">
        <f t="shared" si="288"/>
        <v>328.28411906976748</v>
      </c>
      <c r="AF3672" s="104">
        <f t="shared" si="289"/>
        <v>12474.796524651165</v>
      </c>
    </row>
    <row r="3673" spans="28:32" ht="20.100000000000001" customHeight="1" x14ac:dyDescent="0.5">
      <c r="AB3673" s="102">
        <f t="shared" si="285"/>
        <v>38</v>
      </c>
      <c r="AC3673" s="103">
        <f t="shared" si="286"/>
        <v>64.620930232558152</v>
      </c>
      <c r="AD3673" s="103">
        <f t="shared" si="287"/>
        <v>2455.5953488372097</v>
      </c>
      <c r="AE3673" s="104">
        <f t="shared" si="288"/>
        <v>328.28411906976748</v>
      </c>
      <c r="AF3673" s="104">
        <f t="shared" si="289"/>
        <v>12474.796524651165</v>
      </c>
    </row>
    <row r="3674" spans="28:32" ht="20.100000000000001" customHeight="1" x14ac:dyDescent="0.5">
      <c r="AB3674" s="102">
        <f t="shared" si="285"/>
        <v>38</v>
      </c>
      <c r="AC3674" s="103">
        <f t="shared" si="286"/>
        <v>64.620930232558152</v>
      </c>
      <c r="AD3674" s="103">
        <f t="shared" si="287"/>
        <v>2455.5953488372097</v>
      </c>
      <c r="AE3674" s="104">
        <f t="shared" si="288"/>
        <v>328.28411906976748</v>
      </c>
      <c r="AF3674" s="104">
        <f t="shared" si="289"/>
        <v>12474.796524651165</v>
      </c>
    </row>
    <row r="3675" spans="28:32" ht="20.100000000000001" customHeight="1" x14ac:dyDescent="0.5">
      <c r="AB3675" s="102">
        <f t="shared" si="285"/>
        <v>38</v>
      </c>
      <c r="AC3675" s="103">
        <f t="shared" si="286"/>
        <v>64.620930232558152</v>
      </c>
      <c r="AD3675" s="103">
        <f t="shared" si="287"/>
        <v>2455.5953488372097</v>
      </c>
      <c r="AE3675" s="104">
        <f t="shared" si="288"/>
        <v>328.28411906976748</v>
      </c>
      <c r="AF3675" s="104">
        <f t="shared" si="289"/>
        <v>12474.796524651165</v>
      </c>
    </row>
    <row r="3676" spans="28:32" ht="20.100000000000001" customHeight="1" x14ac:dyDescent="0.5">
      <c r="AB3676" s="102">
        <f t="shared" si="285"/>
        <v>38</v>
      </c>
      <c r="AC3676" s="103">
        <f t="shared" si="286"/>
        <v>64.620930232558152</v>
      </c>
      <c r="AD3676" s="103">
        <f t="shared" si="287"/>
        <v>2455.5953488372097</v>
      </c>
      <c r="AE3676" s="104">
        <f t="shared" si="288"/>
        <v>328.28411906976748</v>
      </c>
      <c r="AF3676" s="104">
        <f t="shared" si="289"/>
        <v>12474.796524651165</v>
      </c>
    </row>
    <row r="3677" spans="28:32" ht="20.100000000000001" customHeight="1" x14ac:dyDescent="0.5">
      <c r="AB3677" s="102">
        <f t="shared" si="285"/>
        <v>38</v>
      </c>
      <c r="AC3677" s="103">
        <f t="shared" si="286"/>
        <v>64.620930232558152</v>
      </c>
      <c r="AD3677" s="103">
        <f t="shared" si="287"/>
        <v>2455.5953488372097</v>
      </c>
      <c r="AE3677" s="104">
        <f t="shared" si="288"/>
        <v>328.28411906976748</v>
      </c>
      <c r="AF3677" s="104">
        <f t="shared" si="289"/>
        <v>12474.796524651165</v>
      </c>
    </row>
    <row r="3678" spans="28:32" ht="20.100000000000001" customHeight="1" x14ac:dyDescent="0.5">
      <c r="AB3678" s="102">
        <f t="shared" si="285"/>
        <v>38</v>
      </c>
      <c r="AC3678" s="103">
        <f t="shared" si="286"/>
        <v>64.620930232558152</v>
      </c>
      <c r="AD3678" s="103">
        <f t="shared" si="287"/>
        <v>2455.5953488372097</v>
      </c>
      <c r="AE3678" s="104">
        <f t="shared" si="288"/>
        <v>328.28411906976748</v>
      </c>
      <c r="AF3678" s="104">
        <f t="shared" si="289"/>
        <v>12474.796524651165</v>
      </c>
    </row>
    <row r="3679" spans="28:32" ht="20.100000000000001" customHeight="1" x14ac:dyDescent="0.5">
      <c r="AB3679" s="102">
        <f t="shared" si="285"/>
        <v>38</v>
      </c>
      <c r="AC3679" s="103">
        <f t="shared" si="286"/>
        <v>64.620930232558152</v>
      </c>
      <c r="AD3679" s="103">
        <f t="shared" si="287"/>
        <v>2455.5953488372097</v>
      </c>
      <c r="AE3679" s="104">
        <f t="shared" si="288"/>
        <v>328.28411906976748</v>
      </c>
      <c r="AF3679" s="104">
        <f t="shared" si="289"/>
        <v>12474.796524651165</v>
      </c>
    </row>
    <row r="3680" spans="28:32" ht="20.100000000000001" customHeight="1" x14ac:dyDescent="0.5">
      <c r="AB3680" s="102">
        <f t="shared" si="285"/>
        <v>38</v>
      </c>
      <c r="AC3680" s="103">
        <f t="shared" si="286"/>
        <v>64.620930232558152</v>
      </c>
      <c r="AD3680" s="103">
        <f t="shared" si="287"/>
        <v>2455.5953488372097</v>
      </c>
      <c r="AE3680" s="104">
        <f t="shared" si="288"/>
        <v>328.28411906976748</v>
      </c>
      <c r="AF3680" s="104">
        <f t="shared" si="289"/>
        <v>12474.796524651165</v>
      </c>
    </row>
    <row r="3681" spans="28:32" ht="20.100000000000001" customHeight="1" x14ac:dyDescent="0.5">
      <c r="AB3681" s="102">
        <f t="shared" si="285"/>
        <v>38</v>
      </c>
      <c r="AC3681" s="103">
        <f t="shared" si="286"/>
        <v>64.620930232558152</v>
      </c>
      <c r="AD3681" s="103">
        <f t="shared" si="287"/>
        <v>2455.5953488372097</v>
      </c>
      <c r="AE3681" s="104">
        <f t="shared" si="288"/>
        <v>328.28411906976748</v>
      </c>
      <c r="AF3681" s="104">
        <f t="shared" si="289"/>
        <v>12474.796524651165</v>
      </c>
    </row>
    <row r="3682" spans="28:32" ht="20.100000000000001" customHeight="1" x14ac:dyDescent="0.5">
      <c r="AB3682" s="102">
        <f t="shared" si="285"/>
        <v>38</v>
      </c>
      <c r="AC3682" s="103">
        <f t="shared" si="286"/>
        <v>64.620930232558152</v>
      </c>
      <c r="AD3682" s="103">
        <f t="shared" si="287"/>
        <v>2455.5953488372097</v>
      </c>
      <c r="AE3682" s="104">
        <f t="shared" si="288"/>
        <v>328.28411906976748</v>
      </c>
      <c r="AF3682" s="104">
        <f t="shared" si="289"/>
        <v>12474.796524651165</v>
      </c>
    </row>
    <row r="3683" spans="28:32" ht="20.100000000000001" customHeight="1" x14ac:dyDescent="0.5">
      <c r="AB3683" s="102">
        <f t="shared" si="285"/>
        <v>38</v>
      </c>
      <c r="AC3683" s="103">
        <f t="shared" si="286"/>
        <v>64.620930232558152</v>
      </c>
      <c r="AD3683" s="103">
        <f t="shared" si="287"/>
        <v>2455.5953488372097</v>
      </c>
      <c r="AE3683" s="104">
        <f t="shared" si="288"/>
        <v>328.28411906976748</v>
      </c>
      <c r="AF3683" s="104">
        <f t="shared" si="289"/>
        <v>12474.796524651165</v>
      </c>
    </row>
    <row r="3684" spans="28:32" ht="20.100000000000001" customHeight="1" x14ac:dyDescent="0.5">
      <c r="AB3684" s="102">
        <f t="shared" si="285"/>
        <v>38</v>
      </c>
      <c r="AC3684" s="103">
        <f t="shared" si="286"/>
        <v>64.620930232558152</v>
      </c>
      <c r="AD3684" s="103">
        <f t="shared" si="287"/>
        <v>2455.5953488372097</v>
      </c>
      <c r="AE3684" s="104">
        <f t="shared" si="288"/>
        <v>328.28411906976748</v>
      </c>
      <c r="AF3684" s="104">
        <f t="shared" si="289"/>
        <v>12474.796524651165</v>
      </c>
    </row>
    <row r="3685" spans="28:32" ht="20.100000000000001" customHeight="1" x14ac:dyDescent="0.5">
      <c r="AB3685" s="102">
        <f t="shared" si="285"/>
        <v>38</v>
      </c>
      <c r="AC3685" s="103">
        <f t="shared" si="286"/>
        <v>64.620930232558152</v>
      </c>
      <c r="AD3685" s="103">
        <f t="shared" si="287"/>
        <v>2455.5953488372097</v>
      </c>
      <c r="AE3685" s="104">
        <f t="shared" si="288"/>
        <v>328.28411906976748</v>
      </c>
      <c r="AF3685" s="104">
        <f t="shared" si="289"/>
        <v>12474.796524651165</v>
      </c>
    </row>
    <row r="3686" spans="28:32" ht="20.100000000000001" customHeight="1" x14ac:dyDescent="0.5">
      <c r="AB3686" s="102">
        <f t="shared" si="285"/>
        <v>38</v>
      </c>
      <c r="AC3686" s="103">
        <f t="shared" si="286"/>
        <v>64.620930232558152</v>
      </c>
      <c r="AD3686" s="103">
        <f t="shared" si="287"/>
        <v>2455.5953488372097</v>
      </c>
      <c r="AE3686" s="104">
        <f t="shared" si="288"/>
        <v>328.28411906976748</v>
      </c>
      <c r="AF3686" s="104">
        <f t="shared" si="289"/>
        <v>12474.796524651165</v>
      </c>
    </row>
    <row r="3687" spans="28:32" ht="20.100000000000001" customHeight="1" x14ac:dyDescent="0.5">
      <c r="AB3687" s="102">
        <f t="shared" si="285"/>
        <v>38</v>
      </c>
      <c r="AC3687" s="103">
        <f t="shared" si="286"/>
        <v>64.620930232558152</v>
      </c>
      <c r="AD3687" s="103">
        <f t="shared" si="287"/>
        <v>2455.5953488372097</v>
      </c>
      <c r="AE3687" s="104">
        <f t="shared" si="288"/>
        <v>328.28411906976748</v>
      </c>
      <c r="AF3687" s="104">
        <f t="shared" si="289"/>
        <v>12474.796524651165</v>
      </c>
    </row>
    <row r="3688" spans="28:32" ht="20.100000000000001" customHeight="1" x14ac:dyDescent="0.5">
      <c r="AB3688" s="102">
        <f t="shared" si="285"/>
        <v>38</v>
      </c>
      <c r="AC3688" s="103">
        <f t="shared" si="286"/>
        <v>64.620930232558152</v>
      </c>
      <c r="AD3688" s="103">
        <f t="shared" si="287"/>
        <v>2455.5953488372097</v>
      </c>
      <c r="AE3688" s="104">
        <f t="shared" si="288"/>
        <v>328.28411906976748</v>
      </c>
      <c r="AF3688" s="104">
        <f t="shared" si="289"/>
        <v>12474.796524651165</v>
      </c>
    </row>
    <row r="3689" spans="28:32" ht="20.100000000000001" customHeight="1" x14ac:dyDescent="0.5">
      <c r="AB3689" s="102">
        <f t="shared" si="285"/>
        <v>38</v>
      </c>
      <c r="AC3689" s="103">
        <f t="shared" si="286"/>
        <v>64.620930232558152</v>
      </c>
      <c r="AD3689" s="103">
        <f t="shared" si="287"/>
        <v>2455.5953488372097</v>
      </c>
      <c r="AE3689" s="104">
        <f t="shared" si="288"/>
        <v>328.28411906976748</v>
      </c>
      <c r="AF3689" s="104">
        <f t="shared" si="289"/>
        <v>12474.796524651165</v>
      </c>
    </row>
    <row r="3690" spans="28:32" ht="20.100000000000001" customHeight="1" x14ac:dyDescent="0.5">
      <c r="AB3690" s="102">
        <f t="shared" si="285"/>
        <v>38</v>
      </c>
      <c r="AC3690" s="103">
        <f t="shared" si="286"/>
        <v>64.620930232558152</v>
      </c>
      <c r="AD3690" s="103">
        <f t="shared" si="287"/>
        <v>2455.5953488372097</v>
      </c>
      <c r="AE3690" s="104">
        <f t="shared" si="288"/>
        <v>328.28411906976748</v>
      </c>
      <c r="AF3690" s="104">
        <f t="shared" si="289"/>
        <v>12474.796524651165</v>
      </c>
    </row>
    <row r="3691" spans="28:32" ht="20.100000000000001" customHeight="1" x14ac:dyDescent="0.5">
      <c r="AB3691" s="102">
        <f t="shared" si="285"/>
        <v>38</v>
      </c>
      <c r="AC3691" s="103">
        <f t="shared" si="286"/>
        <v>64.620930232558152</v>
      </c>
      <c r="AD3691" s="103">
        <f t="shared" si="287"/>
        <v>2455.5953488372097</v>
      </c>
      <c r="AE3691" s="104">
        <f t="shared" si="288"/>
        <v>328.28411906976748</v>
      </c>
      <c r="AF3691" s="104">
        <f t="shared" si="289"/>
        <v>12474.796524651165</v>
      </c>
    </row>
    <row r="3692" spans="28:32" ht="20.100000000000001" customHeight="1" x14ac:dyDescent="0.5">
      <c r="AB3692" s="102">
        <f t="shared" si="285"/>
        <v>38</v>
      </c>
      <c r="AC3692" s="103">
        <f t="shared" si="286"/>
        <v>64.620930232558152</v>
      </c>
      <c r="AD3692" s="103">
        <f t="shared" si="287"/>
        <v>2455.5953488372097</v>
      </c>
      <c r="AE3692" s="104">
        <f t="shared" si="288"/>
        <v>328.28411906976748</v>
      </c>
      <c r="AF3692" s="104">
        <f t="shared" si="289"/>
        <v>12474.796524651165</v>
      </c>
    </row>
    <row r="3693" spans="28:32" ht="20.100000000000001" customHeight="1" x14ac:dyDescent="0.5">
      <c r="AB3693" s="102">
        <f t="shared" si="285"/>
        <v>38</v>
      </c>
      <c r="AC3693" s="103">
        <f t="shared" si="286"/>
        <v>64.620930232558152</v>
      </c>
      <c r="AD3693" s="103">
        <f t="shared" si="287"/>
        <v>2455.5953488372097</v>
      </c>
      <c r="AE3693" s="104">
        <f t="shared" si="288"/>
        <v>328.28411906976748</v>
      </c>
      <c r="AF3693" s="104">
        <f t="shared" si="289"/>
        <v>12474.796524651165</v>
      </c>
    </row>
    <row r="3694" spans="28:32" ht="20.100000000000001" customHeight="1" x14ac:dyDescent="0.5">
      <c r="AB3694" s="102">
        <f t="shared" si="285"/>
        <v>38</v>
      </c>
      <c r="AC3694" s="103">
        <f t="shared" si="286"/>
        <v>64.620930232558152</v>
      </c>
      <c r="AD3694" s="103">
        <f t="shared" si="287"/>
        <v>2455.5953488372097</v>
      </c>
      <c r="AE3694" s="104">
        <f t="shared" si="288"/>
        <v>328.28411906976748</v>
      </c>
      <c r="AF3694" s="104">
        <f t="shared" si="289"/>
        <v>12474.796524651165</v>
      </c>
    </row>
    <row r="3695" spans="28:32" ht="20.100000000000001" customHeight="1" x14ac:dyDescent="0.5">
      <c r="AB3695" s="102">
        <f t="shared" si="285"/>
        <v>38</v>
      </c>
      <c r="AC3695" s="103">
        <f t="shared" si="286"/>
        <v>64.620930232558152</v>
      </c>
      <c r="AD3695" s="103">
        <f t="shared" si="287"/>
        <v>2455.5953488372097</v>
      </c>
      <c r="AE3695" s="104">
        <f t="shared" si="288"/>
        <v>328.28411906976748</v>
      </c>
      <c r="AF3695" s="104">
        <f t="shared" si="289"/>
        <v>12474.796524651165</v>
      </c>
    </row>
    <row r="3696" spans="28:32" ht="20.100000000000001" customHeight="1" x14ac:dyDescent="0.5">
      <c r="AB3696" s="102">
        <f t="shared" si="285"/>
        <v>38</v>
      </c>
      <c r="AC3696" s="103">
        <f t="shared" si="286"/>
        <v>64.620930232558152</v>
      </c>
      <c r="AD3696" s="103">
        <f t="shared" si="287"/>
        <v>2455.5953488372097</v>
      </c>
      <c r="AE3696" s="104">
        <f t="shared" si="288"/>
        <v>328.28411906976748</v>
      </c>
      <c r="AF3696" s="104">
        <f t="shared" si="289"/>
        <v>12474.796524651165</v>
      </c>
    </row>
    <row r="3697" spans="28:32" ht="20.100000000000001" customHeight="1" x14ac:dyDescent="0.5">
      <c r="AB3697" s="102">
        <f t="shared" si="285"/>
        <v>38</v>
      </c>
      <c r="AC3697" s="103">
        <f t="shared" si="286"/>
        <v>64.620930232558152</v>
      </c>
      <c r="AD3697" s="103">
        <f t="shared" si="287"/>
        <v>2455.5953488372097</v>
      </c>
      <c r="AE3697" s="104">
        <f t="shared" si="288"/>
        <v>328.28411906976748</v>
      </c>
      <c r="AF3697" s="104">
        <f t="shared" si="289"/>
        <v>12474.796524651165</v>
      </c>
    </row>
    <row r="3698" spans="28:32" ht="20.100000000000001" customHeight="1" x14ac:dyDescent="0.5">
      <c r="AB3698" s="102">
        <f t="shared" si="285"/>
        <v>38</v>
      </c>
      <c r="AC3698" s="103">
        <f t="shared" si="286"/>
        <v>64.620930232558152</v>
      </c>
      <c r="AD3698" s="103">
        <f t="shared" si="287"/>
        <v>2455.5953488372097</v>
      </c>
      <c r="AE3698" s="104">
        <f t="shared" si="288"/>
        <v>328.28411906976748</v>
      </c>
      <c r="AF3698" s="104">
        <f t="shared" si="289"/>
        <v>12474.796524651165</v>
      </c>
    </row>
    <row r="3699" spans="28:32" ht="20.100000000000001" customHeight="1" x14ac:dyDescent="0.5">
      <c r="AB3699" s="102">
        <f t="shared" si="285"/>
        <v>38</v>
      </c>
      <c r="AC3699" s="103">
        <f t="shared" si="286"/>
        <v>64.620930232558152</v>
      </c>
      <c r="AD3699" s="103">
        <f t="shared" si="287"/>
        <v>2455.5953488372097</v>
      </c>
      <c r="AE3699" s="104">
        <f t="shared" si="288"/>
        <v>328.28411906976748</v>
      </c>
      <c r="AF3699" s="104">
        <f t="shared" si="289"/>
        <v>12474.796524651165</v>
      </c>
    </row>
    <row r="3700" spans="28:32" ht="20.100000000000001" customHeight="1" x14ac:dyDescent="0.5">
      <c r="AB3700" s="102">
        <f t="shared" si="285"/>
        <v>38</v>
      </c>
      <c r="AC3700" s="103">
        <f t="shared" si="286"/>
        <v>64.620930232558152</v>
      </c>
      <c r="AD3700" s="103">
        <f t="shared" si="287"/>
        <v>2455.5953488372097</v>
      </c>
      <c r="AE3700" s="104">
        <f t="shared" si="288"/>
        <v>328.28411906976748</v>
      </c>
      <c r="AF3700" s="104">
        <f t="shared" si="289"/>
        <v>12474.796524651165</v>
      </c>
    </row>
    <row r="3701" spans="28:32" ht="20.100000000000001" customHeight="1" x14ac:dyDescent="0.5">
      <c r="AB3701" s="102">
        <f t="shared" si="285"/>
        <v>38</v>
      </c>
      <c r="AC3701" s="103">
        <f t="shared" si="286"/>
        <v>64.620930232558152</v>
      </c>
      <c r="AD3701" s="103">
        <f t="shared" si="287"/>
        <v>2455.5953488372097</v>
      </c>
      <c r="AE3701" s="104">
        <f t="shared" si="288"/>
        <v>328.28411906976748</v>
      </c>
      <c r="AF3701" s="104">
        <f t="shared" si="289"/>
        <v>12474.796524651165</v>
      </c>
    </row>
    <row r="3702" spans="28:32" ht="20.100000000000001" customHeight="1" x14ac:dyDescent="0.5">
      <c r="AB3702" s="102">
        <f t="shared" si="285"/>
        <v>38</v>
      </c>
      <c r="AC3702" s="103">
        <f t="shared" si="286"/>
        <v>64.620930232558152</v>
      </c>
      <c r="AD3702" s="103">
        <f t="shared" si="287"/>
        <v>2455.5953488372097</v>
      </c>
      <c r="AE3702" s="104">
        <f t="shared" si="288"/>
        <v>328.28411906976748</v>
      </c>
      <c r="AF3702" s="104">
        <f t="shared" si="289"/>
        <v>12474.796524651165</v>
      </c>
    </row>
    <row r="3703" spans="28:32" ht="20.100000000000001" customHeight="1" x14ac:dyDescent="0.5">
      <c r="AB3703" s="102">
        <f t="shared" si="285"/>
        <v>38</v>
      </c>
      <c r="AC3703" s="103">
        <f t="shared" si="286"/>
        <v>64.620930232558152</v>
      </c>
      <c r="AD3703" s="103">
        <f t="shared" si="287"/>
        <v>2455.5953488372097</v>
      </c>
      <c r="AE3703" s="104">
        <f t="shared" si="288"/>
        <v>328.28411906976748</v>
      </c>
      <c r="AF3703" s="104">
        <f t="shared" si="289"/>
        <v>12474.796524651165</v>
      </c>
    </row>
    <row r="3704" spans="28:32" ht="20.100000000000001" customHeight="1" x14ac:dyDescent="0.5">
      <c r="AB3704" s="102">
        <f t="shared" si="285"/>
        <v>38</v>
      </c>
      <c r="AC3704" s="103">
        <f t="shared" si="286"/>
        <v>64.620930232558152</v>
      </c>
      <c r="AD3704" s="103">
        <f t="shared" si="287"/>
        <v>2455.5953488372097</v>
      </c>
      <c r="AE3704" s="104">
        <f t="shared" si="288"/>
        <v>328.28411906976748</v>
      </c>
      <c r="AF3704" s="104">
        <f t="shared" si="289"/>
        <v>12474.796524651165</v>
      </c>
    </row>
    <row r="3705" spans="28:32" ht="20.100000000000001" customHeight="1" x14ac:dyDescent="0.5">
      <c r="AB3705" s="102">
        <f t="shared" si="285"/>
        <v>38</v>
      </c>
      <c r="AC3705" s="103">
        <f t="shared" si="286"/>
        <v>64.620930232558152</v>
      </c>
      <c r="AD3705" s="103">
        <f t="shared" si="287"/>
        <v>2455.5953488372097</v>
      </c>
      <c r="AE3705" s="104">
        <f t="shared" si="288"/>
        <v>328.28411906976748</v>
      </c>
      <c r="AF3705" s="104">
        <f t="shared" si="289"/>
        <v>12474.796524651165</v>
      </c>
    </row>
    <row r="3706" spans="28:32" ht="20.100000000000001" customHeight="1" x14ac:dyDescent="0.5">
      <c r="AB3706" s="102">
        <f t="shared" si="285"/>
        <v>38</v>
      </c>
      <c r="AC3706" s="103">
        <f t="shared" si="286"/>
        <v>64.620930232558152</v>
      </c>
      <c r="AD3706" s="103">
        <f t="shared" si="287"/>
        <v>2455.5953488372097</v>
      </c>
      <c r="AE3706" s="104">
        <f t="shared" si="288"/>
        <v>328.28411906976748</v>
      </c>
      <c r="AF3706" s="104">
        <f t="shared" si="289"/>
        <v>12474.796524651165</v>
      </c>
    </row>
    <row r="3707" spans="28:32" ht="20.100000000000001" customHeight="1" x14ac:dyDescent="0.5">
      <c r="AB3707" s="102">
        <f t="shared" si="285"/>
        <v>38</v>
      </c>
      <c r="AC3707" s="103">
        <f t="shared" si="286"/>
        <v>64.620930232558152</v>
      </c>
      <c r="AD3707" s="103">
        <f t="shared" si="287"/>
        <v>2455.5953488372097</v>
      </c>
      <c r="AE3707" s="104">
        <f t="shared" si="288"/>
        <v>328.28411906976748</v>
      </c>
      <c r="AF3707" s="104">
        <f t="shared" si="289"/>
        <v>12474.796524651165</v>
      </c>
    </row>
    <row r="3708" spans="28:32" ht="20.100000000000001" customHeight="1" x14ac:dyDescent="0.5">
      <c r="AB3708" s="102">
        <f t="shared" si="285"/>
        <v>38</v>
      </c>
      <c r="AC3708" s="103">
        <f t="shared" si="286"/>
        <v>64.620930232558152</v>
      </c>
      <c r="AD3708" s="103">
        <f t="shared" si="287"/>
        <v>2455.5953488372097</v>
      </c>
      <c r="AE3708" s="104">
        <f t="shared" si="288"/>
        <v>328.28411906976748</v>
      </c>
      <c r="AF3708" s="104">
        <f t="shared" si="289"/>
        <v>12474.796524651165</v>
      </c>
    </row>
    <row r="3709" spans="28:32" ht="20.100000000000001" customHeight="1" x14ac:dyDescent="0.5">
      <c r="AB3709" s="102">
        <f t="shared" si="285"/>
        <v>38</v>
      </c>
      <c r="AC3709" s="103">
        <f t="shared" si="286"/>
        <v>64.620930232558152</v>
      </c>
      <c r="AD3709" s="103">
        <f t="shared" si="287"/>
        <v>2455.5953488372097</v>
      </c>
      <c r="AE3709" s="104">
        <f t="shared" si="288"/>
        <v>328.28411906976748</v>
      </c>
      <c r="AF3709" s="104">
        <f t="shared" si="289"/>
        <v>12474.796524651165</v>
      </c>
    </row>
    <row r="3710" spans="28:32" ht="20.100000000000001" customHeight="1" x14ac:dyDescent="0.5">
      <c r="AB3710" s="102">
        <f t="shared" si="285"/>
        <v>38</v>
      </c>
      <c r="AC3710" s="103">
        <f t="shared" si="286"/>
        <v>64.620930232558152</v>
      </c>
      <c r="AD3710" s="103">
        <f t="shared" si="287"/>
        <v>2455.5953488372097</v>
      </c>
      <c r="AE3710" s="104">
        <f t="shared" si="288"/>
        <v>328.28411906976748</v>
      </c>
      <c r="AF3710" s="104">
        <f t="shared" si="289"/>
        <v>12474.796524651165</v>
      </c>
    </row>
    <row r="3711" spans="28:32" ht="20.100000000000001" customHeight="1" x14ac:dyDescent="0.5">
      <c r="AB3711" s="102">
        <f t="shared" si="285"/>
        <v>38</v>
      </c>
      <c r="AC3711" s="103">
        <f t="shared" si="286"/>
        <v>64.620930232558152</v>
      </c>
      <c r="AD3711" s="103">
        <f t="shared" si="287"/>
        <v>2455.5953488372097</v>
      </c>
      <c r="AE3711" s="104">
        <f t="shared" si="288"/>
        <v>328.28411906976748</v>
      </c>
      <c r="AF3711" s="104">
        <f t="shared" si="289"/>
        <v>12474.796524651165</v>
      </c>
    </row>
    <row r="3712" spans="28:32" ht="20.100000000000001" customHeight="1" x14ac:dyDescent="0.5">
      <c r="AB3712" s="102">
        <f t="shared" si="285"/>
        <v>38</v>
      </c>
      <c r="AC3712" s="103">
        <f t="shared" si="286"/>
        <v>64.620930232558152</v>
      </c>
      <c r="AD3712" s="103">
        <f t="shared" si="287"/>
        <v>2455.5953488372097</v>
      </c>
      <c r="AE3712" s="104">
        <f t="shared" si="288"/>
        <v>328.28411906976748</v>
      </c>
      <c r="AF3712" s="104">
        <f t="shared" si="289"/>
        <v>12474.796524651165</v>
      </c>
    </row>
    <row r="3713" spans="28:32" ht="20.100000000000001" customHeight="1" x14ac:dyDescent="0.5">
      <c r="AB3713" s="102">
        <f t="shared" si="285"/>
        <v>38</v>
      </c>
      <c r="AC3713" s="103">
        <f t="shared" si="286"/>
        <v>64.620930232558152</v>
      </c>
      <c r="AD3713" s="103">
        <f t="shared" si="287"/>
        <v>2455.5953488372097</v>
      </c>
      <c r="AE3713" s="104">
        <f t="shared" si="288"/>
        <v>328.28411906976748</v>
      </c>
      <c r="AF3713" s="104">
        <f t="shared" si="289"/>
        <v>12474.796524651165</v>
      </c>
    </row>
    <row r="3714" spans="28:32" ht="20.100000000000001" customHeight="1" x14ac:dyDescent="0.5">
      <c r="AB3714" s="102">
        <f t="shared" si="285"/>
        <v>38</v>
      </c>
      <c r="AC3714" s="103">
        <f t="shared" si="286"/>
        <v>64.620930232558152</v>
      </c>
      <c r="AD3714" s="103">
        <f t="shared" si="287"/>
        <v>2455.5953488372097</v>
      </c>
      <c r="AE3714" s="104">
        <f t="shared" si="288"/>
        <v>328.28411906976748</v>
      </c>
      <c r="AF3714" s="104">
        <f t="shared" si="289"/>
        <v>12474.796524651165</v>
      </c>
    </row>
    <row r="3715" spans="28:32" ht="20.100000000000001" customHeight="1" x14ac:dyDescent="0.5">
      <c r="AB3715" s="102">
        <f t="shared" si="285"/>
        <v>38</v>
      </c>
      <c r="AC3715" s="103">
        <f t="shared" si="286"/>
        <v>64.620930232558152</v>
      </c>
      <c r="AD3715" s="103">
        <f t="shared" si="287"/>
        <v>2455.5953488372097</v>
      </c>
      <c r="AE3715" s="104">
        <f t="shared" si="288"/>
        <v>328.28411906976748</v>
      </c>
      <c r="AF3715" s="104">
        <f t="shared" si="289"/>
        <v>12474.796524651165</v>
      </c>
    </row>
    <row r="3716" spans="28:32" ht="20.100000000000001" customHeight="1" x14ac:dyDescent="0.5">
      <c r="AB3716" s="102">
        <f t="shared" si="285"/>
        <v>38</v>
      </c>
      <c r="AC3716" s="103">
        <f t="shared" si="286"/>
        <v>64.620930232558152</v>
      </c>
      <c r="AD3716" s="103">
        <f t="shared" si="287"/>
        <v>2455.5953488372097</v>
      </c>
      <c r="AE3716" s="104">
        <f t="shared" si="288"/>
        <v>328.28411906976748</v>
      </c>
      <c r="AF3716" s="104">
        <f t="shared" si="289"/>
        <v>12474.796524651165</v>
      </c>
    </row>
    <row r="3717" spans="28:32" ht="20.100000000000001" customHeight="1" x14ac:dyDescent="0.5">
      <c r="AB3717" s="102">
        <f t="shared" si="285"/>
        <v>38</v>
      </c>
      <c r="AC3717" s="103">
        <f t="shared" si="286"/>
        <v>64.620930232558152</v>
      </c>
      <c r="AD3717" s="103">
        <f t="shared" si="287"/>
        <v>2455.5953488372097</v>
      </c>
      <c r="AE3717" s="104">
        <f t="shared" si="288"/>
        <v>328.28411906976748</v>
      </c>
      <c r="AF3717" s="104">
        <f t="shared" si="289"/>
        <v>12474.796524651165</v>
      </c>
    </row>
    <row r="3718" spans="28:32" ht="20.100000000000001" customHeight="1" x14ac:dyDescent="0.5">
      <c r="AB3718" s="102">
        <f t="shared" si="285"/>
        <v>38</v>
      </c>
      <c r="AC3718" s="103">
        <f t="shared" si="286"/>
        <v>64.620930232558152</v>
      </c>
      <c r="AD3718" s="103">
        <f t="shared" si="287"/>
        <v>2455.5953488372097</v>
      </c>
      <c r="AE3718" s="104">
        <f t="shared" si="288"/>
        <v>328.28411906976748</v>
      </c>
      <c r="AF3718" s="104">
        <f t="shared" si="289"/>
        <v>12474.796524651165</v>
      </c>
    </row>
    <row r="3719" spans="28:32" ht="20.100000000000001" customHeight="1" x14ac:dyDescent="0.5">
      <c r="AB3719" s="102">
        <f t="shared" ref="AB3719:AB3782" si="290">AB3718+U3719</f>
        <v>38</v>
      </c>
      <c r="AC3719" s="103">
        <f t="shared" ref="AC3719:AC3782" si="291">IF(U3719&gt;0,(W3719+AD3718)/AB3719,AC3718)</f>
        <v>64.620930232558152</v>
      </c>
      <c r="AD3719" s="103">
        <f t="shared" ref="AD3719:AD3782" si="292">AB3719*AC3719</f>
        <v>2455.5953488372097</v>
      </c>
      <c r="AE3719" s="104">
        <f t="shared" ref="AE3719:AE3782" si="293">IF(U3719&gt;0,(AF3718+Z3719)/AB3719,AE3718)</f>
        <v>328.28411906976748</v>
      </c>
      <c r="AF3719" s="104">
        <f t="shared" ref="AF3719:AF3782" si="294">AB3719*AE3719</f>
        <v>12474.796524651165</v>
      </c>
    </row>
    <row r="3720" spans="28:32" ht="20.100000000000001" customHeight="1" x14ac:dyDescent="0.5">
      <c r="AB3720" s="102">
        <f t="shared" si="290"/>
        <v>38</v>
      </c>
      <c r="AC3720" s="103">
        <f t="shared" si="291"/>
        <v>64.620930232558152</v>
      </c>
      <c r="AD3720" s="103">
        <f t="shared" si="292"/>
        <v>2455.5953488372097</v>
      </c>
      <c r="AE3720" s="104">
        <f t="shared" si="293"/>
        <v>328.28411906976748</v>
      </c>
      <c r="AF3720" s="104">
        <f t="shared" si="294"/>
        <v>12474.796524651165</v>
      </c>
    </row>
    <row r="3721" spans="28:32" ht="20.100000000000001" customHeight="1" x14ac:dyDescent="0.5">
      <c r="AB3721" s="102">
        <f t="shared" si="290"/>
        <v>38</v>
      </c>
      <c r="AC3721" s="103">
        <f t="shared" si="291"/>
        <v>64.620930232558152</v>
      </c>
      <c r="AD3721" s="103">
        <f t="shared" si="292"/>
        <v>2455.5953488372097</v>
      </c>
      <c r="AE3721" s="104">
        <f t="shared" si="293"/>
        <v>328.28411906976748</v>
      </c>
      <c r="AF3721" s="104">
        <f t="shared" si="294"/>
        <v>12474.796524651165</v>
      </c>
    </row>
    <row r="3722" spans="28:32" ht="20.100000000000001" customHeight="1" x14ac:dyDescent="0.5">
      <c r="AB3722" s="102">
        <f t="shared" si="290"/>
        <v>38</v>
      </c>
      <c r="AC3722" s="103">
        <f t="shared" si="291"/>
        <v>64.620930232558152</v>
      </c>
      <c r="AD3722" s="103">
        <f t="shared" si="292"/>
        <v>2455.5953488372097</v>
      </c>
      <c r="AE3722" s="104">
        <f t="shared" si="293"/>
        <v>328.28411906976748</v>
      </c>
      <c r="AF3722" s="104">
        <f t="shared" si="294"/>
        <v>12474.796524651165</v>
      </c>
    </row>
    <row r="3723" spans="28:32" ht="20.100000000000001" customHeight="1" x14ac:dyDescent="0.5">
      <c r="AB3723" s="102">
        <f t="shared" si="290"/>
        <v>38</v>
      </c>
      <c r="AC3723" s="103">
        <f t="shared" si="291"/>
        <v>64.620930232558152</v>
      </c>
      <c r="AD3723" s="103">
        <f t="shared" si="292"/>
        <v>2455.5953488372097</v>
      </c>
      <c r="AE3723" s="104">
        <f t="shared" si="293"/>
        <v>328.28411906976748</v>
      </c>
      <c r="AF3723" s="104">
        <f t="shared" si="294"/>
        <v>12474.796524651165</v>
      </c>
    </row>
    <row r="3724" spans="28:32" ht="20.100000000000001" customHeight="1" x14ac:dyDescent="0.5">
      <c r="AB3724" s="102">
        <f t="shared" si="290"/>
        <v>38</v>
      </c>
      <c r="AC3724" s="103">
        <f t="shared" si="291"/>
        <v>64.620930232558152</v>
      </c>
      <c r="AD3724" s="103">
        <f t="shared" si="292"/>
        <v>2455.5953488372097</v>
      </c>
      <c r="AE3724" s="104">
        <f t="shared" si="293"/>
        <v>328.28411906976748</v>
      </c>
      <c r="AF3724" s="104">
        <f t="shared" si="294"/>
        <v>12474.796524651165</v>
      </c>
    </row>
    <row r="3725" spans="28:32" ht="20.100000000000001" customHeight="1" x14ac:dyDescent="0.5">
      <c r="AB3725" s="102">
        <f t="shared" si="290"/>
        <v>38</v>
      </c>
      <c r="AC3725" s="103">
        <f t="shared" si="291"/>
        <v>64.620930232558152</v>
      </c>
      <c r="AD3725" s="103">
        <f t="shared" si="292"/>
        <v>2455.5953488372097</v>
      </c>
      <c r="AE3725" s="104">
        <f t="shared" si="293"/>
        <v>328.28411906976748</v>
      </c>
      <c r="AF3725" s="104">
        <f t="shared" si="294"/>
        <v>12474.796524651165</v>
      </c>
    </row>
    <row r="3726" spans="28:32" ht="20.100000000000001" customHeight="1" x14ac:dyDescent="0.5">
      <c r="AB3726" s="102">
        <f t="shared" si="290"/>
        <v>38</v>
      </c>
      <c r="AC3726" s="103">
        <f t="shared" si="291"/>
        <v>64.620930232558152</v>
      </c>
      <c r="AD3726" s="103">
        <f t="shared" si="292"/>
        <v>2455.5953488372097</v>
      </c>
      <c r="AE3726" s="104">
        <f t="shared" si="293"/>
        <v>328.28411906976748</v>
      </c>
      <c r="AF3726" s="104">
        <f t="shared" si="294"/>
        <v>12474.796524651165</v>
      </c>
    </row>
    <row r="3727" spans="28:32" ht="20.100000000000001" customHeight="1" x14ac:dyDescent="0.5">
      <c r="AB3727" s="102">
        <f t="shared" si="290"/>
        <v>38</v>
      </c>
      <c r="AC3727" s="103">
        <f t="shared" si="291"/>
        <v>64.620930232558152</v>
      </c>
      <c r="AD3727" s="103">
        <f t="shared" si="292"/>
        <v>2455.5953488372097</v>
      </c>
      <c r="AE3727" s="104">
        <f t="shared" si="293"/>
        <v>328.28411906976748</v>
      </c>
      <c r="AF3727" s="104">
        <f t="shared" si="294"/>
        <v>12474.796524651165</v>
      </c>
    </row>
    <row r="3728" spans="28:32" ht="20.100000000000001" customHeight="1" x14ac:dyDescent="0.5">
      <c r="AB3728" s="102">
        <f t="shared" si="290"/>
        <v>38</v>
      </c>
      <c r="AC3728" s="103">
        <f t="shared" si="291"/>
        <v>64.620930232558152</v>
      </c>
      <c r="AD3728" s="103">
        <f t="shared" si="292"/>
        <v>2455.5953488372097</v>
      </c>
      <c r="AE3728" s="104">
        <f t="shared" si="293"/>
        <v>328.28411906976748</v>
      </c>
      <c r="AF3728" s="104">
        <f t="shared" si="294"/>
        <v>12474.796524651165</v>
      </c>
    </row>
    <row r="3729" spans="28:32" ht="20.100000000000001" customHeight="1" x14ac:dyDescent="0.5">
      <c r="AB3729" s="102">
        <f t="shared" si="290"/>
        <v>38</v>
      </c>
      <c r="AC3729" s="103">
        <f t="shared" si="291"/>
        <v>64.620930232558152</v>
      </c>
      <c r="AD3729" s="103">
        <f t="shared" si="292"/>
        <v>2455.5953488372097</v>
      </c>
      <c r="AE3729" s="104">
        <f t="shared" si="293"/>
        <v>328.28411906976748</v>
      </c>
      <c r="AF3729" s="104">
        <f t="shared" si="294"/>
        <v>12474.796524651165</v>
      </c>
    </row>
    <row r="3730" spans="28:32" ht="20.100000000000001" customHeight="1" x14ac:dyDescent="0.5">
      <c r="AB3730" s="102">
        <f t="shared" si="290"/>
        <v>38</v>
      </c>
      <c r="AC3730" s="103">
        <f t="shared" si="291"/>
        <v>64.620930232558152</v>
      </c>
      <c r="AD3730" s="103">
        <f t="shared" si="292"/>
        <v>2455.5953488372097</v>
      </c>
      <c r="AE3730" s="104">
        <f t="shared" si="293"/>
        <v>328.28411906976748</v>
      </c>
      <c r="AF3730" s="104">
        <f t="shared" si="294"/>
        <v>12474.796524651165</v>
      </c>
    </row>
    <row r="3731" spans="28:32" ht="20.100000000000001" customHeight="1" x14ac:dyDescent="0.5">
      <c r="AB3731" s="102">
        <f t="shared" si="290"/>
        <v>38</v>
      </c>
      <c r="AC3731" s="103">
        <f t="shared" si="291"/>
        <v>64.620930232558152</v>
      </c>
      <c r="AD3731" s="103">
        <f t="shared" si="292"/>
        <v>2455.5953488372097</v>
      </c>
      <c r="AE3731" s="104">
        <f t="shared" si="293"/>
        <v>328.28411906976748</v>
      </c>
      <c r="AF3731" s="104">
        <f t="shared" si="294"/>
        <v>12474.796524651165</v>
      </c>
    </row>
    <row r="3732" spans="28:32" ht="20.100000000000001" customHeight="1" x14ac:dyDescent="0.5">
      <c r="AB3732" s="102">
        <f t="shared" si="290"/>
        <v>38</v>
      </c>
      <c r="AC3732" s="103">
        <f t="shared" si="291"/>
        <v>64.620930232558152</v>
      </c>
      <c r="AD3732" s="103">
        <f t="shared" si="292"/>
        <v>2455.5953488372097</v>
      </c>
      <c r="AE3732" s="104">
        <f t="shared" si="293"/>
        <v>328.28411906976748</v>
      </c>
      <c r="AF3732" s="104">
        <f t="shared" si="294"/>
        <v>12474.796524651165</v>
      </c>
    </row>
    <row r="3733" spans="28:32" ht="20.100000000000001" customHeight="1" x14ac:dyDescent="0.5">
      <c r="AB3733" s="102">
        <f t="shared" si="290"/>
        <v>38</v>
      </c>
      <c r="AC3733" s="103">
        <f t="shared" si="291"/>
        <v>64.620930232558152</v>
      </c>
      <c r="AD3733" s="103">
        <f t="shared" si="292"/>
        <v>2455.5953488372097</v>
      </c>
      <c r="AE3733" s="104">
        <f t="shared" si="293"/>
        <v>328.28411906976748</v>
      </c>
      <c r="AF3733" s="104">
        <f t="shared" si="294"/>
        <v>12474.796524651165</v>
      </c>
    </row>
    <row r="3734" spans="28:32" ht="20.100000000000001" customHeight="1" x14ac:dyDescent="0.5">
      <c r="AB3734" s="102">
        <f t="shared" si="290"/>
        <v>38</v>
      </c>
      <c r="AC3734" s="103">
        <f t="shared" si="291"/>
        <v>64.620930232558152</v>
      </c>
      <c r="AD3734" s="103">
        <f t="shared" si="292"/>
        <v>2455.5953488372097</v>
      </c>
      <c r="AE3734" s="104">
        <f t="shared" si="293"/>
        <v>328.28411906976748</v>
      </c>
      <c r="AF3734" s="104">
        <f t="shared" si="294"/>
        <v>12474.796524651165</v>
      </c>
    </row>
    <row r="3735" spans="28:32" ht="20.100000000000001" customHeight="1" x14ac:dyDescent="0.5">
      <c r="AB3735" s="102">
        <f t="shared" si="290"/>
        <v>38</v>
      </c>
      <c r="AC3735" s="103">
        <f t="shared" si="291"/>
        <v>64.620930232558152</v>
      </c>
      <c r="AD3735" s="103">
        <f t="shared" si="292"/>
        <v>2455.5953488372097</v>
      </c>
      <c r="AE3735" s="104">
        <f t="shared" si="293"/>
        <v>328.28411906976748</v>
      </c>
      <c r="AF3735" s="104">
        <f t="shared" si="294"/>
        <v>12474.796524651165</v>
      </c>
    </row>
    <row r="3736" spans="28:32" ht="20.100000000000001" customHeight="1" x14ac:dyDescent="0.5">
      <c r="AB3736" s="102">
        <f t="shared" si="290"/>
        <v>38</v>
      </c>
      <c r="AC3736" s="103">
        <f t="shared" si="291"/>
        <v>64.620930232558152</v>
      </c>
      <c r="AD3736" s="103">
        <f t="shared" si="292"/>
        <v>2455.5953488372097</v>
      </c>
      <c r="AE3736" s="104">
        <f t="shared" si="293"/>
        <v>328.28411906976748</v>
      </c>
      <c r="AF3736" s="104">
        <f t="shared" si="294"/>
        <v>12474.796524651165</v>
      </c>
    </row>
    <row r="3737" spans="28:32" ht="20.100000000000001" customHeight="1" x14ac:dyDescent="0.5">
      <c r="AB3737" s="102">
        <f t="shared" si="290"/>
        <v>38</v>
      </c>
      <c r="AC3737" s="103">
        <f t="shared" si="291"/>
        <v>64.620930232558152</v>
      </c>
      <c r="AD3737" s="103">
        <f t="shared" si="292"/>
        <v>2455.5953488372097</v>
      </c>
      <c r="AE3737" s="104">
        <f t="shared" si="293"/>
        <v>328.28411906976748</v>
      </c>
      <c r="AF3737" s="104">
        <f t="shared" si="294"/>
        <v>12474.796524651165</v>
      </c>
    </row>
    <row r="3738" spans="28:32" ht="20.100000000000001" customHeight="1" x14ac:dyDescent="0.5">
      <c r="AB3738" s="102">
        <f t="shared" si="290"/>
        <v>38</v>
      </c>
      <c r="AC3738" s="103">
        <f t="shared" si="291"/>
        <v>64.620930232558152</v>
      </c>
      <c r="AD3738" s="103">
        <f t="shared" si="292"/>
        <v>2455.5953488372097</v>
      </c>
      <c r="AE3738" s="104">
        <f t="shared" si="293"/>
        <v>328.28411906976748</v>
      </c>
      <c r="AF3738" s="104">
        <f t="shared" si="294"/>
        <v>12474.796524651165</v>
      </c>
    </row>
    <row r="3739" spans="28:32" ht="20.100000000000001" customHeight="1" x14ac:dyDescent="0.5">
      <c r="AB3739" s="102">
        <f t="shared" si="290"/>
        <v>38</v>
      </c>
      <c r="AC3739" s="103">
        <f t="shared" si="291"/>
        <v>64.620930232558152</v>
      </c>
      <c r="AD3739" s="103">
        <f t="shared" si="292"/>
        <v>2455.5953488372097</v>
      </c>
      <c r="AE3739" s="104">
        <f t="shared" si="293"/>
        <v>328.28411906976748</v>
      </c>
      <c r="AF3739" s="104">
        <f t="shared" si="294"/>
        <v>12474.796524651165</v>
      </c>
    </row>
    <row r="3740" spans="28:32" ht="20.100000000000001" customHeight="1" x14ac:dyDescent="0.5">
      <c r="AB3740" s="102">
        <f t="shared" si="290"/>
        <v>38</v>
      </c>
      <c r="AC3740" s="103">
        <f t="shared" si="291"/>
        <v>64.620930232558152</v>
      </c>
      <c r="AD3740" s="103">
        <f t="shared" si="292"/>
        <v>2455.5953488372097</v>
      </c>
      <c r="AE3740" s="104">
        <f t="shared" si="293"/>
        <v>328.28411906976748</v>
      </c>
      <c r="AF3740" s="104">
        <f t="shared" si="294"/>
        <v>12474.796524651165</v>
      </c>
    </row>
    <row r="3741" spans="28:32" ht="20.100000000000001" customHeight="1" x14ac:dyDescent="0.5">
      <c r="AB3741" s="102">
        <f t="shared" si="290"/>
        <v>38</v>
      </c>
      <c r="AC3741" s="103">
        <f t="shared" si="291"/>
        <v>64.620930232558152</v>
      </c>
      <c r="AD3741" s="103">
        <f t="shared" si="292"/>
        <v>2455.5953488372097</v>
      </c>
      <c r="AE3741" s="104">
        <f t="shared" si="293"/>
        <v>328.28411906976748</v>
      </c>
      <c r="AF3741" s="104">
        <f t="shared" si="294"/>
        <v>12474.796524651165</v>
      </c>
    </row>
    <row r="3742" spans="28:32" ht="20.100000000000001" customHeight="1" x14ac:dyDescent="0.5">
      <c r="AB3742" s="102">
        <f t="shared" si="290"/>
        <v>38</v>
      </c>
      <c r="AC3742" s="103">
        <f t="shared" si="291"/>
        <v>64.620930232558152</v>
      </c>
      <c r="AD3742" s="103">
        <f t="shared" si="292"/>
        <v>2455.5953488372097</v>
      </c>
      <c r="AE3742" s="104">
        <f t="shared" si="293"/>
        <v>328.28411906976748</v>
      </c>
      <c r="AF3742" s="104">
        <f t="shared" si="294"/>
        <v>12474.796524651165</v>
      </c>
    </row>
    <row r="3743" spans="28:32" ht="20.100000000000001" customHeight="1" x14ac:dyDescent="0.5">
      <c r="AB3743" s="102">
        <f t="shared" si="290"/>
        <v>38</v>
      </c>
      <c r="AC3743" s="103">
        <f t="shared" si="291"/>
        <v>64.620930232558152</v>
      </c>
      <c r="AD3743" s="103">
        <f t="shared" si="292"/>
        <v>2455.5953488372097</v>
      </c>
      <c r="AE3743" s="104">
        <f t="shared" si="293"/>
        <v>328.28411906976748</v>
      </c>
      <c r="AF3743" s="104">
        <f t="shared" si="294"/>
        <v>12474.796524651165</v>
      </c>
    </row>
    <row r="3744" spans="28:32" ht="20.100000000000001" customHeight="1" x14ac:dyDescent="0.5">
      <c r="AB3744" s="102">
        <f t="shared" si="290"/>
        <v>38</v>
      </c>
      <c r="AC3744" s="103">
        <f t="shared" si="291"/>
        <v>64.620930232558152</v>
      </c>
      <c r="AD3744" s="103">
        <f t="shared" si="292"/>
        <v>2455.5953488372097</v>
      </c>
      <c r="AE3744" s="104">
        <f t="shared" si="293"/>
        <v>328.28411906976748</v>
      </c>
      <c r="AF3744" s="104">
        <f t="shared" si="294"/>
        <v>12474.796524651165</v>
      </c>
    </row>
    <row r="3745" spans="28:32" ht="20.100000000000001" customHeight="1" x14ac:dyDescent="0.5">
      <c r="AB3745" s="102">
        <f t="shared" si="290"/>
        <v>38</v>
      </c>
      <c r="AC3745" s="103">
        <f t="shared" si="291"/>
        <v>64.620930232558152</v>
      </c>
      <c r="AD3745" s="103">
        <f t="shared" si="292"/>
        <v>2455.5953488372097</v>
      </c>
      <c r="AE3745" s="104">
        <f t="shared" si="293"/>
        <v>328.28411906976748</v>
      </c>
      <c r="AF3745" s="104">
        <f t="shared" si="294"/>
        <v>12474.796524651165</v>
      </c>
    </row>
    <row r="3746" spans="28:32" ht="20.100000000000001" customHeight="1" x14ac:dyDescent="0.5">
      <c r="AB3746" s="102">
        <f t="shared" si="290"/>
        <v>38</v>
      </c>
      <c r="AC3746" s="103">
        <f t="shared" si="291"/>
        <v>64.620930232558152</v>
      </c>
      <c r="AD3746" s="103">
        <f t="shared" si="292"/>
        <v>2455.5953488372097</v>
      </c>
      <c r="AE3746" s="104">
        <f t="shared" si="293"/>
        <v>328.28411906976748</v>
      </c>
      <c r="AF3746" s="104">
        <f t="shared" si="294"/>
        <v>12474.796524651165</v>
      </c>
    </row>
    <row r="3747" spans="28:32" ht="20.100000000000001" customHeight="1" x14ac:dyDescent="0.5">
      <c r="AB3747" s="102">
        <f t="shared" si="290"/>
        <v>38</v>
      </c>
      <c r="AC3747" s="103">
        <f t="shared" si="291"/>
        <v>64.620930232558152</v>
      </c>
      <c r="AD3747" s="103">
        <f t="shared" si="292"/>
        <v>2455.5953488372097</v>
      </c>
      <c r="AE3747" s="104">
        <f t="shared" si="293"/>
        <v>328.28411906976748</v>
      </c>
      <c r="AF3747" s="104">
        <f t="shared" si="294"/>
        <v>12474.796524651165</v>
      </c>
    </row>
    <row r="3748" spans="28:32" ht="20.100000000000001" customHeight="1" x14ac:dyDescent="0.5">
      <c r="AB3748" s="102">
        <f t="shared" si="290"/>
        <v>38</v>
      </c>
      <c r="AC3748" s="103">
        <f t="shared" si="291"/>
        <v>64.620930232558152</v>
      </c>
      <c r="AD3748" s="103">
        <f t="shared" si="292"/>
        <v>2455.5953488372097</v>
      </c>
      <c r="AE3748" s="104">
        <f t="shared" si="293"/>
        <v>328.28411906976748</v>
      </c>
      <c r="AF3748" s="104">
        <f t="shared" si="294"/>
        <v>12474.796524651165</v>
      </c>
    </row>
    <row r="3749" spans="28:32" ht="20.100000000000001" customHeight="1" x14ac:dyDescent="0.5">
      <c r="AB3749" s="102">
        <f t="shared" si="290"/>
        <v>38</v>
      </c>
      <c r="AC3749" s="103">
        <f t="shared" si="291"/>
        <v>64.620930232558152</v>
      </c>
      <c r="AD3749" s="103">
        <f t="shared" si="292"/>
        <v>2455.5953488372097</v>
      </c>
      <c r="AE3749" s="104">
        <f t="shared" si="293"/>
        <v>328.28411906976748</v>
      </c>
      <c r="AF3749" s="104">
        <f t="shared" si="294"/>
        <v>12474.796524651165</v>
      </c>
    </row>
    <row r="3750" spans="28:32" ht="20.100000000000001" customHeight="1" x14ac:dyDescent="0.5">
      <c r="AB3750" s="102">
        <f t="shared" si="290"/>
        <v>38</v>
      </c>
      <c r="AC3750" s="103">
        <f t="shared" si="291"/>
        <v>64.620930232558152</v>
      </c>
      <c r="AD3750" s="103">
        <f t="shared" si="292"/>
        <v>2455.5953488372097</v>
      </c>
      <c r="AE3750" s="104">
        <f t="shared" si="293"/>
        <v>328.28411906976748</v>
      </c>
      <c r="AF3750" s="104">
        <f t="shared" si="294"/>
        <v>12474.796524651165</v>
      </c>
    </row>
    <row r="3751" spans="28:32" ht="20.100000000000001" customHeight="1" x14ac:dyDescent="0.5">
      <c r="AB3751" s="102">
        <f t="shared" si="290"/>
        <v>38</v>
      </c>
      <c r="AC3751" s="103">
        <f t="shared" si="291"/>
        <v>64.620930232558152</v>
      </c>
      <c r="AD3751" s="103">
        <f t="shared" si="292"/>
        <v>2455.5953488372097</v>
      </c>
      <c r="AE3751" s="104">
        <f t="shared" si="293"/>
        <v>328.28411906976748</v>
      </c>
      <c r="AF3751" s="104">
        <f t="shared" si="294"/>
        <v>12474.796524651165</v>
      </c>
    </row>
    <row r="3752" spans="28:32" ht="20.100000000000001" customHeight="1" x14ac:dyDescent="0.5">
      <c r="AB3752" s="102">
        <f t="shared" si="290"/>
        <v>38</v>
      </c>
      <c r="AC3752" s="103">
        <f t="shared" si="291"/>
        <v>64.620930232558152</v>
      </c>
      <c r="AD3752" s="103">
        <f t="shared" si="292"/>
        <v>2455.5953488372097</v>
      </c>
      <c r="AE3752" s="104">
        <f t="shared" si="293"/>
        <v>328.28411906976748</v>
      </c>
      <c r="AF3752" s="104">
        <f t="shared" si="294"/>
        <v>12474.796524651165</v>
      </c>
    </row>
    <row r="3753" spans="28:32" ht="20.100000000000001" customHeight="1" x14ac:dyDescent="0.5">
      <c r="AB3753" s="102">
        <f t="shared" si="290"/>
        <v>38</v>
      </c>
      <c r="AC3753" s="103">
        <f t="shared" si="291"/>
        <v>64.620930232558152</v>
      </c>
      <c r="AD3753" s="103">
        <f t="shared" si="292"/>
        <v>2455.5953488372097</v>
      </c>
      <c r="AE3753" s="104">
        <f t="shared" si="293"/>
        <v>328.28411906976748</v>
      </c>
      <c r="AF3753" s="104">
        <f t="shared" si="294"/>
        <v>12474.796524651165</v>
      </c>
    </row>
    <row r="3754" spans="28:32" ht="20.100000000000001" customHeight="1" x14ac:dyDescent="0.5">
      <c r="AB3754" s="102">
        <f t="shared" si="290"/>
        <v>38</v>
      </c>
      <c r="AC3754" s="103">
        <f t="shared" si="291"/>
        <v>64.620930232558152</v>
      </c>
      <c r="AD3754" s="103">
        <f t="shared" si="292"/>
        <v>2455.5953488372097</v>
      </c>
      <c r="AE3754" s="104">
        <f t="shared" si="293"/>
        <v>328.28411906976748</v>
      </c>
      <c r="AF3754" s="104">
        <f t="shared" si="294"/>
        <v>12474.796524651165</v>
      </c>
    </row>
    <row r="3755" spans="28:32" ht="20.100000000000001" customHeight="1" x14ac:dyDescent="0.5">
      <c r="AB3755" s="102">
        <f t="shared" si="290"/>
        <v>38</v>
      </c>
      <c r="AC3755" s="103">
        <f t="shared" si="291"/>
        <v>64.620930232558152</v>
      </c>
      <c r="AD3755" s="103">
        <f t="shared" si="292"/>
        <v>2455.5953488372097</v>
      </c>
      <c r="AE3755" s="104">
        <f t="shared" si="293"/>
        <v>328.28411906976748</v>
      </c>
      <c r="AF3755" s="104">
        <f t="shared" si="294"/>
        <v>12474.796524651165</v>
      </c>
    </row>
    <row r="3756" spans="28:32" ht="20.100000000000001" customHeight="1" x14ac:dyDescent="0.5">
      <c r="AB3756" s="102">
        <f t="shared" si="290"/>
        <v>38</v>
      </c>
      <c r="AC3756" s="103">
        <f t="shared" si="291"/>
        <v>64.620930232558152</v>
      </c>
      <c r="AD3756" s="103">
        <f t="shared" si="292"/>
        <v>2455.5953488372097</v>
      </c>
      <c r="AE3756" s="104">
        <f t="shared" si="293"/>
        <v>328.28411906976748</v>
      </c>
      <c r="AF3756" s="104">
        <f t="shared" si="294"/>
        <v>12474.796524651165</v>
      </c>
    </row>
    <row r="3757" spans="28:32" ht="20.100000000000001" customHeight="1" x14ac:dyDescent="0.5">
      <c r="AB3757" s="102">
        <f t="shared" si="290"/>
        <v>38</v>
      </c>
      <c r="AC3757" s="103">
        <f t="shared" si="291"/>
        <v>64.620930232558152</v>
      </c>
      <c r="AD3757" s="103">
        <f t="shared" si="292"/>
        <v>2455.5953488372097</v>
      </c>
      <c r="AE3757" s="104">
        <f t="shared" si="293"/>
        <v>328.28411906976748</v>
      </c>
      <c r="AF3757" s="104">
        <f t="shared" si="294"/>
        <v>12474.796524651165</v>
      </c>
    </row>
    <row r="3758" spans="28:32" ht="20.100000000000001" customHeight="1" x14ac:dyDescent="0.5">
      <c r="AB3758" s="102">
        <f t="shared" si="290"/>
        <v>38</v>
      </c>
      <c r="AC3758" s="103">
        <f t="shared" si="291"/>
        <v>64.620930232558152</v>
      </c>
      <c r="AD3758" s="103">
        <f t="shared" si="292"/>
        <v>2455.5953488372097</v>
      </c>
      <c r="AE3758" s="104">
        <f t="shared" si="293"/>
        <v>328.28411906976748</v>
      </c>
      <c r="AF3758" s="104">
        <f t="shared" si="294"/>
        <v>12474.796524651165</v>
      </c>
    </row>
    <row r="3759" spans="28:32" ht="20.100000000000001" customHeight="1" x14ac:dyDescent="0.5">
      <c r="AB3759" s="102">
        <f t="shared" si="290"/>
        <v>38</v>
      </c>
      <c r="AC3759" s="103">
        <f t="shared" si="291"/>
        <v>64.620930232558152</v>
      </c>
      <c r="AD3759" s="103">
        <f t="shared" si="292"/>
        <v>2455.5953488372097</v>
      </c>
      <c r="AE3759" s="104">
        <f t="shared" si="293"/>
        <v>328.28411906976748</v>
      </c>
      <c r="AF3759" s="104">
        <f t="shared" si="294"/>
        <v>12474.796524651165</v>
      </c>
    </row>
    <row r="3760" spans="28:32" ht="20.100000000000001" customHeight="1" x14ac:dyDescent="0.5">
      <c r="AB3760" s="102">
        <f t="shared" si="290"/>
        <v>38</v>
      </c>
      <c r="AC3760" s="103">
        <f t="shared" si="291"/>
        <v>64.620930232558152</v>
      </c>
      <c r="AD3760" s="103">
        <f t="shared" si="292"/>
        <v>2455.5953488372097</v>
      </c>
      <c r="AE3760" s="104">
        <f t="shared" si="293"/>
        <v>328.28411906976748</v>
      </c>
      <c r="AF3760" s="104">
        <f t="shared" si="294"/>
        <v>12474.796524651165</v>
      </c>
    </row>
    <row r="3761" spans="28:32" ht="20.100000000000001" customHeight="1" x14ac:dyDescent="0.5">
      <c r="AB3761" s="102">
        <f t="shared" si="290"/>
        <v>38</v>
      </c>
      <c r="AC3761" s="103">
        <f t="shared" si="291"/>
        <v>64.620930232558152</v>
      </c>
      <c r="AD3761" s="103">
        <f t="shared" si="292"/>
        <v>2455.5953488372097</v>
      </c>
      <c r="AE3761" s="104">
        <f t="shared" si="293"/>
        <v>328.28411906976748</v>
      </c>
      <c r="AF3761" s="104">
        <f t="shared" si="294"/>
        <v>12474.796524651165</v>
      </c>
    </row>
    <row r="3762" spans="28:32" ht="20.100000000000001" customHeight="1" x14ac:dyDescent="0.5">
      <c r="AB3762" s="102">
        <f t="shared" si="290"/>
        <v>38</v>
      </c>
      <c r="AC3762" s="103">
        <f t="shared" si="291"/>
        <v>64.620930232558152</v>
      </c>
      <c r="AD3762" s="103">
        <f t="shared" si="292"/>
        <v>2455.5953488372097</v>
      </c>
      <c r="AE3762" s="104">
        <f t="shared" si="293"/>
        <v>328.28411906976748</v>
      </c>
      <c r="AF3762" s="104">
        <f t="shared" si="294"/>
        <v>12474.796524651165</v>
      </c>
    </row>
    <row r="3763" spans="28:32" ht="20.100000000000001" customHeight="1" x14ac:dyDescent="0.5">
      <c r="AB3763" s="102">
        <f t="shared" si="290"/>
        <v>38</v>
      </c>
      <c r="AC3763" s="103">
        <f t="shared" si="291"/>
        <v>64.620930232558152</v>
      </c>
      <c r="AD3763" s="103">
        <f t="shared" si="292"/>
        <v>2455.5953488372097</v>
      </c>
      <c r="AE3763" s="104">
        <f t="shared" si="293"/>
        <v>328.28411906976748</v>
      </c>
      <c r="AF3763" s="104">
        <f t="shared" si="294"/>
        <v>12474.796524651165</v>
      </c>
    </row>
    <row r="3764" spans="28:32" ht="20.100000000000001" customHeight="1" x14ac:dyDescent="0.5">
      <c r="AB3764" s="102">
        <f t="shared" si="290"/>
        <v>38</v>
      </c>
      <c r="AC3764" s="103">
        <f t="shared" si="291"/>
        <v>64.620930232558152</v>
      </c>
      <c r="AD3764" s="103">
        <f t="shared" si="292"/>
        <v>2455.5953488372097</v>
      </c>
      <c r="AE3764" s="104">
        <f t="shared" si="293"/>
        <v>328.28411906976748</v>
      </c>
      <c r="AF3764" s="104">
        <f t="shared" si="294"/>
        <v>12474.796524651165</v>
      </c>
    </row>
    <row r="3765" spans="28:32" ht="20.100000000000001" customHeight="1" x14ac:dyDescent="0.5">
      <c r="AB3765" s="102">
        <f t="shared" si="290"/>
        <v>38</v>
      </c>
      <c r="AC3765" s="103">
        <f t="shared" si="291"/>
        <v>64.620930232558152</v>
      </c>
      <c r="AD3765" s="103">
        <f t="shared" si="292"/>
        <v>2455.5953488372097</v>
      </c>
      <c r="AE3765" s="104">
        <f t="shared" si="293"/>
        <v>328.28411906976748</v>
      </c>
      <c r="AF3765" s="104">
        <f t="shared" si="294"/>
        <v>12474.796524651165</v>
      </c>
    </row>
    <row r="3766" spans="28:32" ht="20.100000000000001" customHeight="1" x14ac:dyDescent="0.5">
      <c r="AB3766" s="102">
        <f t="shared" si="290"/>
        <v>38</v>
      </c>
      <c r="AC3766" s="103">
        <f t="shared" si="291"/>
        <v>64.620930232558152</v>
      </c>
      <c r="AD3766" s="103">
        <f t="shared" si="292"/>
        <v>2455.5953488372097</v>
      </c>
      <c r="AE3766" s="104">
        <f t="shared" si="293"/>
        <v>328.28411906976748</v>
      </c>
      <c r="AF3766" s="104">
        <f t="shared" si="294"/>
        <v>12474.796524651165</v>
      </c>
    </row>
    <row r="3767" spans="28:32" ht="20.100000000000001" customHeight="1" x14ac:dyDescent="0.5">
      <c r="AB3767" s="102">
        <f t="shared" si="290"/>
        <v>38</v>
      </c>
      <c r="AC3767" s="103">
        <f t="shared" si="291"/>
        <v>64.620930232558152</v>
      </c>
      <c r="AD3767" s="103">
        <f t="shared" si="292"/>
        <v>2455.5953488372097</v>
      </c>
      <c r="AE3767" s="104">
        <f t="shared" si="293"/>
        <v>328.28411906976748</v>
      </c>
      <c r="AF3767" s="104">
        <f t="shared" si="294"/>
        <v>12474.796524651165</v>
      </c>
    </row>
    <row r="3768" spans="28:32" ht="20.100000000000001" customHeight="1" x14ac:dyDescent="0.5">
      <c r="AB3768" s="102">
        <f t="shared" si="290"/>
        <v>38</v>
      </c>
      <c r="AC3768" s="103">
        <f t="shared" si="291"/>
        <v>64.620930232558152</v>
      </c>
      <c r="AD3768" s="103">
        <f t="shared" si="292"/>
        <v>2455.5953488372097</v>
      </c>
      <c r="AE3768" s="104">
        <f t="shared" si="293"/>
        <v>328.28411906976748</v>
      </c>
      <c r="AF3768" s="104">
        <f t="shared" si="294"/>
        <v>12474.796524651165</v>
      </c>
    </row>
    <row r="3769" spans="28:32" ht="20.100000000000001" customHeight="1" x14ac:dyDescent="0.5">
      <c r="AB3769" s="102">
        <f t="shared" si="290"/>
        <v>38</v>
      </c>
      <c r="AC3769" s="103">
        <f t="shared" si="291"/>
        <v>64.620930232558152</v>
      </c>
      <c r="AD3769" s="103">
        <f t="shared" si="292"/>
        <v>2455.5953488372097</v>
      </c>
      <c r="AE3769" s="104">
        <f t="shared" si="293"/>
        <v>328.28411906976748</v>
      </c>
      <c r="AF3769" s="104">
        <f t="shared" si="294"/>
        <v>12474.796524651165</v>
      </c>
    </row>
    <row r="3770" spans="28:32" ht="20.100000000000001" customHeight="1" x14ac:dyDescent="0.5">
      <c r="AB3770" s="102">
        <f t="shared" si="290"/>
        <v>38</v>
      </c>
      <c r="AC3770" s="103">
        <f t="shared" si="291"/>
        <v>64.620930232558152</v>
      </c>
      <c r="AD3770" s="103">
        <f t="shared" si="292"/>
        <v>2455.5953488372097</v>
      </c>
      <c r="AE3770" s="104">
        <f t="shared" si="293"/>
        <v>328.28411906976748</v>
      </c>
      <c r="AF3770" s="104">
        <f t="shared" si="294"/>
        <v>12474.796524651165</v>
      </c>
    </row>
    <row r="3771" spans="28:32" ht="20.100000000000001" customHeight="1" x14ac:dyDescent="0.5">
      <c r="AB3771" s="102">
        <f t="shared" si="290"/>
        <v>38</v>
      </c>
      <c r="AC3771" s="103">
        <f t="shared" si="291"/>
        <v>64.620930232558152</v>
      </c>
      <c r="AD3771" s="103">
        <f t="shared" si="292"/>
        <v>2455.5953488372097</v>
      </c>
      <c r="AE3771" s="104">
        <f t="shared" si="293"/>
        <v>328.28411906976748</v>
      </c>
      <c r="AF3771" s="104">
        <f t="shared" si="294"/>
        <v>12474.796524651165</v>
      </c>
    </row>
    <row r="3772" spans="28:32" ht="20.100000000000001" customHeight="1" x14ac:dyDescent="0.5">
      <c r="AB3772" s="102">
        <f t="shared" si="290"/>
        <v>38</v>
      </c>
      <c r="AC3772" s="103">
        <f t="shared" si="291"/>
        <v>64.620930232558152</v>
      </c>
      <c r="AD3772" s="103">
        <f t="shared" si="292"/>
        <v>2455.5953488372097</v>
      </c>
      <c r="AE3772" s="104">
        <f t="shared" si="293"/>
        <v>328.28411906976748</v>
      </c>
      <c r="AF3772" s="104">
        <f t="shared" si="294"/>
        <v>12474.796524651165</v>
      </c>
    </row>
    <row r="3773" spans="28:32" ht="20.100000000000001" customHeight="1" x14ac:dyDescent="0.5">
      <c r="AB3773" s="102">
        <f t="shared" si="290"/>
        <v>38</v>
      </c>
      <c r="AC3773" s="103">
        <f t="shared" si="291"/>
        <v>64.620930232558152</v>
      </c>
      <c r="AD3773" s="103">
        <f t="shared" si="292"/>
        <v>2455.5953488372097</v>
      </c>
      <c r="AE3773" s="104">
        <f t="shared" si="293"/>
        <v>328.28411906976748</v>
      </c>
      <c r="AF3773" s="104">
        <f t="shared" si="294"/>
        <v>12474.796524651165</v>
      </c>
    </row>
    <row r="3774" spans="28:32" ht="20.100000000000001" customHeight="1" x14ac:dyDescent="0.5">
      <c r="AB3774" s="102">
        <f t="shared" si="290"/>
        <v>38</v>
      </c>
      <c r="AC3774" s="103">
        <f t="shared" si="291"/>
        <v>64.620930232558152</v>
      </c>
      <c r="AD3774" s="103">
        <f t="shared" si="292"/>
        <v>2455.5953488372097</v>
      </c>
      <c r="AE3774" s="104">
        <f t="shared" si="293"/>
        <v>328.28411906976748</v>
      </c>
      <c r="AF3774" s="104">
        <f t="shared" si="294"/>
        <v>12474.796524651165</v>
      </c>
    </row>
    <row r="3775" spans="28:32" ht="20.100000000000001" customHeight="1" x14ac:dyDescent="0.5">
      <c r="AB3775" s="102">
        <f t="shared" si="290"/>
        <v>38</v>
      </c>
      <c r="AC3775" s="103">
        <f t="shared" si="291"/>
        <v>64.620930232558152</v>
      </c>
      <c r="AD3775" s="103">
        <f t="shared" si="292"/>
        <v>2455.5953488372097</v>
      </c>
      <c r="AE3775" s="104">
        <f t="shared" si="293"/>
        <v>328.28411906976748</v>
      </c>
      <c r="AF3775" s="104">
        <f t="shared" si="294"/>
        <v>12474.796524651165</v>
      </c>
    </row>
    <row r="3776" spans="28:32" ht="20.100000000000001" customHeight="1" x14ac:dyDescent="0.5">
      <c r="AB3776" s="102">
        <f t="shared" si="290"/>
        <v>38</v>
      </c>
      <c r="AC3776" s="103">
        <f t="shared" si="291"/>
        <v>64.620930232558152</v>
      </c>
      <c r="AD3776" s="103">
        <f t="shared" si="292"/>
        <v>2455.5953488372097</v>
      </c>
      <c r="AE3776" s="104">
        <f t="shared" si="293"/>
        <v>328.28411906976748</v>
      </c>
      <c r="AF3776" s="104">
        <f t="shared" si="294"/>
        <v>12474.796524651165</v>
      </c>
    </row>
    <row r="3777" spans="28:32" ht="20.100000000000001" customHeight="1" x14ac:dyDescent="0.5">
      <c r="AB3777" s="102">
        <f t="shared" si="290"/>
        <v>38</v>
      </c>
      <c r="AC3777" s="103">
        <f t="shared" si="291"/>
        <v>64.620930232558152</v>
      </c>
      <c r="AD3777" s="103">
        <f t="shared" si="292"/>
        <v>2455.5953488372097</v>
      </c>
      <c r="AE3777" s="104">
        <f t="shared" si="293"/>
        <v>328.28411906976748</v>
      </c>
      <c r="AF3777" s="104">
        <f t="shared" si="294"/>
        <v>12474.796524651165</v>
      </c>
    </row>
    <row r="3778" spans="28:32" ht="20.100000000000001" customHeight="1" x14ac:dyDescent="0.5">
      <c r="AB3778" s="102">
        <f t="shared" si="290"/>
        <v>38</v>
      </c>
      <c r="AC3778" s="103">
        <f t="shared" si="291"/>
        <v>64.620930232558152</v>
      </c>
      <c r="AD3778" s="103">
        <f t="shared" si="292"/>
        <v>2455.5953488372097</v>
      </c>
      <c r="AE3778" s="104">
        <f t="shared" si="293"/>
        <v>328.28411906976748</v>
      </c>
      <c r="AF3778" s="104">
        <f t="shared" si="294"/>
        <v>12474.796524651165</v>
      </c>
    </row>
    <row r="3779" spans="28:32" ht="20.100000000000001" customHeight="1" x14ac:dyDescent="0.5">
      <c r="AB3779" s="102">
        <f t="shared" si="290"/>
        <v>38</v>
      </c>
      <c r="AC3779" s="103">
        <f t="shared" si="291"/>
        <v>64.620930232558152</v>
      </c>
      <c r="AD3779" s="103">
        <f t="shared" si="292"/>
        <v>2455.5953488372097</v>
      </c>
      <c r="AE3779" s="104">
        <f t="shared" si="293"/>
        <v>328.28411906976748</v>
      </c>
      <c r="AF3779" s="104">
        <f t="shared" si="294"/>
        <v>12474.796524651165</v>
      </c>
    </row>
    <row r="3780" spans="28:32" ht="20.100000000000001" customHeight="1" x14ac:dyDescent="0.5">
      <c r="AB3780" s="102">
        <f t="shared" si="290"/>
        <v>38</v>
      </c>
      <c r="AC3780" s="103">
        <f t="shared" si="291"/>
        <v>64.620930232558152</v>
      </c>
      <c r="AD3780" s="103">
        <f t="shared" si="292"/>
        <v>2455.5953488372097</v>
      </c>
      <c r="AE3780" s="104">
        <f t="shared" si="293"/>
        <v>328.28411906976748</v>
      </c>
      <c r="AF3780" s="104">
        <f t="shared" si="294"/>
        <v>12474.796524651165</v>
      </c>
    </row>
    <row r="3781" spans="28:32" ht="20.100000000000001" customHeight="1" x14ac:dyDescent="0.5">
      <c r="AB3781" s="102">
        <f t="shared" si="290"/>
        <v>38</v>
      </c>
      <c r="AC3781" s="103">
        <f t="shared" si="291"/>
        <v>64.620930232558152</v>
      </c>
      <c r="AD3781" s="103">
        <f t="shared" si="292"/>
        <v>2455.5953488372097</v>
      </c>
      <c r="AE3781" s="104">
        <f t="shared" si="293"/>
        <v>328.28411906976748</v>
      </c>
      <c r="AF3781" s="104">
        <f t="shared" si="294"/>
        <v>12474.796524651165</v>
      </c>
    </row>
    <row r="3782" spans="28:32" ht="20.100000000000001" customHeight="1" x14ac:dyDescent="0.5">
      <c r="AB3782" s="102">
        <f t="shared" si="290"/>
        <v>38</v>
      </c>
      <c r="AC3782" s="103">
        <f t="shared" si="291"/>
        <v>64.620930232558152</v>
      </c>
      <c r="AD3782" s="103">
        <f t="shared" si="292"/>
        <v>2455.5953488372097</v>
      </c>
      <c r="AE3782" s="104">
        <f t="shared" si="293"/>
        <v>328.28411906976748</v>
      </c>
      <c r="AF3782" s="104">
        <f t="shared" si="294"/>
        <v>12474.796524651165</v>
      </c>
    </row>
    <row r="3783" spans="28:32" ht="20.100000000000001" customHeight="1" x14ac:dyDescent="0.5">
      <c r="AB3783" s="102">
        <f t="shared" ref="AB3783:AB3846" si="295">AB3782+U3783</f>
        <v>38</v>
      </c>
      <c r="AC3783" s="103">
        <f t="shared" ref="AC3783:AC3846" si="296">IF(U3783&gt;0,(W3783+AD3782)/AB3783,AC3782)</f>
        <v>64.620930232558152</v>
      </c>
      <c r="AD3783" s="103">
        <f t="shared" ref="AD3783:AD3846" si="297">AB3783*AC3783</f>
        <v>2455.5953488372097</v>
      </c>
      <c r="AE3783" s="104">
        <f t="shared" ref="AE3783:AE3846" si="298">IF(U3783&gt;0,(AF3782+Z3783)/AB3783,AE3782)</f>
        <v>328.28411906976748</v>
      </c>
      <c r="AF3783" s="104">
        <f t="shared" ref="AF3783:AF3846" si="299">AB3783*AE3783</f>
        <v>12474.796524651165</v>
      </c>
    </row>
    <row r="3784" spans="28:32" ht="20.100000000000001" customHeight="1" x14ac:dyDescent="0.5">
      <c r="AB3784" s="102">
        <f t="shared" si="295"/>
        <v>38</v>
      </c>
      <c r="AC3784" s="103">
        <f t="shared" si="296"/>
        <v>64.620930232558152</v>
      </c>
      <c r="AD3784" s="103">
        <f t="shared" si="297"/>
        <v>2455.5953488372097</v>
      </c>
      <c r="AE3784" s="104">
        <f t="shared" si="298"/>
        <v>328.28411906976748</v>
      </c>
      <c r="AF3784" s="104">
        <f t="shared" si="299"/>
        <v>12474.796524651165</v>
      </c>
    </row>
    <row r="3785" spans="28:32" ht="20.100000000000001" customHeight="1" x14ac:dyDescent="0.5">
      <c r="AB3785" s="102">
        <f t="shared" si="295"/>
        <v>38</v>
      </c>
      <c r="AC3785" s="103">
        <f t="shared" si="296"/>
        <v>64.620930232558152</v>
      </c>
      <c r="AD3785" s="103">
        <f t="shared" si="297"/>
        <v>2455.5953488372097</v>
      </c>
      <c r="AE3785" s="104">
        <f t="shared" si="298"/>
        <v>328.28411906976748</v>
      </c>
      <c r="AF3785" s="104">
        <f t="shared" si="299"/>
        <v>12474.796524651165</v>
      </c>
    </row>
    <row r="3786" spans="28:32" ht="20.100000000000001" customHeight="1" x14ac:dyDescent="0.5">
      <c r="AB3786" s="102">
        <f t="shared" si="295"/>
        <v>38</v>
      </c>
      <c r="AC3786" s="103">
        <f t="shared" si="296"/>
        <v>64.620930232558152</v>
      </c>
      <c r="AD3786" s="103">
        <f t="shared" si="297"/>
        <v>2455.5953488372097</v>
      </c>
      <c r="AE3786" s="104">
        <f t="shared" si="298"/>
        <v>328.28411906976748</v>
      </c>
      <c r="AF3786" s="104">
        <f t="shared" si="299"/>
        <v>12474.796524651165</v>
      </c>
    </row>
    <row r="3787" spans="28:32" ht="20.100000000000001" customHeight="1" x14ac:dyDescent="0.5">
      <c r="AB3787" s="102">
        <f t="shared" si="295"/>
        <v>38</v>
      </c>
      <c r="AC3787" s="103">
        <f t="shared" si="296"/>
        <v>64.620930232558152</v>
      </c>
      <c r="AD3787" s="103">
        <f t="shared" si="297"/>
        <v>2455.5953488372097</v>
      </c>
      <c r="AE3787" s="104">
        <f t="shared" si="298"/>
        <v>328.28411906976748</v>
      </c>
      <c r="AF3787" s="104">
        <f t="shared" si="299"/>
        <v>12474.796524651165</v>
      </c>
    </row>
    <row r="3788" spans="28:32" ht="20.100000000000001" customHeight="1" x14ac:dyDescent="0.5">
      <c r="AB3788" s="102">
        <f t="shared" si="295"/>
        <v>38</v>
      </c>
      <c r="AC3788" s="103">
        <f t="shared" si="296"/>
        <v>64.620930232558152</v>
      </c>
      <c r="AD3788" s="103">
        <f t="shared" si="297"/>
        <v>2455.5953488372097</v>
      </c>
      <c r="AE3788" s="104">
        <f t="shared" si="298"/>
        <v>328.28411906976748</v>
      </c>
      <c r="AF3788" s="104">
        <f t="shared" si="299"/>
        <v>12474.796524651165</v>
      </c>
    </row>
    <row r="3789" spans="28:32" ht="20.100000000000001" customHeight="1" x14ac:dyDescent="0.5">
      <c r="AB3789" s="102">
        <f t="shared" si="295"/>
        <v>38</v>
      </c>
      <c r="AC3789" s="103">
        <f t="shared" si="296"/>
        <v>64.620930232558152</v>
      </c>
      <c r="AD3789" s="103">
        <f t="shared" si="297"/>
        <v>2455.5953488372097</v>
      </c>
      <c r="AE3789" s="104">
        <f t="shared" si="298"/>
        <v>328.28411906976748</v>
      </c>
      <c r="AF3789" s="104">
        <f t="shared" si="299"/>
        <v>12474.796524651165</v>
      </c>
    </row>
    <row r="3790" spans="28:32" ht="20.100000000000001" customHeight="1" x14ac:dyDescent="0.5">
      <c r="AB3790" s="102">
        <f t="shared" si="295"/>
        <v>38</v>
      </c>
      <c r="AC3790" s="103">
        <f t="shared" si="296"/>
        <v>64.620930232558152</v>
      </c>
      <c r="AD3790" s="103">
        <f t="shared" si="297"/>
        <v>2455.5953488372097</v>
      </c>
      <c r="AE3790" s="104">
        <f t="shared" si="298"/>
        <v>328.28411906976748</v>
      </c>
      <c r="AF3790" s="104">
        <f t="shared" si="299"/>
        <v>12474.796524651165</v>
      </c>
    </row>
    <row r="3791" spans="28:32" ht="20.100000000000001" customHeight="1" x14ac:dyDescent="0.5">
      <c r="AB3791" s="102">
        <f t="shared" si="295"/>
        <v>38</v>
      </c>
      <c r="AC3791" s="103">
        <f t="shared" si="296"/>
        <v>64.620930232558152</v>
      </c>
      <c r="AD3791" s="103">
        <f t="shared" si="297"/>
        <v>2455.5953488372097</v>
      </c>
      <c r="AE3791" s="104">
        <f t="shared" si="298"/>
        <v>328.28411906976748</v>
      </c>
      <c r="AF3791" s="104">
        <f t="shared" si="299"/>
        <v>12474.796524651165</v>
      </c>
    </row>
    <row r="3792" spans="28:32" ht="20.100000000000001" customHeight="1" x14ac:dyDescent="0.5">
      <c r="AB3792" s="102">
        <f t="shared" si="295"/>
        <v>38</v>
      </c>
      <c r="AC3792" s="103">
        <f t="shared" si="296"/>
        <v>64.620930232558152</v>
      </c>
      <c r="AD3792" s="103">
        <f t="shared" si="297"/>
        <v>2455.5953488372097</v>
      </c>
      <c r="AE3792" s="104">
        <f t="shared" si="298"/>
        <v>328.28411906976748</v>
      </c>
      <c r="AF3792" s="104">
        <f t="shared" si="299"/>
        <v>12474.796524651165</v>
      </c>
    </row>
    <row r="3793" spans="28:32" ht="20.100000000000001" customHeight="1" x14ac:dyDescent="0.5">
      <c r="AB3793" s="102">
        <f t="shared" si="295"/>
        <v>38</v>
      </c>
      <c r="AC3793" s="103">
        <f t="shared" si="296"/>
        <v>64.620930232558152</v>
      </c>
      <c r="AD3793" s="103">
        <f t="shared" si="297"/>
        <v>2455.5953488372097</v>
      </c>
      <c r="AE3793" s="104">
        <f t="shared" si="298"/>
        <v>328.28411906976748</v>
      </c>
      <c r="AF3793" s="104">
        <f t="shared" si="299"/>
        <v>12474.796524651165</v>
      </c>
    </row>
    <row r="3794" spans="28:32" ht="20.100000000000001" customHeight="1" x14ac:dyDescent="0.5">
      <c r="AB3794" s="102">
        <f t="shared" si="295"/>
        <v>38</v>
      </c>
      <c r="AC3794" s="103">
        <f t="shared" si="296"/>
        <v>64.620930232558152</v>
      </c>
      <c r="AD3794" s="103">
        <f t="shared" si="297"/>
        <v>2455.5953488372097</v>
      </c>
      <c r="AE3794" s="104">
        <f t="shared" si="298"/>
        <v>328.28411906976748</v>
      </c>
      <c r="AF3794" s="104">
        <f t="shared" si="299"/>
        <v>12474.796524651165</v>
      </c>
    </row>
    <row r="3795" spans="28:32" ht="20.100000000000001" customHeight="1" x14ac:dyDescent="0.5">
      <c r="AB3795" s="102">
        <f t="shared" si="295"/>
        <v>38</v>
      </c>
      <c r="AC3795" s="103">
        <f t="shared" si="296"/>
        <v>64.620930232558152</v>
      </c>
      <c r="AD3795" s="103">
        <f t="shared" si="297"/>
        <v>2455.5953488372097</v>
      </c>
      <c r="AE3795" s="104">
        <f t="shared" si="298"/>
        <v>328.28411906976748</v>
      </c>
      <c r="AF3795" s="104">
        <f t="shared" si="299"/>
        <v>12474.796524651165</v>
      </c>
    </row>
    <row r="3796" spans="28:32" ht="20.100000000000001" customHeight="1" x14ac:dyDescent="0.5">
      <c r="AB3796" s="102">
        <f t="shared" si="295"/>
        <v>38</v>
      </c>
      <c r="AC3796" s="103">
        <f t="shared" si="296"/>
        <v>64.620930232558152</v>
      </c>
      <c r="AD3796" s="103">
        <f t="shared" si="297"/>
        <v>2455.5953488372097</v>
      </c>
      <c r="AE3796" s="104">
        <f t="shared" si="298"/>
        <v>328.28411906976748</v>
      </c>
      <c r="AF3796" s="104">
        <f t="shared" si="299"/>
        <v>12474.796524651165</v>
      </c>
    </row>
    <row r="3797" spans="28:32" ht="20.100000000000001" customHeight="1" x14ac:dyDescent="0.5">
      <c r="AB3797" s="102">
        <f t="shared" si="295"/>
        <v>38</v>
      </c>
      <c r="AC3797" s="103">
        <f t="shared" si="296"/>
        <v>64.620930232558152</v>
      </c>
      <c r="AD3797" s="103">
        <f t="shared" si="297"/>
        <v>2455.5953488372097</v>
      </c>
      <c r="AE3797" s="104">
        <f t="shared" si="298"/>
        <v>328.28411906976748</v>
      </c>
      <c r="AF3797" s="104">
        <f t="shared" si="299"/>
        <v>12474.796524651165</v>
      </c>
    </row>
    <row r="3798" spans="28:32" ht="20.100000000000001" customHeight="1" x14ac:dyDescent="0.5">
      <c r="AB3798" s="102">
        <f t="shared" si="295"/>
        <v>38</v>
      </c>
      <c r="AC3798" s="103">
        <f t="shared" si="296"/>
        <v>64.620930232558152</v>
      </c>
      <c r="AD3798" s="103">
        <f t="shared" si="297"/>
        <v>2455.5953488372097</v>
      </c>
      <c r="AE3798" s="104">
        <f t="shared" si="298"/>
        <v>328.28411906976748</v>
      </c>
      <c r="AF3798" s="104">
        <f t="shared" si="299"/>
        <v>12474.796524651165</v>
      </c>
    </row>
    <row r="3799" spans="28:32" ht="20.100000000000001" customHeight="1" x14ac:dyDescent="0.5">
      <c r="AB3799" s="102">
        <f t="shared" si="295"/>
        <v>38</v>
      </c>
      <c r="AC3799" s="103">
        <f t="shared" si="296"/>
        <v>64.620930232558152</v>
      </c>
      <c r="AD3799" s="103">
        <f t="shared" si="297"/>
        <v>2455.5953488372097</v>
      </c>
      <c r="AE3799" s="104">
        <f t="shared" si="298"/>
        <v>328.28411906976748</v>
      </c>
      <c r="AF3799" s="104">
        <f t="shared" si="299"/>
        <v>12474.796524651165</v>
      </c>
    </row>
    <row r="3800" spans="28:32" ht="20.100000000000001" customHeight="1" x14ac:dyDescent="0.5">
      <c r="AB3800" s="102">
        <f t="shared" si="295"/>
        <v>38</v>
      </c>
      <c r="AC3800" s="103">
        <f t="shared" si="296"/>
        <v>64.620930232558152</v>
      </c>
      <c r="AD3800" s="103">
        <f t="shared" si="297"/>
        <v>2455.5953488372097</v>
      </c>
      <c r="AE3800" s="104">
        <f t="shared" si="298"/>
        <v>328.28411906976748</v>
      </c>
      <c r="AF3800" s="104">
        <f t="shared" si="299"/>
        <v>12474.796524651165</v>
      </c>
    </row>
    <row r="3801" spans="28:32" ht="20.100000000000001" customHeight="1" x14ac:dyDescent="0.5">
      <c r="AB3801" s="102">
        <f t="shared" si="295"/>
        <v>38</v>
      </c>
      <c r="AC3801" s="103">
        <f t="shared" si="296"/>
        <v>64.620930232558152</v>
      </c>
      <c r="AD3801" s="103">
        <f t="shared" si="297"/>
        <v>2455.5953488372097</v>
      </c>
      <c r="AE3801" s="104">
        <f t="shared" si="298"/>
        <v>328.28411906976748</v>
      </c>
      <c r="AF3801" s="104">
        <f t="shared" si="299"/>
        <v>12474.796524651165</v>
      </c>
    </row>
    <row r="3802" spans="28:32" ht="20.100000000000001" customHeight="1" x14ac:dyDescent="0.5">
      <c r="AB3802" s="102">
        <f t="shared" si="295"/>
        <v>38</v>
      </c>
      <c r="AC3802" s="103">
        <f t="shared" si="296"/>
        <v>64.620930232558152</v>
      </c>
      <c r="AD3802" s="103">
        <f t="shared" si="297"/>
        <v>2455.5953488372097</v>
      </c>
      <c r="AE3802" s="104">
        <f t="shared" si="298"/>
        <v>328.28411906976748</v>
      </c>
      <c r="AF3802" s="104">
        <f t="shared" si="299"/>
        <v>12474.796524651165</v>
      </c>
    </row>
    <row r="3803" spans="28:32" ht="20.100000000000001" customHeight="1" x14ac:dyDescent="0.5">
      <c r="AB3803" s="102">
        <f t="shared" si="295"/>
        <v>38</v>
      </c>
      <c r="AC3803" s="103">
        <f t="shared" si="296"/>
        <v>64.620930232558152</v>
      </c>
      <c r="AD3803" s="103">
        <f t="shared" si="297"/>
        <v>2455.5953488372097</v>
      </c>
      <c r="AE3803" s="104">
        <f t="shared" si="298"/>
        <v>328.28411906976748</v>
      </c>
      <c r="AF3803" s="104">
        <f t="shared" si="299"/>
        <v>12474.796524651165</v>
      </c>
    </row>
    <row r="3804" spans="28:32" ht="20.100000000000001" customHeight="1" x14ac:dyDescent="0.5">
      <c r="AB3804" s="102">
        <f t="shared" si="295"/>
        <v>38</v>
      </c>
      <c r="AC3804" s="103">
        <f t="shared" si="296"/>
        <v>64.620930232558152</v>
      </c>
      <c r="AD3804" s="103">
        <f t="shared" si="297"/>
        <v>2455.5953488372097</v>
      </c>
      <c r="AE3804" s="104">
        <f t="shared" si="298"/>
        <v>328.28411906976748</v>
      </c>
      <c r="AF3804" s="104">
        <f t="shared" si="299"/>
        <v>12474.796524651165</v>
      </c>
    </row>
    <row r="3805" spans="28:32" ht="20.100000000000001" customHeight="1" x14ac:dyDescent="0.5">
      <c r="AB3805" s="102">
        <f t="shared" si="295"/>
        <v>38</v>
      </c>
      <c r="AC3805" s="103">
        <f t="shared" si="296"/>
        <v>64.620930232558152</v>
      </c>
      <c r="AD3805" s="103">
        <f t="shared" si="297"/>
        <v>2455.5953488372097</v>
      </c>
      <c r="AE3805" s="104">
        <f t="shared" si="298"/>
        <v>328.28411906976748</v>
      </c>
      <c r="AF3805" s="104">
        <f t="shared" si="299"/>
        <v>12474.796524651165</v>
      </c>
    </row>
    <row r="3806" spans="28:32" ht="20.100000000000001" customHeight="1" x14ac:dyDescent="0.5">
      <c r="AB3806" s="102">
        <f t="shared" si="295"/>
        <v>38</v>
      </c>
      <c r="AC3806" s="103">
        <f t="shared" si="296"/>
        <v>64.620930232558152</v>
      </c>
      <c r="AD3806" s="103">
        <f t="shared" si="297"/>
        <v>2455.5953488372097</v>
      </c>
      <c r="AE3806" s="104">
        <f t="shared" si="298"/>
        <v>328.28411906976748</v>
      </c>
      <c r="AF3806" s="104">
        <f t="shared" si="299"/>
        <v>12474.796524651165</v>
      </c>
    </row>
    <row r="3807" spans="28:32" ht="20.100000000000001" customHeight="1" x14ac:dyDescent="0.5">
      <c r="AB3807" s="102">
        <f t="shared" si="295"/>
        <v>38</v>
      </c>
      <c r="AC3807" s="103">
        <f t="shared" si="296"/>
        <v>64.620930232558152</v>
      </c>
      <c r="AD3807" s="103">
        <f t="shared" si="297"/>
        <v>2455.5953488372097</v>
      </c>
      <c r="AE3807" s="104">
        <f t="shared" si="298"/>
        <v>328.28411906976748</v>
      </c>
      <c r="AF3807" s="104">
        <f t="shared" si="299"/>
        <v>12474.796524651165</v>
      </c>
    </row>
    <row r="3808" spans="28:32" ht="20.100000000000001" customHeight="1" x14ac:dyDescent="0.5">
      <c r="AB3808" s="102">
        <f t="shared" si="295"/>
        <v>38</v>
      </c>
      <c r="AC3808" s="103">
        <f t="shared" si="296"/>
        <v>64.620930232558152</v>
      </c>
      <c r="AD3808" s="103">
        <f t="shared" si="297"/>
        <v>2455.5953488372097</v>
      </c>
      <c r="AE3808" s="104">
        <f t="shared" si="298"/>
        <v>328.28411906976748</v>
      </c>
      <c r="AF3808" s="104">
        <f t="shared" si="299"/>
        <v>12474.796524651165</v>
      </c>
    </row>
    <row r="3809" spans="28:32" ht="20.100000000000001" customHeight="1" x14ac:dyDescent="0.5">
      <c r="AB3809" s="102">
        <f t="shared" si="295"/>
        <v>38</v>
      </c>
      <c r="AC3809" s="103">
        <f t="shared" si="296"/>
        <v>64.620930232558152</v>
      </c>
      <c r="AD3809" s="103">
        <f t="shared" si="297"/>
        <v>2455.5953488372097</v>
      </c>
      <c r="AE3809" s="104">
        <f t="shared" si="298"/>
        <v>328.28411906976748</v>
      </c>
      <c r="AF3809" s="104">
        <f t="shared" si="299"/>
        <v>12474.796524651165</v>
      </c>
    </row>
    <row r="3810" spans="28:32" ht="20.100000000000001" customHeight="1" x14ac:dyDescent="0.5">
      <c r="AB3810" s="102">
        <f t="shared" si="295"/>
        <v>38</v>
      </c>
      <c r="AC3810" s="103">
        <f t="shared" si="296"/>
        <v>64.620930232558152</v>
      </c>
      <c r="AD3810" s="103">
        <f t="shared" si="297"/>
        <v>2455.5953488372097</v>
      </c>
      <c r="AE3810" s="104">
        <f t="shared" si="298"/>
        <v>328.28411906976748</v>
      </c>
      <c r="AF3810" s="104">
        <f t="shared" si="299"/>
        <v>12474.796524651165</v>
      </c>
    </row>
    <row r="3811" spans="28:32" ht="20.100000000000001" customHeight="1" x14ac:dyDescent="0.5">
      <c r="AB3811" s="102">
        <f t="shared" si="295"/>
        <v>38</v>
      </c>
      <c r="AC3811" s="103">
        <f t="shared" si="296"/>
        <v>64.620930232558152</v>
      </c>
      <c r="AD3811" s="103">
        <f t="shared" si="297"/>
        <v>2455.5953488372097</v>
      </c>
      <c r="AE3811" s="104">
        <f t="shared" si="298"/>
        <v>328.28411906976748</v>
      </c>
      <c r="AF3811" s="104">
        <f t="shared" si="299"/>
        <v>12474.796524651165</v>
      </c>
    </row>
    <row r="3812" spans="28:32" ht="20.100000000000001" customHeight="1" x14ac:dyDescent="0.5">
      <c r="AB3812" s="102">
        <f t="shared" si="295"/>
        <v>38</v>
      </c>
      <c r="AC3812" s="103">
        <f t="shared" si="296"/>
        <v>64.620930232558152</v>
      </c>
      <c r="AD3812" s="103">
        <f t="shared" si="297"/>
        <v>2455.5953488372097</v>
      </c>
      <c r="AE3812" s="104">
        <f t="shared" si="298"/>
        <v>328.28411906976748</v>
      </c>
      <c r="AF3812" s="104">
        <f t="shared" si="299"/>
        <v>12474.796524651165</v>
      </c>
    </row>
    <row r="3813" spans="28:32" ht="20.100000000000001" customHeight="1" x14ac:dyDescent="0.5">
      <c r="AB3813" s="102">
        <f t="shared" si="295"/>
        <v>38</v>
      </c>
      <c r="AC3813" s="103">
        <f t="shared" si="296"/>
        <v>64.620930232558152</v>
      </c>
      <c r="AD3813" s="103">
        <f t="shared" si="297"/>
        <v>2455.5953488372097</v>
      </c>
      <c r="AE3813" s="104">
        <f t="shared" si="298"/>
        <v>328.28411906976748</v>
      </c>
      <c r="AF3813" s="104">
        <f t="shared" si="299"/>
        <v>12474.796524651165</v>
      </c>
    </row>
    <row r="3814" spans="28:32" ht="20.100000000000001" customHeight="1" x14ac:dyDescent="0.5">
      <c r="AB3814" s="102">
        <f t="shared" si="295"/>
        <v>38</v>
      </c>
      <c r="AC3814" s="103">
        <f t="shared" si="296"/>
        <v>64.620930232558152</v>
      </c>
      <c r="AD3814" s="103">
        <f t="shared" si="297"/>
        <v>2455.5953488372097</v>
      </c>
      <c r="AE3814" s="104">
        <f t="shared" si="298"/>
        <v>328.28411906976748</v>
      </c>
      <c r="AF3814" s="104">
        <f t="shared" si="299"/>
        <v>12474.796524651165</v>
      </c>
    </row>
    <row r="3815" spans="28:32" ht="20.100000000000001" customHeight="1" x14ac:dyDescent="0.5">
      <c r="AB3815" s="102">
        <f t="shared" si="295"/>
        <v>38</v>
      </c>
      <c r="AC3815" s="103">
        <f t="shared" si="296"/>
        <v>64.620930232558152</v>
      </c>
      <c r="AD3815" s="103">
        <f t="shared" si="297"/>
        <v>2455.5953488372097</v>
      </c>
      <c r="AE3815" s="104">
        <f t="shared" si="298"/>
        <v>328.28411906976748</v>
      </c>
      <c r="AF3815" s="104">
        <f t="shared" si="299"/>
        <v>12474.796524651165</v>
      </c>
    </row>
    <row r="3816" spans="28:32" ht="20.100000000000001" customHeight="1" x14ac:dyDescent="0.5">
      <c r="AB3816" s="102">
        <f t="shared" si="295"/>
        <v>38</v>
      </c>
      <c r="AC3816" s="103">
        <f t="shared" si="296"/>
        <v>64.620930232558152</v>
      </c>
      <c r="AD3816" s="103">
        <f t="shared" si="297"/>
        <v>2455.5953488372097</v>
      </c>
      <c r="AE3816" s="104">
        <f t="shared" si="298"/>
        <v>328.28411906976748</v>
      </c>
      <c r="AF3816" s="104">
        <f t="shared" si="299"/>
        <v>12474.796524651165</v>
      </c>
    </row>
    <row r="3817" spans="28:32" ht="20.100000000000001" customHeight="1" x14ac:dyDescent="0.5">
      <c r="AB3817" s="102">
        <f t="shared" si="295"/>
        <v>38</v>
      </c>
      <c r="AC3817" s="103">
        <f t="shared" si="296"/>
        <v>64.620930232558152</v>
      </c>
      <c r="AD3817" s="103">
        <f t="shared" si="297"/>
        <v>2455.5953488372097</v>
      </c>
      <c r="AE3817" s="104">
        <f t="shared" si="298"/>
        <v>328.28411906976748</v>
      </c>
      <c r="AF3817" s="104">
        <f t="shared" si="299"/>
        <v>12474.796524651165</v>
      </c>
    </row>
    <row r="3818" spans="28:32" ht="20.100000000000001" customHeight="1" x14ac:dyDescent="0.5">
      <c r="AB3818" s="102">
        <f t="shared" si="295"/>
        <v>38</v>
      </c>
      <c r="AC3818" s="103">
        <f t="shared" si="296"/>
        <v>64.620930232558152</v>
      </c>
      <c r="AD3818" s="103">
        <f t="shared" si="297"/>
        <v>2455.5953488372097</v>
      </c>
      <c r="AE3818" s="104">
        <f t="shared" si="298"/>
        <v>328.28411906976748</v>
      </c>
      <c r="AF3818" s="104">
        <f t="shared" si="299"/>
        <v>12474.796524651165</v>
      </c>
    </row>
    <row r="3819" spans="28:32" ht="20.100000000000001" customHeight="1" x14ac:dyDescent="0.5">
      <c r="AB3819" s="102">
        <f t="shared" si="295"/>
        <v>38</v>
      </c>
      <c r="AC3819" s="103">
        <f t="shared" si="296"/>
        <v>64.620930232558152</v>
      </c>
      <c r="AD3819" s="103">
        <f t="shared" si="297"/>
        <v>2455.5953488372097</v>
      </c>
      <c r="AE3819" s="104">
        <f t="shared" si="298"/>
        <v>328.28411906976748</v>
      </c>
      <c r="AF3819" s="104">
        <f t="shared" si="299"/>
        <v>12474.796524651165</v>
      </c>
    </row>
    <row r="3820" spans="28:32" ht="20.100000000000001" customHeight="1" x14ac:dyDescent="0.5">
      <c r="AB3820" s="102">
        <f t="shared" si="295"/>
        <v>38</v>
      </c>
      <c r="AC3820" s="103">
        <f t="shared" si="296"/>
        <v>64.620930232558152</v>
      </c>
      <c r="AD3820" s="103">
        <f t="shared" si="297"/>
        <v>2455.5953488372097</v>
      </c>
      <c r="AE3820" s="104">
        <f t="shared" si="298"/>
        <v>328.28411906976748</v>
      </c>
      <c r="AF3820" s="104">
        <f t="shared" si="299"/>
        <v>12474.796524651165</v>
      </c>
    </row>
    <row r="3821" spans="28:32" ht="20.100000000000001" customHeight="1" x14ac:dyDescent="0.5">
      <c r="AB3821" s="102">
        <f t="shared" si="295"/>
        <v>38</v>
      </c>
      <c r="AC3821" s="103">
        <f t="shared" si="296"/>
        <v>64.620930232558152</v>
      </c>
      <c r="AD3821" s="103">
        <f t="shared" si="297"/>
        <v>2455.5953488372097</v>
      </c>
      <c r="AE3821" s="104">
        <f t="shared" si="298"/>
        <v>328.28411906976748</v>
      </c>
      <c r="AF3821" s="104">
        <f t="shared" si="299"/>
        <v>12474.796524651165</v>
      </c>
    </row>
    <row r="3822" spans="28:32" ht="20.100000000000001" customHeight="1" x14ac:dyDescent="0.5">
      <c r="AB3822" s="102">
        <f t="shared" si="295"/>
        <v>38</v>
      </c>
      <c r="AC3822" s="103">
        <f t="shared" si="296"/>
        <v>64.620930232558152</v>
      </c>
      <c r="AD3822" s="103">
        <f t="shared" si="297"/>
        <v>2455.5953488372097</v>
      </c>
      <c r="AE3822" s="104">
        <f t="shared" si="298"/>
        <v>328.28411906976748</v>
      </c>
      <c r="AF3822" s="104">
        <f t="shared" si="299"/>
        <v>12474.796524651165</v>
      </c>
    </row>
    <row r="3823" spans="28:32" ht="20.100000000000001" customHeight="1" x14ac:dyDescent="0.5">
      <c r="AB3823" s="102">
        <f t="shared" si="295"/>
        <v>38</v>
      </c>
      <c r="AC3823" s="103">
        <f t="shared" si="296"/>
        <v>64.620930232558152</v>
      </c>
      <c r="AD3823" s="103">
        <f t="shared" si="297"/>
        <v>2455.5953488372097</v>
      </c>
      <c r="AE3823" s="104">
        <f t="shared" si="298"/>
        <v>328.28411906976748</v>
      </c>
      <c r="AF3823" s="104">
        <f t="shared" si="299"/>
        <v>12474.796524651165</v>
      </c>
    </row>
    <row r="3824" spans="28:32" ht="20.100000000000001" customHeight="1" x14ac:dyDescent="0.5">
      <c r="AB3824" s="102">
        <f t="shared" si="295"/>
        <v>38</v>
      </c>
      <c r="AC3824" s="103">
        <f t="shared" si="296"/>
        <v>64.620930232558152</v>
      </c>
      <c r="AD3824" s="103">
        <f t="shared" si="297"/>
        <v>2455.5953488372097</v>
      </c>
      <c r="AE3824" s="104">
        <f t="shared" si="298"/>
        <v>328.28411906976748</v>
      </c>
      <c r="AF3824" s="104">
        <f t="shared" si="299"/>
        <v>12474.796524651165</v>
      </c>
    </row>
    <row r="3825" spans="28:32" ht="20.100000000000001" customHeight="1" x14ac:dyDescent="0.5">
      <c r="AB3825" s="102">
        <f t="shared" si="295"/>
        <v>38</v>
      </c>
      <c r="AC3825" s="103">
        <f t="shared" si="296"/>
        <v>64.620930232558152</v>
      </c>
      <c r="AD3825" s="103">
        <f t="shared" si="297"/>
        <v>2455.5953488372097</v>
      </c>
      <c r="AE3825" s="104">
        <f t="shared" si="298"/>
        <v>328.28411906976748</v>
      </c>
      <c r="AF3825" s="104">
        <f t="shared" si="299"/>
        <v>12474.796524651165</v>
      </c>
    </row>
    <row r="3826" spans="28:32" ht="20.100000000000001" customHeight="1" x14ac:dyDescent="0.5">
      <c r="AB3826" s="102">
        <f t="shared" si="295"/>
        <v>38</v>
      </c>
      <c r="AC3826" s="103">
        <f t="shared" si="296"/>
        <v>64.620930232558152</v>
      </c>
      <c r="AD3826" s="103">
        <f t="shared" si="297"/>
        <v>2455.5953488372097</v>
      </c>
      <c r="AE3826" s="104">
        <f t="shared" si="298"/>
        <v>328.28411906976748</v>
      </c>
      <c r="AF3826" s="104">
        <f t="shared" si="299"/>
        <v>12474.796524651165</v>
      </c>
    </row>
    <row r="3827" spans="28:32" ht="20.100000000000001" customHeight="1" x14ac:dyDescent="0.5">
      <c r="AB3827" s="102">
        <f t="shared" si="295"/>
        <v>38</v>
      </c>
      <c r="AC3827" s="103">
        <f t="shared" si="296"/>
        <v>64.620930232558152</v>
      </c>
      <c r="AD3827" s="103">
        <f t="shared" si="297"/>
        <v>2455.5953488372097</v>
      </c>
      <c r="AE3827" s="104">
        <f t="shared" si="298"/>
        <v>328.28411906976748</v>
      </c>
      <c r="AF3827" s="104">
        <f t="shared" si="299"/>
        <v>12474.796524651165</v>
      </c>
    </row>
    <row r="3828" spans="28:32" ht="20.100000000000001" customHeight="1" x14ac:dyDescent="0.5">
      <c r="AB3828" s="102">
        <f t="shared" si="295"/>
        <v>38</v>
      </c>
      <c r="AC3828" s="103">
        <f t="shared" si="296"/>
        <v>64.620930232558152</v>
      </c>
      <c r="AD3828" s="103">
        <f t="shared" si="297"/>
        <v>2455.5953488372097</v>
      </c>
      <c r="AE3828" s="104">
        <f t="shared" si="298"/>
        <v>328.28411906976748</v>
      </c>
      <c r="AF3828" s="104">
        <f t="shared" si="299"/>
        <v>12474.796524651165</v>
      </c>
    </row>
    <row r="3829" spans="28:32" ht="20.100000000000001" customHeight="1" x14ac:dyDescent="0.5">
      <c r="AB3829" s="102">
        <f t="shared" si="295"/>
        <v>38</v>
      </c>
      <c r="AC3829" s="103">
        <f t="shared" si="296"/>
        <v>64.620930232558152</v>
      </c>
      <c r="AD3829" s="103">
        <f t="shared" si="297"/>
        <v>2455.5953488372097</v>
      </c>
      <c r="AE3829" s="104">
        <f t="shared" si="298"/>
        <v>328.28411906976748</v>
      </c>
      <c r="AF3829" s="104">
        <f t="shared" si="299"/>
        <v>12474.796524651165</v>
      </c>
    </row>
    <row r="3830" spans="28:32" ht="20.100000000000001" customHeight="1" x14ac:dyDescent="0.5">
      <c r="AB3830" s="102">
        <f t="shared" si="295"/>
        <v>38</v>
      </c>
      <c r="AC3830" s="103">
        <f t="shared" si="296"/>
        <v>64.620930232558152</v>
      </c>
      <c r="AD3830" s="103">
        <f t="shared" si="297"/>
        <v>2455.5953488372097</v>
      </c>
      <c r="AE3830" s="104">
        <f t="shared" si="298"/>
        <v>328.28411906976748</v>
      </c>
      <c r="AF3830" s="104">
        <f t="shared" si="299"/>
        <v>12474.796524651165</v>
      </c>
    </row>
    <row r="3831" spans="28:32" ht="20.100000000000001" customHeight="1" x14ac:dyDescent="0.5">
      <c r="AB3831" s="102">
        <f t="shared" si="295"/>
        <v>38</v>
      </c>
      <c r="AC3831" s="103">
        <f t="shared" si="296"/>
        <v>64.620930232558152</v>
      </c>
      <c r="AD3831" s="103">
        <f t="shared" si="297"/>
        <v>2455.5953488372097</v>
      </c>
      <c r="AE3831" s="104">
        <f t="shared" si="298"/>
        <v>328.28411906976748</v>
      </c>
      <c r="AF3831" s="104">
        <f t="shared" si="299"/>
        <v>12474.796524651165</v>
      </c>
    </row>
    <row r="3832" spans="28:32" ht="20.100000000000001" customHeight="1" x14ac:dyDescent="0.5">
      <c r="AB3832" s="102">
        <f t="shared" si="295"/>
        <v>38</v>
      </c>
      <c r="AC3832" s="103">
        <f t="shared" si="296"/>
        <v>64.620930232558152</v>
      </c>
      <c r="AD3832" s="103">
        <f t="shared" si="297"/>
        <v>2455.5953488372097</v>
      </c>
      <c r="AE3832" s="104">
        <f t="shared" si="298"/>
        <v>328.28411906976748</v>
      </c>
      <c r="AF3832" s="104">
        <f t="shared" si="299"/>
        <v>12474.796524651165</v>
      </c>
    </row>
    <row r="3833" spans="28:32" ht="20.100000000000001" customHeight="1" x14ac:dyDescent="0.5">
      <c r="AB3833" s="102">
        <f t="shared" si="295"/>
        <v>38</v>
      </c>
      <c r="AC3833" s="103">
        <f t="shared" si="296"/>
        <v>64.620930232558152</v>
      </c>
      <c r="AD3833" s="103">
        <f t="shared" si="297"/>
        <v>2455.5953488372097</v>
      </c>
      <c r="AE3833" s="104">
        <f t="shared" si="298"/>
        <v>328.28411906976748</v>
      </c>
      <c r="AF3833" s="104">
        <f t="shared" si="299"/>
        <v>12474.796524651165</v>
      </c>
    </row>
    <row r="3834" spans="28:32" ht="20.100000000000001" customHeight="1" x14ac:dyDescent="0.5">
      <c r="AB3834" s="102">
        <f t="shared" si="295"/>
        <v>38</v>
      </c>
      <c r="AC3834" s="103">
        <f t="shared" si="296"/>
        <v>64.620930232558152</v>
      </c>
      <c r="AD3834" s="103">
        <f t="shared" si="297"/>
        <v>2455.5953488372097</v>
      </c>
      <c r="AE3834" s="104">
        <f t="shared" si="298"/>
        <v>328.28411906976748</v>
      </c>
      <c r="AF3834" s="104">
        <f t="shared" si="299"/>
        <v>12474.796524651165</v>
      </c>
    </row>
    <row r="3835" spans="28:32" ht="20.100000000000001" customHeight="1" x14ac:dyDescent="0.5">
      <c r="AB3835" s="102">
        <f t="shared" si="295"/>
        <v>38</v>
      </c>
      <c r="AC3835" s="103">
        <f t="shared" si="296"/>
        <v>64.620930232558152</v>
      </c>
      <c r="AD3835" s="103">
        <f t="shared" si="297"/>
        <v>2455.5953488372097</v>
      </c>
      <c r="AE3835" s="104">
        <f t="shared" si="298"/>
        <v>328.28411906976748</v>
      </c>
      <c r="AF3835" s="104">
        <f t="shared" si="299"/>
        <v>12474.796524651165</v>
      </c>
    </row>
    <row r="3836" spans="28:32" ht="20.100000000000001" customHeight="1" x14ac:dyDescent="0.5">
      <c r="AB3836" s="102">
        <f t="shared" si="295"/>
        <v>38</v>
      </c>
      <c r="AC3836" s="103">
        <f t="shared" si="296"/>
        <v>64.620930232558152</v>
      </c>
      <c r="AD3836" s="103">
        <f t="shared" si="297"/>
        <v>2455.5953488372097</v>
      </c>
      <c r="AE3836" s="104">
        <f t="shared" si="298"/>
        <v>328.28411906976748</v>
      </c>
      <c r="AF3836" s="104">
        <f t="shared" si="299"/>
        <v>12474.796524651165</v>
      </c>
    </row>
    <row r="3837" spans="28:32" ht="20.100000000000001" customHeight="1" x14ac:dyDescent="0.5">
      <c r="AB3837" s="102">
        <f t="shared" si="295"/>
        <v>38</v>
      </c>
      <c r="AC3837" s="103">
        <f t="shared" si="296"/>
        <v>64.620930232558152</v>
      </c>
      <c r="AD3837" s="103">
        <f t="shared" si="297"/>
        <v>2455.5953488372097</v>
      </c>
      <c r="AE3837" s="104">
        <f t="shared" si="298"/>
        <v>328.28411906976748</v>
      </c>
      <c r="AF3837" s="104">
        <f t="shared" si="299"/>
        <v>12474.796524651165</v>
      </c>
    </row>
    <row r="3838" spans="28:32" ht="20.100000000000001" customHeight="1" x14ac:dyDescent="0.5">
      <c r="AB3838" s="102">
        <f t="shared" si="295"/>
        <v>38</v>
      </c>
      <c r="AC3838" s="103">
        <f t="shared" si="296"/>
        <v>64.620930232558152</v>
      </c>
      <c r="AD3838" s="103">
        <f t="shared" si="297"/>
        <v>2455.5953488372097</v>
      </c>
      <c r="AE3838" s="104">
        <f t="shared" si="298"/>
        <v>328.28411906976748</v>
      </c>
      <c r="AF3838" s="104">
        <f t="shared" si="299"/>
        <v>12474.796524651165</v>
      </c>
    </row>
    <row r="3839" spans="28:32" ht="20.100000000000001" customHeight="1" x14ac:dyDescent="0.5">
      <c r="AB3839" s="102">
        <f t="shared" si="295"/>
        <v>38</v>
      </c>
      <c r="AC3839" s="103">
        <f t="shared" si="296"/>
        <v>64.620930232558152</v>
      </c>
      <c r="AD3839" s="103">
        <f t="shared" si="297"/>
        <v>2455.5953488372097</v>
      </c>
      <c r="AE3839" s="104">
        <f t="shared" si="298"/>
        <v>328.28411906976748</v>
      </c>
      <c r="AF3839" s="104">
        <f t="shared" si="299"/>
        <v>12474.796524651165</v>
      </c>
    </row>
    <row r="3840" spans="28:32" ht="20.100000000000001" customHeight="1" x14ac:dyDescent="0.5">
      <c r="AB3840" s="102">
        <f t="shared" si="295"/>
        <v>38</v>
      </c>
      <c r="AC3840" s="103">
        <f t="shared" si="296"/>
        <v>64.620930232558152</v>
      </c>
      <c r="AD3840" s="103">
        <f t="shared" si="297"/>
        <v>2455.5953488372097</v>
      </c>
      <c r="AE3840" s="104">
        <f t="shared" si="298"/>
        <v>328.28411906976748</v>
      </c>
      <c r="AF3840" s="104">
        <f t="shared" si="299"/>
        <v>12474.796524651165</v>
      </c>
    </row>
    <row r="3841" spans="28:32" ht="20.100000000000001" customHeight="1" x14ac:dyDescent="0.5">
      <c r="AB3841" s="102">
        <f t="shared" si="295"/>
        <v>38</v>
      </c>
      <c r="AC3841" s="103">
        <f t="shared" si="296"/>
        <v>64.620930232558152</v>
      </c>
      <c r="AD3841" s="103">
        <f t="shared" si="297"/>
        <v>2455.5953488372097</v>
      </c>
      <c r="AE3841" s="104">
        <f t="shared" si="298"/>
        <v>328.28411906976748</v>
      </c>
      <c r="AF3841" s="104">
        <f t="shared" si="299"/>
        <v>12474.796524651165</v>
      </c>
    </row>
    <row r="3842" spans="28:32" ht="20.100000000000001" customHeight="1" x14ac:dyDescent="0.5">
      <c r="AB3842" s="102">
        <f t="shared" si="295"/>
        <v>38</v>
      </c>
      <c r="AC3842" s="103">
        <f t="shared" si="296"/>
        <v>64.620930232558152</v>
      </c>
      <c r="AD3842" s="103">
        <f t="shared" si="297"/>
        <v>2455.5953488372097</v>
      </c>
      <c r="AE3842" s="104">
        <f t="shared" si="298"/>
        <v>328.28411906976748</v>
      </c>
      <c r="AF3842" s="104">
        <f t="shared" si="299"/>
        <v>12474.796524651165</v>
      </c>
    </row>
    <row r="3843" spans="28:32" ht="20.100000000000001" customHeight="1" x14ac:dyDescent="0.5">
      <c r="AB3843" s="102">
        <f t="shared" si="295"/>
        <v>38</v>
      </c>
      <c r="AC3843" s="103">
        <f t="shared" si="296"/>
        <v>64.620930232558152</v>
      </c>
      <c r="AD3843" s="103">
        <f t="shared" si="297"/>
        <v>2455.5953488372097</v>
      </c>
      <c r="AE3843" s="104">
        <f t="shared" si="298"/>
        <v>328.28411906976748</v>
      </c>
      <c r="AF3843" s="104">
        <f t="shared" si="299"/>
        <v>12474.796524651165</v>
      </c>
    </row>
    <row r="3844" spans="28:32" ht="20.100000000000001" customHeight="1" x14ac:dyDescent="0.5">
      <c r="AB3844" s="102">
        <f t="shared" si="295"/>
        <v>38</v>
      </c>
      <c r="AC3844" s="103">
        <f t="shared" si="296"/>
        <v>64.620930232558152</v>
      </c>
      <c r="AD3844" s="103">
        <f t="shared" si="297"/>
        <v>2455.5953488372097</v>
      </c>
      <c r="AE3844" s="104">
        <f t="shared" si="298"/>
        <v>328.28411906976748</v>
      </c>
      <c r="AF3844" s="104">
        <f t="shared" si="299"/>
        <v>12474.796524651165</v>
      </c>
    </row>
    <row r="3845" spans="28:32" ht="20.100000000000001" customHeight="1" x14ac:dyDescent="0.5">
      <c r="AB3845" s="102">
        <f t="shared" si="295"/>
        <v>38</v>
      </c>
      <c r="AC3845" s="103">
        <f t="shared" si="296"/>
        <v>64.620930232558152</v>
      </c>
      <c r="AD3845" s="103">
        <f t="shared" si="297"/>
        <v>2455.5953488372097</v>
      </c>
      <c r="AE3845" s="104">
        <f t="shared" si="298"/>
        <v>328.28411906976748</v>
      </c>
      <c r="AF3845" s="104">
        <f t="shared" si="299"/>
        <v>12474.796524651165</v>
      </c>
    </row>
    <row r="3846" spans="28:32" ht="20.100000000000001" customHeight="1" x14ac:dyDescent="0.5">
      <c r="AB3846" s="102">
        <f t="shared" si="295"/>
        <v>38</v>
      </c>
      <c r="AC3846" s="103">
        <f t="shared" si="296"/>
        <v>64.620930232558152</v>
      </c>
      <c r="AD3846" s="103">
        <f t="shared" si="297"/>
        <v>2455.5953488372097</v>
      </c>
      <c r="AE3846" s="104">
        <f t="shared" si="298"/>
        <v>328.28411906976748</v>
      </c>
      <c r="AF3846" s="104">
        <f t="shared" si="299"/>
        <v>12474.796524651165</v>
      </c>
    </row>
    <row r="3847" spans="28:32" ht="20.100000000000001" customHeight="1" x14ac:dyDescent="0.5">
      <c r="AB3847" s="102">
        <f t="shared" ref="AB3847:AB3910" si="300">AB3846+U3847</f>
        <v>38</v>
      </c>
      <c r="AC3847" s="103">
        <f t="shared" ref="AC3847:AC3910" si="301">IF(U3847&gt;0,(W3847+AD3846)/AB3847,AC3846)</f>
        <v>64.620930232558152</v>
      </c>
      <c r="AD3847" s="103">
        <f t="shared" ref="AD3847:AD3910" si="302">AB3847*AC3847</f>
        <v>2455.5953488372097</v>
      </c>
      <c r="AE3847" s="104">
        <f t="shared" ref="AE3847:AE3910" si="303">IF(U3847&gt;0,(AF3846+Z3847)/AB3847,AE3846)</f>
        <v>328.28411906976748</v>
      </c>
      <c r="AF3847" s="104">
        <f t="shared" ref="AF3847:AF3910" si="304">AB3847*AE3847</f>
        <v>12474.796524651165</v>
      </c>
    </row>
    <row r="3848" spans="28:32" ht="20.100000000000001" customHeight="1" x14ac:dyDescent="0.5">
      <c r="AB3848" s="102">
        <f t="shared" si="300"/>
        <v>38</v>
      </c>
      <c r="AC3848" s="103">
        <f t="shared" si="301"/>
        <v>64.620930232558152</v>
      </c>
      <c r="AD3848" s="103">
        <f t="shared" si="302"/>
        <v>2455.5953488372097</v>
      </c>
      <c r="AE3848" s="104">
        <f t="shared" si="303"/>
        <v>328.28411906976748</v>
      </c>
      <c r="AF3848" s="104">
        <f t="shared" si="304"/>
        <v>12474.796524651165</v>
      </c>
    </row>
    <row r="3849" spans="28:32" ht="20.100000000000001" customHeight="1" x14ac:dyDescent="0.5">
      <c r="AB3849" s="102">
        <f t="shared" si="300"/>
        <v>38</v>
      </c>
      <c r="AC3849" s="103">
        <f t="shared" si="301"/>
        <v>64.620930232558152</v>
      </c>
      <c r="AD3849" s="103">
        <f t="shared" si="302"/>
        <v>2455.5953488372097</v>
      </c>
      <c r="AE3849" s="104">
        <f t="shared" si="303"/>
        <v>328.28411906976748</v>
      </c>
      <c r="AF3849" s="104">
        <f t="shared" si="304"/>
        <v>12474.796524651165</v>
      </c>
    </row>
    <row r="3850" spans="28:32" ht="20.100000000000001" customHeight="1" x14ac:dyDescent="0.5">
      <c r="AB3850" s="102">
        <f t="shared" si="300"/>
        <v>38</v>
      </c>
      <c r="AC3850" s="103">
        <f t="shared" si="301"/>
        <v>64.620930232558152</v>
      </c>
      <c r="AD3850" s="103">
        <f t="shared" si="302"/>
        <v>2455.5953488372097</v>
      </c>
      <c r="AE3850" s="104">
        <f t="shared" si="303"/>
        <v>328.28411906976748</v>
      </c>
      <c r="AF3850" s="104">
        <f t="shared" si="304"/>
        <v>12474.796524651165</v>
      </c>
    </row>
    <row r="3851" spans="28:32" ht="20.100000000000001" customHeight="1" x14ac:dyDescent="0.5">
      <c r="AB3851" s="102">
        <f t="shared" si="300"/>
        <v>38</v>
      </c>
      <c r="AC3851" s="103">
        <f t="shared" si="301"/>
        <v>64.620930232558152</v>
      </c>
      <c r="AD3851" s="103">
        <f t="shared" si="302"/>
        <v>2455.5953488372097</v>
      </c>
      <c r="AE3851" s="104">
        <f t="shared" si="303"/>
        <v>328.28411906976748</v>
      </c>
      <c r="AF3851" s="104">
        <f t="shared" si="304"/>
        <v>12474.796524651165</v>
      </c>
    </row>
    <row r="3852" spans="28:32" ht="20.100000000000001" customHeight="1" x14ac:dyDescent="0.5">
      <c r="AB3852" s="102">
        <f t="shared" si="300"/>
        <v>38</v>
      </c>
      <c r="AC3852" s="103">
        <f t="shared" si="301"/>
        <v>64.620930232558152</v>
      </c>
      <c r="AD3852" s="103">
        <f t="shared" si="302"/>
        <v>2455.5953488372097</v>
      </c>
      <c r="AE3852" s="104">
        <f t="shared" si="303"/>
        <v>328.28411906976748</v>
      </c>
      <c r="AF3852" s="104">
        <f t="shared" si="304"/>
        <v>12474.796524651165</v>
      </c>
    </row>
    <row r="3853" spans="28:32" ht="20.100000000000001" customHeight="1" x14ac:dyDescent="0.5">
      <c r="AB3853" s="102">
        <f t="shared" si="300"/>
        <v>38</v>
      </c>
      <c r="AC3853" s="103">
        <f t="shared" si="301"/>
        <v>64.620930232558152</v>
      </c>
      <c r="AD3853" s="103">
        <f t="shared" si="302"/>
        <v>2455.5953488372097</v>
      </c>
      <c r="AE3853" s="104">
        <f t="shared" si="303"/>
        <v>328.28411906976748</v>
      </c>
      <c r="AF3853" s="104">
        <f t="shared" si="304"/>
        <v>12474.796524651165</v>
      </c>
    </row>
    <row r="3854" spans="28:32" ht="20.100000000000001" customHeight="1" x14ac:dyDescent="0.5">
      <c r="AB3854" s="102">
        <f t="shared" si="300"/>
        <v>38</v>
      </c>
      <c r="AC3854" s="103">
        <f t="shared" si="301"/>
        <v>64.620930232558152</v>
      </c>
      <c r="AD3854" s="103">
        <f t="shared" si="302"/>
        <v>2455.5953488372097</v>
      </c>
      <c r="AE3854" s="104">
        <f t="shared" si="303"/>
        <v>328.28411906976748</v>
      </c>
      <c r="AF3854" s="104">
        <f t="shared" si="304"/>
        <v>12474.796524651165</v>
      </c>
    </row>
    <row r="3855" spans="28:32" ht="20.100000000000001" customHeight="1" x14ac:dyDescent="0.5">
      <c r="AB3855" s="102">
        <f t="shared" si="300"/>
        <v>38</v>
      </c>
      <c r="AC3855" s="103">
        <f t="shared" si="301"/>
        <v>64.620930232558152</v>
      </c>
      <c r="AD3855" s="103">
        <f t="shared" si="302"/>
        <v>2455.5953488372097</v>
      </c>
      <c r="AE3855" s="104">
        <f t="shared" si="303"/>
        <v>328.28411906976748</v>
      </c>
      <c r="AF3855" s="104">
        <f t="shared" si="304"/>
        <v>12474.796524651165</v>
      </c>
    </row>
    <row r="3856" spans="28:32" ht="20.100000000000001" customHeight="1" x14ac:dyDescent="0.5">
      <c r="AB3856" s="102">
        <f t="shared" si="300"/>
        <v>38</v>
      </c>
      <c r="AC3856" s="103">
        <f t="shared" si="301"/>
        <v>64.620930232558152</v>
      </c>
      <c r="AD3856" s="103">
        <f t="shared" si="302"/>
        <v>2455.5953488372097</v>
      </c>
      <c r="AE3856" s="104">
        <f t="shared" si="303"/>
        <v>328.28411906976748</v>
      </c>
      <c r="AF3856" s="104">
        <f t="shared" si="304"/>
        <v>12474.796524651165</v>
      </c>
    </row>
    <row r="3857" spans="28:32" ht="20.100000000000001" customHeight="1" x14ac:dyDescent="0.5">
      <c r="AB3857" s="102">
        <f t="shared" si="300"/>
        <v>38</v>
      </c>
      <c r="AC3857" s="103">
        <f t="shared" si="301"/>
        <v>64.620930232558152</v>
      </c>
      <c r="AD3857" s="103">
        <f t="shared" si="302"/>
        <v>2455.5953488372097</v>
      </c>
      <c r="AE3857" s="104">
        <f t="shared" si="303"/>
        <v>328.28411906976748</v>
      </c>
      <c r="AF3857" s="104">
        <f t="shared" si="304"/>
        <v>12474.796524651165</v>
      </c>
    </row>
    <row r="3858" spans="28:32" ht="20.100000000000001" customHeight="1" x14ac:dyDescent="0.5">
      <c r="AB3858" s="102">
        <f t="shared" si="300"/>
        <v>38</v>
      </c>
      <c r="AC3858" s="103">
        <f t="shared" si="301"/>
        <v>64.620930232558152</v>
      </c>
      <c r="AD3858" s="103">
        <f t="shared" si="302"/>
        <v>2455.5953488372097</v>
      </c>
      <c r="AE3858" s="104">
        <f t="shared" si="303"/>
        <v>328.28411906976748</v>
      </c>
      <c r="AF3858" s="104">
        <f t="shared" si="304"/>
        <v>12474.796524651165</v>
      </c>
    </row>
    <row r="3859" spans="28:32" ht="20.100000000000001" customHeight="1" x14ac:dyDescent="0.5">
      <c r="AB3859" s="102">
        <f t="shared" si="300"/>
        <v>38</v>
      </c>
      <c r="AC3859" s="103">
        <f t="shared" si="301"/>
        <v>64.620930232558152</v>
      </c>
      <c r="AD3859" s="103">
        <f t="shared" si="302"/>
        <v>2455.5953488372097</v>
      </c>
      <c r="AE3859" s="104">
        <f t="shared" si="303"/>
        <v>328.28411906976748</v>
      </c>
      <c r="AF3859" s="104">
        <f t="shared" si="304"/>
        <v>12474.796524651165</v>
      </c>
    </row>
    <row r="3860" spans="28:32" ht="20.100000000000001" customHeight="1" x14ac:dyDescent="0.5">
      <c r="AB3860" s="102">
        <f t="shared" si="300"/>
        <v>38</v>
      </c>
      <c r="AC3860" s="103">
        <f t="shared" si="301"/>
        <v>64.620930232558152</v>
      </c>
      <c r="AD3860" s="103">
        <f t="shared" si="302"/>
        <v>2455.5953488372097</v>
      </c>
      <c r="AE3860" s="104">
        <f t="shared" si="303"/>
        <v>328.28411906976748</v>
      </c>
      <c r="AF3860" s="104">
        <f t="shared" si="304"/>
        <v>12474.796524651165</v>
      </c>
    </row>
    <row r="3861" spans="28:32" ht="20.100000000000001" customHeight="1" x14ac:dyDescent="0.5">
      <c r="AB3861" s="102">
        <f t="shared" si="300"/>
        <v>38</v>
      </c>
      <c r="AC3861" s="103">
        <f t="shared" si="301"/>
        <v>64.620930232558152</v>
      </c>
      <c r="AD3861" s="103">
        <f t="shared" si="302"/>
        <v>2455.5953488372097</v>
      </c>
      <c r="AE3861" s="104">
        <f t="shared" si="303"/>
        <v>328.28411906976748</v>
      </c>
      <c r="AF3861" s="104">
        <f t="shared" si="304"/>
        <v>12474.796524651165</v>
      </c>
    </row>
    <row r="3862" spans="28:32" ht="20.100000000000001" customHeight="1" x14ac:dyDescent="0.5">
      <c r="AB3862" s="102">
        <f t="shared" si="300"/>
        <v>38</v>
      </c>
      <c r="AC3862" s="103">
        <f t="shared" si="301"/>
        <v>64.620930232558152</v>
      </c>
      <c r="AD3862" s="103">
        <f t="shared" si="302"/>
        <v>2455.5953488372097</v>
      </c>
      <c r="AE3862" s="104">
        <f t="shared" si="303"/>
        <v>328.28411906976748</v>
      </c>
      <c r="AF3862" s="104">
        <f t="shared" si="304"/>
        <v>12474.796524651165</v>
      </c>
    </row>
    <row r="3863" spans="28:32" ht="20.100000000000001" customHeight="1" x14ac:dyDescent="0.5">
      <c r="AB3863" s="102">
        <f t="shared" si="300"/>
        <v>38</v>
      </c>
      <c r="AC3863" s="103">
        <f t="shared" si="301"/>
        <v>64.620930232558152</v>
      </c>
      <c r="AD3863" s="103">
        <f t="shared" si="302"/>
        <v>2455.5953488372097</v>
      </c>
      <c r="AE3863" s="104">
        <f t="shared" si="303"/>
        <v>328.28411906976748</v>
      </c>
      <c r="AF3863" s="104">
        <f t="shared" si="304"/>
        <v>12474.796524651165</v>
      </c>
    </row>
    <row r="3864" spans="28:32" ht="20.100000000000001" customHeight="1" x14ac:dyDescent="0.5">
      <c r="AB3864" s="102">
        <f t="shared" si="300"/>
        <v>38</v>
      </c>
      <c r="AC3864" s="103">
        <f t="shared" si="301"/>
        <v>64.620930232558152</v>
      </c>
      <c r="AD3864" s="103">
        <f t="shared" si="302"/>
        <v>2455.5953488372097</v>
      </c>
      <c r="AE3864" s="104">
        <f t="shared" si="303"/>
        <v>328.28411906976748</v>
      </c>
      <c r="AF3864" s="104">
        <f t="shared" si="304"/>
        <v>12474.796524651165</v>
      </c>
    </row>
    <row r="3865" spans="28:32" ht="20.100000000000001" customHeight="1" x14ac:dyDescent="0.5">
      <c r="AB3865" s="102">
        <f t="shared" si="300"/>
        <v>38</v>
      </c>
      <c r="AC3865" s="103">
        <f t="shared" si="301"/>
        <v>64.620930232558152</v>
      </c>
      <c r="AD3865" s="103">
        <f t="shared" si="302"/>
        <v>2455.5953488372097</v>
      </c>
      <c r="AE3865" s="104">
        <f t="shared" si="303"/>
        <v>328.28411906976748</v>
      </c>
      <c r="AF3865" s="104">
        <f t="shared" si="304"/>
        <v>12474.796524651165</v>
      </c>
    </row>
    <row r="3866" spans="28:32" ht="20.100000000000001" customHeight="1" x14ac:dyDescent="0.5">
      <c r="AB3866" s="102">
        <f t="shared" si="300"/>
        <v>38</v>
      </c>
      <c r="AC3866" s="103">
        <f t="shared" si="301"/>
        <v>64.620930232558152</v>
      </c>
      <c r="AD3866" s="103">
        <f t="shared" si="302"/>
        <v>2455.5953488372097</v>
      </c>
      <c r="AE3866" s="104">
        <f t="shared" si="303"/>
        <v>328.28411906976748</v>
      </c>
      <c r="AF3866" s="104">
        <f t="shared" si="304"/>
        <v>12474.796524651165</v>
      </c>
    </row>
    <row r="3867" spans="28:32" ht="20.100000000000001" customHeight="1" x14ac:dyDescent="0.5">
      <c r="AB3867" s="102">
        <f t="shared" si="300"/>
        <v>38</v>
      </c>
      <c r="AC3867" s="103">
        <f t="shared" si="301"/>
        <v>64.620930232558152</v>
      </c>
      <c r="AD3867" s="103">
        <f t="shared" si="302"/>
        <v>2455.5953488372097</v>
      </c>
      <c r="AE3867" s="104">
        <f t="shared" si="303"/>
        <v>328.28411906976748</v>
      </c>
      <c r="AF3867" s="104">
        <f t="shared" si="304"/>
        <v>12474.796524651165</v>
      </c>
    </row>
    <row r="3868" spans="28:32" ht="20.100000000000001" customHeight="1" x14ac:dyDescent="0.5">
      <c r="AB3868" s="102">
        <f t="shared" si="300"/>
        <v>38</v>
      </c>
      <c r="AC3868" s="103">
        <f t="shared" si="301"/>
        <v>64.620930232558152</v>
      </c>
      <c r="AD3868" s="103">
        <f t="shared" si="302"/>
        <v>2455.5953488372097</v>
      </c>
      <c r="AE3868" s="104">
        <f t="shared" si="303"/>
        <v>328.28411906976748</v>
      </c>
      <c r="AF3868" s="104">
        <f t="shared" si="304"/>
        <v>12474.796524651165</v>
      </c>
    </row>
    <row r="3869" spans="28:32" ht="20.100000000000001" customHeight="1" x14ac:dyDescent="0.5">
      <c r="AB3869" s="102">
        <f t="shared" si="300"/>
        <v>38</v>
      </c>
      <c r="AC3869" s="103">
        <f t="shared" si="301"/>
        <v>64.620930232558152</v>
      </c>
      <c r="AD3869" s="103">
        <f t="shared" si="302"/>
        <v>2455.5953488372097</v>
      </c>
      <c r="AE3869" s="104">
        <f t="shared" si="303"/>
        <v>328.28411906976748</v>
      </c>
      <c r="AF3869" s="104">
        <f t="shared" si="304"/>
        <v>12474.796524651165</v>
      </c>
    </row>
    <row r="3870" spans="28:32" ht="20.100000000000001" customHeight="1" x14ac:dyDescent="0.5">
      <c r="AB3870" s="102">
        <f t="shared" si="300"/>
        <v>38</v>
      </c>
      <c r="AC3870" s="103">
        <f t="shared" si="301"/>
        <v>64.620930232558152</v>
      </c>
      <c r="AD3870" s="103">
        <f t="shared" si="302"/>
        <v>2455.5953488372097</v>
      </c>
      <c r="AE3870" s="104">
        <f t="shared" si="303"/>
        <v>328.28411906976748</v>
      </c>
      <c r="AF3870" s="104">
        <f t="shared" si="304"/>
        <v>12474.796524651165</v>
      </c>
    </row>
    <row r="3871" spans="28:32" ht="20.100000000000001" customHeight="1" x14ac:dyDescent="0.5">
      <c r="AB3871" s="102">
        <f t="shared" si="300"/>
        <v>38</v>
      </c>
      <c r="AC3871" s="103">
        <f t="shared" si="301"/>
        <v>64.620930232558152</v>
      </c>
      <c r="AD3871" s="103">
        <f t="shared" si="302"/>
        <v>2455.5953488372097</v>
      </c>
      <c r="AE3871" s="104">
        <f t="shared" si="303"/>
        <v>328.28411906976748</v>
      </c>
      <c r="AF3871" s="104">
        <f t="shared" si="304"/>
        <v>12474.796524651165</v>
      </c>
    </row>
    <row r="3872" spans="28:32" ht="20.100000000000001" customHeight="1" x14ac:dyDescent="0.5">
      <c r="AB3872" s="102">
        <f t="shared" si="300"/>
        <v>38</v>
      </c>
      <c r="AC3872" s="103">
        <f t="shared" si="301"/>
        <v>64.620930232558152</v>
      </c>
      <c r="AD3872" s="103">
        <f t="shared" si="302"/>
        <v>2455.5953488372097</v>
      </c>
      <c r="AE3872" s="104">
        <f t="shared" si="303"/>
        <v>328.28411906976748</v>
      </c>
      <c r="AF3872" s="104">
        <f t="shared" si="304"/>
        <v>12474.796524651165</v>
      </c>
    </row>
    <row r="3873" spans="28:32" ht="20.100000000000001" customHeight="1" x14ac:dyDescent="0.5">
      <c r="AB3873" s="102">
        <f t="shared" si="300"/>
        <v>38</v>
      </c>
      <c r="AC3873" s="103">
        <f t="shared" si="301"/>
        <v>64.620930232558152</v>
      </c>
      <c r="AD3873" s="103">
        <f t="shared" si="302"/>
        <v>2455.5953488372097</v>
      </c>
      <c r="AE3873" s="104">
        <f t="shared" si="303"/>
        <v>328.28411906976748</v>
      </c>
      <c r="AF3873" s="104">
        <f t="shared" si="304"/>
        <v>12474.796524651165</v>
      </c>
    </row>
    <row r="3874" spans="28:32" ht="20.100000000000001" customHeight="1" x14ac:dyDescent="0.5">
      <c r="AB3874" s="102">
        <f t="shared" si="300"/>
        <v>38</v>
      </c>
      <c r="AC3874" s="103">
        <f t="shared" si="301"/>
        <v>64.620930232558152</v>
      </c>
      <c r="AD3874" s="103">
        <f t="shared" si="302"/>
        <v>2455.5953488372097</v>
      </c>
      <c r="AE3874" s="104">
        <f t="shared" si="303"/>
        <v>328.28411906976748</v>
      </c>
      <c r="AF3874" s="104">
        <f t="shared" si="304"/>
        <v>12474.796524651165</v>
      </c>
    </row>
    <row r="3875" spans="28:32" ht="20.100000000000001" customHeight="1" x14ac:dyDescent="0.5">
      <c r="AB3875" s="102">
        <f t="shared" si="300"/>
        <v>38</v>
      </c>
      <c r="AC3875" s="103">
        <f t="shared" si="301"/>
        <v>64.620930232558152</v>
      </c>
      <c r="AD3875" s="103">
        <f t="shared" si="302"/>
        <v>2455.5953488372097</v>
      </c>
      <c r="AE3875" s="104">
        <f t="shared" si="303"/>
        <v>328.28411906976748</v>
      </c>
      <c r="AF3875" s="104">
        <f t="shared" si="304"/>
        <v>12474.796524651165</v>
      </c>
    </row>
    <row r="3876" spans="28:32" ht="20.100000000000001" customHeight="1" x14ac:dyDescent="0.5">
      <c r="AB3876" s="102">
        <f t="shared" si="300"/>
        <v>38</v>
      </c>
      <c r="AC3876" s="103">
        <f t="shared" si="301"/>
        <v>64.620930232558152</v>
      </c>
      <c r="AD3876" s="103">
        <f t="shared" si="302"/>
        <v>2455.5953488372097</v>
      </c>
      <c r="AE3876" s="104">
        <f t="shared" si="303"/>
        <v>328.28411906976748</v>
      </c>
      <c r="AF3876" s="104">
        <f t="shared" si="304"/>
        <v>12474.796524651165</v>
      </c>
    </row>
    <row r="3877" spans="28:32" ht="20.100000000000001" customHeight="1" x14ac:dyDescent="0.5">
      <c r="AB3877" s="102">
        <f t="shared" si="300"/>
        <v>38</v>
      </c>
      <c r="AC3877" s="103">
        <f t="shared" si="301"/>
        <v>64.620930232558152</v>
      </c>
      <c r="AD3877" s="103">
        <f t="shared" si="302"/>
        <v>2455.5953488372097</v>
      </c>
      <c r="AE3877" s="104">
        <f t="shared" si="303"/>
        <v>328.28411906976748</v>
      </c>
      <c r="AF3877" s="104">
        <f t="shared" si="304"/>
        <v>12474.796524651165</v>
      </c>
    </row>
    <row r="3878" spans="28:32" ht="20.100000000000001" customHeight="1" x14ac:dyDescent="0.5">
      <c r="AB3878" s="102">
        <f t="shared" si="300"/>
        <v>38</v>
      </c>
      <c r="AC3878" s="103">
        <f t="shared" si="301"/>
        <v>64.620930232558152</v>
      </c>
      <c r="AD3878" s="103">
        <f t="shared" si="302"/>
        <v>2455.5953488372097</v>
      </c>
      <c r="AE3878" s="104">
        <f t="shared" si="303"/>
        <v>328.28411906976748</v>
      </c>
      <c r="AF3878" s="104">
        <f t="shared" si="304"/>
        <v>12474.796524651165</v>
      </c>
    </row>
    <row r="3879" spans="28:32" ht="20.100000000000001" customHeight="1" x14ac:dyDescent="0.5">
      <c r="AB3879" s="102">
        <f t="shared" si="300"/>
        <v>38</v>
      </c>
      <c r="AC3879" s="103">
        <f t="shared" si="301"/>
        <v>64.620930232558152</v>
      </c>
      <c r="AD3879" s="103">
        <f t="shared" si="302"/>
        <v>2455.5953488372097</v>
      </c>
      <c r="AE3879" s="104">
        <f t="shared" si="303"/>
        <v>328.28411906976748</v>
      </c>
      <c r="AF3879" s="104">
        <f t="shared" si="304"/>
        <v>12474.796524651165</v>
      </c>
    </row>
    <row r="3880" spans="28:32" ht="20.100000000000001" customHeight="1" x14ac:dyDescent="0.5">
      <c r="AB3880" s="102">
        <f t="shared" si="300"/>
        <v>38</v>
      </c>
      <c r="AC3880" s="103">
        <f t="shared" si="301"/>
        <v>64.620930232558152</v>
      </c>
      <c r="AD3880" s="103">
        <f t="shared" si="302"/>
        <v>2455.5953488372097</v>
      </c>
      <c r="AE3880" s="104">
        <f t="shared" si="303"/>
        <v>328.28411906976748</v>
      </c>
      <c r="AF3880" s="104">
        <f t="shared" si="304"/>
        <v>12474.796524651165</v>
      </c>
    </row>
    <row r="3881" spans="28:32" ht="20.100000000000001" customHeight="1" x14ac:dyDescent="0.5">
      <c r="AB3881" s="102">
        <f t="shared" si="300"/>
        <v>38</v>
      </c>
      <c r="AC3881" s="103">
        <f t="shared" si="301"/>
        <v>64.620930232558152</v>
      </c>
      <c r="AD3881" s="103">
        <f t="shared" si="302"/>
        <v>2455.5953488372097</v>
      </c>
      <c r="AE3881" s="104">
        <f t="shared" si="303"/>
        <v>328.28411906976748</v>
      </c>
      <c r="AF3881" s="104">
        <f t="shared" si="304"/>
        <v>12474.796524651165</v>
      </c>
    </row>
    <row r="3882" spans="28:32" ht="20.100000000000001" customHeight="1" x14ac:dyDescent="0.5">
      <c r="AB3882" s="102">
        <f t="shared" si="300"/>
        <v>38</v>
      </c>
      <c r="AC3882" s="103">
        <f t="shared" si="301"/>
        <v>64.620930232558152</v>
      </c>
      <c r="AD3882" s="103">
        <f t="shared" si="302"/>
        <v>2455.5953488372097</v>
      </c>
      <c r="AE3882" s="104">
        <f t="shared" si="303"/>
        <v>328.28411906976748</v>
      </c>
      <c r="AF3882" s="104">
        <f t="shared" si="304"/>
        <v>12474.796524651165</v>
      </c>
    </row>
    <row r="3883" spans="28:32" ht="20.100000000000001" customHeight="1" x14ac:dyDescent="0.5">
      <c r="AB3883" s="102">
        <f t="shared" si="300"/>
        <v>38</v>
      </c>
      <c r="AC3883" s="103">
        <f t="shared" si="301"/>
        <v>64.620930232558152</v>
      </c>
      <c r="AD3883" s="103">
        <f t="shared" si="302"/>
        <v>2455.5953488372097</v>
      </c>
      <c r="AE3883" s="104">
        <f t="shared" si="303"/>
        <v>328.28411906976748</v>
      </c>
      <c r="AF3883" s="104">
        <f t="shared" si="304"/>
        <v>12474.796524651165</v>
      </c>
    </row>
    <row r="3884" spans="28:32" ht="20.100000000000001" customHeight="1" x14ac:dyDescent="0.5">
      <c r="AB3884" s="102">
        <f t="shared" si="300"/>
        <v>38</v>
      </c>
      <c r="AC3884" s="103">
        <f t="shared" si="301"/>
        <v>64.620930232558152</v>
      </c>
      <c r="AD3884" s="103">
        <f t="shared" si="302"/>
        <v>2455.5953488372097</v>
      </c>
      <c r="AE3884" s="104">
        <f t="shared" si="303"/>
        <v>328.28411906976748</v>
      </c>
      <c r="AF3884" s="104">
        <f t="shared" si="304"/>
        <v>12474.796524651165</v>
      </c>
    </row>
    <row r="3885" spans="28:32" ht="20.100000000000001" customHeight="1" x14ac:dyDescent="0.5">
      <c r="AB3885" s="102">
        <f t="shared" si="300"/>
        <v>38</v>
      </c>
      <c r="AC3885" s="103">
        <f t="shared" si="301"/>
        <v>64.620930232558152</v>
      </c>
      <c r="AD3885" s="103">
        <f t="shared" si="302"/>
        <v>2455.5953488372097</v>
      </c>
      <c r="AE3885" s="104">
        <f t="shared" si="303"/>
        <v>328.28411906976748</v>
      </c>
      <c r="AF3885" s="104">
        <f t="shared" si="304"/>
        <v>12474.796524651165</v>
      </c>
    </row>
    <row r="3886" spans="28:32" ht="20.100000000000001" customHeight="1" x14ac:dyDescent="0.5">
      <c r="AB3886" s="102">
        <f t="shared" si="300"/>
        <v>38</v>
      </c>
      <c r="AC3886" s="103">
        <f t="shared" si="301"/>
        <v>64.620930232558152</v>
      </c>
      <c r="AD3886" s="103">
        <f t="shared" si="302"/>
        <v>2455.5953488372097</v>
      </c>
      <c r="AE3886" s="104">
        <f t="shared" si="303"/>
        <v>328.28411906976748</v>
      </c>
      <c r="AF3886" s="104">
        <f t="shared" si="304"/>
        <v>12474.796524651165</v>
      </c>
    </row>
    <row r="3887" spans="28:32" ht="20.100000000000001" customHeight="1" x14ac:dyDescent="0.5">
      <c r="AB3887" s="102">
        <f t="shared" si="300"/>
        <v>38</v>
      </c>
      <c r="AC3887" s="103">
        <f t="shared" si="301"/>
        <v>64.620930232558152</v>
      </c>
      <c r="AD3887" s="103">
        <f t="shared" si="302"/>
        <v>2455.5953488372097</v>
      </c>
      <c r="AE3887" s="104">
        <f t="shared" si="303"/>
        <v>328.28411906976748</v>
      </c>
      <c r="AF3887" s="104">
        <f t="shared" si="304"/>
        <v>12474.796524651165</v>
      </c>
    </row>
    <row r="3888" spans="28:32" ht="20.100000000000001" customHeight="1" x14ac:dyDescent="0.5">
      <c r="AB3888" s="102">
        <f t="shared" si="300"/>
        <v>38</v>
      </c>
      <c r="AC3888" s="103">
        <f t="shared" si="301"/>
        <v>64.620930232558152</v>
      </c>
      <c r="AD3888" s="103">
        <f t="shared" si="302"/>
        <v>2455.5953488372097</v>
      </c>
      <c r="AE3888" s="104">
        <f t="shared" si="303"/>
        <v>328.28411906976748</v>
      </c>
      <c r="AF3888" s="104">
        <f t="shared" si="304"/>
        <v>12474.796524651165</v>
      </c>
    </row>
    <row r="3889" spans="28:32" ht="20.100000000000001" customHeight="1" x14ac:dyDescent="0.5">
      <c r="AB3889" s="102">
        <f t="shared" si="300"/>
        <v>38</v>
      </c>
      <c r="AC3889" s="103">
        <f t="shared" si="301"/>
        <v>64.620930232558152</v>
      </c>
      <c r="AD3889" s="103">
        <f t="shared" si="302"/>
        <v>2455.5953488372097</v>
      </c>
      <c r="AE3889" s="104">
        <f t="shared" si="303"/>
        <v>328.28411906976748</v>
      </c>
      <c r="AF3889" s="104">
        <f t="shared" si="304"/>
        <v>12474.796524651165</v>
      </c>
    </row>
    <row r="3890" spans="28:32" ht="20.100000000000001" customHeight="1" x14ac:dyDescent="0.5">
      <c r="AB3890" s="102">
        <f t="shared" si="300"/>
        <v>38</v>
      </c>
      <c r="AC3890" s="103">
        <f t="shared" si="301"/>
        <v>64.620930232558152</v>
      </c>
      <c r="AD3890" s="103">
        <f t="shared" si="302"/>
        <v>2455.5953488372097</v>
      </c>
      <c r="AE3890" s="104">
        <f t="shared" si="303"/>
        <v>328.28411906976748</v>
      </c>
      <c r="AF3890" s="104">
        <f t="shared" si="304"/>
        <v>12474.796524651165</v>
      </c>
    </row>
    <row r="3891" spans="28:32" ht="20.100000000000001" customHeight="1" x14ac:dyDescent="0.5">
      <c r="AB3891" s="102">
        <f t="shared" si="300"/>
        <v>38</v>
      </c>
      <c r="AC3891" s="103">
        <f t="shared" si="301"/>
        <v>64.620930232558152</v>
      </c>
      <c r="AD3891" s="103">
        <f t="shared" si="302"/>
        <v>2455.5953488372097</v>
      </c>
      <c r="AE3891" s="104">
        <f t="shared" si="303"/>
        <v>328.28411906976748</v>
      </c>
      <c r="AF3891" s="104">
        <f t="shared" si="304"/>
        <v>12474.796524651165</v>
      </c>
    </row>
    <row r="3892" spans="28:32" ht="20.100000000000001" customHeight="1" x14ac:dyDescent="0.5">
      <c r="AB3892" s="102">
        <f t="shared" si="300"/>
        <v>38</v>
      </c>
      <c r="AC3892" s="103">
        <f t="shared" si="301"/>
        <v>64.620930232558152</v>
      </c>
      <c r="AD3892" s="103">
        <f t="shared" si="302"/>
        <v>2455.5953488372097</v>
      </c>
      <c r="AE3892" s="104">
        <f t="shared" si="303"/>
        <v>328.28411906976748</v>
      </c>
      <c r="AF3892" s="104">
        <f t="shared" si="304"/>
        <v>12474.796524651165</v>
      </c>
    </row>
    <row r="3893" spans="28:32" ht="20.100000000000001" customHeight="1" x14ac:dyDescent="0.5">
      <c r="AB3893" s="102">
        <f t="shared" si="300"/>
        <v>38</v>
      </c>
      <c r="AC3893" s="103">
        <f t="shared" si="301"/>
        <v>64.620930232558152</v>
      </c>
      <c r="AD3893" s="103">
        <f t="shared" si="302"/>
        <v>2455.5953488372097</v>
      </c>
      <c r="AE3893" s="104">
        <f t="shared" si="303"/>
        <v>328.28411906976748</v>
      </c>
      <c r="AF3893" s="104">
        <f t="shared" si="304"/>
        <v>12474.796524651165</v>
      </c>
    </row>
    <row r="3894" spans="28:32" ht="20.100000000000001" customHeight="1" x14ac:dyDescent="0.5">
      <c r="AB3894" s="102">
        <f t="shared" si="300"/>
        <v>38</v>
      </c>
      <c r="AC3894" s="103">
        <f t="shared" si="301"/>
        <v>64.620930232558152</v>
      </c>
      <c r="AD3894" s="103">
        <f t="shared" si="302"/>
        <v>2455.5953488372097</v>
      </c>
      <c r="AE3894" s="104">
        <f t="shared" si="303"/>
        <v>328.28411906976748</v>
      </c>
      <c r="AF3894" s="104">
        <f t="shared" si="304"/>
        <v>12474.796524651165</v>
      </c>
    </row>
    <row r="3895" spans="28:32" ht="20.100000000000001" customHeight="1" x14ac:dyDescent="0.5">
      <c r="AB3895" s="102">
        <f t="shared" si="300"/>
        <v>38</v>
      </c>
      <c r="AC3895" s="103">
        <f t="shared" si="301"/>
        <v>64.620930232558152</v>
      </c>
      <c r="AD3895" s="103">
        <f t="shared" si="302"/>
        <v>2455.5953488372097</v>
      </c>
      <c r="AE3895" s="104">
        <f t="shared" si="303"/>
        <v>328.28411906976748</v>
      </c>
      <c r="AF3895" s="104">
        <f t="shared" si="304"/>
        <v>12474.796524651165</v>
      </c>
    </row>
    <row r="3896" spans="28:32" ht="20.100000000000001" customHeight="1" x14ac:dyDescent="0.5">
      <c r="AB3896" s="102">
        <f t="shared" si="300"/>
        <v>38</v>
      </c>
      <c r="AC3896" s="103">
        <f t="shared" si="301"/>
        <v>64.620930232558152</v>
      </c>
      <c r="AD3896" s="103">
        <f t="shared" si="302"/>
        <v>2455.5953488372097</v>
      </c>
      <c r="AE3896" s="104">
        <f t="shared" si="303"/>
        <v>328.28411906976748</v>
      </c>
      <c r="AF3896" s="104">
        <f t="shared" si="304"/>
        <v>12474.796524651165</v>
      </c>
    </row>
    <row r="3897" spans="28:32" ht="20.100000000000001" customHeight="1" x14ac:dyDescent="0.5">
      <c r="AB3897" s="102">
        <f t="shared" si="300"/>
        <v>38</v>
      </c>
      <c r="AC3897" s="103">
        <f t="shared" si="301"/>
        <v>64.620930232558152</v>
      </c>
      <c r="AD3897" s="103">
        <f t="shared" si="302"/>
        <v>2455.5953488372097</v>
      </c>
      <c r="AE3897" s="104">
        <f t="shared" si="303"/>
        <v>328.28411906976748</v>
      </c>
      <c r="AF3897" s="104">
        <f t="shared" si="304"/>
        <v>12474.796524651165</v>
      </c>
    </row>
    <row r="3898" spans="28:32" ht="20.100000000000001" customHeight="1" x14ac:dyDescent="0.5">
      <c r="AB3898" s="102">
        <f t="shared" si="300"/>
        <v>38</v>
      </c>
      <c r="AC3898" s="103">
        <f t="shared" si="301"/>
        <v>64.620930232558152</v>
      </c>
      <c r="AD3898" s="103">
        <f t="shared" si="302"/>
        <v>2455.5953488372097</v>
      </c>
      <c r="AE3898" s="104">
        <f t="shared" si="303"/>
        <v>328.28411906976748</v>
      </c>
      <c r="AF3898" s="104">
        <f t="shared" si="304"/>
        <v>12474.796524651165</v>
      </c>
    </row>
    <row r="3899" spans="28:32" ht="20.100000000000001" customHeight="1" x14ac:dyDescent="0.5">
      <c r="AB3899" s="102">
        <f t="shared" si="300"/>
        <v>38</v>
      </c>
      <c r="AC3899" s="103">
        <f t="shared" si="301"/>
        <v>64.620930232558152</v>
      </c>
      <c r="AD3899" s="103">
        <f t="shared" si="302"/>
        <v>2455.5953488372097</v>
      </c>
      <c r="AE3899" s="104">
        <f t="shared" si="303"/>
        <v>328.28411906976748</v>
      </c>
      <c r="AF3899" s="104">
        <f t="shared" si="304"/>
        <v>12474.796524651165</v>
      </c>
    </row>
    <row r="3900" spans="28:32" ht="20.100000000000001" customHeight="1" x14ac:dyDescent="0.5">
      <c r="AB3900" s="102">
        <f t="shared" si="300"/>
        <v>38</v>
      </c>
      <c r="AC3900" s="103">
        <f t="shared" si="301"/>
        <v>64.620930232558152</v>
      </c>
      <c r="AD3900" s="103">
        <f t="shared" si="302"/>
        <v>2455.5953488372097</v>
      </c>
      <c r="AE3900" s="104">
        <f t="shared" si="303"/>
        <v>328.28411906976748</v>
      </c>
      <c r="AF3900" s="104">
        <f t="shared" si="304"/>
        <v>12474.796524651165</v>
      </c>
    </row>
    <row r="3901" spans="28:32" ht="20.100000000000001" customHeight="1" x14ac:dyDescent="0.5">
      <c r="AB3901" s="102">
        <f t="shared" si="300"/>
        <v>38</v>
      </c>
      <c r="AC3901" s="103">
        <f t="shared" si="301"/>
        <v>64.620930232558152</v>
      </c>
      <c r="AD3901" s="103">
        <f t="shared" si="302"/>
        <v>2455.5953488372097</v>
      </c>
      <c r="AE3901" s="104">
        <f t="shared" si="303"/>
        <v>328.28411906976748</v>
      </c>
      <c r="AF3901" s="104">
        <f t="shared" si="304"/>
        <v>12474.796524651165</v>
      </c>
    </row>
    <row r="3902" spans="28:32" ht="20.100000000000001" customHeight="1" x14ac:dyDescent="0.5">
      <c r="AB3902" s="102">
        <f t="shared" si="300"/>
        <v>38</v>
      </c>
      <c r="AC3902" s="103">
        <f t="shared" si="301"/>
        <v>64.620930232558152</v>
      </c>
      <c r="AD3902" s="103">
        <f t="shared" si="302"/>
        <v>2455.5953488372097</v>
      </c>
      <c r="AE3902" s="104">
        <f t="shared" si="303"/>
        <v>328.28411906976748</v>
      </c>
      <c r="AF3902" s="104">
        <f t="shared" si="304"/>
        <v>12474.796524651165</v>
      </c>
    </row>
    <row r="3903" spans="28:32" ht="20.100000000000001" customHeight="1" x14ac:dyDescent="0.5">
      <c r="AB3903" s="102">
        <f t="shared" si="300"/>
        <v>38</v>
      </c>
      <c r="AC3903" s="103">
        <f t="shared" si="301"/>
        <v>64.620930232558152</v>
      </c>
      <c r="AD3903" s="103">
        <f t="shared" si="302"/>
        <v>2455.5953488372097</v>
      </c>
      <c r="AE3903" s="104">
        <f t="shared" si="303"/>
        <v>328.28411906976748</v>
      </c>
      <c r="AF3903" s="104">
        <f t="shared" si="304"/>
        <v>12474.796524651165</v>
      </c>
    </row>
    <row r="3904" spans="28:32" ht="20.100000000000001" customHeight="1" x14ac:dyDescent="0.5">
      <c r="AB3904" s="102">
        <f t="shared" si="300"/>
        <v>38</v>
      </c>
      <c r="AC3904" s="103">
        <f t="shared" si="301"/>
        <v>64.620930232558152</v>
      </c>
      <c r="AD3904" s="103">
        <f t="shared" si="302"/>
        <v>2455.5953488372097</v>
      </c>
      <c r="AE3904" s="104">
        <f t="shared" si="303"/>
        <v>328.28411906976748</v>
      </c>
      <c r="AF3904" s="104">
        <f t="shared" si="304"/>
        <v>12474.796524651165</v>
      </c>
    </row>
    <row r="3905" spans="28:32" ht="20.100000000000001" customHeight="1" x14ac:dyDescent="0.5">
      <c r="AB3905" s="102">
        <f t="shared" si="300"/>
        <v>38</v>
      </c>
      <c r="AC3905" s="103">
        <f t="shared" si="301"/>
        <v>64.620930232558152</v>
      </c>
      <c r="AD3905" s="103">
        <f t="shared" si="302"/>
        <v>2455.5953488372097</v>
      </c>
      <c r="AE3905" s="104">
        <f t="shared" si="303"/>
        <v>328.28411906976748</v>
      </c>
      <c r="AF3905" s="104">
        <f t="shared" si="304"/>
        <v>12474.796524651165</v>
      </c>
    </row>
    <row r="3906" spans="28:32" ht="20.100000000000001" customHeight="1" x14ac:dyDescent="0.5">
      <c r="AB3906" s="102">
        <f t="shared" si="300"/>
        <v>38</v>
      </c>
      <c r="AC3906" s="103">
        <f t="shared" si="301"/>
        <v>64.620930232558152</v>
      </c>
      <c r="AD3906" s="103">
        <f t="shared" si="302"/>
        <v>2455.5953488372097</v>
      </c>
      <c r="AE3906" s="104">
        <f t="shared" si="303"/>
        <v>328.28411906976748</v>
      </c>
      <c r="AF3906" s="104">
        <f t="shared" si="304"/>
        <v>12474.796524651165</v>
      </c>
    </row>
    <row r="3907" spans="28:32" ht="20.100000000000001" customHeight="1" x14ac:dyDescent="0.5">
      <c r="AB3907" s="102">
        <f t="shared" si="300"/>
        <v>38</v>
      </c>
      <c r="AC3907" s="103">
        <f t="shared" si="301"/>
        <v>64.620930232558152</v>
      </c>
      <c r="AD3907" s="103">
        <f t="shared" si="302"/>
        <v>2455.5953488372097</v>
      </c>
      <c r="AE3907" s="104">
        <f t="shared" si="303"/>
        <v>328.28411906976748</v>
      </c>
      <c r="AF3907" s="104">
        <f t="shared" si="304"/>
        <v>12474.796524651165</v>
      </c>
    </row>
    <row r="3908" spans="28:32" ht="20.100000000000001" customHeight="1" x14ac:dyDescent="0.5">
      <c r="AB3908" s="102">
        <f t="shared" si="300"/>
        <v>38</v>
      </c>
      <c r="AC3908" s="103">
        <f t="shared" si="301"/>
        <v>64.620930232558152</v>
      </c>
      <c r="AD3908" s="103">
        <f t="shared" si="302"/>
        <v>2455.5953488372097</v>
      </c>
      <c r="AE3908" s="104">
        <f t="shared" si="303"/>
        <v>328.28411906976748</v>
      </c>
      <c r="AF3908" s="104">
        <f t="shared" si="304"/>
        <v>12474.796524651165</v>
      </c>
    </row>
    <row r="3909" spans="28:32" ht="20.100000000000001" customHeight="1" x14ac:dyDescent="0.5">
      <c r="AB3909" s="102">
        <f t="shared" si="300"/>
        <v>38</v>
      </c>
      <c r="AC3909" s="103">
        <f t="shared" si="301"/>
        <v>64.620930232558152</v>
      </c>
      <c r="AD3909" s="103">
        <f t="shared" si="302"/>
        <v>2455.5953488372097</v>
      </c>
      <c r="AE3909" s="104">
        <f t="shared" si="303"/>
        <v>328.28411906976748</v>
      </c>
      <c r="AF3909" s="104">
        <f t="shared" si="304"/>
        <v>12474.796524651165</v>
      </c>
    </row>
    <row r="3910" spans="28:32" ht="20.100000000000001" customHeight="1" x14ac:dyDescent="0.5">
      <c r="AB3910" s="102">
        <f t="shared" si="300"/>
        <v>38</v>
      </c>
      <c r="AC3910" s="103">
        <f t="shared" si="301"/>
        <v>64.620930232558152</v>
      </c>
      <c r="AD3910" s="103">
        <f t="shared" si="302"/>
        <v>2455.5953488372097</v>
      </c>
      <c r="AE3910" s="104">
        <f t="shared" si="303"/>
        <v>328.28411906976748</v>
      </c>
      <c r="AF3910" s="104">
        <f t="shared" si="304"/>
        <v>12474.796524651165</v>
      </c>
    </row>
    <row r="3911" spans="28:32" ht="20.100000000000001" customHeight="1" x14ac:dyDescent="0.5">
      <c r="AB3911" s="102">
        <f t="shared" ref="AB3911:AB3974" si="305">AB3910+U3911</f>
        <v>38</v>
      </c>
      <c r="AC3911" s="103">
        <f t="shared" ref="AC3911:AC3974" si="306">IF(U3911&gt;0,(W3911+AD3910)/AB3911,AC3910)</f>
        <v>64.620930232558152</v>
      </c>
      <c r="AD3911" s="103">
        <f t="shared" ref="AD3911:AD3974" si="307">AB3911*AC3911</f>
        <v>2455.5953488372097</v>
      </c>
      <c r="AE3911" s="104">
        <f t="shared" ref="AE3911:AE3974" si="308">IF(U3911&gt;0,(AF3910+Z3911)/AB3911,AE3910)</f>
        <v>328.28411906976748</v>
      </c>
      <c r="AF3911" s="104">
        <f t="shared" ref="AF3911:AF3974" si="309">AB3911*AE3911</f>
        <v>12474.796524651165</v>
      </c>
    </row>
    <row r="3912" spans="28:32" ht="20.100000000000001" customHeight="1" x14ac:dyDescent="0.5">
      <c r="AB3912" s="102">
        <f t="shared" si="305"/>
        <v>38</v>
      </c>
      <c r="AC3912" s="103">
        <f t="shared" si="306"/>
        <v>64.620930232558152</v>
      </c>
      <c r="AD3912" s="103">
        <f t="shared" si="307"/>
        <v>2455.5953488372097</v>
      </c>
      <c r="AE3912" s="104">
        <f t="shared" si="308"/>
        <v>328.28411906976748</v>
      </c>
      <c r="AF3912" s="104">
        <f t="shared" si="309"/>
        <v>12474.796524651165</v>
      </c>
    </row>
    <row r="3913" spans="28:32" ht="20.100000000000001" customHeight="1" x14ac:dyDescent="0.5">
      <c r="AB3913" s="102">
        <f t="shared" si="305"/>
        <v>38</v>
      </c>
      <c r="AC3913" s="103">
        <f t="shared" si="306"/>
        <v>64.620930232558152</v>
      </c>
      <c r="AD3913" s="103">
        <f t="shared" si="307"/>
        <v>2455.5953488372097</v>
      </c>
      <c r="AE3913" s="104">
        <f t="shared" si="308"/>
        <v>328.28411906976748</v>
      </c>
      <c r="AF3913" s="104">
        <f t="shared" si="309"/>
        <v>12474.796524651165</v>
      </c>
    </row>
    <row r="3914" spans="28:32" ht="20.100000000000001" customHeight="1" x14ac:dyDescent="0.5">
      <c r="AB3914" s="102">
        <f t="shared" si="305"/>
        <v>38</v>
      </c>
      <c r="AC3914" s="103">
        <f t="shared" si="306"/>
        <v>64.620930232558152</v>
      </c>
      <c r="AD3914" s="103">
        <f t="shared" si="307"/>
        <v>2455.5953488372097</v>
      </c>
      <c r="AE3914" s="104">
        <f t="shared" si="308"/>
        <v>328.28411906976748</v>
      </c>
      <c r="AF3914" s="104">
        <f t="shared" si="309"/>
        <v>12474.796524651165</v>
      </c>
    </row>
    <row r="3915" spans="28:32" ht="20.100000000000001" customHeight="1" x14ac:dyDescent="0.5">
      <c r="AB3915" s="102">
        <f t="shared" si="305"/>
        <v>38</v>
      </c>
      <c r="AC3915" s="103">
        <f t="shared" si="306"/>
        <v>64.620930232558152</v>
      </c>
      <c r="AD3915" s="103">
        <f t="shared" si="307"/>
        <v>2455.5953488372097</v>
      </c>
      <c r="AE3915" s="104">
        <f t="shared" si="308"/>
        <v>328.28411906976748</v>
      </c>
      <c r="AF3915" s="104">
        <f t="shared" si="309"/>
        <v>12474.796524651165</v>
      </c>
    </row>
    <row r="3916" spans="28:32" ht="20.100000000000001" customHeight="1" x14ac:dyDescent="0.5">
      <c r="AB3916" s="102">
        <f t="shared" si="305"/>
        <v>38</v>
      </c>
      <c r="AC3916" s="103">
        <f t="shared" si="306"/>
        <v>64.620930232558152</v>
      </c>
      <c r="AD3916" s="103">
        <f t="shared" si="307"/>
        <v>2455.5953488372097</v>
      </c>
      <c r="AE3916" s="104">
        <f t="shared" si="308"/>
        <v>328.28411906976748</v>
      </c>
      <c r="AF3916" s="104">
        <f t="shared" si="309"/>
        <v>12474.796524651165</v>
      </c>
    </row>
    <row r="3917" spans="28:32" ht="20.100000000000001" customHeight="1" x14ac:dyDescent="0.5">
      <c r="AB3917" s="102">
        <f t="shared" si="305"/>
        <v>38</v>
      </c>
      <c r="AC3917" s="103">
        <f t="shared" si="306"/>
        <v>64.620930232558152</v>
      </c>
      <c r="AD3917" s="103">
        <f t="shared" si="307"/>
        <v>2455.5953488372097</v>
      </c>
      <c r="AE3917" s="104">
        <f t="shared" si="308"/>
        <v>328.28411906976748</v>
      </c>
      <c r="AF3917" s="104">
        <f t="shared" si="309"/>
        <v>12474.796524651165</v>
      </c>
    </row>
    <row r="3918" spans="28:32" ht="20.100000000000001" customHeight="1" x14ac:dyDescent="0.5">
      <c r="AB3918" s="102">
        <f t="shared" si="305"/>
        <v>38</v>
      </c>
      <c r="AC3918" s="103">
        <f t="shared" si="306"/>
        <v>64.620930232558152</v>
      </c>
      <c r="AD3918" s="103">
        <f t="shared" si="307"/>
        <v>2455.5953488372097</v>
      </c>
      <c r="AE3918" s="104">
        <f t="shared" si="308"/>
        <v>328.28411906976748</v>
      </c>
      <c r="AF3918" s="104">
        <f t="shared" si="309"/>
        <v>12474.796524651165</v>
      </c>
    </row>
    <row r="3919" spans="28:32" ht="20.100000000000001" customHeight="1" x14ac:dyDescent="0.5">
      <c r="AB3919" s="102">
        <f t="shared" si="305"/>
        <v>38</v>
      </c>
      <c r="AC3919" s="103">
        <f t="shared" si="306"/>
        <v>64.620930232558152</v>
      </c>
      <c r="AD3919" s="103">
        <f t="shared" si="307"/>
        <v>2455.5953488372097</v>
      </c>
      <c r="AE3919" s="104">
        <f t="shared" si="308"/>
        <v>328.28411906976748</v>
      </c>
      <c r="AF3919" s="104">
        <f t="shared" si="309"/>
        <v>12474.796524651165</v>
      </c>
    </row>
    <row r="3920" spans="28:32" ht="20.100000000000001" customHeight="1" x14ac:dyDescent="0.5">
      <c r="AB3920" s="102">
        <f t="shared" si="305"/>
        <v>38</v>
      </c>
      <c r="AC3920" s="103">
        <f t="shared" si="306"/>
        <v>64.620930232558152</v>
      </c>
      <c r="AD3920" s="103">
        <f t="shared" si="307"/>
        <v>2455.5953488372097</v>
      </c>
      <c r="AE3920" s="104">
        <f t="shared" si="308"/>
        <v>328.28411906976748</v>
      </c>
      <c r="AF3920" s="104">
        <f t="shared" si="309"/>
        <v>12474.796524651165</v>
      </c>
    </row>
    <row r="3921" spans="28:32" ht="20.100000000000001" customHeight="1" x14ac:dyDescent="0.5">
      <c r="AB3921" s="102">
        <f t="shared" si="305"/>
        <v>38</v>
      </c>
      <c r="AC3921" s="103">
        <f t="shared" si="306"/>
        <v>64.620930232558152</v>
      </c>
      <c r="AD3921" s="103">
        <f t="shared" si="307"/>
        <v>2455.5953488372097</v>
      </c>
      <c r="AE3921" s="104">
        <f t="shared" si="308"/>
        <v>328.28411906976748</v>
      </c>
      <c r="AF3921" s="104">
        <f t="shared" si="309"/>
        <v>12474.796524651165</v>
      </c>
    </row>
    <row r="3922" spans="28:32" ht="20.100000000000001" customHeight="1" x14ac:dyDescent="0.5">
      <c r="AB3922" s="102">
        <f t="shared" si="305"/>
        <v>38</v>
      </c>
      <c r="AC3922" s="103">
        <f t="shared" si="306"/>
        <v>64.620930232558152</v>
      </c>
      <c r="AD3922" s="103">
        <f t="shared" si="307"/>
        <v>2455.5953488372097</v>
      </c>
      <c r="AE3922" s="104">
        <f t="shared" si="308"/>
        <v>328.28411906976748</v>
      </c>
      <c r="AF3922" s="104">
        <f t="shared" si="309"/>
        <v>12474.796524651165</v>
      </c>
    </row>
    <row r="3923" spans="28:32" ht="20.100000000000001" customHeight="1" x14ac:dyDescent="0.5">
      <c r="AB3923" s="102">
        <f t="shared" si="305"/>
        <v>38</v>
      </c>
      <c r="AC3923" s="103">
        <f t="shared" si="306"/>
        <v>64.620930232558152</v>
      </c>
      <c r="AD3923" s="103">
        <f t="shared" si="307"/>
        <v>2455.5953488372097</v>
      </c>
      <c r="AE3923" s="104">
        <f t="shared" si="308"/>
        <v>328.28411906976748</v>
      </c>
      <c r="AF3923" s="104">
        <f t="shared" si="309"/>
        <v>12474.796524651165</v>
      </c>
    </row>
    <row r="3924" spans="28:32" ht="20.100000000000001" customHeight="1" x14ac:dyDescent="0.5">
      <c r="AB3924" s="102">
        <f t="shared" si="305"/>
        <v>38</v>
      </c>
      <c r="AC3924" s="103">
        <f t="shared" si="306"/>
        <v>64.620930232558152</v>
      </c>
      <c r="AD3924" s="103">
        <f t="shared" si="307"/>
        <v>2455.5953488372097</v>
      </c>
      <c r="AE3924" s="104">
        <f t="shared" si="308"/>
        <v>328.28411906976748</v>
      </c>
      <c r="AF3924" s="104">
        <f t="shared" si="309"/>
        <v>12474.796524651165</v>
      </c>
    </row>
    <row r="3925" spans="28:32" ht="20.100000000000001" customHeight="1" x14ac:dyDescent="0.5">
      <c r="AB3925" s="102">
        <f t="shared" si="305"/>
        <v>38</v>
      </c>
      <c r="AC3925" s="103">
        <f t="shared" si="306"/>
        <v>64.620930232558152</v>
      </c>
      <c r="AD3925" s="103">
        <f t="shared" si="307"/>
        <v>2455.5953488372097</v>
      </c>
      <c r="AE3925" s="104">
        <f t="shared" si="308"/>
        <v>328.28411906976748</v>
      </c>
      <c r="AF3925" s="104">
        <f t="shared" si="309"/>
        <v>12474.796524651165</v>
      </c>
    </row>
    <row r="3926" spans="28:32" ht="20.100000000000001" customHeight="1" x14ac:dyDescent="0.5">
      <c r="AB3926" s="102">
        <f t="shared" si="305"/>
        <v>38</v>
      </c>
      <c r="AC3926" s="103">
        <f t="shared" si="306"/>
        <v>64.620930232558152</v>
      </c>
      <c r="AD3926" s="103">
        <f t="shared" si="307"/>
        <v>2455.5953488372097</v>
      </c>
      <c r="AE3926" s="104">
        <f t="shared" si="308"/>
        <v>328.28411906976748</v>
      </c>
      <c r="AF3926" s="104">
        <f t="shared" si="309"/>
        <v>12474.796524651165</v>
      </c>
    </row>
    <row r="3927" spans="28:32" ht="20.100000000000001" customHeight="1" x14ac:dyDescent="0.5">
      <c r="AB3927" s="102">
        <f t="shared" si="305"/>
        <v>38</v>
      </c>
      <c r="AC3927" s="103">
        <f t="shared" si="306"/>
        <v>64.620930232558152</v>
      </c>
      <c r="AD3927" s="103">
        <f t="shared" si="307"/>
        <v>2455.5953488372097</v>
      </c>
      <c r="AE3927" s="104">
        <f t="shared" si="308"/>
        <v>328.28411906976748</v>
      </c>
      <c r="AF3927" s="104">
        <f t="shared" si="309"/>
        <v>12474.796524651165</v>
      </c>
    </row>
    <row r="3928" spans="28:32" ht="20.100000000000001" customHeight="1" x14ac:dyDescent="0.5">
      <c r="AB3928" s="102">
        <f t="shared" si="305"/>
        <v>38</v>
      </c>
      <c r="AC3928" s="103">
        <f t="shared" si="306"/>
        <v>64.620930232558152</v>
      </c>
      <c r="AD3928" s="103">
        <f t="shared" si="307"/>
        <v>2455.5953488372097</v>
      </c>
      <c r="AE3928" s="104">
        <f t="shared" si="308"/>
        <v>328.28411906976748</v>
      </c>
      <c r="AF3928" s="104">
        <f t="shared" si="309"/>
        <v>12474.796524651165</v>
      </c>
    </row>
    <row r="3929" spans="28:32" ht="20.100000000000001" customHeight="1" x14ac:dyDescent="0.5">
      <c r="AB3929" s="102">
        <f t="shared" si="305"/>
        <v>38</v>
      </c>
      <c r="AC3929" s="103">
        <f t="shared" si="306"/>
        <v>64.620930232558152</v>
      </c>
      <c r="AD3929" s="103">
        <f t="shared" si="307"/>
        <v>2455.5953488372097</v>
      </c>
      <c r="AE3929" s="104">
        <f t="shared" si="308"/>
        <v>328.28411906976748</v>
      </c>
      <c r="AF3929" s="104">
        <f t="shared" si="309"/>
        <v>12474.796524651165</v>
      </c>
    </row>
    <row r="3930" spans="28:32" ht="20.100000000000001" customHeight="1" x14ac:dyDescent="0.5">
      <c r="AB3930" s="102">
        <f t="shared" si="305"/>
        <v>38</v>
      </c>
      <c r="AC3930" s="103">
        <f t="shared" si="306"/>
        <v>64.620930232558152</v>
      </c>
      <c r="AD3930" s="103">
        <f t="shared" si="307"/>
        <v>2455.5953488372097</v>
      </c>
      <c r="AE3930" s="104">
        <f t="shared" si="308"/>
        <v>328.28411906976748</v>
      </c>
      <c r="AF3930" s="104">
        <f t="shared" si="309"/>
        <v>12474.796524651165</v>
      </c>
    </row>
    <row r="3931" spans="28:32" ht="20.100000000000001" customHeight="1" x14ac:dyDescent="0.5">
      <c r="AB3931" s="102">
        <f t="shared" si="305"/>
        <v>38</v>
      </c>
      <c r="AC3931" s="103">
        <f t="shared" si="306"/>
        <v>64.620930232558152</v>
      </c>
      <c r="AD3931" s="103">
        <f t="shared" si="307"/>
        <v>2455.5953488372097</v>
      </c>
      <c r="AE3931" s="104">
        <f t="shared" si="308"/>
        <v>328.28411906976748</v>
      </c>
      <c r="AF3931" s="104">
        <f t="shared" si="309"/>
        <v>12474.796524651165</v>
      </c>
    </row>
    <row r="3932" spans="28:32" ht="20.100000000000001" customHeight="1" x14ac:dyDescent="0.5">
      <c r="AB3932" s="102">
        <f t="shared" si="305"/>
        <v>38</v>
      </c>
      <c r="AC3932" s="103">
        <f t="shared" si="306"/>
        <v>64.620930232558152</v>
      </c>
      <c r="AD3932" s="103">
        <f t="shared" si="307"/>
        <v>2455.5953488372097</v>
      </c>
      <c r="AE3932" s="104">
        <f t="shared" si="308"/>
        <v>328.28411906976748</v>
      </c>
      <c r="AF3932" s="104">
        <f t="shared" si="309"/>
        <v>12474.796524651165</v>
      </c>
    </row>
    <row r="3933" spans="28:32" ht="20.100000000000001" customHeight="1" x14ac:dyDescent="0.5">
      <c r="AB3933" s="102">
        <f t="shared" si="305"/>
        <v>38</v>
      </c>
      <c r="AC3933" s="103">
        <f t="shared" si="306"/>
        <v>64.620930232558152</v>
      </c>
      <c r="AD3933" s="103">
        <f t="shared" si="307"/>
        <v>2455.5953488372097</v>
      </c>
      <c r="AE3933" s="104">
        <f t="shared" si="308"/>
        <v>328.28411906976748</v>
      </c>
      <c r="AF3933" s="104">
        <f t="shared" si="309"/>
        <v>12474.796524651165</v>
      </c>
    </row>
    <row r="3934" spans="28:32" ht="20.100000000000001" customHeight="1" x14ac:dyDescent="0.5">
      <c r="AB3934" s="102">
        <f t="shared" si="305"/>
        <v>38</v>
      </c>
      <c r="AC3934" s="103">
        <f t="shared" si="306"/>
        <v>64.620930232558152</v>
      </c>
      <c r="AD3934" s="103">
        <f t="shared" si="307"/>
        <v>2455.5953488372097</v>
      </c>
      <c r="AE3934" s="104">
        <f t="shared" si="308"/>
        <v>328.28411906976748</v>
      </c>
      <c r="AF3934" s="104">
        <f t="shared" si="309"/>
        <v>12474.796524651165</v>
      </c>
    </row>
    <row r="3935" spans="28:32" ht="20.100000000000001" customHeight="1" x14ac:dyDescent="0.5">
      <c r="AB3935" s="102">
        <f t="shared" si="305"/>
        <v>38</v>
      </c>
      <c r="AC3935" s="103">
        <f t="shared" si="306"/>
        <v>64.620930232558152</v>
      </c>
      <c r="AD3935" s="103">
        <f t="shared" si="307"/>
        <v>2455.5953488372097</v>
      </c>
      <c r="AE3935" s="104">
        <f t="shared" si="308"/>
        <v>328.28411906976748</v>
      </c>
      <c r="AF3935" s="104">
        <f t="shared" si="309"/>
        <v>12474.796524651165</v>
      </c>
    </row>
    <row r="3936" spans="28:32" ht="20.100000000000001" customHeight="1" x14ac:dyDescent="0.5">
      <c r="AB3936" s="102">
        <f t="shared" si="305"/>
        <v>38</v>
      </c>
      <c r="AC3936" s="103">
        <f t="shared" si="306"/>
        <v>64.620930232558152</v>
      </c>
      <c r="AD3936" s="103">
        <f t="shared" si="307"/>
        <v>2455.5953488372097</v>
      </c>
      <c r="AE3936" s="104">
        <f t="shared" si="308"/>
        <v>328.28411906976748</v>
      </c>
      <c r="AF3936" s="104">
        <f t="shared" si="309"/>
        <v>12474.796524651165</v>
      </c>
    </row>
    <row r="3937" spans="28:32" ht="20.100000000000001" customHeight="1" x14ac:dyDescent="0.5">
      <c r="AB3937" s="102">
        <f t="shared" si="305"/>
        <v>38</v>
      </c>
      <c r="AC3937" s="103">
        <f t="shared" si="306"/>
        <v>64.620930232558152</v>
      </c>
      <c r="AD3937" s="103">
        <f t="shared" si="307"/>
        <v>2455.5953488372097</v>
      </c>
      <c r="AE3937" s="104">
        <f t="shared" si="308"/>
        <v>328.28411906976748</v>
      </c>
      <c r="AF3937" s="104">
        <f t="shared" si="309"/>
        <v>12474.796524651165</v>
      </c>
    </row>
    <row r="3938" spans="28:32" ht="20.100000000000001" customHeight="1" x14ac:dyDescent="0.5">
      <c r="AB3938" s="102">
        <f t="shared" si="305"/>
        <v>38</v>
      </c>
      <c r="AC3938" s="103">
        <f t="shared" si="306"/>
        <v>64.620930232558152</v>
      </c>
      <c r="AD3938" s="103">
        <f t="shared" si="307"/>
        <v>2455.5953488372097</v>
      </c>
      <c r="AE3938" s="104">
        <f t="shared" si="308"/>
        <v>328.28411906976748</v>
      </c>
      <c r="AF3938" s="104">
        <f t="shared" si="309"/>
        <v>12474.796524651165</v>
      </c>
    </row>
    <row r="3939" spans="28:32" ht="20.100000000000001" customHeight="1" x14ac:dyDescent="0.5">
      <c r="AB3939" s="102">
        <f t="shared" si="305"/>
        <v>38</v>
      </c>
      <c r="AC3939" s="103">
        <f t="shared" si="306"/>
        <v>64.620930232558152</v>
      </c>
      <c r="AD3939" s="103">
        <f t="shared" si="307"/>
        <v>2455.5953488372097</v>
      </c>
      <c r="AE3939" s="104">
        <f t="shared" si="308"/>
        <v>328.28411906976748</v>
      </c>
      <c r="AF3939" s="104">
        <f t="shared" si="309"/>
        <v>12474.796524651165</v>
      </c>
    </row>
    <row r="3940" spans="28:32" ht="20.100000000000001" customHeight="1" x14ac:dyDescent="0.5">
      <c r="AB3940" s="102">
        <f t="shared" si="305"/>
        <v>38</v>
      </c>
      <c r="AC3940" s="103">
        <f t="shared" si="306"/>
        <v>64.620930232558152</v>
      </c>
      <c r="AD3940" s="103">
        <f t="shared" si="307"/>
        <v>2455.5953488372097</v>
      </c>
      <c r="AE3940" s="104">
        <f t="shared" si="308"/>
        <v>328.28411906976748</v>
      </c>
      <c r="AF3940" s="104">
        <f t="shared" si="309"/>
        <v>12474.796524651165</v>
      </c>
    </row>
    <row r="3941" spans="28:32" ht="20.100000000000001" customHeight="1" x14ac:dyDescent="0.5">
      <c r="AB3941" s="102">
        <f t="shared" si="305"/>
        <v>38</v>
      </c>
      <c r="AC3941" s="103">
        <f t="shared" si="306"/>
        <v>64.620930232558152</v>
      </c>
      <c r="AD3941" s="103">
        <f t="shared" si="307"/>
        <v>2455.5953488372097</v>
      </c>
      <c r="AE3941" s="104">
        <f t="shared" si="308"/>
        <v>328.28411906976748</v>
      </c>
      <c r="AF3941" s="104">
        <f t="shared" si="309"/>
        <v>12474.796524651165</v>
      </c>
    </row>
    <row r="3942" spans="28:32" ht="20.100000000000001" customHeight="1" x14ac:dyDescent="0.5">
      <c r="AB3942" s="102">
        <f t="shared" si="305"/>
        <v>38</v>
      </c>
      <c r="AC3942" s="103">
        <f t="shared" si="306"/>
        <v>64.620930232558152</v>
      </c>
      <c r="AD3942" s="103">
        <f t="shared" si="307"/>
        <v>2455.5953488372097</v>
      </c>
      <c r="AE3942" s="104">
        <f t="shared" si="308"/>
        <v>328.28411906976748</v>
      </c>
      <c r="AF3942" s="104">
        <f t="shared" si="309"/>
        <v>12474.796524651165</v>
      </c>
    </row>
    <row r="3943" spans="28:32" ht="20.100000000000001" customHeight="1" x14ac:dyDescent="0.5">
      <c r="AB3943" s="102">
        <f t="shared" si="305"/>
        <v>38</v>
      </c>
      <c r="AC3943" s="103">
        <f t="shared" si="306"/>
        <v>64.620930232558152</v>
      </c>
      <c r="AD3943" s="103">
        <f t="shared" si="307"/>
        <v>2455.5953488372097</v>
      </c>
      <c r="AE3943" s="104">
        <f t="shared" si="308"/>
        <v>328.28411906976748</v>
      </c>
      <c r="AF3943" s="104">
        <f t="shared" si="309"/>
        <v>12474.796524651165</v>
      </c>
    </row>
    <row r="3944" spans="28:32" ht="20.100000000000001" customHeight="1" x14ac:dyDescent="0.5">
      <c r="AB3944" s="102">
        <f t="shared" si="305"/>
        <v>38</v>
      </c>
      <c r="AC3944" s="103">
        <f t="shared" si="306"/>
        <v>64.620930232558152</v>
      </c>
      <c r="AD3944" s="103">
        <f t="shared" si="307"/>
        <v>2455.5953488372097</v>
      </c>
      <c r="AE3944" s="104">
        <f t="shared" si="308"/>
        <v>328.28411906976748</v>
      </c>
      <c r="AF3944" s="104">
        <f t="shared" si="309"/>
        <v>12474.796524651165</v>
      </c>
    </row>
    <row r="3945" spans="28:32" ht="20.100000000000001" customHeight="1" x14ac:dyDescent="0.5">
      <c r="AB3945" s="102">
        <f t="shared" si="305"/>
        <v>38</v>
      </c>
      <c r="AC3945" s="103">
        <f t="shared" si="306"/>
        <v>64.620930232558152</v>
      </c>
      <c r="AD3945" s="103">
        <f t="shared" si="307"/>
        <v>2455.5953488372097</v>
      </c>
      <c r="AE3945" s="104">
        <f t="shared" si="308"/>
        <v>328.28411906976748</v>
      </c>
      <c r="AF3945" s="104">
        <f t="shared" si="309"/>
        <v>12474.796524651165</v>
      </c>
    </row>
    <row r="3946" spans="28:32" ht="20.100000000000001" customHeight="1" x14ac:dyDescent="0.5">
      <c r="AB3946" s="102">
        <f t="shared" si="305"/>
        <v>38</v>
      </c>
      <c r="AC3946" s="103">
        <f t="shared" si="306"/>
        <v>64.620930232558152</v>
      </c>
      <c r="AD3946" s="103">
        <f t="shared" si="307"/>
        <v>2455.5953488372097</v>
      </c>
      <c r="AE3946" s="104">
        <f t="shared" si="308"/>
        <v>328.28411906976748</v>
      </c>
      <c r="AF3946" s="104">
        <f t="shared" si="309"/>
        <v>12474.796524651165</v>
      </c>
    </row>
    <row r="3947" spans="28:32" ht="20.100000000000001" customHeight="1" x14ac:dyDescent="0.5">
      <c r="AB3947" s="102">
        <f t="shared" si="305"/>
        <v>38</v>
      </c>
      <c r="AC3947" s="103">
        <f t="shared" si="306"/>
        <v>64.620930232558152</v>
      </c>
      <c r="AD3947" s="103">
        <f t="shared" si="307"/>
        <v>2455.5953488372097</v>
      </c>
      <c r="AE3947" s="104">
        <f t="shared" si="308"/>
        <v>328.28411906976748</v>
      </c>
      <c r="AF3947" s="104">
        <f t="shared" si="309"/>
        <v>12474.796524651165</v>
      </c>
    </row>
    <row r="3948" spans="28:32" ht="20.100000000000001" customHeight="1" x14ac:dyDescent="0.5">
      <c r="AB3948" s="102">
        <f t="shared" si="305"/>
        <v>38</v>
      </c>
      <c r="AC3948" s="103">
        <f t="shared" si="306"/>
        <v>64.620930232558152</v>
      </c>
      <c r="AD3948" s="103">
        <f t="shared" si="307"/>
        <v>2455.5953488372097</v>
      </c>
      <c r="AE3948" s="104">
        <f t="shared" si="308"/>
        <v>328.28411906976748</v>
      </c>
      <c r="AF3948" s="104">
        <f t="shared" si="309"/>
        <v>12474.796524651165</v>
      </c>
    </row>
    <row r="3949" spans="28:32" ht="20.100000000000001" customHeight="1" x14ac:dyDescent="0.5">
      <c r="AB3949" s="102">
        <f t="shared" si="305"/>
        <v>38</v>
      </c>
      <c r="AC3949" s="103">
        <f t="shared" si="306"/>
        <v>64.620930232558152</v>
      </c>
      <c r="AD3949" s="103">
        <f t="shared" si="307"/>
        <v>2455.5953488372097</v>
      </c>
      <c r="AE3949" s="104">
        <f t="shared" si="308"/>
        <v>328.28411906976748</v>
      </c>
      <c r="AF3949" s="104">
        <f t="shared" si="309"/>
        <v>12474.796524651165</v>
      </c>
    </row>
    <row r="3950" spans="28:32" ht="20.100000000000001" customHeight="1" x14ac:dyDescent="0.5">
      <c r="AB3950" s="102">
        <f t="shared" si="305"/>
        <v>38</v>
      </c>
      <c r="AC3950" s="103">
        <f t="shared" si="306"/>
        <v>64.620930232558152</v>
      </c>
      <c r="AD3950" s="103">
        <f t="shared" si="307"/>
        <v>2455.5953488372097</v>
      </c>
      <c r="AE3950" s="104">
        <f t="shared" si="308"/>
        <v>328.28411906976748</v>
      </c>
      <c r="AF3950" s="104">
        <f t="shared" si="309"/>
        <v>12474.796524651165</v>
      </c>
    </row>
    <row r="3951" spans="28:32" ht="20.100000000000001" customHeight="1" x14ac:dyDescent="0.5">
      <c r="AB3951" s="102">
        <f t="shared" si="305"/>
        <v>38</v>
      </c>
      <c r="AC3951" s="103">
        <f t="shared" si="306"/>
        <v>64.620930232558152</v>
      </c>
      <c r="AD3951" s="103">
        <f t="shared" si="307"/>
        <v>2455.5953488372097</v>
      </c>
      <c r="AE3951" s="104">
        <f t="shared" si="308"/>
        <v>328.28411906976748</v>
      </c>
      <c r="AF3951" s="104">
        <f t="shared" si="309"/>
        <v>12474.796524651165</v>
      </c>
    </row>
    <row r="3952" spans="28:32" ht="20.100000000000001" customHeight="1" x14ac:dyDescent="0.5">
      <c r="AB3952" s="102">
        <f t="shared" si="305"/>
        <v>38</v>
      </c>
      <c r="AC3952" s="103">
        <f t="shared" si="306"/>
        <v>64.620930232558152</v>
      </c>
      <c r="AD3952" s="103">
        <f t="shared" si="307"/>
        <v>2455.5953488372097</v>
      </c>
      <c r="AE3952" s="104">
        <f t="shared" si="308"/>
        <v>328.28411906976748</v>
      </c>
      <c r="AF3952" s="104">
        <f t="shared" si="309"/>
        <v>12474.796524651165</v>
      </c>
    </row>
    <row r="3953" spans="28:32" ht="20.100000000000001" customHeight="1" x14ac:dyDescent="0.5">
      <c r="AB3953" s="102">
        <f t="shared" si="305"/>
        <v>38</v>
      </c>
      <c r="AC3953" s="103">
        <f t="shared" si="306"/>
        <v>64.620930232558152</v>
      </c>
      <c r="AD3953" s="103">
        <f t="shared" si="307"/>
        <v>2455.5953488372097</v>
      </c>
      <c r="AE3953" s="104">
        <f t="shared" si="308"/>
        <v>328.28411906976748</v>
      </c>
      <c r="AF3953" s="104">
        <f t="shared" si="309"/>
        <v>12474.796524651165</v>
      </c>
    </row>
    <row r="3954" spans="28:32" ht="20.100000000000001" customHeight="1" x14ac:dyDescent="0.5">
      <c r="AB3954" s="102">
        <f t="shared" si="305"/>
        <v>38</v>
      </c>
      <c r="AC3954" s="103">
        <f t="shared" si="306"/>
        <v>64.620930232558152</v>
      </c>
      <c r="AD3954" s="103">
        <f t="shared" si="307"/>
        <v>2455.5953488372097</v>
      </c>
      <c r="AE3954" s="104">
        <f t="shared" si="308"/>
        <v>328.28411906976748</v>
      </c>
      <c r="AF3954" s="104">
        <f t="shared" si="309"/>
        <v>12474.796524651165</v>
      </c>
    </row>
    <row r="3955" spans="28:32" ht="20.100000000000001" customHeight="1" x14ac:dyDescent="0.5">
      <c r="AB3955" s="102">
        <f t="shared" si="305"/>
        <v>38</v>
      </c>
      <c r="AC3955" s="103">
        <f t="shared" si="306"/>
        <v>64.620930232558152</v>
      </c>
      <c r="AD3955" s="103">
        <f t="shared" si="307"/>
        <v>2455.5953488372097</v>
      </c>
      <c r="AE3955" s="104">
        <f t="shared" si="308"/>
        <v>328.28411906976748</v>
      </c>
      <c r="AF3955" s="104">
        <f t="shared" si="309"/>
        <v>12474.796524651165</v>
      </c>
    </row>
    <row r="3956" spans="28:32" ht="20.100000000000001" customHeight="1" x14ac:dyDescent="0.5">
      <c r="AB3956" s="102">
        <f t="shared" si="305"/>
        <v>38</v>
      </c>
      <c r="AC3956" s="103">
        <f t="shared" si="306"/>
        <v>64.620930232558152</v>
      </c>
      <c r="AD3956" s="103">
        <f t="shared" si="307"/>
        <v>2455.5953488372097</v>
      </c>
      <c r="AE3956" s="104">
        <f t="shared" si="308"/>
        <v>328.28411906976748</v>
      </c>
      <c r="AF3956" s="104">
        <f t="shared" si="309"/>
        <v>12474.796524651165</v>
      </c>
    </row>
    <row r="3957" spans="28:32" ht="20.100000000000001" customHeight="1" x14ac:dyDescent="0.5">
      <c r="AB3957" s="102">
        <f t="shared" si="305"/>
        <v>38</v>
      </c>
      <c r="AC3957" s="103">
        <f t="shared" si="306"/>
        <v>64.620930232558152</v>
      </c>
      <c r="AD3957" s="103">
        <f t="shared" si="307"/>
        <v>2455.5953488372097</v>
      </c>
      <c r="AE3957" s="104">
        <f t="shared" si="308"/>
        <v>328.28411906976748</v>
      </c>
      <c r="AF3957" s="104">
        <f t="shared" si="309"/>
        <v>12474.796524651165</v>
      </c>
    </row>
    <row r="3958" spans="28:32" ht="20.100000000000001" customHeight="1" x14ac:dyDescent="0.5">
      <c r="AB3958" s="102">
        <f t="shared" si="305"/>
        <v>38</v>
      </c>
      <c r="AC3958" s="103">
        <f t="shared" si="306"/>
        <v>64.620930232558152</v>
      </c>
      <c r="AD3958" s="103">
        <f t="shared" si="307"/>
        <v>2455.5953488372097</v>
      </c>
      <c r="AE3958" s="104">
        <f t="shared" si="308"/>
        <v>328.28411906976748</v>
      </c>
      <c r="AF3958" s="104">
        <f t="shared" si="309"/>
        <v>12474.796524651165</v>
      </c>
    </row>
    <row r="3959" spans="28:32" ht="20.100000000000001" customHeight="1" x14ac:dyDescent="0.5">
      <c r="AB3959" s="102">
        <f t="shared" si="305"/>
        <v>38</v>
      </c>
      <c r="AC3959" s="103">
        <f t="shared" si="306"/>
        <v>64.620930232558152</v>
      </c>
      <c r="AD3959" s="103">
        <f t="shared" si="307"/>
        <v>2455.5953488372097</v>
      </c>
      <c r="AE3959" s="104">
        <f t="shared" si="308"/>
        <v>328.28411906976748</v>
      </c>
      <c r="AF3959" s="104">
        <f t="shared" si="309"/>
        <v>12474.796524651165</v>
      </c>
    </row>
    <row r="3960" spans="28:32" ht="20.100000000000001" customHeight="1" x14ac:dyDescent="0.5">
      <c r="AB3960" s="102">
        <f t="shared" si="305"/>
        <v>38</v>
      </c>
      <c r="AC3960" s="103">
        <f t="shared" si="306"/>
        <v>64.620930232558152</v>
      </c>
      <c r="AD3960" s="103">
        <f t="shared" si="307"/>
        <v>2455.5953488372097</v>
      </c>
      <c r="AE3960" s="104">
        <f t="shared" si="308"/>
        <v>328.28411906976748</v>
      </c>
      <c r="AF3960" s="104">
        <f t="shared" si="309"/>
        <v>12474.796524651165</v>
      </c>
    </row>
    <row r="3961" spans="28:32" ht="20.100000000000001" customHeight="1" x14ac:dyDescent="0.5">
      <c r="AB3961" s="102">
        <f t="shared" si="305"/>
        <v>38</v>
      </c>
      <c r="AC3961" s="103">
        <f t="shared" si="306"/>
        <v>64.620930232558152</v>
      </c>
      <c r="AD3961" s="103">
        <f t="shared" si="307"/>
        <v>2455.5953488372097</v>
      </c>
      <c r="AE3961" s="104">
        <f t="shared" si="308"/>
        <v>328.28411906976748</v>
      </c>
      <c r="AF3961" s="104">
        <f t="shared" si="309"/>
        <v>12474.796524651165</v>
      </c>
    </row>
    <row r="3962" spans="28:32" ht="20.100000000000001" customHeight="1" x14ac:dyDescent="0.5">
      <c r="AB3962" s="102">
        <f t="shared" si="305"/>
        <v>38</v>
      </c>
      <c r="AC3962" s="103">
        <f t="shared" si="306"/>
        <v>64.620930232558152</v>
      </c>
      <c r="AD3962" s="103">
        <f t="shared" si="307"/>
        <v>2455.5953488372097</v>
      </c>
      <c r="AE3962" s="104">
        <f t="shared" si="308"/>
        <v>328.28411906976748</v>
      </c>
      <c r="AF3962" s="104">
        <f t="shared" si="309"/>
        <v>12474.796524651165</v>
      </c>
    </row>
    <row r="3963" spans="28:32" ht="20.100000000000001" customHeight="1" x14ac:dyDescent="0.5">
      <c r="AB3963" s="102">
        <f t="shared" si="305"/>
        <v>38</v>
      </c>
      <c r="AC3963" s="103">
        <f t="shared" si="306"/>
        <v>64.620930232558152</v>
      </c>
      <c r="AD3963" s="103">
        <f t="shared" si="307"/>
        <v>2455.5953488372097</v>
      </c>
      <c r="AE3963" s="104">
        <f t="shared" si="308"/>
        <v>328.28411906976748</v>
      </c>
      <c r="AF3963" s="104">
        <f t="shared" si="309"/>
        <v>12474.796524651165</v>
      </c>
    </row>
    <row r="3964" spans="28:32" ht="20.100000000000001" customHeight="1" x14ac:dyDescent="0.5">
      <c r="AB3964" s="102">
        <f t="shared" si="305"/>
        <v>38</v>
      </c>
      <c r="AC3964" s="103">
        <f t="shared" si="306"/>
        <v>64.620930232558152</v>
      </c>
      <c r="AD3964" s="103">
        <f t="shared" si="307"/>
        <v>2455.5953488372097</v>
      </c>
      <c r="AE3964" s="104">
        <f t="shared" si="308"/>
        <v>328.28411906976748</v>
      </c>
      <c r="AF3964" s="104">
        <f t="shared" si="309"/>
        <v>12474.796524651165</v>
      </c>
    </row>
    <row r="3965" spans="28:32" ht="20.100000000000001" customHeight="1" x14ac:dyDescent="0.5">
      <c r="AB3965" s="102">
        <f t="shared" si="305"/>
        <v>38</v>
      </c>
      <c r="AC3965" s="103">
        <f t="shared" si="306"/>
        <v>64.620930232558152</v>
      </c>
      <c r="AD3965" s="103">
        <f t="shared" si="307"/>
        <v>2455.5953488372097</v>
      </c>
      <c r="AE3965" s="104">
        <f t="shared" si="308"/>
        <v>328.28411906976748</v>
      </c>
      <c r="AF3965" s="104">
        <f t="shared" si="309"/>
        <v>12474.796524651165</v>
      </c>
    </row>
    <row r="3966" spans="28:32" ht="20.100000000000001" customHeight="1" x14ac:dyDescent="0.5">
      <c r="AB3966" s="102">
        <f t="shared" si="305"/>
        <v>38</v>
      </c>
      <c r="AC3966" s="103">
        <f t="shared" si="306"/>
        <v>64.620930232558152</v>
      </c>
      <c r="AD3966" s="103">
        <f t="shared" si="307"/>
        <v>2455.5953488372097</v>
      </c>
      <c r="AE3966" s="104">
        <f t="shared" si="308"/>
        <v>328.28411906976748</v>
      </c>
      <c r="AF3966" s="104">
        <f t="shared" si="309"/>
        <v>12474.796524651165</v>
      </c>
    </row>
    <row r="3967" spans="28:32" ht="20.100000000000001" customHeight="1" x14ac:dyDescent="0.5">
      <c r="AB3967" s="102">
        <f t="shared" si="305"/>
        <v>38</v>
      </c>
      <c r="AC3967" s="103">
        <f t="shared" si="306"/>
        <v>64.620930232558152</v>
      </c>
      <c r="AD3967" s="103">
        <f t="shared" si="307"/>
        <v>2455.5953488372097</v>
      </c>
      <c r="AE3967" s="104">
        <f t="shared" si="308"/>
        <v>328.28411906976748</v>
      </c>
      <c r="AF3967" s="104">
        <f t="shared" si="309"/>
        <v>12474.796524651165</v>
      </c>
    </row>
    <row r="3968" spans="28:32" ht="20.100000000000001" customHeight="1" x14ac:dyDescent="0.5">
      <c r="AB3968" s="102">
        <f t="shared" si="305"/>
        <v>38</v>
      </c>
      <c r="AC3968" s="103">
        <f t="shared" si="306"/>
        <v>64.620930232558152</v>
      </c>
      <c r="AD3968" s="103">
        <f t="shared" si="307"/>
        <v>2455.5953488372097</v>
      </c>
      <c r="AE3968" s="104">
        <f t="shared" si="308"/>
        <v>328.28411906976748</v>
      </c>
      <c r="AF3968" s="104">
        <f t="shared" si="309"/>
        <v>12474.796524651165</v>
      </c>
    </row>
    <row r="3969" spans="28:32" ht="20.100000000000001" customHeight="1" x14ac:dyDescent="0.5">
      <c r="AB3969" s="102">
        <f t="shared" si="305"/>
        <v>38</v>
      </c>
      <c r="AC3969" s="103">
        <f t="shared" si="306"/>
        <v>64.620930232558152</v>
      </c>
      <c r="AD3969" s="103">
        <f t="shared" si="307"/>
        <v>2455.5953488372097</v>
      </c>
      <c r="AE3969" s="104">
        <f t="shared" si="308"/>
        <v>328.28411906976748</v>
      </c>
      <c r="AF3969" s="104">
        <f t="shared" si="309"/>
        <v>12474.796524651165</v>
      </c>
    </row>
    <row r="3970" spans="28:32" ht="20.100000000000001" customHeight="1" x14ac:dyDescent="0.5">
      <c r="AB3970" s="102">
        <f t="shared" si="305"/>
        <v>38</v>
      </c>
      <c r="AC3970" s="103">
        <f t="shared" si="306"/>
        <v>64.620930232558152</v>
      </c>
      <c r="AD3970" s="103">
        <f t="shared" si="307"/>
        <v>2455.5953488372097</v>
      </c>
      <c r="AE3970" s="104">
        <f t="shared" si="308"/>
        <v>328.28411906976748</v>
      </c>
      <c r="AF3970" s="104">
        <f t="shared" si="309"/>
        <v>12474.796524651165</v>
      </c>
    </row>
    <row r="3971" spans="28:32" ht="20.100000000000001" customHeight="1" x14ac:dyDescent="0.5">
      <c r="AB3971" s="102">
        <f t="shared" si="305"/>
        <v>38</v>
      </c>
      <c r="AC3971" s="103">
        <f t="shared" si="306"/>
        <v>64.620930232558152</v>
      </c>
      <c r="AD3971" s="103">
        <f t="shared" si="307"/>
        <v>2455.5953488372097</v>
      </c>
      <c r="AE3971" s="104">
        <f t="shared" si="308"/>
        <v>328.28411906976748</v>
      </c>
      <c r="AF3971" s="104">
        <f t="shared" si="309"/>
        <v>12474.796524651165</v>
      </c>
    </row>
    <row r="3972" spans="28:32" ht="20.100000000000001" customHeight="1" x14ac:dyDescent="0.5">
      <c r="AB3972" s="102">
        <f t="shared" si="305"/>
        <v>38</v>
      </c>
      <c r="AC3972" s="103">
        <f t="shared" si="306"/>
        <v>64.620930232558152</v>
      </c>
      <c r="AD3972" s="103">
        <f t="shared" si="307"/>
        <v>2455.5953488372097</v>
      </c>
      <c r="AE3972" s="104">
        <f t="shared" si="308"/>
        <v>328.28411906976748</v>
      </c>
      <c r="AF3972" s="104">
        <f t="shared" si="309"/>
        <v>12474.796524651165</v>
      </c>
    </row>
    <row r="3973" spans="28:32" ht="20.100000000000001" customHeight="1" x14ac:dyDescent="0.5">
      <c r="AB3973" s="102">
        <f t="shared" si="305"/>
        <v>38</v>
      </c>
      <c r="AC3973" s="103">
        <f t="shared" si="306"/>
        <v>64.620930232558152</v>
      </c>
      <c r="AD3973" s="103">
        <f t="shared" si="307"/>
        <v>2455.5953488372097</v>
      </c>
      <c r="AE3973" s="104">
        <f t="shared" si="308"/>
        <v>328.28411906976748</v>
      </c>
      <c r="AF3973" s="104">
        <f t="shared" si="309"/>
        <v>12474.796524651165</v>
      </c>
    </row>
    <row r="3974" spans="28:32" ht="20.100000000000001" customHeight="1" x14ac:dyDescent="0.5">
      <c r="AB3974" s="102">
        <f t="shared" si="305"/>
        <v>38</v>
      </c>
      <c r="AC3974" s="103">
        <f t="shared" si="306"/>
        <v>64.620930232558152</v>
      </c>
      <c r="AD3974" s="103">
        <f t="shared" si="307"/>
        <v>2455.5953488372097</v>
      </c>
      <c r="AE3974" s="104">
        <f t="shared" si="308"/>
        <v>328.28411906976748</v>
      </c>
      <c r="AF3974" s="104">
        <f t="shared" si="309"/>
        <v>12474.796524651165</v>
      </c>
    </row>
    <row r="3975" spans="28:32" ht="20.100000000000001" customHeight="1" x14ac:dyDescent="0.5">
      <c r="AB3975" s="102">
        <f t="shared" ref="AB3975:AB4038" si="310">AB3974+U3975</f>
        <v>38</v>
      </c>
      <c r="AC3975" s="103">
        <f t="shared" ref="AC3975:AC4038" si="311">IF(U3975&gt;0,(W3975+AD3974)/AB3975,AC3974)</f>
        <v>64.620930232558152</v>
      </c>
      <c r="AD3975" s="103">
        <f t="shared" ref="AD3975:AD4038" si="312">AB3975*AC3975</f>
        <v>2455.5953488372097</v>
      </c>
      <c r="AE3975" s="104">
        <f t="shared" ref="AE3975:AE4038" si="313">IF(U3975&gt;0,(AF3974+Z3975)/AB3975,AE3974)</f>
        <v>328.28411906976748</v>
      </c>
      <c r="AF3975" s="104">
        <f t="shared" ref="AF3975:AF4038" si="314">AB3975*AE3975</f>
        <v>12474.796524651165</v>
      </c>
    </row>
    <row r="3976" spans="28:32" ht="20.100000000000001" customHeight="1" x14ac:dyDescent="0.5">
      <c r="AB3976" s="102">
        <f t="shared" si="310"/>
        <v>38</v>
      </c>
      <c r="AC3976" s="103">
        <f t="shared" si="311"/>
        <v>64.620930232558152</v>
      </c>
      <c r="AD3976" s="103">
        <f t="shared" si="312"/>
        <v>2455.5953488372097</v>
      </c>
      <c r="AE3976" s="104">
        <f t="shared" si="313"/>
        <v>328.28411906976748</v>
      </c>
      <c r="AF3976" s="104">
        <f t="shared" si="314"/>
        <v>12474.796524651165</v>
      </c>
    </row>
    <row r="3977" spans="28:32" ht="20.100000000000001" customHeight="1" x14ac:dyDescent="0.5">
      <c r="AB3977" s="102">
        <f t="shared" si="310"/>
        <v>38</v>
      </c>
      <c r="AC3977" s="103">
        <f t="shared" si="311"/>
        <v>64.620930232558152</v>
      </c>
      <c r="AD3977" s="103">
        <f t="shared" si="312"/>
        <v>2455.5953488372097</v>
      </c>
      <c r="AE3977" s="104">
        <f t="shared" si="313"/>
        <v>328.28411906976748</v>
      </c>
      <c r="AF3977" s="104">
        <f t="shared" si="314"/>
        <v>12474.796524651165</v>
      </c>
    </row>
    <row r="3978" spans="28:32" ht="20.100000000000001" customHeight="1" x14ac:dyDescent="0.5">
      <c r="AB3978" s="102">
        <f t="shared" si="310"/>
        <v>38</v>
      </c>
      <c r="AC3978" s="103">
        <f t="shared" si="311"/>
        <v>64.620930232558152</v>
      </c>
      <c r="AD3978" s="103">
        <f t="shared" si="312"/>
        <v>2455.5953488372097</v>
      </c>
      <c r="AE3978" s="104">
        <f t="shared" si="313"/>
        <v>328.28411906976748</v>
      </c>
      <c r="AF3978" s="104">
        <f t="shared" si="314"/>
        <v>12474.796524651165</v>
      </c>
    </row>
    <row r="3979" spans="28:32" ht="20.100000000000001" customHeight="1" x14ac:dyDescent="0.5">
      <c r="AB3979" s="102">
        <f t="shared" si="310"/>
        <v>38</v>
      </c>
      <c r="AC3979" s="103">
        <f t="shared" si="311"/>
        <v>64.620930232558152</v>
      </c>
      <c r="AD3979" s="103">
        <f t="shared" si="312"/>
        <v>2455.5953488372097</v>
      </c>
      <c r="AE3979" s="104">
        <f t="shared" si="313"/>
        <v>328.28411906976748</v>
      </c>
      <c r="AF3979" s="104">
        <f t="shared" si="314"/>
        <v>12474.796524651165</v>
      </c>
    </row>
    <row r="3980" spans="28:32" ht="20.100000000000001" customHeight="1" x14ac:dyDescent="0.5">
      <c r="AB3980" s="102">
        <f t="shared" si="310"/>
        <v>38</v>
      </c>
      <c r="AC3980" s="103">
        <f t="shared" si="311"/>
        <v>64.620930232558152</v>
      </c>
      <c r="AD3980" s="103">
        <f t="shared" si="312"/>
        <v>2455.5953488372097</v>
      </c>
      <c r="AE3980" s="104">
        <f t="shared" si="313"/>
        <v>328.28411906976748</v>
      </c>
      <c r="AF3980" s="104">
        <f t="shared" si="314"/>
        <v>12474.796524651165</v>
      </c>
    </row>
    <row r="3981" spans="28:32" ht="20.100000000000001" customHeight="1" x14ac:dyDescent="0.5">
      <c r="AB3981" s="102">
        <f t="shared" si="310"/>
        <v>38</v>
      </c>
      <c r="AC3981" s="103">
        <f t="shared" si="311"/>
        <v>64.620930232558152</v>
      </c>
      <c r="AD3981" s="103">
        <f t="shared" si="312"/>
        <v>2455.5953488372097</v>
      </c>
      <c r="AE3981" s="104">
        <f t="shared" si="313"/>
        <v>328.28411906976748</v>
      </c>
      <c r="AF3981" s="104">
        <f t="shared" si="314"/>
        <v>12474.796524651165</v>
      </c>
    </row>
    <row r="3982" spans="28:32" ht="20.100000000000001" customHeight="1" x14ac:dyDescent="0.5">
      <c r="AB3982" s="102">
        <f t="shared" si="310"/>
        <v>38</v>
      </c>
      <c r="AC3982" s="103">
        <f t="shared" si="311"/>
        <v>64.620930232558152</v>
      </c>
      <c r="AD3982" s="103">
        <f t="shared" si="312"/>
        <v>2455.5953488372097</v>
      </c>
      <c r="AE3982" s="104">
        <f t="shared" si="313"/>
        <v>328.28411906976748</v>
      </c>
      <c r="AF3982" s="104">
        <f t="shared" si="314"/>
        <v>12474.796524651165</v>
      </c>
    </row>
    <row r="3983" spans="28:32" ht="20.100000000000001" customHeight="1" x14ac:dyDescent="0.5">
      <c r="AB3983" s="102">
        <f t="shared" si="310"/>
        <v>38</v>
      </c>
      <c r="AC3983" s="103">
        <f t="shared" si="311"/>
        <v>64.620930232558152</v>
      </c>
      <c r="AD3983" s="103">
        <f t="shared" si="312"/>
        <v>2455.5953488372097</v>
      </c>
      <c r="AE3983" s="104">
        <f t="shared" si="313"/>
        <v>328.28411906976748</v>
      </c>
      <c r="AF3983" s="104">
        <f t="shared" si="314"/>
        <v>12474.796524651165</v>
      </c>
    </row>
    <row r="3984" spans="28:32" ht="20.100000000000001" customHeight="1" x14ac:dyDescent="0.5">
      <c r="AB3984" s="102">
        <f t="shared" si="310"/>
        <v>38</v>
      </c>
      <c r="AC3984" s="103">
        <f t="shared" si="311"/>
        <v>64.620930232558152</v>
      </c>
      <c r="AD3984" s="103">
        <f t="shared" si="312"/>
        <v>2455.5953488372097</v>
      </c>
      <c r="AE3984" s="104">
        <f t="shared" si="313"/>
        <v>328.28411906976748</v>
      </c>
      <c r="AF3984" s="104">
        <f t="shared" si="314"/>
        <v>12474.796524651165</v>
      </c>
    </row>
    <row r="3985" spans="28:32" ht="20.100000000000001" customHeight="1" x14ac:dyDescent="0.5">
      <c r="AB3985" s="102">
        <f t="shared" si="310"/>
        <v>38</v>
      </c>
      <c r="AC3985" s="103">
        <f t="shared" si="311"/>
        <v>64.620930232558152</v>
      </c>
      <c r="AD3985" s="103">
        <f t="shared" si="312"/>
        <v>2455.5953488372097</v>
      </c>
      <c r="AE3985" s="104">
        <f t="shared" si="313"/>
        <v>328.28411906976748</v>
      </c>
      <c r="AF3985" s="104">
        <f t="shared" si="314"/>
        <v>12474.796524651165</v>
      </c>
    </row>
    <row r="3986" spans="28:32" ht="20.100000000000001" customHeight="1" x14ac:dyDescent="0.5">
      <c r="AB3986" s="102">
        <f t="shared" si="310"/>
        <v>38</v>
      </c>
      <c r="AC3986" s="103">
        <f t="shared" si="311"/>
        <v>64.620930232558152</v>
      </c>
      <c r="AD3986" s="103">
        <f t="shared" si="312"/>
        <v>2455.5953488372097</v>
      </c>
      <c r="AE3986" s="104">
        <f t="shared" si="313"/>
        <v>328.28411906976748</v>
      </c>
      <c r="AF3986" s="104">
        <f t="shared" si="314"/>
        <v>12474.796524651165</v>
      </c>
    </row>
    <row r="3987" spans="28:32" ht="20.100000000000001" customHeight="1" x14ac:dyDescent="0.5">
      <c r="AB3987" s="102">
        <f t="shared" si="310"/>
        <v>38</v>
      </c>
      <c r="AC3987" s="103">
        <f t="shared" si="311"/>
        <v>64.620930232558152</v>
      </c>
      <c r="AD3987" s="103">
        <f t="shared" si="312"/>
        <v>2455.5953488372097</v>
      </c>
      <c r="AE3987" s="104">
        <f t="shared" si="313"/>
        <v>328.28411906976748</v>
      </c>
      <c r="AF3987" s="104">
        <f t="shared" si="314"/>
        <v>12474.796524651165</v>
      </c>
    </row>
    <row r="3988" spans="28:32" ht="20.100000000000001" customHeight="1" x14ac:dyDescent="0.5">
      <c r="AB3988" s="102">
        <f t="shared" si="310"/>
        <v>38</v>
      </c>
      <c r="AC3988" s="103">
        <f t="shared" si="311"/>
        <v>64.620930232558152</v>
      </c>
      <c r="AD3988" s="103">
        <f t="shared" si="312"/>
        <v>2455.5953488372097</v>
      </c>
      <c r="AE3988" s="104">
        <f t="shared" si="313"/>
        <v>328.28411906976748</v>
      </c>
      <c r="AF3988" s="104">
        <f t="shared" si="314"/>
        <v>12474.796524651165</v>
      </c>
    </row>
    <row r="3989" spans="28:32" ht="20.100000000000001" customHeight="1" x14ac:dyDescent="0.5">
      <c r="AB3989" s="102">
        <f t="shared" si="310"/>
        <v>38</v>
      </c>
      <c r="AC3989" s="103">
        <f t="shared" si="311"/>
        <v>64.620930232558152</v>
      </c>
      <c r="AD3989" s="103">
        <f t="shared" si="312"/>
        <v>2455.5953488372097</v>
      </c>
      <c r="AE3989" s="104">
        <f t="shared" si="313"/>
        <v>328.28411906976748</v>
      </c>
      <c r="AF3989" s="104">
        <f t="shared" si="314"/>
        <v>12474.796524651165</v>
      </c>
    </row>
    <row r="3990" spans="28:32" ht="20.100000000000001" customHeight="1" x14ac:dyDescent="0.5">
      <c r="AB3990" s="102">
        <f t="shared" si="310"/>
        <v>38</v>
      </c>
      <c r="AC3990" s="103">
        <f t="shared" si="311"/>
        <v>64.620930232558152</v>
      </c>
      <c r="AD3990" s="103">
        <f t="shared" si="312"/>
        <v>2455.5953488372097</v>
      </c>
      <c r="AE3990" s="104">
        <f t="shared" si="313"/>
        <v>328.28411906976748</v>
      </c>
      <c r="AF3990" s="104">
        <f t="shared" si="314"/>
        <v>12474.796524651165</v>
      </c>
    </row>
    <row r="3991" spans="28:32" ht="20.100000000000001" customHeight="1" x14ac:dyDescent="0.5">
      <c r="AB3991" s="102">
        <f t="shared" si="310"/>
        <v>38</v>
      </c>
      <c r="AC3991" s="103">
        <f t="shared" si="311"/>
        <v>64.620930232558152</v>
      </c>
      <c r="AD3991" s="103">
        <f t="shared" si="312"/>
        <v>2455.5953488372097</v>
      </c>
      <c r="AE3991" s="104">
        <f t="shared" si="313"/>
        <v>328.28411906976748</v>
      </c>
      <c r="AF3991" s="104">
        <f t="shared" si="314"/>
        <v>12474.796524651165</v>
      </c>
    </row>
    <row r="3992" spans="28:32" ht="20.100000000000001" customHeight="1" x14ac:dyDescent="0.5">
      <c r="AB3992" s="102">
        <f t="shared" si="310"/>
        <v>38</v>
      </c>
      <c r="AC3992" s="103">
        <f t="shared" si="311"/>
        <v>64.620930232558152</v>
      </c>
      <c r="AD3992" s="103">
        <f t="shared" si="312"/>
        <v>2455.5953488372097</v>
      </c>
      <c r="AE3992" s="104">
        <f t="shared" si="313"/>
        <v>328.28411906976748</v>
      </c>
      <c r="AF3992" s="104">
        <f t="shared" si="314"/>
        <v>12474.796524651165</v>
      </c>
    </row>
    <row r="3993" spans="28:32" ht="20.100000000000001" customHeight="1" x14ac:dyDescent="0.5">
      <c r="AB3993" s="102">
        <f t="shared" si="310"/>
        <v>38</v>
      </c>
      <c r="AC3993" s="103">
        <f t="shared" si="311"/>
        <v>64.620930232558152</v>
      </c>
      <c r="AD3993" s="103">
        <f t="shared" si="312"/>
        <v>2455.5953488372097</v>
      </c>
      <c r="AE3993" s="104">
        <f t="shared" si="313"/>
        <v>328.28411906976748</v>
      </c>
      <c r="AF3993" s="104">
        <f t="shared" si="314"/>
        <v>12474.796524651165</v>
      </c>
    </row>
    <row r="3994" spans="28:32" ht="20.100000000000001" customHeight="1" x14ac:dyDescent="0.5">
      <c r="AB3994" s="102">
        <f t="shared" si="310"/>
        <v>38</v>
      </c>
      <c r="AC3994" s="103">
        <f t="shared" si="311"/>
        <v>64.620930232558152</v>
      </c>
      <c r="AD3994" s="103">
        <f t="shared" si="312"/>
        <v>2455.5953488372097</v>
      </c>
      <c r="AE3994" s="104">
        <f t="shared" si="313"/>
        <v>328.28411906976748</v>
      </c>
      <c r="AF3994" s="104">
        <f t="shared" si="314"/>
        <v>12474.796524651165</v>
      </c>
    </row>
    <row r="3995" spans="28:32" ht="20.100000000000001" customHeight="1" x14ac:dyDescent="0.5">
      <c r="AB3995" s="102">
        <f t="shared" si="310"/>
        <v>38</v>
      </c>
      <c r="AC3995" s="103">
        <f t="shared" si="311"/>
        <v>64.620930232558152</v>
      </c>
      <c r="AD3995" s="103">
        <f t="shared" si="312"/>
        <v>2455.5953488372097</v>
      </c>
      <c r="AE3995" s="104">
        <f t="shared" si="313"/>
        <v>328.28411906976748</v>
      </c>
      <c r="AF3995" s="104">
        <f t="shared" si="314"/>
        <v>12474.796524651165</v>
      </c>
    </row>
    <row r="3996" spans="28:32" ht="20.100000000000001" customHeight="1" x14ac:dyDescent="0.5">
      <c r="AB3996" s="102">
        <f t="shared" si="310"/>
        <v>38</v>
      </c>
      <c r="AC3996" s="103">
        <f t="shared" si="311"/>
        <v>64.620930232558152</v>
      </c>
      <c r="AD3996" s="103">
        <f t="shared" si="312"/>
        <v>2455.5953488372097</v>
      </c>
      <c r="AE3996" s="104">
        <f t="shared" si="313"/>
        <v>328.28411906976748</v>
      </c>
      <c r="AF3996" s="104">
        <f t="shared" si="314"/>
        <v>12474.796524651165</v>
      </c>
    </row>
    <row r="3997" spans="28:32" ht="20.100000000000001" customHeight="1" x14ac:dyDescent="0.5">
      <c r="AB3997" s="102">
        <f t="shared" si="310"/>
        <v>38</v>
      </c>
      <c r="AC3997" s="103">
        <f t="shared" si="311"/>
        <v>64.620930232558152</v>
      </c>
      <c r="AD3997" s="103">
        <f t="shared" si="312"/>
        <v>2455.5953488372097</v>
      </c>
      <c r="AE3997" s="104">
        <f t="shared" si="313"/>
        <v>328.28411906976748</v>
      </c>
      <c r="AF3997" s="104">
        <f t="shared" si="314"/>
        <v>12474.796524651165</v>
      </c>
    </row>
    <row r="3998" spans="28:32" ht="20.100000000000001" customHeight="1" x14ac:dyDescent="0.5">
      <c r="AB3998" s="102">
        <f t="shared" si="310"/>
        <v>38</v>
      </c>
      <c r="AC3998" s="103">
        <f t="shared" si="311"/>
        <v>64.620930232558152</v>
      </c>
      <c r="AD3998" s="103">
        <f t="shared" si="312"/>
        <v>2455.5953488372097</v>
      </c>
      <c r="AE3998" s="104">
        <f t="shared" si="313"/>
        <v>328.28411906976748</v>
      </c>
      <c r="AF3998" s="104">
        <f t="shared" si="314"/>
        <v>12474.796524651165</v>
      </c>
    </row>
    <row r="3999" spans="28:32" ht="20.100000000000001" customHeight="1" x14ac:dyDescent="0.5">
      <c r="AB3999" s="102">
        <f t="shared" si="310"/>
        <v>38</v>
      </c>
      <c r="AC3999" s="103">
        <f t="shared" si="311"/>
        <v>64.620930232558152</v>
      </c>
      <c r="AD3999" s="103">
        <f t="shared" si="312"/>
        <v>2455.5953488372097</v>
      </c>
      <c r="AE3999" s="104">
        <f t="shared" si="313"/>
        <v>328.28411906976748</v>
      </c>
      <c r="AF3999" s="104">
        <f t="shared" si="314"/>
        <v>12474.796524651165</v>
      </c>
    </row>
    <row r="4000" spans="28:32" ht="20.100000000000001" customHeight="1" x14ac:dyDescent="0.5">
      <c r="AB4000" s="102">
        <f t="shared" si="310"/>
        <v>38</v>
      </c>
      <c r="AC4000" s="103">
        <f t="shared" si="311"/>
        <v>64.620930232558152</v>
      </c>
      <c r="AD4000" s="103">
        <f t="shared" si="312"/>
        <v>2455.5953488372097</v>
      </c>
      <c r="AE4000" s="104">
        <f t="shared" si="313"/>
        <v>328.28411906976748</v>
      </c>
      <c r="AF4000" s="104">
        <f t="shared" si="314"/>
        <v>12474.796524651165</v>
      </c>
    </row>
    <row r="4001" spans="28:32" ht="20.100000000000001" customHeight="1" x14ac:dyDescent="0.5">
      <c r="AB4001" s="102">
        <f t="shared" si="310"/>
        <v>38</v>
      </c>
      <c r="AC4001" s="103">
        <f t="shared" si="311"/>
        <v>64.620930232558152</v>
      </c>
      <c r="AD4001" s="103">
        <f t="shared" si="312"/>
        <v>2455.5953488372097</v>
      </c>
      <c r="AE4001" s="104">
        <f t="shared" si="313"/>
        <v>328.28411906976748</v>
      </c>
      <c r="AF4001" s="104">
        <f t="shared" si="314"/>
        <v>12474.796524651165</v>
      </c>
    </row>
    <row r="4002" spans="28:32" ht="20.100000000000001" customHeight="1" x14ac:dyDescent="0.5">
      <c r="AB4002" s="102">
        <f t="shared" si="310"/>
        <v>38</v>
      </c>
      <c r="AC4002" s="103">
        <f t="shared" si="311"/>
        <v>64.620930232558152</v>
      </c>
      <c r="AD4002" s="103">
        <f t="shared" si="312"/>
        <v>2455.5953488372097</v>
      </c>
      <c r="AE4002" s="104">
        <f t="shared" si="313"/>
        <v>328.28411906976748</v>
      </c>
      <c r="AF4002" s="104">
        <f t="shared" si="314"/>
        <v>12474.796524651165</v>
      </c>
    </row>
    <row r="4003" spans="28:32" ht="20.100000000000001" customHeight="1" x14ac:dyDescent="0.5">
      <c r="AB4003" s="102">
        <f t="shared" si="310"/>
        <v>38</v>
      </c>
      <c r="AC4003" s="103">
        <f t="shared" si="311"/>
        <v>64.620930232558152</v>
      </c>
      <c r="AD4003" s="103">
        <f t="shared" si="312"/>
        <v>2455.5953488372097</v>
      </c>
      <c r="AE4003" s="104">
        <f t="shared" si="313"/>
        <v>328.28411906976748</v>
      </c>
      <c r="AF4003" s="104">
        <f t="shared" si="314"/>
        <v>12474.796524651165</v>
      </c>
    </row>
    <row r="4004" spans="28:32" ht="20.100000000000001" customHeight="1" x14ac:dyDescent="0.5">
      <c r="AB4004" s="102">
        <f t="shared" si="310"/>
        <v>38</v>
      </c>
      <c r="AC4004" s="103">
        <f t="shared" si="311"/>
        <v>64.620930232558152</v>
      </c>
      <c r="AD4004" s="103">
        <f t="shared" si="312"/>
        <v>2455.5953488372097</v>
      </c>
      <c r="AE4004" s="104">
        <f t="shared" si="313"/>
        <v>328.28411906976748</v>
      </c>
      <c r="AF4004" s="104">
        <f t="shared" si="314"/>
        <v>12474.796524651165</v>
      </c>
    </row>
    <row r="4005" spans="28:32" ht="20.100000000000001" customHeight="1" x14ac:dyDescent="0.5">
      <c r="AB4005" s="102">
        <f t="shared" si="310"/>
        <v>38</v>
      </c>
      <c r="AC4005" s="103">
        <f t="shared" si="311"/>
        <v>64.620930232558152</v>
      </c>
      <c r="AD4005" s="103">
        <f t="shared" si="312"/>
        <v>2455.5953488372097</v>
      </c>
      <c r="AE4005" s="104">
        <f t="shared" si="313"/>
        <v>328.28411906976748</v>
      </c>
      <c r="AF4005" s="104">
        <f t="shared" si="314"/>
        <v>12474.796524651165</v>
      </c>
    </row>
    <row r="4006" spans="28:32" ht="20.100000000000001" customHeight="1" x14ac:dyDescent="0.5">
      <c r="AB4006" s="102">
        <f t="shared" si="310"/>
        <v>38</v>
      </c>
      <c r="AC4006" s="103">
        <f t="shared" si="311"/>
        <v>64.620930232558152</v>
      </c>
      <c r="AD4006" s="103">
        <f t="shared" si="312"/>
        <v>2455.5953488372097</v>
      </c>
      <c r="AE4006" s="104">
        <f t="shared" si="313"/>
        <v>328.28411906976748</v>
      </c>
      <c r="AF4006" s="104">
        <f t="shared" si="314"/>
        <v>12474.796524651165</v>
      </c>
    </row>
    <row r="4007" spans="28:32" ht="20.100000000000001" customHeight="1" x14ac:dyDescent="0.5">
      <c r="AB4007" s="102">
        <f t="shared" si="310"/>
        <v>38</v>
      </c>
      <c r="AC4007" s="103">
        <f t="shared" si="311"/>
        <v>64.620930232558152</v>
      </c>
      <c r="AD4007" s="103">
        <f t="shared" si="312"/>
        <v>2455.5953488372097</v>
      </c>
      <c r="AE4007" s="104">
        <f t="shared" si="313"/>
        <v>328.28411906976748</v>
      </c>
      <c r="AF4007" s="104">
        <f t="shared" si="314"/>
        <v>12474.796524651165</v>
      </c>
    </row>
    <row r="4008" spans="28:32" ht="20.100000000000001" customHeight="1" x14ac:dyDescent="0.5">
      <c r="AB4008" s="102">
        <f t="shared" si="310"/>
        <v>38</v>
      </c>
      <c r="AC4008" s="103">
        <f t="shared" si="311"/>
        <v>64.620930232558152</v>
      </c>
      <c r="AD4008" s="103">
        <f t="shared" si="312"/>
        <v>2455.5953488372097</v>
      </c>
      <c r="AE4008" s="104">
        <f t="shared" si="313"/>
        <v>328.28411906976748</v>
      </c>
      <c r="AF4008" s="104">
        <f t="shared" si="314"/>
        <v>12474.796524651165</v>
      </c>
    </row>
    <row r="4009" spans="28:32" ht="20.100000000000001" customHeight="1" x14ac:dyDescent="0.5">
      <c r="AB4009" s="102">
        <f t="shared" si="310"/>
        <v>38</v>
      </c>
      <c r="AC4009" s="103">
        <f t="shared" si="311"/>
        <v>64.620930232558152</v>
      </c>
      <c r="AD4009" s="103">
        <f t="shared" si="312"/>
        <v>2455.5953488372097</v>
      </c>
      <c r="AE4009" s="104">
        <f t="shared" si="313"/>
        <v>328.28411906976748</v>
      </c>
      <c r="AF4009" s="104">
        <f t="shared" si="314"/>
        <v>12474.796524651165</v>
      </c>
    </row>
    <row r="4010" spans="28:32" ht="20.100000000000001" customHeight="1" x14ac:dyDescent="0.5">
      <c r="AB4010" s="102">
        <f t="shared" si="310"/>
        <v>38</v>
      </c>
      <c r="AC4010" s="103">
        <f t="shared" si="311"/>
        <v>64.620930232558152</v>
      </c>
      <c r="AD4010" s="103">
        <f t="shared" si="312"/>
        <v>2455.5953488372097</v>
      </c>
      <c r="AE4010" s="104">
        <f t="shared" si="313"/>
        <v>328.28411906976748</v>
      </c>
      <c r="AF4010" s="104">
        <f t="shared" si="314"/>
        <v>12474.796524651165</v>
      </c>
    </row>
    <row r="4011" spans="28:32" ht="20.100000000000001" customHeight="1" x14ac:dyDescent="0.5">
      <c r="AB4011" s="102">
        <f t="shared" si="310"/>
        <v>38</v>
      </c>
      <c r="AC4011" s="103">
        <f t="shared" si="311"/>
        <v>64.620930232558152</v>
      </c>
      <c r="AD4011" s="103">
        <f t="shared" si="312"/>
        <v>2455.5953488372097</v>
      </c>
      <c r="AE4011" s="104">
        <f t="shared" si="313"/>
        <v>328.28411906976748</v>
      </c>
      <c r="AF4011" s="104">
        <f t="shared" si="314"/>
        <v>12474.796524651165</v>
      </c>
    </row>
    <row r="4012" spans="28:32" ht="20.100000000000001" customHeight="1" x14ac:dyDescent="0.5">
      <c r="AB4012" s="102">
        <f t="shared" si="310"/>
        <v>38</v>
      </c>
      <c r="AC4012" s="103">
        <f t="shared" si="311"/>
        <v>64.620930232558152</v>
      </c>
      <c r="AD4012" s="103">
        <f t="shared" si="312"/>
        <v>2455.5953488372097</v>
      </c>
      <c r="AE4012" s="104">
        <f t="shared" si="313"/>
        <v>328.28411906976748</v>
      </c>
      <c r="AF4012" s="104">
        <f t="shared" si="314"/>
        <v>12474.796524651165</v>
      </c>
    </row>
    <row r="4013" spans="28:32" ht="20.100000000000001" customHeight="1" x14ac:dyDescent="0.5">
      <c r="AB4013" s="102">
        <f t="shared" si="310"/>
        <v>38</v>
      </c>
      <c r="AC4013" s="103">
        <f t="shared" si="311"/>
        <v>64.620930232558152</v>
      </c>
      <c r="AD4013" s="103">
        <f t="shared" si="312"/>
        <v>2455.5953488372097</v>
      </c>
      <c r="AE4013" s="104">
        <f t="shared" si="313"/>
        <v>328.28411906976748</v>
      </c>
      <c r="AF4013" s="104">
        <f t="shared" si="314"/>
        <v>12474.796524651165</v>
      </c>
    </row>
    <row r="4014" spans="28:32" ht="20.100000000000001" customHeight="1" x14ac:dyDescent="0.5">
      <c r="AB4014" s="102">
        <f t="shared" si="310"/>
        <v>38</v>
      </c>
      <c r="AC4014" s="103">
        <f t="shared" si="311"/>
        <v>64.620930232558152</v>
      </c>
      <c r="AD4014" s="103">
        <f t="shared" si="312"/>
        <v>2455.5953488372097</v>
      </c>
      <c r="AE4014" s="104">
        <f t="shared" si="313"/>
        <v>328.28411906976748</v>
      </c>
      <c r="AF4014" s="104">
        <f t="shared" si="314"/>
        <v>12474.796524651165</v>
      </c>
    </row>
    <row r="4015" spans="28:32" ht="20.100000000000001" customHeight="1" x14ac:dyDescent="0.5">
      <c r="AB4015" s="102">
        <f t="shared" si="310"/>
        <v>38</v>
      </c>
      <c r="AC4015" s="103">
        <f t="shared" si="311"/>
        <v>64.620930232558152</v>
      </c>
      <c r="AD4015" s="103">
        <f t="shared" si="312"/>
        <v>2455.5953488372097</v>
      </c>
      <c r="AE4015" s="104">
        <f t="shared" si="313"/>
        <v>328.28411906976748</v>
      </c>
      <c r="AF4015" s="104">
        <f t="shared" si="314"/>
        <v>12474.796524651165</v>
      </c>
    </row>
    <row r="4016" spans="28:32" ht="20.100000000000001" customHeight="1" x14ac:dyDescent="0.5">
      <c r="AB4016" s="102">
        <f t="shared" si="310"/>
        <v>38</v>
      </c>
      <c r="AC4016" s="103">
        <f t="shared" si="311"/>
        <v>64.620930232558152</v>
      </c>
      <c r="AD4016" s="103">
        <f t="shared" si="312"/>
        <v>2455.5953488372097</v>
      </c>
      <c r="AE4016" s="104">
        <f t="shared" si="313"/>
        <v>328.28411906976748</v>
      </c>
      <c r="AF4016" s="104">
        <f t="shared" si="314"/>
        <v>12474.796524651165</v>
      </c>
    </row>
    <row r="4017" spans="28:32" ht="20.100000000000001" customHeight="1" x14ac:dyDescent="0.5">
      <c r="AB4017" s="102">
        <f t="shared" si="310"/>
        <v>38</v>
      </c>
      <c r="AC4017" s="103">
        <f t="shared" si="311"/>
        <v>64.620930232558152</v>
      </c>
      <c r="AD4017" s="103">
        <f t="shared" si="312"/>
        <v>2455.5953488372097</v>
      </c>
      <c r="AE4017" s="104">
        <f t="shared" si="313"/>
        <v>328.28411906976748</v>
      </c>
      <c r="AF4017" s="104">
        <f t="shared" si="314"/>
        <v>12474.796524651165</v>
      </c>
    </row>
    <row r="4018" spans="28:32" ht="20.100000000000001" customHeight="1" x14ac:dyDescent="0.5">
      <c r="AB4018" s="102">
        <f t="shared" si="310"/>
        <v>38</v>
      </c>
      <c r="AC4018" s="103">
        <f t="shared" si="311"/>
        <v>64.620930232558152</v>
      </c>
      <c r="AD4018" s="103">
        <f t="shared" si="312"/>
        <v>2455.5953488372097</v>
      </c>
      <c r="AE4018" s="104">
        <f t="shared" si="313"/>
        <v>328.28411906976748</v>
      </c>
      <c r="AF4018" s="104">
        <f t="shared" si="314"/>
        <v>12474.796524651165</v>
      </c>
    </row>
    <row r="4019" spans="28:32" ht="20.100000000000001" customHeight="1" x14ac:dyDescent="0.5">
      <c r="AB4019" s="102">
        <f t="shared" si="310"/>
        <v>38</v>
      </c>
      <c r="AC4019" s="103">
        <f t="shared" si="311"/>
        <v>64.620930232558152</v>
      </c>
      <c r="AD4019" s="103">
        <f t="shared" si="312"/>
        <v>2455.5953488372097</v>
      </c>
      <c r="AE4019" s="104">
        <f t="shared" si="313"/>
        <v>328.28411906976748</v>
      </c>
      <c r="AF4019" s="104">
        <f t="shared" si="314"/>
        <v>12474.796524651165</v>
      </c>
    </row>
    <row r="4020" spans="28:32" ht="20.100000000000001" customHeight="1" x14ac:dyDescent="0.5">
      <c r="AB4020" s="102">
        <f t="shared" si="310"/>
        <v>38</v>
      </c>
      <c r="AC4020" s="103">
        <f t="shared" si="311"/>
        <v>64.620930232558152</v>
      </c>
      <c r="AD4020" s="103">
        <f t="shared" si="312"/>
        <v>2455.5953488372097</v>
      </c>
      <c r="AE4020" s="104">
        <f t="shared" si="313"/>
        <v>328.28411906976748</v>
      </c>
      <c r="AF4020" s="104">
        <f t="shared" si="314"/>
        <v>12474.796524651165</v>
      </c>
    </row>
    <row r="4021" spans="28:32" ht="20.100000000000001" customHeight="1" x14ac:dyDescent="0.5">
      <c r="AB4021" s="102">
        <f t="shared" si="310"/>
        <v>38</v>
      </c>
      <c r="AC4021" s="103">
        <f t="shared" si="311"/>
        <v>64.620930232558152</v>
      </c>
      <c r="AD4021" s="103">
        <f t="shared" si="312"/>
        <v>2455.5953488372097</v>
      </c>
      <c r="AE4021" s="104">
        <f t="shared" si="313"/>
        <v>328.28411906976748</v>
      </c>
      <c r="AF4021" s="104">
        <f t="shared" si="314"/>
        <v>12474.796524651165</v>
      </c>
    </row>
    <row r="4022" spans="28:32" ht="20.100000000000001" customHeight="1" x14ac:dyDescent="0.5">
      <c r="AB4022" s="102">
        <f t="shared" si="310"/>
        <v>38</v>
      </c>
      <c r="AC4022" s="103">
        <f t="shared" si="311"/>
        <v>64.620930232558152</v>
      </c>
      <c r="AD4022" s="103">
        <f t="shared" si="312"/>
        <v>2455.5953488372097</v>
      </c>
      <c r="AE4022" s="104">
        <f t="shared" si="313"/>
        <v>328.28411906976748</v>
      </c>
      <c r="AF4022" s="104">
        <f t="shared" si="314"/>
        <v>12474.796524651165</v>
      </c>
    </row>
    <row r="4023" spans="28:32" ht="20.100000000000001" customHeight="1" x14ac:dyDescent="0.5">
      <c r="AB4023" s="102">
        <f t="shared" si="310"/>
        <v>38</v>
      </c>
      <c r="AC4023" s="103">
        <f t="shared" si="311"/>
        <v>64.620930232558152</v>
      </c>
      <c r="AD4023" s="103">
        <f t="shared" si="312"/>
        <v>2455.5953488372097</v>
      </c>
      <c r="AE4023" s="104">
        <f t="shared" si="313"/>
        <v>328.28411906976748</v>
      </c>
      <c r="AF4023" s="104">
        <f t="shared" si="314"/>
        <v>12474.796524651165</v>
      </c>
    </row>
    <row r="4024" spans="28:32" ht="20.100000000000001" customHeight="1" x14ac:dyDescent="0.5">
      <c r="AB4024" s="102">
        <f t="shared" si="310"/>
        <v>38</v>
      </c>
      <c r="AC4024" s="103">
        <f t="shared" si="311"/>
        <v>64.620930232558152</v>
      </c>
      <c r="AD4024" s="103">
        <f t="shared" si="312"/>
        <v>2455.5953488372097</v>
      </c>
      <c r="AE4024" s="104">
        <f t="shared" si="313"/>
        <v>328.28411906976748</v>
      </c>
      <c r="AF4024" s="104">
        <f t="shared" si="314"/>
        <v>12474.796524651165</v>
      </c>
    </row>
    <row r="4025" spans="28:32" ht="20.100000000000001" customHeight="1" x14ac:dyDescent="0.5">
      <c r="AB4025" s="102">
        <f t="shared" si="310"/>
        <v>38</v>
      </c>
      <c r="AC4025" s="103">
        <f t="shared" si="311"/>
        <v>64.620930232558152</v>
      </c>
      <c r="AD4025" s="103">
        <f t="shared" si="312"/>
        <v>2455.5953488372097</v>
      </c>
      <c r="AE4025" s="104">
        <f t="shared" si="313"/>
        <v>328.28411906976748</v>
      </c>
      <c r="AF4025" s="104">
        <f t="shared" si="314"/>
        <v>12474.796524651165</v>
      </c>
    </row>
    <row r="4026" spans="28:32" ht="20.100000000000001" customHeight="1" x14ac:dyDescent="0.5">
      <c r="AB4026" s="102">
        <f t="shared" si="310"/>
        <v>38</v>
      </c>
      <c r="AC4026" s="103">
        <f t="shared" si="311"/>
        <v>64.620930232558152</v>
      </c>
      <c r="AD4026" s="103">
        <f t="shared" si="312"/>
        <v>2455.5953488372097</v>
      </c>
      <c r="AE4026" s="104">
        <f t="shared" si="313"/>
        <v>328.28411906976748</v>
      </c>
      <c r="AF4026" s="104">
        <f t="shared" si="314"/>
        <v>12474.796524651165</v>
      </c>
    </row>
    <row r="4027" spans="28:32" ht="20.100000000000001" customHeight="1" x14ac:dyDescent="0.5">
      <c r="AB4027" s="102">
        <f t="shared" si="310"/>
        <v>38</v>
      </c>
      <c r="AC4027" s="103">
        <f t="shared" si="311"/>
        <v>64.620930232558152</v>
      </c>
      <c r="AD4027" s="103">
        <f t="shared" si="312"/>
        <v>2455.5953488372097</v>
      </c>
      <c r="AE4027" s="104">
        <f t="shared" si="313"/>
        <v>328.28411906976748</v>
      </c>
      <c r="AF4027" s="104">
        <f t="shared" si="314"/>
        <v>12474.796524651165</v>
      </c>
    </row>
    <row r="4028" spans="28:32" ht="20.100000000000001" customHeight="1" x14ac:dyDescent="0.5">
      <c r="AB4028" s="102">
        <f t="shared" si="310"/>
        <v>38</v>
      </c>
      <c r="AC4028" s="103">
        <f t="shared" si="311"/>
        <v>64.620930232558152</v>
      </c>
      <c r="AD4028" s="103">
        <f t="shared" si="312"/>
        <v>2455.5953488372097</v>
      </c>
      <c r="AE4028" s="104">
        <f t="shared" si="313"/>
        <v>328.28411906976748</v>
      </c>
      <c r="AF4028" s="104">
        <f t="shared" si="314"/>
        <v>12474.796524651165</v>
      </c>
    </row>
    <row r="4029" spans="28:32" ht="20.100000000000001" customHeight="1" x14ac:dyDescent="0.5">
      <c r="AB4029" s="102">
        <f t="shared" si="310"/>
        <v>38</v>
      </c>
      <c r="AC4029" s="103">
        <f t="shared" si="311"/>
        <v>64.620930232558152</v>
      </c>
      <c r="AD4029" s="103">
        <f t="shared" si="312"/>
        <v>2455.5953488372097</v>
      </c>
      <c r="AE4029" s="104">
        <f t="shared" si="313"/>
        <v>328.28411906976748</v>
      </c>
      <c r="AF4029" s="104">
        <f t="shared" si="314"/>
        <v>12474.796524651165</v>
      </c>
    </row>
    <row r="4030" spans="28:32" ht="20.100000000000001" customHeight="1" x14ac:dyDescent="0.5">
      <c r="AB4030" s="102">
        <f t="shared" si="310"/>
        <v>38</v>
      </c>
      <c r="AC4030" s="103">
        <f t="shared" si="311"/>
        <v>64.620930232558152</v>
      </c>
      <c r="AD4030" s="103">
        <f t="shared" si="312"/>
        <v>2455.5953488372097</v>
      </c>
      <c r="AE4030" s="104">
        <f t="shared" si="313"/>
        <v>328.28411906976748</v>
      </c>
      <c r="AF4030" s="104">
        <f t="shared" si="314"/>
        <v>12474.796524651165</v>
      </c>
    </row>
    <row r="4031" spans="28:32" ht="20.100000000000001" customHeight="1" x14ac:dyDescent="0.5">
      <c r="AB4031" s="102">
        <f t="shared" si="310"/>
        <v>38</v>
      </c>
      <c r="AC4031" s="103">
        <f t="shared" si="311"/>
        <v>64.620930232558152</v>
      </c>
      <c r="AD4031" s="103">
        <f t="shared" si="312"/>
        <v>2455.5953488372097</v>
      </c>
      <c r="AE4031" s="104">
        <f t="shared" si="313"/>
        <v>328.28411906976748</v>
      </c>
      <c r="AF4031" s="104">
        <f t="shared" si="314"/>
        <v>12474.796524651165</v>
      </c>
    </row>
    <row r="4032" spans="28:32" ht="20.100000000000001" customHeight="1" x14ac:dyDescent="0.5">
      <c r="AB4032" s="102">
        <f t="shared" si="310"/>
        <v>38</v>
      </c>
      <c r="AC4032" s="103">
        <f t="shared" si="311"/>
        <v>64.620930232558152</v>
      </c>
      <c r="AD4032" s="103">
        <f t="shared" si="312"/>
        <v>2455.5953488372097</v>
      </c>
      <c r="AE4032" s="104">
        <f t="shared" si="313"/>
        <v>328.28411906976748</v>
      </c>
      <c r="AF4032" s="104">
        <f t="shared" si="314"/>
        <v>12474.796524651165</v>
      </c>
    </row>
    <row r="4033" spans="28:32" ht="20.100000000000001" customHeight="1" x14ac:dyDescent="0.5">
      <c r="AB4033" s="102">
        <f t="shared" si="310"/>
        <v>38</v>
      </c>
      <c r="AC4033" s="103">
        <f t="shared" si="311"/>
        <v>64.620930232558152</v>
      </c>
      <c r="AD4033" s="103">
        <f t="shared" si="312"/>
        <v>2455.5953488372097</v>
      </c>
      <c r="AE4033" s="104">
        <f t="shared" si="313"/>
        <v>328.28411906976748</v>
      </c>
      <c r="AF4033" s="104">
        <f t="shared" si="314"/>
        <v>12474.796524651165</v>
      </c>
    </row>
    <row r="4034" spans="28:32" ht="20.100000000000001" customHeight="1" x14ac:dyDescent="0.5">
      <c r="AB4034" s="102">
        <f t="shared" si="310"/>
        <v>38</v>
      </c>
      <c r="AC4034" s="103">
        <f t="shared" si="311"/>
        <v>64.620930232558152</v>
      </c>
      <c r="AD4034" s="103">
        <f t="shared" si="312"/>
        <v>2455.5953488372097</v>
      </c>
      <c r="AE4034" s="104">
        <f t="shared" si="313"/>
        <v>328.28411906976748</v>
      </c>
      <c r="AF4034" s="104">
        <f t="shared" si="314"/>
        <v>12474.796524651165</v>
      </c>
    </row>
    <row r="4035" spans="28:32" ht="20.100000000000001" customHeight="1" x14ac:dyDescent="0.5">
      <c r="AB4035" s="102">
        <f t="shared" si="310"/>
        <v>38</v>
      </c>
      <c r="AC4035" s="103">
        <f t="shared" si="311"/>
        <v>64.620930232558152</v>
      </c>
      <c r="AD4035" s="103">
        <f t="shared" si="312"/>
        <v>2455.5953488372097</v>
      </c>
      <c r="AE4035" s="104">
        <f t="shared" si="313"/>
        <v>328.28411906976748</v>
      </c>
      <c r="AF4035" s="104">
        <f t="shared" si="314"/>
        <v>12474.796524651165</v>
      </c>
    </row>
    <row r="4036" spans="28:32" ht="20.100000000000001" customHeight="1" x14ac:dyDescent="0.5">
      <c r="AB4036" s="102">
        <f t="shared" si="310"/>
        <v>38</v>
      </c>
      <c r="AC4036" s="103">
        <f t="shared" si="311"/>
        <v>64.620930232558152</v>
      </c>
      <c r="AD4036" s="103">
        <f t="shared" si="312"/>
        <v>2455.5953488372097</v>
      </c>
      <c r="AE4036" s="104">
        <f t="shared" si="313"/>
        <v>328.28411906976748</v>
      </c>
      <c r="AF4036" s="104">
        <f t="shared" si="314"/>
        <v>12474.796524651165</v>
      </c>
    </row>
    <row r="4037" spans="28:32" ht="20.100000000000001" customHeight="1" x14ac:dyDescent="0.5">
      <c r="AB4037" s="102">
        <f t="shared" si="310"/>
        <v>38</v>
      </c>
      <c r="AC4037" s="103">
        <f t="shared" si="311"/>
        <v>64.620930232558152</v>
      </c>
      <c r="AD4037" s="103">
        <f t="shared" si="312"/>
        <v>2455.5953488372097</v>
      </c>
      <c r="AE4037" s="104">
        <f t="shared" si="313"/>
        <v>328.28411906976748</v>
      </c>
      <c r="AF4037" s="104">
        <f t="shared" si="314"/>
        <v>12474.796524651165</v>
      </c>
    </row>
    <row r="4038" spans="28:32" ht="20.100000000000001" customHeight="1" x14ac:dyDescent="0.5">
      <c r="AB4038" s="102">
        <f t="shared" si="310"/>
        <v>38</v>
      </c>
      <c r="AC4038" s="103">
        <f t="shared" si="311"/>
        <v>64.620930232558152</v>
      </c>
      <c r="AD4038" s="103">
        <f t="shared" si="312"/>
        <v>2455.5953488372097</v>
      </c>
      <c r="AE4038" s="104">
        <f t="shared" si="313"/>
        <v>328.28411906976748</v>
      </c>
      <c r="AF4038" s="104">
        <f t="shared" si="314"/>
        <v>12474.796524651165</v>
      </c>
    </row>
    <row r="4039" spans="28:32" ht="20.100000000000001" customHeight="1" x14ac:dyDescent="0.5">
      <c r="AB4039" s="102">
        <f t="shared" ref="AB4039:AB4102" si="315">AB4038+U4039</f>
        <v>38</v>
      </c>
      <c r="AC4039" s="103">
        <f t="shared" ref="AC4039:AC4102" si="316">IF(U4039&gt;0,(W4039+AD4038)/AB4039,AC4038)</f>
        <v>64.620930232558152</v>
      </c>
      <c r="AD4039" s="103">
        <f t="shared" ref="AD4039:AD4102" si="317">AB4039*AC4039</f>
        <v>2455.5953488372097</v>
      </c>
      <c r="AE4039" s="104">
        <f t="shared" ref="AE4039:AE4102" si="318">IF(U4039&gt;0,(AF4038+Z4039)/AB4039,AE4038)</f>
        <v>328.28411906976748</v>
      </c>
      <c r="AF4039" s="104">
        <f t="shared" ref="AF4039:AF4102" si="319">AB4039*AE4039</f>
        <v>12474.796524651165</v>
      </c>
    </row>
    <row r="4040" spans="28:32" ht="20.100000000000001" customHeight="1" x14ac:dyDescent="0.5">
      <c r="AB4040" s="102">
        <f t="shared" si="315"/>
        <v>38</v>
      </c>
      <c r="AC4040" s="103">
        <f t="shared" si="316"/>
        <v>64.620930232558152</v>
      </c>
      <c r="AD4040" s="103">
        <f t="shared" si="317"/>
        <v>2455.5953488372097</v>
      </c>
      <c r="AE4040" s="104">
        <f t="shared" si="318"/>
        <v>328.28411906976748</v>
      </c>
      <c r="AF4040" s="104">
        <f t="shared" si="319"/>
        <v>12474.796524651165</v>
      </c>
    </row>
    <row r="4041" spans="28:32" ht="20.100000000000001" customHeight="1" x14ac:dyDescent="0.5">
      <c r="AB4041" s="102">
        <f t="shared" si="315"/>
        <v>38</v>
      </c>
      <c r="AC4041" s="103">
        <f t="shared" si="316"/>
        <v>64.620930232558152</v>
      </c>
      <c r="AD4041" s="103">
        <f t="shared" si="317"/>
        <v>2455.5953488372097</v>
      </c>
      <c r="AE4041" s="104">
        <f t="shared" si="318"/>
        <v>328.28411906976748</v>
      </c>
      <c r="AF4041" s="104">
        <f t="shared" si="319"/>
        <v>12474.796524651165</v>
      </c>
    </row>
    <row r="4042" spans="28:32" ht="20.100000000000001" customHeight="1" x14ac:dyDescent="0.5">
      <c r="AB4042" s="102">
        <f t="shared" si="315"/>
        <v>38</v>
      </c>
      <c r="AC4042" s="103">
        <f t="shared" si="316"/>
        <v>64.620930232558152</v>
      </c>
      <c r="AD4042" s="103">
        <f t="shared" si="317"/>
        <v>2455.5953488372097</v>
      </c>
      <c r="AE4042" s="104">
        <f t="shared" si="318"/>
        <v>328.28411906976748</v>
      </c>
      <c r="AF4042" s="104">
        <f t="shared" si="319"/>
        <v>12474.796524651165</v>
      </c>
    </row>
    <row r="4043" spans="28:32" ht="20.100000000000001" customHeight="1" x14ac:dyDescent="0.5">
      <c r="AB4043" s="102">
        <f t="shared" si="315"/>
        <v>38</v>
      </c>
      <c r="AC4043" s="103">
        <f t="shared" si="316"/>
        <v>64.620930232558152</v>
      </c>
      <c r="AD4043" s="103">
        <f t="shared" si="317"/>
        <v>2455.5953488372097</v>
      </c>
      <c r="AE4043" s="104">
        <f t="shared" si="318"/>
        <v>328.28411906976748</v>
      </c>
      <c r="AF4043" s="104">
        <f t="shared" si="319"/>
        <v>12474.796524651165</v>
      </c>
    </row>
    <row r="4044" spans="28:32" ht="20.100000000000001" customHeight="1" x14ac:dyDescent="0.5">
      <c r="AB4044" s="102">
        <f t="shared" si="315"/>
        <v>38</v>
      </c>
      <c r="AC4044" s="103">
        <f t="shared" si="316"/>
        <v>64.620930232558152</v>
      </c>
      <c r="AD4044" s="103">
        <f t="shared" si="317"/>
        <v>2455.5953488372097</v>
      </c>
      <c r="AE4044" s="104">
        <f t="shared" si="318"/>
        <v>328.28411906976748</v>
      </c>
      <c r="AF4044" s="104">
        <f t="shared" si="319"/>
        <v>12474.796524651165</v>
      </c>
    </row>
    <row r="4045" spans="28:32" ht="20.100000000000001" customHeight="1" x14ac:dyDescent="0.5">
      <c r="AB4045" s="102">
        <f t="shared" si="315"/>
        <v>38</v>
      </c>
      <c r="AC4045" s="103">
        <f t="shared" si="316"/>
        <v>64.620930232558152</v>
      </c>
      <c r="AD4045" s="103">
        <f t="shared" si="317"/>
        <v>2455.5953488372097</v>
      </c>
      <c r="AE4045" s="104">
        <f t="shared" si="318"/>
        <v>328.28411906976748</v>
      </c>
      <c r="AF4045" s="104">
        <f t="shared" si="319"/>
        <v>12474.796524651165</v>
      </c>
    </row>
    <row r="4046" spans="28:32" ht="20.100000000000001" customHeight="1" x14ac:dyDescent="0.5">
      <c r="AB4046" s="102">
        <f t="shared" si="315"/>
        <v>38</v>
      </c>
      <c r="AC4046" s="103">
        <f t="shared" si="316"/>
        <v>64.620930232558152</v>
      </c>
      <c r="AD4046" s="103">
        <f t="shared" si="317"/>
        <v>2455.5953488372097</v>
      </c>
      <c r="AE4046" s="104">
        <f t="shared" si="318"/>
        <v>328.28411906976748</v>
      </c>
      <c r="AF4046" s="104">
        <f t="shared" si="319"/>
        <v>12474.796524651165</v>
      </c>
    </row>
    <row r="4047" spans="28:32" ht="20.100000000000001" customHeight="1" x14ac:dyDescent="0.5">
      <c r="AB4047" s="102">
        <f t="shared" si="315"/>
        <v>38</v>
      </c>
      <c r="AC4047" s="103">
        <f t="shared" si="316"/>
        <v>64.620930232558152</v>
      </c>
      <c r="AD4047" s="103">
        <f t="shared" si="317"/>
        <v>2455.5953488372097</v>
      </c>
      <c r="AE4047" s="104">
        <f t="shared" si="318"/>
        <v>328.28411906976748</v>
      </c>
      <c r="AF4047" s="104">
        <f t="shared" si="319"/>
        <v>12474.796524651165</v>
      </c>
    </row>
    <row r="4048" spans="28:32" ht="20.100000000000001" customHeight="1" x14ac:dyDescent="0.5">
      <c r="AB4048" s="102">
        <f t="shared" si="315"/>
        <v>38</v>
      </c>
      <c r="AC4048" s="103">
        <f t="shared" si="316"/>
        <v>64.620930232558152</v>
      </c>
      <c r="AD4048" s="103">
        <f t="shared" si="317"/>
        <v>2455.5953488372097</v>
      </c>
      <c r="AE4048" s="104">
        <f t="shared" si="318"/>
        <v>328.28411906976748</v>
      </c>
      <c r="AF4048" s="104">
        <f t="shared" si="319"/>
        <v>12474.796524651165</v>
      </c>
    </row>
    <row r="4049" spans="28:32" ht="20.100000000000001" customHeight="1" x14ac:dyDescent="0.5">
      <c r="AB4049" s="102">
        <f t="shared" si="315"/>
        <v>38</v>
      </c>
      <c r="AC4049" s="103">
        <f t="shared" si="316"/>
        <v>64.620930232558152</v>
      </c>
      <c r="AD4049" s="103">
        <f t="shared" si="317"/>
        <v>2455.5953488372097</v>
      </c>
      <c r="AE4049" s="104">
        <f t="shared" si="318"/>
        <v>328.28411906976748</v>
      </c>
      <c r="AF4049" s="104">
        <f t="shared" si="319"/>
        <v>12474.796524651165</v>
      </c>
    </row>
    <row r="4050" spans="28:32" ht="20.100000000000001" customHeight="1" x14ac:dyDescent="0.5">
      <c r="AB4050" s="102">
        <f t="shared" si="315"/>
        <v>38</v>
      </c>
      <c r="AC4050" s="103">
        <f t="shared" si="316"/>
        <v>64.620930232558152</v>
      </c>
      <c r="AD4050" s="103">
        <f t="shared" si="317"/>
        <v>2455.5953488372097</v>
      </c>
      <c r="AE4050" s="104">
        <f t="shared" si="318"/>
        <v>328.28411906976748</v>
      </c>
      <c r="AF4050" s="104">
        <f t="shared" si="319"/>
        <v>12474.796524651165</v>
      </c>
    </row>
    <row r="4051" spans="28:32" ht="20.100000000000001" customHeight="1" x14ac:dyDescent="0.5">
      <c r="AB4051" s="102">
        <f t="shared" si="315"/>
        <v>38</v>
      </c>
      <c r="AC4051" s="103">
        <f t="shared" si="316"/>
        <v>64.620930232558152</v>
      </c>
      <c r="AD4051" s="103">
        <f t="shared" si="317"/>
        <v>2455.5953488372097</v>
      </c>
      <c r="AE4051" s="104">
        <f t="shared" si="318"/>
        <v>328.28411906976748</v>
      </c>
      <c r="AF4051" s="104">
        <f t="shared" si="319"/>
        <v>12474.796524651165</v>
      </c>
    </row>
    <row r="4052" spans="28:32" ht="20.100000000000001" customHeight="1" x14ac:dyDescent="0.5">
      <c r="AB4052" s="102">
        <f t="shared" si="315"/>
        <v>38</v>
      </c>
      <c r="AC4052" s="103">
        <f t="shared" si="316"/>
        <v>64.620930232558152</v>
      </c>
      <c r="AD4052" s="103">
        <f t="shared" si="317"/>
        <v>2455.5953488372097</v>
      </c>
      <c r="AE4052" s="104">
        <f t="shared" si="318"/>
        <v>328.28411906976748</v>
      </c>
      <c r="AF4052" s="104">
        <f t="shared" si="319"/>
        <v>12474.796524651165</v>
      </c>
    </row>
    <row r="4053" spans="28:32" ht="20.100000000000001" customHeight="1" x14ac:dyDescent="0.5">
      <c r="AB4053" s="102">
        <f t="shared" si="315"/>
        <v>38</v>
      </c>
      <c r="AC4053" s="103">
        <f t="shared" si="316"/>
        <v>64.620930232558152</v>
      </c>
      <c r="AD4053" s="103">
        <f t="shared" si="317"/>
        <v>2455.5953488372097</v>
      </c>
      <c r="AE4053" s="104">
        <f t="shared" si="318"/>
        <v>328.28411906976748</v>
      </c>
      <c r="AF4053" s="104">
        <f t="shared" si="319"/>
        <v>12474.796524651165</v>
      </c>
    </row>
    <row r="4054" spans="28:32" ht="20.100000000000001" customHeight="1" x14ac:dyDescent="0.5">
      <c r="AB4054" s="102">
        <f t="shared" si="315"/>
        <v>38</v>
      </c>
      <c r="AC4054" s="103">
        <f t="shared" si="316"/>
        <v>64.620930232558152</v>
      </c>
      <c r="AD4054" s="103">
        <f t="shared" si="317"/>
        <v>2455.5953488372097</v>
      </c>
      <c r="AE4054" s="104">
        <f t="shared" si="318"/>
        <v>328.28411906976748</v>
      </c>
      <c r="AF4054" s="104">
        <f t="shared" si="319"/>
        <v>12474.796524651165</v>
      </c>
    </row>
    <row r="4055" spans="28:32" ht="20.100000000000001" customHeight="1" x14ac:dyDescent="0.5">
      <c r="AB4055" s="102">
        <f t="shared" si="315"/>
        <v>38</v>
      </c>
      <c r="AC4055" s="103">
        <f t="shared" si="316"/>
        <v>64.620930232558152</v>
      </c>
      <c r="AD4055" s="103">
        <f t="shared" si="317"/>
        <v>2455.5953488372097</v>
      </c>
      <c r="AE4055" s="104">
        <f t="shared" si="318"/>
        <v>328.28411906976748</v>
      </c>
      <c r="AF4055" s="104">
        <f t="shared" si="319"/>
        <v>12474.796524651165</v>
      </c>
    </row>
    <row r="4056" spans="28:32" ht="20.100000000000001" customHeight="1" x14ac:dyDescent="0.5">
      <c r="AB4056" s="102">
        <f t="shared" si="315"/>
        <v>38</v>
      </c>
      <c r="AC4056" s="103">
        <f t="shared" si="316"/>
        <v>64.620930232558152</v>
      </c>
      <c r="AD4056" s="103">
        <f t="shared" si="317"/>
        <v>2455.5953488372097</v>
      </c>
      <c r="AE4056" s="104">
        <f t="shared" si="318"/>
        <v>328.28411906976748</v>
      </c>
      <c r="AF4056" s="104">
        <f t="shared" si="319"/>
        <v>12474.796524651165</v>
      </c>
    </row>
    <row r="4057" spans="28:32" ht="20.100000000000001" customHeight="1" x14ac:dyDescent="0.5">
      <c r="AB4057" s="102">
        <f t="shared" si="315"/>
        <v>38</v>
      </c>
      <c r="AC4057" s="103">
        <f t="shared" si="316"/>
        <v>64.620930232558152</v>
      </c>
      <c r="AD4057" s="103">
        <f t="shared" si="317"/>
        <v>2455.5953488372097</v>
      </c>
      <c r="AE4057" s="104">
        <f t="shared" si="318"/>
        <v>328.28411906976748</v>
      </c>
      <c r="AF4057" s="104">
        <f t="shared" si="319"/>
        <v>12474.796524651165</v>
      </c>
    </row>
    <row r="4058" spans="28:32" ht="20.100000000000001" customHeight="1" x14ac:dyDescent="0.5">
      <c r="AB4058" s="102">
        <f t="shared" si="315"/>
        <v>38</v>
      </c>
      <c r="AC4058" s="103">
        <f t="shared" si="316"/>
        <v>64.620930232558152</v>
      </c>
      <c r="AD4058" s="103">
        <f t="shared" si="317"/>
        <v>2455.5953488372097</v>
      </c>
      <c r="AE4058" s="104">
        <f t="shared" si="318"/>
        <v>328.28411906976748</v>
      </c>
      <c r="AF4058" s="104">
        <f t="shared" si="319"/>
        <v>12474.796524651165</v>
      </c>
    </row>
    <row r="4059" spans="28:32" ht="20.100000000000001" customHeight="1" x14ac:dyDescent="0.5">
      <c r="AB4059" s="102">
        <f t="shared" si="315"/>
        <v>38</v>
      </c>
      <c r="AC4059" s="103">
        <f t="shared" si="316"/>
        <v>64.620930232558152</v>
      </c>
      <c r="AD4059" s="103">
        <f t="shared" si="317"/>
        <v>2455.5953488372097</v>
      </c>
      <c r="AE4059" s="104">
        <f t="shared" si="318"/>
        <v>328.28411906976748</v>
      </c>
      <c r="AF4059" s="104">
        <f t="shared" si="319"/>
        <v>12474.796524651165</v>
      </c>
    </row>
    <row r="4060" spans="28:32" ht="20.100000000000001" customHeight="1" x14ac:dyDescent="0.5">
      <c r="AB4060" s="102">
        <f t="shared" si="315"/>
        <v>38</v>
      </c>
      <c r="AC4060" s="103">
        <f t="shared" si="316"/>
        <v>64.620930232558152</v>
      </c>
      <c r="AD4060" s="103">
        <f t="shared" si="317"/>
        <v>2455.5953488372097</v>
      </c>
      <c r="AE4060" s="104">
        <f t="shared" si="318"/>
        <v>328.28411906976748</v>
      </c>
      <c r="AF4060" s="104">
        <f t="shared" si="319"/>
        <v>12474.796524651165</v>
      </c>
    </row>
    <row r="4061" spans="28:32" ht="20.100000000000001" customHeight="1" x14ac:dyDescent="0.5">
      <c r="AB4061" s="102">
        <f t="shared" si="315"/>
        <v>38</v>
      </c>
      <c r="AC4061" s="103">
        <f t="shared" si="316"/>
        <v>64.620930232558152</v>
      </c>
      <c r="AD4061" s="103">
        <f t="shared" si="317"/>
        <v>2455.5953488372097</v>
      </c>
      <c r="AE4061" s="104">
        <f t="shared" si="318"/>
        <v>328.28411906976748</v>
      </c>
      <c r="AF4061" s="104">
        <f t="shared" si="319"/>
        <v>12474.796524651165</v>
      </c>
    </row>
    <row r="4062" spans="28:32" ht="20.100000000000001" customHeight="1" x14ac:dyDescent="0.5">
      <c r="AB4062" s="102">
        <f t="shared" si="315"/>
        <v>38</v>
      </c>
      <c r="AC4062" s="103">
        <f t="shared" si="316"/>
        <v>64.620930232558152</v>
      </c>
      <c r="AD4062" s="103">
        <f t="shared" si="317"/>
        <v>2455.5953488372097</v>
      </c>
      <c r="AE4062" s="104">
        <f t="shared" si="318"/>
        <v>328.28411906976748</v>
      </c>
      <c r="AF4062" s="104">
        <f t="shared" si="319"/>
        <v>12474.796524651165</v>
      </c>
    </row>
    <row r="4063" spans="28:32" ht="20.100000000000001" customHeight="1" x14ac:dyDescent="0.5">
      <c r="AB4063" s="102">
        <f t="shared" si="315"/>
        <v>38</v>
      </c>
      <c r="AC4063" s="103">
        <f t="shared" si="316"/>
        <v>64.620930232558152</v>
      </c>
      <c r="AD4063" s="103">
        <f t="shared" si="317"/>
        <v>2455.5953488372097</v>
      </c>
      <c r="AE4063" s="104">
        <f t="shared" si="318"/>
        <v>328.28411906976748</v>
      </c>
      <c r="AF4063" s="104">
        <f t="shared" si="319"/>
        <v>12474.796524651165</v>
      </c>
    </row>
    <row r="4064" spans="28:32" ht="20.100000000000001" customHeight="1" x14ac:dyDescent="0.5">
      <c r="AB4064" s="102">
        <f t="shared" si="315"/>
        <v>38</v>
      </c>
      <c r="AC4064" s="103">
        <f t="shared" si="316"/>
        <v>64.620930232558152</v>
      </c>
      <c r="AD4064" s="103">
        <f t="shared" si="317"/>
        <v>2455.5953488372097</v>
      </c>
      <c r="AE4064" s="104">
        <f t="shared" si="318"/>
        <v>328.28411906976748</v>
      </c>
      <c r="AF4064" s="104">
        <f t="shared" si="319"/>
        <v>12474.796524651165</v>
      </c>
    </row>
    <row r="4065" spans="28:32" ht="20.100000000000001" customHeight="1" x14ac:dyDescent="0.5">
      <c r="AB4065" s="102">
        <f t="shared" si="315"/>
        <v>38</v>
      </c>
      <c r="AC4065" s="103">
        <f t="shared" si="316"/>
        <v>64.620930232558152</v>
      </c>
      <c r="AD4065" s="103">
        <f t="shared" si="317"/>
        <v>2455.5953488372097</v>
      </c>
      <c r="AE4065" s="104">
        <f t="shared" si="318"/>
        <v>328.28411906976748</v>
      </c>
      <c r="AF4065" s="104">
        <f t="shared" si="319"/>
        <v>12474.796524651165</v>
      </c>
    </row>
    <row r="4066" spans="28:32" ht="20.100000000000001" customHeight="1" x14ac:dyDescent="0.5">
      <c r="AB4066" s="102">
        <f t="shared" si="315"/>
        <v>38</v>
      </c>
      <c r="AC4066" s="103">
        <f t="shared" si="316"/>
        <v>64.620930232558152</v>
      </c>
      <c r="AD4066" s="103">
        <f t="shared" si="317"/>
        <v>2455.5953488372097</v>
      </c>
      <c r="AE4066" s="104">
        <f t="shared" si="318"/>
        <v>328.28411906976748</v>
      </c>
      <c r="AF4066" s="104">
        <f t="shared" si="319"/>
        <v>12474.796524651165</v>
      </c>
    </row>
    <row r="4067" spans="28:32" ht="20.100000000000001" customHeight="1" x14ac:dyDescent="0.5">
      <c r="AB4067" s="102">
        <f t="shared" si="315"/>
        <v>38</v>
      </c>
      <c r="AC4067" s="103">
        <f t="shared" si="316"/>
        <v>64.620930232558152</v>
      </c>
      <c r="AD4067" s="103">
        <f t="shared" si="317"/>
        <v>2455.5953488372097</v>
      </c>
      <c r="AE4067" s="104">
        <f t="shared" si="318"/>
        <v>328.28411906976748</v>
      </c>
      <c r="AF4067" s="104">
        <f t="shared" si="319"/>
        <v>12474.796524651165</v>
      </c>
    </row>
    <row r="4068" spans="28:32" ht="20.100000000000001" customHeight="1" x14ac:dyDescent="0.5">
      <c r="AB4068" s="102">
        <f t="shared" si="315"/>
        <v>38</v>
      </c>
      <c r="AC4068" s="103">
        <f t="shared" si="316"/>
        <v>64.620930232558152</v>
      </c>
      <c r="AD4068" s="103">
        <f t="shared" si="317"/>
        <v>2455.5953488372097</v>
      </c>
      <c r="AE4068" s="104">
        <f t="shared" si="318"/>
        <v>328.28411906976748</v>
      </c>
      <c r="AF4068" s="104">
        <f t="shared" si="319"/>
        <v>12474.796524651165</v>
      </c>
    </row>
    <row r="4069" spans="28:32" ht="20.100000000000001" customHeight="1" x14ac:dyDescent="0.5">
      <c r="AB4069" s="102">
        <f t="shared" si="315"/>
        <v>38</v>
      </c>
      <c r="AC4069" s="103">
        <f t="shared" si="316"/>
        <v>64.620930232558152</v>
      </c>
      <c r="AD4069" s="103">
        <f t="shared" si="317"/>
        <v>2455.5953488372097</v>
      </c>
      <c r="AE4069" s="104">
        <f t="shared" si="318"/>
        <v>328.28411906976748</v>
      </c>
      <c r="AF4069" s="104">
        <f t="shared" si="319"/>
        <v>12474.796524651165</v>
      </c>
    </row>
    <row r="4070" spans="28:32" ht="20.100000000000001" customHeight="1" x14ac:dyDescent="0.5">
      <c r="AB4070" s="102">
        <f t="shared" si="315"/>
        <v>38</v>
      </c>
      <c r="AC4070" s="103">
        <f t="shared" si="316"/>
        <v>64.620930232558152</v>
      </c>
      <c r="AD4070" s="103">
        <f t="shared" si="317"/>
        <v>2455.5953488372097</v>
      </c>
      <c r="AE4070" s="104">
        <f t="shared" si="318"/>
        <v>328.28411906976748</v>
      </c>
      <c r="AF4070" s="104">
        <f t="shared" si="319"/>
        <v>12474.796524651165</v>
      </c>
    </row>
    <row r="4071" spans="28:32" ht="20.100000000000001" customHeight="1" x14ac:dyDescent="0.5">
      <c r="AB4071" s="102">
        <f t="shared" si="315"/>
        <v>38</v>
      </c>
      <c r="AC4071" s="103">
        <f t="shared" si="316"/>
        <v>64.620930232558152</v>
      </c>
      <c r="AD4071" s="103">
        <f t="shared" si="317"/>
        <v>2455.5953488372097</v>
      </c>
      <c r="AE4071" s="104">
        <f t="shared" si="318"/>
        <v>328.28411906976748</v>
      </c>
      <c r="AF4071" s="104">
        <f t="shared" si="319"/>
        <v>12474.796524651165</v>
      </c>
    </row>
    <row r="4072" spans="28:32" ht="20.100000000000001" customHeight="1" x14ac:dyDescent="0.5">
      <c r="AB4072" s="102">
        <f t="shared" si="315"/>
        <v>38</v>
      </c>
      <c r="AC4072" s="103">
        <f t="shared" si="316"/>
        <v>64.620930232558152</v>
      </c>
      <c r="AD4072" s="103">
        <f t="shared" si="317"/>
        <v>2455.5953488372097</v>
      </c>
      <c r="AE4072" s="104">
        <f t="shared" si="318"/>
        <v>328.28411906976748</v>
      </c>
      <c r="AF4072" s="104">
        <f t="shared" si="319"/>
        <v>12474.796524651165</v>
      </c>
    </row>
    <row r="4073" spans="28:32" ht="20.100000000000001" customHeight="1" x14ac:dyDescent="0.5">
      <c r="AB4073" s="102">
        <f t="shared" si="315"/>
        <v>38</v>
      </c>
      <c r="AC4073" s="103">
        <f t="shared" si="316"/>
        <v>64.620930232558152</v>
      </c>
      <c r="AD4073" s="103">
        <f t="shared" si="317"/>
        <v>2455.5953488372097</v>
      </c>
      <c r="AE4073" s="104">
        <f t="shared" si="318"/>
        <v>328.28411906976748</v>
      </c>
      <c r="AF4073" s="104">
        <f t="shared" si="319"/>
        <v>12474.796524651165</v>
      </c>
    </row>
    <row r="4074" spans="28:32" ht="20.100000000000001" customHeight="1" x14ac:dyDescent="0.5">
      <c r="AB4074" s="102">
        <f t="shared" si="315"/>
        <v>38</v>
      </c>
      <c r="AC4074" s="103">
        <f t="shared" si="316"/>
        <v>64.620930232558152</v>
      </c>
      <c r="AD4074" s="103">
        <f t="shared" si="317"/>
        <v>2455.5953488372097</v>
      </c>
      <c r="AE4074" s="104">
        <f t="shared" si="318"/>
        <v>328.28411906976748</v>
      </c>
      <c r="AF4074" s="104">
        <f t="shared" si="319"/>
        <v>12474.796524651165</v>
      </c>
    </row>
    <row r="4075" spans="28:32" ht="20.100000000000001" customHeight="1" x14ac:dyDescent="0.5">
      <c r="AB4075" s="102">
        <f t="shared" si="315"/>
        <v>38</v>
      </c>
      <c r="AC4075" s="103">
        <f t="shared" si="316"/>
        <v>64.620930232558152</v>
      </c>
      <c r="AD4075" s="103">
        <f t="shared" si="317"/>
        <v>2455.5953488372097</v>
      </c>
      <c r="AE4075" s="104">
        <f t="shared" si="318"/>
        <v>328.28411906976748</v>
      </c>
      <c r="AF4075" s="104">
        <f t="shared" si="319"/>
        <v>12474.796524651165</v>
      </c>
    </row>
    <row r="4076" spans="28:32" ht="20.100000000000001" customHeight="1" x14ac:dyDescent="0.5">
      <c r="AB4076" s="102">
        <f t="shared" si="315"/>
        <v>38</v>
      </c>
      <c r="AC4076" s="103">
        <f t="shared" si="316"/>
        <v>64.620930232558152</v>
      </c>
      <c r="AD4076" s="103">
        <f t="shared" si="317"/>
        <v>2455.5953488372097</v>
      </c>
      <c r="AE4076" s="104">
        <f t="shared" si="318"/>
        <v>328.28411906976748</v>
      </c>
      <c r="AF4076" s="104">
        <f t="shared" si="319"/>
        <v>12474.796524651165</v>
      </c>
    </row>
    <row r="4077" spans="28:32" ht="20.100000000000001" customHeight="1" x14ac:dyDescent="0.5">
      <c r="AB4077" s="102">
        <f t="shared" si="315"/>
        <v>38</v>
      </c>
      <c r="AC4077" s="103">
        <f t="shared" si="316"/>
        <v>64.620930232558152</v>
      </c>
      <c r="AD4077" s="103">
        <f t="shared" si="317"/>
        <v>2455.5953488372097</v>
      </c>
      <c r="AE4077" s="104">
        <f t="shared" si="318"/>
        <v>328.28411906976748</v>
      </c>
      <c r="AF4077" s="104">
        <f t="shared" si="319"/>
        <v>12474.796524651165</v>
      </c>
    </row>
    <row r="4078" spans="28:32" ht="20.100000000000001" customHeight="1" x14ac:dyDescent="0.5">
      <c r="AB4078" s="102">
        <f t="shared" si="315"/>
        <v>38</v>
      </c>
      <c r="AC4078" s="103">
        <f t="shared" si="316"/>
        <v>64.620930232558152</v>
      </c>
      <c r="AD4078" s="103">
        <f t="shared" si="317"/>
        <v>2455.5953488372097</v>
      </c>
      <c r="AE4078" s="104">
        <f t="shared" si="318"/>
        <v>328.28411906976748</v>
      </c>
      <c r="AF4078" s="104">
        <f t="shared" si="319"/>
        <v>12474.796524651165</v>
      </c>
    </row>
    <row r="4079" spans="28:32" ht="20.100000000000001" customHeight="1" x14ac:dyDescent="0.5">
      <c r="AB4079" s="102">
        <f t="shared" si="315"/>
        <v>38</v>
      </c>
      <c r="AC4079" s="103">
        <f t="shared" si="316"/>
        <v>64.620930232558152</v>
      </c>
      <c r="AD4079" s="103">
        <f t="shared" si="317"/>
        <v>2455.5953488372097</v>
      </c>
      <c r="AE4079" s="104">
        <f t="shared" si="318"/>
        <v>328.28411906976748</v>
      </c>
      <c r="AF4079" s="104">
        <f t="shared" si="319"/>
        <v>12474.796524651165</v>
      </c>
    </row>
    <row r="4080" spans="28:32" ht="20.100000000000001" customHeight="1" x14ac:dyDescent="0.5">
      <c r="AB4080" s="102">
        <f t="shared" si="315"/>
        <v>38</v>
      </c>
      <c r="AC4080" s="103">
        <f t="shared" si="316"/>
        <v>64.620930232558152</v>
      </c>
      <c r="AD4080" s="103">
        <f t="shared" si="317"/>
        <v>2455.5953488372097</v>
      </c>
      <c r="AE4080" s="104">
        <f t="shared" si="318"/>
        <v>328.28411906976748</v>
      </c>
      <c r="AF4080" s="104">
        <f t="shared" si="319"/>
        <v>12474.796524651165</v>
      </c>
    </row>
    <row r="4081" spans="28:32" ht="20.100000000000001" customHeight="1" x14ac:dyDescent="0.5">
      <c r="AB4081" s="102">
        <f t="shared" si="315"/>
        <v>38</v>
      </c>
      <c r="AC4081" s="103">
        <f t="shared" si="316"/>
        <v>64.620930232558152</v>
      </c>
      <c r="AD4081" s="103">
        <f t="shared" si="317"/>
        <v>2455.5953488372097</v>
      </c>
      <c r="AE4081" s="104">
        <f t="shared" si="318"/>
        <v>328.28411906976748</v>
      </c>
      <c r="AF4081" s="104">
        <f t="shared" si="319"/>
        <v>12474.796524651165</v>
      </c>
    </row>
    <row r="4082" spans="28:32" ht="20.100000000000001" customHeight="1" x14ac:dyDescent="0.5">
      <c r="AB4082" s="102">
        <f t="shared" si="315"/>
        <v>38</v>
      </c>
      <c r="AC4082" s="103">
        <f t="shared" si="316"/>
        <v>64.620930232558152</v>
      </c>
      <c r="AD4082" s="103">
        <f t="shared" si="317"/>
        <v>2455.5953488372097</v>
      </c>
      <c r="AE4082" s="104">
        <f t="shared" si="318"/>
        <v>328.28411906976748</v>
      </c>
      <c r="AF4082" s="104">
        <f t="shared" si="319"/>
        <v>12474.796524651165</v>
      </c>
    </row>
    <row r="4083" spans="28:32" ht="20.100000000000001" customHeight="1" x14ac:dyDescent="0.5">
      <c r="AB4083" s="102">
        <f t="shared" si="315"/>
        <v>38</v>
      </c>
      <c r="AC4083" s="103">
        <f t="shared" si="316"/>
        <v>64.620930232558152</v>
      </c>
      <c r="AD4083" s="103">
        <f t="shared" si="317"/>
        <v>2455.5953488372097</v>
      </c>
      <c r="AE4083" s="104">
        <f t="shared" si="318"/>
        <v>328.28411906976748</v>
      </c>
      <c r="AF4083" s="104">
        <f t="shared" si="319"/>
        <v>12474.796524651165</v>
      </c>
    </row>
    <row r="4084" spans="28:32" ht="20.100000000000001" customHeight="1" x14ac:dyDescent="0.5">
      <c r="AB4084" s="102">
        <f t="shared" si="315"/>
        <v>38</v>
      </c>
      <c r="AC4084" s="103">
        <f t="shared" si="316"/>
        <v>64.620930232558152</v>
      </c>
      <c r="AD4084" s="103">
        <f t="shared" si="317"/>
        <v>2455.5953488372097</v>
      </c>
      <c r="AE4084" s="104">
        <f t="shared" si="318"/>
        <v>328.28411906976748</v>
      </c>
      <c r="AF4084" s="104">
        <f t="shared" si="319"/>
        <v>12474.796524651165</v>
      </c>
    </row>
    <row r="4085" spans="28:32" ht="20.100000000000001" customHeight="1" x14ac:dyDescent="0.5">
      <c r="AB4085" s="102">
        <f t="shared" si="315"/>
        <v>38</v>
      </c>
      <c r="AC4085" s="103">
        <f t="shared" si="316"/>
        <v>64.620930232558152</v>
      </c>
      <c r="AD4085" s="103">
        <f t="shared" si="317"/>
        <v>2455.5953488372097</v>
      </c>
      <c r="AE4085" s="104">
        <f t="shared" si="318"/>
        <v>328.28411906976748</v>
      </c>
      <c r="AF4085" s="104">
        <f t="shared" si="319"/>
        <v>12474.796524651165</v>
      </c>
    </row>
    <row r="4086" spans="28:32" ht="20.100000000000001" customHeight="1" x14ac:dyDescent="0.5">
      <c r="AB4086" s="102">
        <f t="shared" si="315"/>
        <v>38</v>
      </c>
      <c r="AC4086" s="103">
        <f t="shared" si="316"/>
        <v>64.620930232558152</v>
      </c>
      <c r="AD4086" s="103">
        <f t="shared" si="317"/>
        <v>2455.5953488372097</v>
      </c>
      <c r="AE4086" s="104">
        <f t="shared" si="318"/>
        <v>328.28411906976748</v>
      </c>
      <c r="AF4086" s="104">
        <f t="shared" si="319"/>
        <v>12474.796524651165</v>
      </c>
    </row>
    <row r="4087" spans="28:32" ht="20.100000000000001" customHeight="1" x14ac:dyDescent="0.5">
      <c r="AB4087" s="102">
        <f t="shared" si="315"/>
        <v>38</v>
      </c>
      <c r="AC4087" s="103">
        <f t="shared" si="316"/>
        <v>64.620930232558152</v>
      </c>
      <c r="AD4087" s="103">
        <f t="shared" si="317"/>
        <v>2455.5953488372097</v>
      </c>
      <c r="AE4087" s="104">
        <f t="shared" si="318"/>
        <v>328.28411906976748</v>
      </c>
      <c r="AF4087" s="104">
        <f t="shared" si="319"/>
        <v>12474.796524651165</v>
      </c>
    </row>
    <row r="4088" spans="28:32" ht="20.100000000000001" customHeight="1" x14ac:dyDescent="0.5">
      <c r="AB4088" s="102">
        <f t="shared" si="315"/>
        <v>38</v>
      </c>
      <c r="AC4088" s="103">
        <f t="shared" si="316"/>
        <v>64.620930232558152</v>
      </c>
      <c r="AD4088" s="103">
        <f t="shared" si="317"/>
        <v>2455.5953488372097</v>
      </c>
      <c r="AE4088" s="104">
        <f t="shared" si="318"/>
        <v>328.28411906976748</v>
      </c>
      <c r="AF4088" s="104">
        <f t="shared" si="319"/>
        <v>12474.796524651165</v>
      </c>
    </row>
    <row r="4089" spans="28:32" ht="20.100000000000001" customHeight="1" x14ac:dyDescent="0.5">
      <c r="AB4089" s="102">
        <f t="shared" si="315"/>
        <v>38</v>
      </c>
      <c r="AC4089" s="103">
        <f t="shared" si="316"/>
        <v>64.620930232558152</v>
      </c>
      <c r="AD4089" s="103">
        <f t="shared" si="317"/>
        <v>2455.5953488372097</v>
      </c>
      <c r="AE4089" s="104">
        <f t="shared" si="318"/>
        <v>328.28411906976748</v>
      </c>
      <c r="AF4089" s="104">
        <f t="shared" si="319"/>
        <v>12474.796524651165</v>
      </c>
    </row>
    <row r="4090" spans="28:32" ht="20.100000000000001" customHeight="1" x14ac:dyDescent="0.5">
      <c r="AB4090" s="102">
        <f t="shared" si="315"/>
        <v>38</v>
      </c>
      <c r="AC4090" s="103">
        <f t="shared" si="316"/>
        <v>64.620930232558152</v>
      </c>
      <c r="AD4090" s="103">
        <f t="shared" si="317"/>
        <v>2455.5953488372097</v>
      </c>
      <c r="AE4090" s="104">
        <f t="shared" si="318"/>
        <v>328.28411906976748</v>
      </c>
      <c r="AF4090" s="104">
        <f t="shared" si="319"/>
        <v>12474.796524651165</v>
      </c>
    </row>
    <row r="4091" spans="28:32" ht="20.100000000000001" customHeight="1" x14ac:dyDescent="0.5">
      <c r="AB4091" s="102">
        <f t="shared" si="315"/>
        <v>38</v>
      </c>
      <c r="AC4091" s="103">
        <f t="shared" si="316"/>
        <v>64.620930232558152</v>
      </c>
      <c r="AD4091" s="103">
        <f t="shared" si="317"/>
        <v>2455.5953488372097</v>
      </c>
      <c r="AE4091" s="104">
        <f t="shared" si="318"/>
        <v>328.28411906976748</v>
      </c>
      <c r="AF4091" s="104">
        <f t="shared" si="319"/>
        <v>12474.796524651165</v>
      </c>
    </row>
    <row r="4092" spans="28:32" ht="20.100000000000001" customHeight="1" x14ac:dyDescent="0.5">
      <c r="AB4092" s="102">
        <f t="shared" si="315"/>
        <v>38</v>
      </c>
      <c r="AC4092" s="103">
        <f t="shared" si="316"/>
        <v>64.620930232558152</v>
      </c>
      <c r="AD4092" s="103">
        <f t="shared" si="317"/>
        <v>2455.5953488372097</v>
      </c>
      <c r="AE4092" s="104">
        <f t="shared" si="318"/>
        <v>328.28411906976748</v>
      </c>
      <c r="AF4092" s="104">
        <f t="shared" si="319"/>
        <v>12474.796524651165</v>
      </c>
    </row>
    <row r="4093" spans="28:32" ht="20.100000000000001" customHeight="1" x14ac:dyDescent="0.5">
      <c r="AB4093" s="102">
        <f t="shared" si="315"/>
        <v>38</v>
      </c>
      <c r="AC4093" s="103">
        <f t="shared" si="316"/>
        <v>64.620930232558152</v>
      </c>
      <c r="AD4093" s="103">
        <f t="shared" si="317"/>
        <v>2455.5953488372097</v>
      </c>
      <c r="AE4093" s="104">
        <f t="shared" si="318"/>
        <v>328.28411906976748</v>
      </c>
      <c r="AF4093" s="104">
        <f t="shared" si="319"/>
        <v>12474.796524651165</v>
      </c>
    </row>
    <row r="4094" spans="28:32" ht="20.100000000000001" customHeight="1" x14ac:dyDescent="0.5">
      <c r="AB4094" s="102">
        <f t="shared" si="315"/>
        <v>38</v>
      </c>
      <c r="AC4094" s="103">
        <f t="shared" si="316"/>
        <v>64.620930232558152</v>
      </c>
      <c r="AD4094" s="103">
        <f t="shared" si="317"/>
        <v>2455.5953488372097</v>
      </c>
      <c r="AE4094" s="104">
        <f t="shared" si="318"/>
        <v>328.28411906976748</v>
      </c>
      <c r="AF4094" s="104">
        <f t="shared" si="319"/>
        <v>12474.796524651165</v>
      </c>
    </row>
    <row r="4095" spans="28:32" ht="20.100000000000001" customHeight="1" x14ac:dyDescent="0.5">
      <c r="AB4095" s="102">
        <f t="shared" si="315"/>
        <v>38</v>
      </c>
      <c r="AC4095" s="103">
        <f t="shared" si="316"/>
        <v>64.620930232558152</v>
      </c>
      <c r="AD4095" s="103">
        <f t="shared" si="317"/>
        <v>2455.5953488372097</v>
      </c>
      <c r="AE4095" s="104">
        <f t="shared" si="318"/>
        <v>328.28411906976748</v>
      </c>
      <c r="AF4095" s="104">
        <f t="shared" si="319"/>
        <v>12474.796524651165</v>
      </c>
    </row>
    <row r="4096" spans="28:32" ht="20.100000000000001" customHeight="1" x14ac:dyDescent="0.5">
      <c r="AB4096" s="102">
        <f t="shared" si="315"/>
        <v>38</v>
      </c>
      <c r="AC4096" s="103">
        <f t="shared" si="316"/>
        <v>64.620930232558152</v>
      </c>
      <c r="AD4096" s="103">
        <f t="shared" si="317"/>
        <v>2455.5953488372097</v>
      </c>
      <c r="AE4096" s="104">
        <f t="shared" si="318"/>
        <v>328.28411906976748</v>
      </c>
      <c r="AF4096" s="104">
        <f t="shared" si="319"/>
        <v>12474.796524651165</v>
      </c>
    </row>
    <row r="4097" spans="28:32" ht="20.100000000000001" customHeight="1" x14ac:dyDescent="0.5">
      <c r="AB4097" s="102">
        <f t="shared" si="315"/>
        <v>38</v>
      </c>
      <c r="AC4097" s="103">
        <f t="shared" si="316"/>
        <v>64.620930232558152</v>
      </c>
      <c r="AD4097" s="103">
        <f t="shared" si="317"/>
        <v>2455.5953488372097</v>
      </c>
      <c r="AE4097" s="104">
        <f t="shared" si="318"/>
        <v>328.28411906976748</v>
      </c>
      <c r="AF4097" s="104">
        <f t="shared" si="319"/>
        <v>12474.796524651165</v>
      </c>
    </row>
    <row r="4098" spans="28:32" ht="20.100000000000001" customHeight="1" x14ac:dyDescent="0.5">
      <c r="AB4098" s="102">
        <f t="shared" si="315"/>
        <v>38</v>
      </c>
      <c r="AC4098" s="103">
        <f t="shared" si="316"/>
        <v>64.620930232558152</v>
      </c>
      <c r="AD4098" s="103">
        <f t="shared" si="317"/>
        <v>2455.5953488372097</v>
      </c>
      <c r="AE4098" s="104">
        <f t="shared" si="318"/>
        <v>328.28411906976748</v>
      </c>
      <c r="AF4098" s="104">
        <f t="shared" si="319"/>
        <v>12474.796524651165</v>
      </c>
    </row>
    <row r="4099" spans="28:32" ht="20.100000000000001" customHeight="1" x14ac:dyDescent="0.5">
      <c r="AB4099" s="102">
        <f t="shared" si="315"/>
        <v>38</v>
      </c>
      <c r="AC4099" s="103">
        <f t="shared" si="316"/>
        <v>64.620930232558152</v>
      </c>
      <c r="AD4099" s="103">
        <f t="shared" si="317"/>
        <v>2455.5953488372097</v>
      </c>
      <c r="AE4099" s="104">
        <f t="shared" si="318"/>
        <v>328.28411906976748</v>
      </c>
      <c r="AF4099" s="104">
        <f t="shared" si="319"/>
        <v>12474.796524651165</v>
      </c>
    </row>
    <row r="4100" spans="28:32" ht="20.100000000000001" customHeight="1" x14ac:dyDescent="0.5">
      <c r="AB4100" s="102">
        <f t="shared" si="315"/>
        <v>38</v>
      </c>
      <c r="AC4100" s="103">
        <f t="shared" si="316"/>
        <v>64.620930232558152</v>
      </c>
      <c r="AD4100" s="103">
        <f t="shared" si="317"/>
        <v>2455.5953488372097</v>
      </c>
      <c r="AE4100" s="104">
        <f t="shared" si="318"/>
        <v>328.28411906976748</v>
      </c>
      <c r="AF4100" s="104">
        <f t="shared" si="319"/>
        <v>12474.796524651165</v>
      </c>
    </row>
    <row r="4101" spans="28:32" ht="20.100000000000001" customHeight="1" x14ac:dyDescent="0.5">
      <c r="AB4101" s="102">
        <f t="shared" si="315"/>
        <v>38</v>
      </c>
      <c r="AC4101" s="103">
        <f t="shared" si="316"/>
        <v>64.620930232558152</v>
      </c>
      <c r="AD4101" s="103">
        <f t="shared" si="317"/>
        <v>2455.5953488372097</v>
      </c>
      <c r="AE4101" s="104">
        <f t="shared" si="318"/>
        <v>328.28411906976748</v>
      </c>
      <c r="AF4101" s="104">
        <f t="shared" si="319"/>
        <v>12474.796524651165</v>
      </c>
    </row>
    <row r="4102" spans="28:32" ht="20.100000000000001" customHeight="1" x14ac:dyDescent="0.5">
      <c r="AB4102" s="102">
        <f t="shared" si="315"/>
        <v>38</v>
      </c>
      <c r="AC4102" s="103">
        <f t="shared" si="316"/>
        <v>64.620930232558152</v>
      </c>
      <c r="AD4102" s="103">
        <f t="shared" si="317"/>
        <v>2455.5953488372097</v>
      </c>
      <c r="AE4102" s="104">
        <f t="shared" si="318"/>
        <v>328.28411906976748</v>
      </c>
      <c r="AF4102" s="104">
        <f t="shared" si="319"/>
        <v>12474.796524651165</v>
      </c>
    </row>
    <row r="4103" spans="28:32" ht="20.100000000000001" customHeight="1" x14ac:dyDescent="0.5">
      <c r="AB4103" s="102">
        <f t="shared" ref="AB4103:AB4166" si="320">AB4102+U4103</f>
        <v>38</v>
      </c>
      <c r="AC4103" s="103">
        <f t="shared" ref="AC4103:AC4166" si="321">IF(U4103&gt;0,(W4103+AD4102)/AB4103,AC4102)</f>
        <v>64.620930232558152</v>
      </c>
      <c r="AD4103" s="103">
        <f t="shared" ref="AD4103:AD4166" si="322">AB4103*AC4103</f>
        <v>2455.5953488372097</v>
      </c>
      <c r="AE4103" s="104">
        <f t="shared" ref="AE4103:AE4166" si="323">IF(U4103&gt;0,(AF4102+Z4103)/AB4103,AE4102)</f>
        <v>328.28411906976748</v>
      </c>
      <c r="AF4103" s="104">
        <f t="shared" ref="AF4103:AF4166" si="324">AB4103*AE4103</f>
        <v>12474.796524651165</v>
      </c>
    </row>
    <row r="4104" spans="28:32" ht="20.100000000000001" customHeight="1" x14ac:dyDescent="0.5">
      <c r="AB4104" s="102">
        <f t="shared" si="320"/>
        <v>38</v>
      </c>
      <c r="AC4104" s="103">
        <f t="shared" si="321"/>
        <v>64.620930232558152</v>
      </c>
      <c r="AD4104" s="103">
        <f t="shared" si="322"/>
        <v>2455.5953488372097</v>
      </c>
      <c r="AE4104" s="104">
        <f t="shared" si="323"/>
        <v>328.28411906976748</v>
      </c>
      <c r="AF4104" s="104">
        <f t="shared" si="324"/>
        <v>12474.796524651165</v>
      </c>
    </row>
    <row r="4105" spans="28:32" ht="20.100000000000001" customHeight="1" x14ac:dyDescent="0.5">
      <c r="AB4105" s="102">
        <f t="shared" si="320"/>
        <v>38</v>
      </c>
      <c r="AC4105" s="103">
        <f t="shared" si="321"/>
        <v>64.620930232558152</v>
      </c>
      <c r="AD4105" s="103">
        <f t="shared" si="322"/>
        <v>2455.5953488372097</v>
      </c>
      <c r="AE4105" s="104">
        <f t="shared" si="323"/>
        <v>328.28411906976748</v>
      </c>
      <c r="AF4105" s="104">
        <f t="shared" si="324"/>
        <v>12474.796524651165</v>
      </c>
    </row>
    <row r="4106" spans="28:32" ht="20.100000000000001" customHeight="1" x14ac:dyDescent="0.5">
      <c r="AB4106" s="102">
        <f t="shared" si="320"/>
        <v>38</v>
      </c>
      <c r="AC4106" s="103">
        <f t="shared" si="321"/>
        <v>64.620930232558152</v>
      </c>
      <c r="AD4106" s="103">
        <f t="shared" si="322"/>
        <v>2455.5953488372097</v>
      </c>
      <c r="AE4106" s="104">
        <f t="shared" si="323"/>
        <v>328.28411906976748</v>
      </c>
      <c r="AF4106" s="104">
        <f t="shared" si="324"/>
        <v>12474.796524651165</v>
      </c>
    </row>
    <row r="4107" spans="28:32" ht="20.100000000000001" customHeight="1" x14ac:dyDescent="0.5">
      <c r="AB4107" s="102">
        <f t="shared" si="320"/>
        <v>38</v>
      </c>
      <c r="AC4107" s="103">
        <f t="shared" si="321"/>
        <v>64.620930232558152</v>
      </c>
      <c r="AD4107" s="103">
        <f t="shared" si="322"/>
        <v>2455.5953488372097</v>
      </c>
      <c r="AE4107" s="104">
        <f t="shared" si="323"/>
        <v>328.28411906976748</v>
      </c>
      <c r="AF4107" s="104">
        <f t="shared" si="324"/>
        <v>12474.796524651165</v>
      </c>
    </row>
    <row r="4108" spans="28:32" ht="20.100000000000001" customHeight="1" x14ac:dyDescent="0.5">
      <c r="AB4108" s="102">
        <f t="shared" si="320"/>
        <v>38</v>
      </c>
      <c r="AC4108" s="103">
        <f t="shared" si="321"/>
        <v>64.620930232558152</v>
      </c>
      <c r="AD4108" s="103">
        <f t="shared" si="322"/>
        <v>2455.5953488372097</v>
      </c>
      <c r="AE4108" s="104">
        <f t="shared" si="323"/>
        <v>328.28411906976748</v>
      </c>
      <c r="AF4108" s="104">
        <f t="shared" si="324"/>
        <v>12474.796524651165</v>
      </c>
    </row>
    <row r="4109" spans="28:32" ht="20.100000000000001" customHeight="1" x14ac:dyDescent="0.5">
      <c r="AB4109" s="102">
        <f t="shared" si="320"/>
        <v>38</v>
      </c>
      <c r="AC4109" s="103">
        <f t="shared" si="321"/>
        <v>64.620930232558152</v>
      </c>
      <c r="AD4109" s="103">
        <f t="shared" si="322"/>
        <v>2455.5953488372097</v>
      </c>
      <c r="AE4109" s="104">
        <f t="shared" si="323"/>
        <v>328.28411906976748</v>
      </c>
      <c r="AF4109" s="104">
        <f t="shared" si="324"/>
        <v>12474.796524651165</v>
      </c>
    </row>
    <row r="4110" spans="28:32" ht="20.100000000000001" customHeight="1" x14ac:dyDescent="0.5">
      <c r="AB4110" s="102">
        <f t="shared" si="320"/>
        <v>38</v>
      </c>
      <c r="AC4110" s="103">
        <f t="shared" si="321"/>
        <v>64.620930232558152</v>
      </c>
      <c r="AD4110" s="103">
        <f t="shared" si="322"/>
        <v>2455.5953488372097</v>
      </c>
      <c r="AE4110" s="104">
        <f t="shared" si="323"/>
        <v>328.28411906976748</v>
      </c>
      <c r="AF4110" s="104">
        <f t="shared" si="324"/>
        <v>12474.796524651165</v>
      </c>
    </row>
    <row r="4111" spans="28:32" ht="20.100000000000001" customHeight="1" x14ac:dyDescent="0.5">
      <c r="AB4111" s="102">
        <f t="shared" si="320"/>
        <v>38</v>
      </c>
      <c r="AC4111" s="103">
        <f t="shared" si="321"/>
        <v>64.620930232558152</v>
      </c>
      <c r="AD4111" s="103">
        <f t="shared" si="322"/>
        <v>2455.5953488372097</v>
      </c>
      <c r="AE4111" s="104">
        <f t="shared" si="323"/>
        <v>328.28411906976748</v>
      </c>
      <c r="AF4111" s="104">
        <f t="shared" si="324"/>
        <v>12474.796524651165</v>
      </c>
    </row>
    <row r="4112" spans="28:32" ht="20.100000000000001" customHeight="1" x14ac:dyDescent="0.5">
      <c r="AB4112" s="102">
        <f t="shared" si="320"/>
        <v>38</v>
      </c>
      <c r="AC4112" s="103">
        <f t="shared" si="321"/>
        <v>64.620930232558152</v>
      </c>
      <c r="AD4112" s="103">
        <f t="shared" si="322"/>
        <v>2455.5953488372097</v>
      </c>
      <c r="AE4112" s="104">
        <f t="shared" si="323"/>
        <v>328.28411906976748</v>
      </c>
      <c r="AF4112" s="104">
        <f t="shared" si="324"/>
        <v>12474.796524651165</v>
      </c>
    </row>
    <row r="4113" spans="28:32" ht="20.100000000000001" customHeight="1" x14ac:dyDescent="0.5">
      <c r="AB4113" s="102">
        <f t="shared" si="320"/>
        <v>38</v>
      </c>
      <c r="AC4113" s="103">
        <f t="shared" si="321"/>
        <v>64.620930232558152</v>
      </c>
      <c r="AD4113" s="103">
        <f t="shared" si="322"/>
        <v>2455.5953488372097</v>
      </c>
      <c r="AE4113" s="104">
        <f t="shared" si="323"/>
        <v>328.28411906976748</v>
      </c>
      <c r="AF4113" s="104">
        <f t="shared" si="324"/>
        <v>12474.796524651165</v>
      </c>
    </row>
    <row r="4114" spans="28:32" ht="20.100000000000001" customHeight="1" x14ac:dyDescent="0.5">
      <c r="AB4114" s="102">
        <f t="shared" si="320"/>
        <v>38</v>
      </c>
      <c r="AC4114" s="103">
        <f t="shared" si="321"/>
        <v>64.620930232558152</v>
      </c>
      <c r="AD4114" s="103">
        <f t="shared" si="322"/>
        <v>2455.5953488372097</v>
      </c>
      <c r="AE4114" s="104">
        <f t="shared" si="323"/>
        <v>328.28411906976748</v>
      </c>
      <c r="AF4114" s="104">
        <f t="shared" si="324"/>
        <v>12474.796524651165</v>
      </c>
    </row>
    <row r="4115" spans="28:32" ht="20.100000000000001" customHeight="1" x14ac:dyDescent="0.5">
      <c r="AB4115" s="102">
        <f t="shared" si="320"/>
        <v>38</v>
      </c>
      <c r="AC4115" s="103">
        <f t="shared" si="321"/>
        <v>64.620930232558152</v>
      </c>
      <c r="AD4115" s="103">
        <f t="shared" si="322"/>
        <v>2455.5953488372097</v>
      </c>
      <c r="AE4115" s="104">
        <f t="shared" si="323"/>
        <v>328.28411906976748</v>
      </c>
      <c r="AF4115" s="104">
        <f t="shared" si="324"/>
        <v>12474.796524651165</v>
      </c>
    </row>
    <row r="4116" spans="28:32" ht="20.100000000000001" customHeight="1" x14ac:dyDescent="0.5">
      <c r="AB4116" s="102">
        <f t="shared" si="320"/>
        <v>38</v>
      </c>
      <c r="AC4116" s="103">
        <f t="shared" si="321"/>
        <v>64.620930232558152</v>
      </c>
      <c r="AD4116" s="103">
        <f t="shared" si="322"/>
        <v>2455.5953488372097</v>
      </c>
      <c r="AE4116" s="104">
        <f t="shared" si="323"/>
        <v>328.28411906976748</v>
      </c>
      <c r="AF4116" s="104">
        <f t="shared" si="324"/>
        <v>12474.796524651165</v>
      </c>
    </row>
    <row r="4117" spans="28:32" ht="20.100000000000001" customHeight="1" x14ac:dyDescent="0.5">
      <c r="AB4117" s="102">
        <f t="shared" si="320"/>
        <v>38</v>
      </c>
      <c r="AC4117" s="103">
        <f t="shared" si="321"/>
        <v>64.620930232558152</v>
      </c>
      <c r="AD4117" s="103">
        <f t="shared" si="322"/>
        <v>2455.5953488372097</v>
      </c>
      <c r="AE4117" s="104">
        <f t="shared" si="323"/>
        <v>328.28411906976748</v>
      </c>
      <c r="AF4117" s="104">
        <f t="shared" si="324"/>
        <v>12474.796524651165</v>
      </c>
    </row>
    <row r="4118" spans="28:32" ht="20.100000000000001" customHeight="1" x14ac:dyDescent="0.5">
      <c r="AB4118" s="102">
        <f t="shared" si="320"/>
        <v>38</v>
      </c>
      <c r="AC4118" s="103">
        <f t="shared" si="321"/>
        <v>64.620930232558152</v>
      </c>
      <c r="AD4118" s="103">
        <f t="shared" si="322"/>
        <v>2455.5953488372097</v>
      </c>
      <c r="AE4118" s="104">
        <f t="shared" si="323"/>
        <v>328.28411906976748</v>
      </c>
      <c r="AF4118" s="104">
        <f t="shared" si="324"/>
        <v>12474.796524651165</v>
      </c>
    </row>
    <row r="4119" spans="28:32" ht="20.100000000000001" customHeight="1" x14ac:dyDescent="0.5">
      <c r="AB4119" s="102">
        <f t="shared" si="320"/>
        <v>38</v>
      </c>
      <c r="AC4119" s="103">
        <f t="shared" si="321"/>
        <v>64.620930232558152</v>
      </c>
      <c r="AD4119" s="103">
        <f t="shared" si="322"/>
        <v>2455.5953488372097</v>
      </c>
      <c r="AE4119" s="104">
        <f t="shared" si="323"/>
        <v>328.28411906976748</v>
      </c>
      <c r="AF4119" s="104">
        <f t="shared" si="324"/>
        <v>12474.796524651165</v>
      </c>
    </row>
    <row r="4120" spans="28:32" ht="20.100000000000001" customHeight="1" x14ac:dyDescent="0.5">
      <c r="AB4120" s="102">
        <f t="shared" si="320"/>
        <v>38</v>
      </c>
      <c r="AC4120" s="103">
        <f t="shared" si="321"/>
        <v>64.620930232558152</v>
      </c>
      <c r="AD4120" s="103">
        <f t="shared" si="322"/>
        <v>2455.5953488372097</v>
      </c>
      <c r="AE4120" s="104">
        <f t="shared" si="323"/>
        <v>328.28411906976748</v>
      </c>
      <c r="AF4120" s="104">
        <f t="shared" si="324"/>
        <v>12474.796524651165</v>
      </c>
    </row>
    <row r="4121" spans="28:32" ht="20.100000000000001" customHeight="1" x14ac:dyDescent="0.5">
      <c r="AB4121" s="102">
        <f t="shared" si="320"/>
        <v>38</v>
      </c>
      <c r="AC4121" s="103">
        <f t="shared" si="321"/>
        <v>64.620930232558152</v>
      </c>
      <c r="AD4121" s="103">
        <f t="shared" si="322"/>
        <v>2455.5953488372097</v>
      </c>
      <c r="AE4121" s="104">
        <f t="shared" si="323"/>
        <v>328.28411906976748</v>
      </c>
      <c r="AF4121" s="104">
        <f t="shared" si="324"/>
        <v>12474.796524651165</v>
      </c>
    </row>
    <row r="4122" spans="28:32" ht="20.100000000000001" customHeight="1" x14ac:dyDescent="0.5">
      <c r="AB4122" s="102">
        <f t="shared" si="320"/>
        <v>38</v>
      </c>
      <c r="AC4122" s="103">
        <f t="shared" si="321"/>
        <v>64.620930232558152</v>
      </c>
      <c r="AD4122" s="103">
        <f t="shared" si="322"/>
        <v>2455.5953488372097</v>
      </c>
      <c r="AE4122" s="104">
        <f t="shared" si="323"/>
        <v>328.28411906976748</v>
      </c>
      <c r="AF4122" s="104">
        <f t="shared" si="324"/>
        <v>12474.796524651165</v>
      </c>
    </row>
    <row r="4123" spans="28:32" ht="20.100000000000001" customHeight="1" x14ac:dyDescent="0.5">
      <c r="AB4123" s="102">
        <f t="shared" si="320"/>
        <v>38</v>
      </c>
      <c r="AC4123" s="103">
        <f t="shared" si="321"/>
        <v>64.620930232558152</v>
      </c>
      <c r="AD4123" s="103">
        <f t="shared" si="322"/>
        <v>2455.5953488372097</v>
      </c>
      <c r="AE4123" s="104">
        <f t="shared" si="323"/>
        <v>328.28411906976748</v>
      </c>
      <c r="AF4123" s="104">
        <f t="shared" si="324"/>
        <v>12474.796524651165</v>
      </c>
    </row>
    <row r="4124" spans="28:32" ht="20.100000000000001" customHeight="1" x14ac:dyDescent="0.5">
      <c r="AB4124" s="102">
        <f t="shared" si="320"/>
        <v>38</v>
      </c>
      <c r="AC4124" s="103">
        <f t="shared" si="321"/>
        <v>64.620930232558152</v>
      </c>
      <c r="AD4124" s="103">
        <f t="shared" si="322"/>
        <v>2455.5953488372097</v>
      </c>
      <c r="AE4124" s="104">
        <f t="shared" si="323"/>
        <v>328.28411906976748</v>
      </c>
      <c r="AF4124" s="104">
        <f t="shared" si="324"/>
        <v>12474.796524651165</v>
      </c>
    </row>
    <row r="4125" spans="28:32" ht="20.100000000000001" customHeight="1" x14ac:dyDescent="0.5">
      <c r="AB4125" s="102">
        <f t="shared" si="320"/>
        <v>38</v>
      </c>
      <c r="AC4125" s="103">
        <f t="shared" si="321"/>
        <v>64.620930232558152</v>
      </c>
      <c r="AD4125" s="103">
        <f t="shared" si="322"/>
        <v>2455.5953488372097</v>
      </c>
      <c r="AE4125" s="104">
        <f t="shared" si="323"/>
        <v>328.28411906976748</v>
      </c>
      <c r="AF4125" s="104">
        <f t="shared" si="324"/>
        <v>12474.796524651165</v>
      </c>
    </row>
    <row r="4126" spans="28:32" ht="20.100000000000001" customHeight="1" x14ac:dyDescent="0.5">
      <c r="AB4126" s="102">
        <f t="shared" si="320"/>
        <v>38</v>
      </c>
      <c r="AC4126" s="103">
        <f t="shared" si="321"/>
        <v>64.620930232558152</v>
      </c>
      <c r="AD4126" s="103">
        <f t="shared" si="322"/>
        <v>2455.5953488372097</v>
      </c>
      <c r="AE4126" s="104">
        <f t="shared" si="323"/>
        <v>328.28411906976748</v>
      </c>
      <c r="AF4126" s="104">
        <f t="shared" si="324"/>
        <v>12474.796524651165</v>
      </c>
    </row>
    <row r="4127" spans="28:32" ht="20.100000000000001" customHeight="1" x14ac:dyDescent="0.5">
      <c r="AB4127" s="102">
        <f t="shared" si="320"/>
        <v>38</v>
      </c>
      <c r="AC4127" s="103">
        <f t="shared" si="321"/>
        <v>64.620930232558152</v>
      </c>
      <c r="AD4127" s="103">
        <f t="shared" si="322"/>
        <v>2455.5953488372097</v>
      </c>
      <c r="AE4127" s="104">
        <f t="shared" si="323"/>
        <v>328.28411906976748</v>
      </c>
      <c r="AF4127" s="104">
        <f t="shared" si="324"/>
        <v>12474.796524651165</v>
      </c>
    </row>
    <row r="4128" spans="28:32" ht="20.100000000000001" customHeight="1" x14ac:dyDescent="0.5">
      <c r="AB4128" s="102">
        <f t="shared" si="320"/>
        <v>38</v>
      </c>
      <c r="AC4128" s="103">
        <f t="shared" si="321"/>
        <v>64.620930232558152</v>
      </c>
      <c r="AD4128" s="103">
        <f t="shared" si="322"/>
        <v>2455.5953488372097</v>
      </c>
      <c r="AE4128" s="104">
        <f t="shared" si="323"/>
        <v>328.28411906976748</v>
      </c>
      <c r="AF4128" s="104">
        <f t="shared" si="324"/>
        <v>12474.796524651165</v>
      </c>
    </row>
    <row r="4129" spans="28:32" ht="20.100000000000001" customHeight="1" x14ac:dyDescent="0.5">
      <c r="AB4129" s="102">
        <f t="shared" si="320"/>
        <v>38</v>
      </c>
      <c r="AC4129" s="103">
        <f t="shared" si="321"/>
        <v>64.620930232558152</v>
      </c>
      <c r="AD4129" s="103">
        <f t="shared" si="322"/>
        <v>2455.5953488372097</v>
      </c>
      <c r="AE4129" s="104">
        <f t="shared" si="323"/>
        <v>328.28411906976748</v>
      </c>
      <c r="AF4129" s="104">
        <f t="shared" si="324"/>
        <v>12474.796524651165</v>
      </c>
    </row>
    <row r="4130" spans="28:32" ht="20.100000000000001" customHeight="1" x14ac:dyDescent="0.5">
      <c r="AB4130" s="102">
        <f t="shared" si="320"/>
        <v>38</v>
      </c>
      <c r="AC4130" s="103">
        <f t="shared" si="321"/>
        <v>64.620930232558152</v>
      </c>
      <c r="AD4130" s="103">
        <f t="shared" si="322"/>
        <v>2455.5953488372097</v>
      </c>
      <c r="AE4130" s="104">
        <f t="shared" si="323"/>
        <v>328.28411906976748</v>
      </c>
      <c r="AF4130" s="104">
        <f t="shared" si="324"/>
        <v>12474.796524651165</v>
      </c>
    </row>
    <row r="4131" spans="28:32" ht="20.100000000000001" customHeight="1" x14ac:dyDescent="0.5">
      <c r="AB4131" s="102">
        <f t="shared" si="320"/>
        <v>38</v>
      </c>
      <c r="AC4131" s="103">
        <f t="shared" si="321"/>
        <v>64.620930232558152</v>
      </c>
      <c r="AD4131" s="103">
        <f t="shared" si="322"/>
        <v>2455.5953488372097</v>
      </c>
      <c r="AE4131" s="104">
        <f t="shared" si="323"/>
        <v>328.28411906976748</v>
      </c>
      <c r="AF4131" s="104">
        <f t="shared" si="324"/>
        <v>12474.796524651165</v>
      </c>
    </row>
    <row r="4132" spans="28:32" ht="20.100000000000001" customHeight="1" x14ac:dyDescent="0.5">
      <c r="AB4132" s="102">
        <f t="shared" si="320"/>
        <v>38</v>
      </c>
      <c r="AC4132" s="103">
        <f t="shared" si="321"/>
        <v>64.620930232558152</v>
      </c>
      <c r="AD4132" s="103">
        <f t="shared" si="322"/>
        <v>2455.5953488372097</v>
      </c>
      <c r="AE4132" s="104">
        <f t="shared" si="323"/>
        <v>328.28411906976748</v>
      </c>
      <c r="AF4132" s="104">
        <f t="shared" si="324"/>
        <v>12474.796524651165</v>
      </c>
    </row>
    <row r="4133" spans="28:32" ht="20.100000000000001" customHeight="1" x14ac:dyDescent="0.5">
      <c r="AB4133" s="102">
        <f t="shared" si="320"/>
        <v>38</v>
      </c>
      <c r="AC4133" s="103">
        <f t="shared" si="321"/>
        <v>64.620930232558152</v>
      </c>
      <c r="AD4133" s="103">
        <f t="shared" si="322"/>
        <v>2455.5953488372097</v>
      </c>
      <c r="AE4133" s="104">
        <f t="shared" si="323"/>
        <v>328.28411906976748</v>
      </c>
      <c r="AF4133" s="104">
        <f t="shared" si="324"/>
        <v>12474.796524651165</v>
      </c>
    </row>
    <row r="4134" spans="28:32" ht="20.100000000000001" customHeight="1" x14ac:dyDescent="0.5">
      <c r="AB4134" s="102">
        <f t="shared" si="320"/>
        <v>38</v>
      </c>
      <c r="AC4134" s="103">
        <f t="shared" si="321"/>
        <v>64.620930232558152</v>
      </c>
      <c r="AD4134" s="103">
        <f t="shared" si="322"/>
        <v>2455.5953488372097</v>
      </c>
      <c r="AE4134" s="104">
        <f t="shared" si="323"/>
        <v>328.28411906976748</v>
      </c>
      <c r="AF4134" s="104">
        <f t="shared" si="324"/>
        <v>12474.796524651165</v>
      </c>
    </row>
    <row r="4135" spans="28:32" ht="20.100000000000001" customHeight="1" x14ac:dyDescent="0.5">
      <c r="AB4135" s="102">
        <f t="shared" si="320"/>
        <v>38</v>
      </c>
      <c r="AC4135" s="103">
        <f t="shared" si="321"/>
        <v>64.620930232558152</v>
      </c>
      <c r="AD4135" s="103">
        <f t="shared" si="322"/>
        <v>2455.5953488372097</v>
      </c>
      <c r="AE4135" s="104">
        <f t="shared" si="323"/>
        <v>328.28411906976748</v>
      </c>
      <c r="AF4135" s="104">
        <f t="shared" si="324"/>
        <v>12474.796524651165</v>
      </c>
    </row>
    <row r="4136" spans="28:32" ht="20.100000000000001" customHeight="1" x14ac:dyDescent="0.5">
      <c r="AB4136" s="102">
        <f t="shared" si="320"/>
        <v>38</v>
      </c>
      <c r="AC4136" s="103">
        <f t="shared" si="321"/>
        <v>64.620930232558152</v>
      </c>
      <c r="AD4136" s="103">
        <f t="shared" si="322"/>
        <v>2455.5953488372097</v>
      </c>
      <c r="AE4136" s="104">
        <f t="shared" si="323"/>
        <v>328.28411906976748</v>
      </c>
      <c r="AF4136" s="104">
        <f t="shared" si="324"/>
        <v>12474.796524651165</v>
      </c>
    </row>
    <row r="4137" spans="28:32" ht="20.100000000000001" customHeight="1" x14ac:dyDescent="0.5">
      <c r="AB4137" s="102">
        <f t="shared" si="320"/>
        <v>38</v>
      </c>
      <c r="AC4137" s="103">
        <f t="shared" si="321"/>
        <v>64.620930232558152</v>
      </c>
      <c r="AD4137" s="103">
        <f t="shared" si="322"/>
        <v>2455.5953488372097</v>
      </c>
      <c r="AE4137" s="104">
        <f t="shared" si="323"/>
        <v>328.28411906976748</v>
      </c>
      <c r="AF4137" s="104">
        <f t="shared" si="324"/>
        <v>12474.796524651165</v>
      </c>
    </row>
    <row r="4138" spans="28:32" ht="20.100000000000001" customHeight="1" x14ac:dyDescent="0.5">
      <c r="AB4138" s="102">
        <f t="shared" si="320"/>
        <v>38</v>
      </c>
      <c r="AC4138" s="103">
        <f t="shared" si="321"/>
        <v>64.620930232558152</v>
      </c>
      <c r="AD4138" s="103">
        <f t="shared" si="322"/>
        <v>2455.5953488372097</v>
      </c>
      <c r="AE4138" s="104">
        <f t="shared" si="323"/>
        <v>328.28411906976748</v>
      </c>
      <c r="AF4138" s="104">
        <f t="shared" si="324"/>
        <v>12474.796524651165</v>
      </c>
    </row>
    <row r="4139" spans="28:32" ht="20.100000000000001" customHeight="1" x14ac:dyDescent="0.5">
      <c r="AB4139" s="102">
        <f t="shared" si="320"/>
        <v>38</v>
      </c>
      <c r="AC4139" s="103">
        <f t="shared" si="321"/>
        <v>64.620930232558152</v>
      </c>
      <c r="AD4139" s="103">
        <f t="shared" si="322"/>
        <v>2455.5953488372097</v>
      </c>
      <c r="AE4139" s="104">
        <f t="shared" si="323"/>
        <v>328.28411906976748</v>
      </c>
      <c r="AF4139" s="104">
        <f t="shared" si="324"/>
        <v>12474.796524651165</v>
      </c>
    </row>
    <row r="4140" spans="28:32" ht="20.100000000000001" customHeight="1" x14ac:dyDescent="0.5">
      <c r="AB4140" s="102">
        <f t="shared" si="320"/>
        <v>38</v>
      </c>
      <c r="AC4140" s="103">
        <f t="shared" si="321"/>
        <v>64.620930232558152</v>
      </c>
      <c r="AD4140" s="103">
        <f t="shared" si="322"/>
        <v>2455.5953488372097</v>
      </c>
      <c r="AE4140" s="104">
        <f t="shared" si="323"/>
        <v>328.28411906976748</v>
      </c>
      <c r="AF4140" s="104">
        <f t="shared" si="324"/>
        <v>12474.796524651165</v>
      </c>
    </row>
    <row r="4141" spans="28:32" ht="20.100000000000001" customHeight="1" x14ac:dyDescent="0.5">
      <c r="AB4141" s="102">
        <f t="shared" si="320"/>
        <v>38</v>
      </c>
      <c r="AC4141" s="103">
        <f t="shared" si="321"/>
        <v>64.620930232558152</v>
      </c>
      <c r="AD4141" s="103">
        <f t="shared" si="322"/>
        <v>2455.5953488372097</v>
      </c>
      <c r="AE4141" s="104">
        <f t="shared" si="323"/>
        <v>328.28411906976748</v>
      </c>
      <c r="AF4141" s="104">
        <f t="shared" si="324"/>
        <v>12474.796524651165</v>
      </c>
    </row>
    <row r="4142" spans="28:32" ht="20.100000000000001" customHeight="1" x14ac:dyDescent="0.5">
      <c r="AB4142" s="102">
        <f t="shared" si="320"/>
        <v>38</v>
      </c>
      <c r="AC4142" s="103">
        <f t="shared" si="321"/>
        <v>64.620930232558152</v>
      </c>
      <c r="AD4142" s="103">
        <f t="shared" si="322"/>
        <v>2455.5953488372097</v>
      </c>
      <c r="AE4142" s="104">
        <f t="shared" si="323"/>
        <v>328.28411906976748</v>
      </c>
      <c r="AF4142" s="104">
        <f t="shared" si="324"/>
        <v>12474.796524651165</v>
      </c>
    </row>
    <row r="4143" spans="28:32" ht="20.100000000000001" customHeight="1" x14ac:dyDescent="0.5">
      <c r="AB4143" s="102">
        <f t="shared" si="320"/>
        <v>38</v>
      </c>
      <c r="AC4143" s="103">
        <f t="shared" si="321"/>
        <v>64.620930232558152</v>
      </c>
      <c r="AD4143" s="103">
        <f t="shared" si="322"/>
        <v>2455.5953488372097</v>
      </c>
      <c r="AE4143" s="104">
        <f t="shared" si="323"/>
        <v>328.28411906976748</v>
      </c>
      <c r="AF4143" s="104">
        <f t="shared" si="324"/>
        <v>12474.796524651165</v>
      </c>
    </row>
    <row r="4144" spans="28:32" ht="20.100000000000001" customHeight="1" x14ac:dyDescent="0.5">
      <c r="AB4144" s="102">
        <f t="shared" si="320"/>
        <v>38</v>
      </c>
      <c r="AC4144" s="103">
        <f t="shared" si="321"/>
        <v>64.620930232558152</v>
      </c>
      <c r="AD4144" s="103">
        <f t="shared" si="322"/>
        <v>2455.5953488372097</v>
      </c>
      <c r="AE4144" s="104">
        <f t="shared" si="323"/>
        <v>328.28411906976748</v>
      </c>
      <c r="AF4144" s="104">
        <f t="shared" si="324"/>
        <v>12474.796524651165</v>
      </c>
    </row>
    <row r="4145" spans="28:32" ht="20.100000000000001" customHeight="1" x14ac:dyDescent="0.5">
      <c r="AB4145" s="102">
        <f t="shared" si="320"/>
        <v>38</v>
      </c>
      <c r="AC4145" s="103">
        <f t="shared" si="321"/>
        <v>64.620930232558152</v>
      </c>
      <c r="AD4145" s="103">
        <f t="shared" si="322"/>
        <v>2455.5953488372097</v>
      </c>
      <c r="AE4145" s="104">
        <f t="shared" si="323"/>
        <v>328.28411906976748</v>
      </c>
      <c r="AF4145" s="104">
        <f t="shared" si="324"/>
        <v>12474.796524651165</v>
      </c>
    </row>
    <row r="4146" spans="28:32" ht="20.100000000000001" customHeight="1" x14ac:dyDescent="0.5">
      <c r="AB4146" s="102">
        <f t="shared" si="320"/>
        <v>38</v>
      </c>
      <c r="AC4146" s="103">
        <f t="shared" si="321"/>
        <v>64.620930232558152</v>
      </c>
      <c r="AD4146" s="103">
        <f t="shared" si="322"/>
        <v>2455.5953488372097</v>
      </c>
      <c r="AE4146" s="104">
        <f t="shared" si="323"/>
        <v>328.28411906976748</v>
      </c>
      <c r="AF4146" s="104">
        <f t="shared" si="324"/>
        <v>12474.796524651165</v>
      </c>
    </row>
    <row r="4147" spans="28:32" ht="20.100000000000001" customHeight="1" x14ac:dyDescent="0.5">
      <c r="AB4147" s="102">
        <f t="shared" si="320"/>
        <v>38</v>
      </c>
      <c r="AC4147" s="103">
        <f t="shared" si="321"/>
        <v>64.620930232558152</v>
      </c>
      <c r="AD4147" s="103">
        <f t="shared" si="322"/>
        <v>2455.5953488372097</v>
      </c>
      <c r="AE4147" s="104">
        <f t="shared" si="323"/>
        <v>328.28411906976748</v>
      </c>
      <c r="AF4147" s="104">
        <f t="shared" si="324"/>
        <v>12474.796524651165</v>
      </c>
    </row>
    <row r="4148" spans="28:32" ht="20.100000000000001" customHeight="1" x14ac:dyDescent="0.5">
      <c r="AB4148" s="102">
        <f t="shared" si="320"/>
        <v>38</v>
      </c>
      <c r="AC4148" s="103">
        <f t="shared" si="321"/>
        <v>64.620930232558152</v>
      </c>
      <c r="AD4148" s="103">
        <f t="shared" si="322"/>
        <v>2455.5953488372097</v>
      </c>
      <c r="AE4148" s="104">
        <f t="shared" si="323"/>
        <v>328.28411906976748</v>
      </c>
      <c r="AF4148" s="104">
        <f t="shared" si="324"/>
        <v>12474.796524651165</v>
      </c>
    </row>
    <row r="4149" spans="28:32" ht="20.100000000000001" customHeight="1" x14ac:dyDescent="0.5">
      <c r="AB4149" s="102">
        <f t="shared" si="320"/>
        <v>38</v>
      </c>
      <c r="AC4149" s="103">
        <f t="shared" si="321"/>
        <v>64.620930232558152</v>
      </c>
      <c r="AD4149" s="103">
        <f t="shared" si="322"/>
        <v>2455.5953488372097</v>
      </c>
      <c r="AE4149" s="104">
        <f t="shared" si="323"/>
        <v>328.28411906976748</v>
      </c>
      <c r="AF4149" s="104">
        <f t="shared" si="324"/>
        <v>12474.796524651165</v>
      </c>
    </row>
    <row r="4150" spans="28:32" ht="20.100000000000001" customHeight="1" x14ac:dyDescent="0.5">
      <c r="AB4150" s="102">
        <f t="shared" si="320"/>
        <v>38</v>
      </c>
      <c r="AC4150" s="103">
        <f t="shared" si="321"/>
        <v>64.620930232558152</v>
      </c>
      <c r="AD4150" s="103">
        <f t="shared" si="322"/>
        <v>2455.5953488372097</v>
      </c>
      <c r="AE4150" s="104">
        <f t="shared" si="323"/>
        <v>328.28411906976748</v>
      </c>
      <c r="AF4150" s="104">
        <f t="shared" si="324"/>
        <v>12474.796524651165</v>
      </c>
    </row>
    <row r="4151" spans="28:32" ht="20.100000000000001" customHeight="1" x14ac:dyDescent="0.5">
      <c r="AB4151" s="102">
        <f t="shared" si="320"/>
        <v>38</v>
      </c>
      <c r="AC4151" s="103">
        <f t="shared" si="321"/>
        <v>64.620930232558152</v>
      </c>
      <c r="AD4151" s="103">
        <f t="shared" si="322"/>
        <v>2455.5953488372097</v>
      </c>
      <c r="AE4151" s="104">
        <f t="shared" si="323"/>
        <v>328.28411906976748</v>
      </c>
      <c r="AF4151" s="104">
        <f t="shared" si="324"/>
        <v>12474.796524651165</v>
      </c>
    </row>
    <row r="4152" spans="28:32" ht="20.100000000000001" customHeight="1" x14ac:dyDescent="0.5">
      <c r="AB4152" s="102">
        <f t="shared" si="320"/>
        <v>38</v>
      </c>
      <c r="AC4152" s="103">
        <f t="shared" si="321"/>
        <v>64.620930232558152</v>
      </c>
      <c r="AD4152" s="103">
        <f t="shared" si="322"/>
        <v>2455.5953488372097</v>
      </c>
      <c r="AE4152" s="104">
        <f t="shared" si="323"/>
        <v>328.28411906976748</v>
      </c>
      <c r="AF4152" s="104">
        <f t="shared" si="324"/>
        <v>12474.796524651165</v>
      </c>
    </row>
    <row r="4153" spans="28:32" ht="20.100000000000001" customHeight="1" x14ac:dyDescent="0.5">
      <c r="AB4153" s="102">
        <f t="shared" si="320"/>
        <v>38</v>
      </c>
      <c r="AC4153" s="103">
        <f t="shared" si="321"/>
        <v>64.620930232558152</v>
      </c>
      <c r="AD4153" s="103">
        <f t="shared" si="322"/>
        <v>2455.5953488372097</v>
      </c>
      <c r="AE4153" s="104">
        <f t="shared" si="323"/>
        <v>328.28411906976748</v>
      </c>
      <c r="AF4153" s="104">
        <f t="shared" si="324"/>
        <v>12474.796524651165</v>
      </c>
    </row>
    <row r="4154" spans="28:32" ht="20.100000000000001" customHeight="1" x14ac:dyDescent="0.5">
      <c r="AB4154" s="102">
        <f t="shared" si="320"/>
        <v>38</v>
      </c>
      <c r="AC4154" s="103">
        <f t="shared" si="321"/>
        <v>64.620930232558152</v>
      </c>
      <c r="AD4154" s="103">
        <f t="shared" si="322"/>
        <v>2455.5953488372097</v>
      </c>
      <c r="AE4154" s="104">
        <f t="shared" si="323"/>
        <v>328.28411906976748</v>
      </c>
      <c r="AF4154" s="104">
        <f t="shared" si="324"/>
        <v>12474.796524651165</v>
      </c>
    </row>
    <row r="4155" spans="28:32" ht="20.100000000000001" customHeight="1" x14ac:dyDescent="0.5">
      <c r="AB4155" s="102">
        <f t="shared" si="320"/>
        <v>38</v>
      </c>
      <c r="AC4155" s="103">
        <f t="shared" si="321"/>
        <v>64.620930232558152</v>
      </c>
      <c r="AD4155" s="103">
        <f t="shared" si="322"/>
        <v>2455.5953488372097</v>
      </c>
      <c r="AE4155" s="104">
        <f t="shared" si="323"/>
        <v>328.28411906976748</v>
      </c>
      <c r="AF4155" s="104">
        <f t="shared" si="324"/>
        <v>12474.796524651165</v>
      </c>
    </row>
    <row r="4156" spans="28:32" ht="20.100000000000001" customHeight="1" x14ac:dyDescent="0.5">
      <c r="AB4156" s="102">
        <f t="shared" si="320"/>
        <v>38</v>
      </c>
      <c r="AC4156" s="103">
        <f t="shared" si="321"/>
        <v>64.620930232558152</v>
      </c>
      <c r="AD4156" s="103">
        <f t="shared" si="322"/>
        <v>2455.5953488372097</v>
      </c>
      <c r="AE4156" s="104">
        <f t="shared" si="323"/>
        <v>328.28411906976748</v>
      </c>
      <c r="AF4156" s="104">
        <f t="shared" si="324"/>
        <v>12474.796524651165</v>
      </c>
    </row>
    <row r="4157" spans="28:32" ht="20.100000000000001" customHeight="1" x14ac:dyDescent="0.5">
      <c r="AB4157" s="102">
        <f t="shared" si="320"/>
        <v>38</v>
      </c>
      <c r="AC4157" s="103">
        <f t="shared" si="321"/>
        <v>64.620930232558152</v>
      </c>
      <c r="AD4157" s="103">
        <f t="shared" si="322"/>
        <v>2455.5953488372097</v>
      </c>
      <c r="AE4157" s="104">
        <f t="shared" si="323"/>
        <v>328.28411906976748</v>
      </c>
      <c r="AF4157" s="104">
        <f t="shared" si="324"/>
        <v>12474.796524651165</v>
      </c>
    </row>
    <row r="4158" spans="28:32" ht="20.100000000000001" customHeight="1" x14ac:dyDescent="0.5">
      <c r="AB4158" s="102">
        <f t="shared" si="320"/>
        <v>38</v>
      </c>
      <c r="AC4158" s="103">
        <f t="shared" si="321"/>
        <v>64.620930232558152</v>
      </c>
      <c r="AD4158" s="103">
        <f t="shared" si="322"/>
        <v>2455.5953488372097</v>
      </c>
      <c r="AE4158" s="104">
        <f t="shared" si="323"/>
        <v>328.28411906976748</v>
      </c>
      <c r="AF4158" s="104">
        <f t="shared" si="324"/>
        <v>12474.796524651165</v>
      </c>
    </row>
    <row r="4159" spans="28:32" ht="20.100000000000001" customHeight="1" x14ac:dyDescent="0.5">
      <c r="AB4159" s="102">
        <f t="shared" si="320"/>
        <v>38</v>
      </c>
      <c r="AC4159" s="103">
        <f t="shared" si="321"/>
        <v>64.620930232558152</v>
      </c>
      <c r="AD4159" s="103">
        <f t="shared" si="322"/>
        <v>2455.5953488372097</v>
      </c>
      <c r="AE4159" s="104">
        <f t="shared" si="323"/>
        <v>328.28411906976748</v>
      </c>
      <c r="AF4159" s="104">
        <f t="shared" si="324"/>
        <v>12474.796524651165</v>
      </c>
    </row>
    <row r="4160" spans="28:32" ht="20.100000000000001" customHeight="1" x14ac:dyDescent="0.5">
      <c r="AB4160" s="102">
        <f t="shared" si="320"/>
        <v>38</v>
      </c>
      <c r="AC4160" s="103">
        <f t="shared" si="321"/>
        <v>64.620930232558152</v>
      </c>
      <c r="AD4160" s="103">
        <f t="shared" si="322"/>
        <v>2455.5953488372097</v>
      </c>
      <c r="AE4160" s="104">
        <f t="shared" si="323"/>
        <v>328.28411906976748</v>
      </c>
      <c r="AF4160" s="104">
        <f t="shared" si="324"/>
        <v>12474.796524651165</v>
      </c>
    </row>
    <row r="4161" spans="28:32" ht="20.100000000000001" customHeight="1" x14ac:dyDescent="0.5">
      <c r="AB4161" s="102">
        <f t="shared" si="320"/>
        <v>38</v>
      </c>
      <c r="AC4161" s="103">
        <f t="shared" si="321"/>
        <v>64.620930232558152</v>
      </c>
      <c r="AD4161" s="103">
        <f t="shared" si="322"/>
        <v>2455.5953488372097</v>
      </c>
      <c r="AE4161" s="104">
        <f t="shared" si="323"/>
        <v>328.28411906976748</v>
      </c>
      <c r="AF4161" s="104">
        <f t="shared" si="324"/>
        <v>12474.796524651165</v>
      </c>
    </row>
    <row r="4162" spans="28:32" ht="20.100000000000001" customHeight="1" x14ac:dyDescent="0.5">
      <c r="AB4162" s="102">
        <f t="shared" si="320"/>
        <v>38</v>
      </c>
      <c r="AC4162" s="103">
        <f t="shared" si="321"/>
        <v>64.620930232558152</v>
      </c>
      <c r="AD4162" s="103">
        <f t="shared" si="322"/>
        <v>2455.5953488372097</v>
      </c>
      <c r="AE4162" s="104">
        <f t="shared" si="323"/>
        <v>328.28411906976748</v>
      </c>
      <c r="AF4162" s="104">
        <f t="shared" si="324"/>
        <v>12474.796524651165</v>
      </c>
    </row>
    <row r="4163" spans="28:32" ht="20.100000000000001" customHeight="1" x14ac:dyDescent="0.5">
      <c r="AB4163" s="102">
        <f t="shared" si="320"/>
        <v>38</v>
      </c>
      <c r="AC4163" s="103">
        <f t="shared" si="321"/>
        <v>64.620930232558152</v>
      </c>
      <c r="AD4163" s="103">
        <f t="shared" si="322"/>
        <v>2455.5953488372097</v>
      </c>
      <c r="AE4163" s="104">
        <f t="shared" si="323"/>
        <v>328.28411906976748</v>
      </c>
      <c r="AF4163" s="104">
        <f t="shared" si="324"/>
        <v>12474.796524651165</v>
      </c>
    </row>
    <row r="4164" spans="28:32" ht="20.100000000000001" customHeight="1" x14ac:dyDescent="0.5">
      <c r="AB4164" s="102">
        <f t="shared" si="320"/>
        <v>38</v>
      </c>
      <c r="AC4164" s="103">
        <f t="shared" si="321"/>
        <v>64.620930232558152</v>
      </c>
      <c r="AD4164" s="103">
        <f t="shared" si="322"/>
        <v>2455.5953488372097</v>
      </c>
      <c r="AE4164" s="104">
        <f t="shared" si="323"/>
        <v>328.28411906976748</v>
      </c>
      <c r="AF4164" s="104">
        <f t="shared" si="324"/>
        <v>12474.796524651165</v>
      </c>
    </row>
    <row r="4165" spans="28:32" ht="20.100000000000001" customHeight="1" x14ac:dyDescent="0.5">
      <c r="AB4165" s="102">
        <f t="shared" si="320"/>
        <v>38</v>
      </c>
      <c r="AC4165" s="103">
        <f t="shared" si="321"/>
        <v>64.620930232558152</v>
      </c>
      <c r="AD4165" s="103">
        <f t="shared" si="322"/>
        <v>2455.5953488372097</v>
      </c>
      <c r="AE4165" s="104">
        <f t="shared" si="323"/>
        <v>328.28411906976748</v>
      </c>
      <c r="AF4165" s="104">
        <f t="shared" si="324"/>
        <v>12474.796524651165</v>
      </c>
    </row>
    <row r="4166" spans="28:32" ht="20.100000000000001" customHeight="1" x14ac:dyDescent="0.5">
      <c r="AB4166" s="102">
        <f t="shared" si="320"/>
        <v>38</v>
      </c>
      <c r="AC4166" s="103">
        <f t="shared" si="321"/>
        <v>64.620930232558152</v>
      </c>
      <c r="AD4166" s="103">
        <f t="shared" si="322"/>
        <v>2455.5953488372097</v>
      </c>
      <c r="AE4166" s="104">
        <f t="shared" si="323"/>
        <v>328.28411906976748</v>
      </c>
      <c r="AF4166" s="104">
        <f t="shared" si="324"/>
        <v>12474.796524651165</v>
      </c>
    </row>
    <row r="4167" spans="28:32" ht="20.100000000000001" customHeight="1" x14ac:dyDescent="0.5">
      <c r="AB4167" s="102">
        <f t="shared" ref="AB4167:AB4230" si="325">AB4166+U4167</f>
        <v>38</v>
      </c>
      <c r="AC4167" s="103">
        <f t="shared" ref="AC4167:AC4230" si="326">IF(U4167&gt;0,(W4167+AD4166)/AB4167,AC4166)</f>
        <v>64.620930232558152</v>
      </c>
      <c r="AD4167" s="103">
        <f t="shared" ref="AD4167:AD4230" si="327">AB4167*AC4167</f>
        <v>2455.5953488372097</v>
      </c>
      <c r="AE4167" s="104">
        <f t="shared" ref="AE4167:AE4230" si="328">IF(U4167&gt;0,(AF4166+Z4167)/AB4167,AE4166)</f>
        <v>328.28411906976748</v>
      </c>
      <c r="AF4167" s="104">
        <f t="shared" ref="AF4167:AF4230" si="329">AB4167*AE4167</f>
        <v>12474.796524651165</v>
      </c>
    </row>
    <row r="4168" spans="28:32" ht="20.100000000000001" customHeight="1" x14ac:dyDescent="0.5">
      <c r="AB4168" s="102">
        <f t="shared" si="325"/>
        <v>38</v>
      </c>
      <c r="AC4168" s="103">
        <f t="shared" si="326"/>
        <v>64.620930232558152</v>
      </c>
      <c r="AD4168" s="103">
        <f t="shared" si="327"/>
        <v>2455.5953488372097</v>
      </c>
      <c r="AE4168" s="104">
        <f t="shared" si="328"/>
        <v>328.28411906976748</v>
      </c>
      <c r="AF4168" s="104">
        <f t="shared" si="329"/>
        <v>12474.796524651165</v>
      </c>
    </row>
    <row r="4169" spans="28:32" ht="20.100000000000001" customHeight="1" x14ac:dyDescent="0.5">
      <c r="AB4169" s="102">
        <f t="shared" si="325"/>
        <v>38</v>
      </c>
      <c r="AC4169" s="103">
        <f t="shared" si="326"/>
        <v>64.620930232558152</v>
      </c>
      <c r="AD4169" s="103">
        <f t="shared" si="327"/>
        <v>2455.5953488372097</v>
      </c>
      <c r="AE4169" s="104">
        <f t="shared" si="328"/>
        <v>328.28411906976748</v>
      </c>
      <c r="AF4169" s="104">
        <f t="shared" si="329"/>
        <v>12474.796524651165</v>
      </c>
    </row>
    <row r="4170" spans="28:32" ht="20.100000000000001" customHeight="1" x14ac:dyDescent="0.5">
      <c r="AB4170" s="102">
        <f t="shared" si="325"/>
        <v>38</v>
      </c>
      <c r="AC4170" s="103">
        <f t="shared" si="326"/>
        <v>64.620930232558152</v>
      </c>
      <c r="AD4170" s="103">
        <f t="shared" si="327"/>
        <v>2455.5953488372097</v>
      </c>
      <c r="AE4170" s="104">
        <f t="shared" si="328"/>
        <v>328.28411906976748</v>
      </c>
      <c r="AF4170" s="104">
        <f t="shared" si="329"/>
        <v>12474.796524651165</v>
      </c>
    </row>
    <row r="4171" spans="28:32" ht="20.100000000000001" customHeight="1" x14ac:dyDescent="0.5">
      <c r="AB4171" s="102">
        <f t="shared" si="325"/>
        <v>38</v>
      </c>
      <c r="AC4171" s="103">
        <f t="shared" si="326"/>
        <v>64.620930232558152</v>
      </c>
      <c r="AD4171" s="103">
        <f t="shared" si="327"/>
        <v>2455.5953488372097</v>
      </c>
      <c r="AE4171" s="104">
        <f t="shared" si="328"/>
        <v>328.28411906976748</v>
      </c>
      <c r="AF4171" s="104">
        <f t="shared" si="329"/>
        <v>12474.796524651165</v>
      </c>
    </row>
    <row r="4172" spans="28:32" ht="20.100000000000001" customHeight="1" x14ac:dyDescent="0.5">
      <c r="AB4172" s="102">
        <f t="shared" si="325"/>
        <v>38</v>
      </c>
      <c r="AC4172" s="103">
        <f t="shared" si="326"/>
        <v>64.620930232558152</v>
      </c>
      <c r="AD4172" s="103">
        <f t="shared" si="327"/>
        <v>2455.5953488372097</v>
      </c>
      <c r="AE4172" s="104">
        <f t="shared" si="328"/>
        <v>328.28411906976748</v>
      </c>
      <c r="AF4172" s="104">
        <f t="shared" si="329"/>
        <v>12474.796524651165</v>
      </c>
    </row>
    <row r="4173" spans="28:32" ht="20.100000000000001" customHeight="1" x14ac:dyDescent="0.5">
      <c r="AB4173" s="102">
        <f t="shared" si="325"/>
        <v>38</v>
      </c>
      <c r="AC4173" s="103">
        <f t="shared" si="326"/>
        <v>64.620930232558152</v>
      </c>
      <c r="AD4173" s="103">
        <f t="shared" si="327"/>
        <v>2455.5953488372097</v>
      </c>
      <c r="AE4173" s="104">
        <f t="shared" si="328"/>
        <v>328.28411906976748</v>
      </c>
      <c r="AF4173" s="104">
        <f t="shared" si="329"/>
        <v>12474.796524651165</v>
      </c>
    </row>
    <row r="4174" spans="28:32" ht="20.100000000000001" customHeight="1" x14ac:dyDescent="0.5">
      <c r="AB4174" s="102">
        <f t="shared" si="325"/>
        <v>38</v>
      </c>
      <c r="AC4174" s="103">
        <f t="shared" si="326"/>
        <v>64.620930232558152</v>
      </c>
      <c r="AD4174" s="103">
        <f t="shared" si="327"/>
        <v>2455.5953488372097</v>
      </c>
      <c r="AE4174" s="104">
        <f t="shared" si="328"/>
        <v>328.28411906976748</v>
      </c>
      <c r="AF4174" s="104">
        <f t="shared" si="329"/>
        <v>12474.796524651165</v>
      </c>
    </row>
    <row r="4175" spans="28:32" ht="20.100000000000001" customHeight="1" x14ac:dyDescent="0.5">
      <c r="AB4175" s="102">
        <f t="shared" si="325"/>
        <v>38</v>
      </c>
      <c r="AC4175" s="103">
        <f t="shared" si="326"/>
        <v>64.620930232558152</v>
      </c>
      <c r="AD4175" s="103">
        <f t="shared" si="327"/>
        <v>2455.5953488372097</v>
      </c>
      <c r="AE4175" s="104">
        <f t="shared" si="328"/>
        <v>328.28411906976748</v>
      </c>
      <c r="AF4175" s="104">
        <f t="shared" si="329"/>
        <v>12474.796524651165</v>
      </c>
    </row>
    <row r="4176" spans="28:32" ht="20.100000000000001" customHeight="1" x14ac:dyDescent="0.5">
      <c r="AB4176" s="102">
        <f t="shared" si="325"/>
        <v>38</v>
      </c>
      <c r="AC4176" s="103">
        <f t="shared" si="326"/>
        <v>64.620930232558152</v>
      </c>
      <c r="AD4176" s="103">
        <f t="shared" si="327"/>
        <v>2455.5953488372097</v>
      </c>
      <c r="AE4176" s="104">
        <f t="shared" si="328"/>
        <v>328.28411906976748</v>
      </c>
      <c r="AF4176" s="104">
        <f t="shared" si="329"/>
        <v>12474.796524651165</v>
      </c>
    </row>
    <row r="4177" spans="28:32" ht="20.100000000000001" customHeight="1" x14ac:dyDescent="0.5">
      <c r="AB4177" s="102">
        <f t="shared" si="325"/>
        <v>38</v>
      </c>
      <c r="AC4177" s="103">
        <f t="shared" si="326"/>
        <v>64.620930232558152</v>
      </c>
      <c r="AD4177" s="103">
        <f t="shared" si="327"/>
        <v>2455.5953488372097</v>
      </c>
      <c r="AE4177" s="104">
        <f t="shared" si="328"/>
        <v>328.28411906976748</v>
      </c>
      <c r="AF4177" s="104">
        <f t="shared" si="329"/>
        <v>12474.796524651165</v>
      </c>
    </row>
    <row r="4178" spans="28:32" ht="20.100000000000001" customHeight="1" x14ac:dyDescent="0.5">
      <c r="AB4178" s="102">
        <f t="shared" si="325"/>
        <v>38</v>
      </c>
      <c r="AC4178" s="103">
        <f t="shared" si="326"/>
        <v>64.620930232558152</v>
      </c>
      <c r="AD4178" s="103">
        <f t="shared" si="327"/>
        <v>2455.5953488372097</v>
      </c>
      <c r="AE4178" s="104">
        <f t="shared" si="328"/>
        <v>328.28411906976748</v>
      </c>
      <c r="AF4178" s="104">
        <f t="shared" si="329"/>
        <v>12474.796524651165</v>
      </c>
    </row>
    <row r="4179" spans="28:32" ht="20.100000000000001" customHeight="1" x14ac:dyDescent="0.5">
      <c r="AB4179" s="102">
        <f t="shared" si="325"/>
        <v>38</v>
      </c>
      <c r="AC4179" s="103">
        <f t="shared" si="326"/>
        <v>64.620930232558152</v>
      </c>
      <c r="AD4179" s="103">
        <f t="shared" si="327"/>
        <v>2455.5953488372097</v>
      </c>
      <c r="AE4179" s="104">
        <f t="shared" si="328"/>
        <v>328.28411906976748</v>
      </c>
      <c r="AF4179" s="104">
        <f t="shared" si="329"/>
        <v>12474.796524651165</v>
      </c>
    </row>
    <row r="4180" spans="28:32" ht="20.100000000000001" customHeight="1" x14ac:dyDescent="0.5">
      <c r="AB4180" s="102">
        <f t="shared" si="325"/>
        <v>38</v>
      </c>
      <c r="AC4180" s="103">
        <f t="shared" si="326"/>
        <v>64.620930232558152</v>
      </c>
      <c r="AD4180" s="103">
        <f t="shared" si="327"/>
        <v>2455.5953488372097</v>
      </c>
      <c r="AE4180" s="104">
        <f t="shared" si="328"/>
        <v>328.28411906976748</v>
      </c>
      <c r="AF4180" s="104">
        <f t="shared" si="329"/>
        <v>12474.796524651165</v>
      </c>
    </row>
    <row r="4181" spans="28:32" ht="20.100000000000001" customHeight="1" x14ac:dyDescent="0.5">
      <c r="AB4181" s="102">
        <f t="shared" si="325"/>
        <v>38</v>
      </c>
      <c r="AC4181" s="103">
        <f t="shared" si="326"/>
        <v>64.620930232558152</v>
      </c>
      <c r="AD4181" s="103">
        <f t="shared" si="327"/>
        <v>2455.5953488372097</v>
      </c>
      <c r="AE4181" s="104">
        <f t="shared" si="328"/>
        <v>328.28411906976748</v>
      </c>
      <c r="AF4181" s="104">
        <f t="shared" si="329"/>
        <v>12474.796524651165</v>
      </c>
    </row>
    <row r="4182" spans="28:32" ht="20.100000000000001" customHeight="1" x14ac:dyDescent="0.5">
      <c r="AB4182" s="102">
        <f t="shared" si="325"/>
        <v>38</v>
      </c>
      <c r="AC4182" s="103">
        <f t="shared" si="326"/>
        <v>64.620930232558152</v>
      </c>
      <c r="AD4182" s="103">
        <f t="shared" si="327"/>
        <v>2455.5953488372097</v>
      </c>
      <c r="AE4182" s="104">
        <f t="shared" si="328"/>
        <v>328.28411906976748</v>
      </c>
      <c r="AF4182" s="104">
        <f t="shared" si="329"/>
        <v>12474.796524651165</v>
      </c>
    </row>
    <row r="4183" spans="28:32" ht="20.100000000000001" customHeight="1" x14ac:dyDescent="0.5">
      <c r="AB4183" s="102">
        <f t="shared" si="325"/>
        <v>38</v>
      </c>
      <c r="AC4183" s="103">
        <f t="shared" si="326"/>
        <v>64.620930232558152</v>
      </c>
      <c r="AD4183" s="103">
        <f t="shared" si="327"/>
        <v>2455.5953488372097</v>
      </c>
      <c r="AE4183" s="104">
        <f t="shared" si="328"/>
        <v>328.28411906976748</v>
      </c>
      <c r="AF4183" s="104">
        <f t="shared" si="329"/>
        <v>12474.796524651165</v>
      </c>
    </row>
    <row r="4184" spans="28:32" ht="20.100000000000001" customHeight="1" x14ac:dyDescent="0.5">
      <c r="AB4184" s="102">
        <f t="shared" si="325"/>
        <v>38</v>
      </c>
      <c r="AC4184" s="103">
        <f t="shared" si="326"/>
        <v>64.620930232558152</v>
      </c>
      <c r="AD4184" s="103">
        <f t="shared" si="327"/>
        <v>2455.5953488372097</v>
      </c>
      <c r="AE4184" s="104">
        <f t="shared" si="328"/>
        <v>328.28411906976748</v>
      </c>
      <c r="AF4184" s="104">
        <f t="shared" si="329"/>
        <v>12474.796524651165</v>
      </c>
    </row>
    <row r="4185" spans="28:32" ht="20.100000000000001" customHeight="1" x14ac:dyDescent="0.5">
      <c r="AB4185" s="102">
        <f t="shared" si="325"/>
        <v>38</v>
      </c>
      <c r="AC4185" s="103">
        <f t="shared" si="326"/>
        <v>64.620930232558152</v>
      </c>
      <c r="AD4185" s="103">
        <f t="shared" si="327"/>
        <v>2455.5953488372097</v>
      </c>
      <c r="AE4185" s="104">
        <f t="shared" si="328"/>
        <v>328.28411906976748</v>
      </c>
      <c r="AF4185" s="104">
        <f t="shared" si="329"/>
        <v>12474.796524651165</v>
      </c>
    </row>
    <row r="4186" spans="28:32" ht="20.100000000000001" customHeight="1" x14ac:dyDescent="0.5">
      <c r="AB4186" s="102">
        <f t="shared" si="325"/>
        <v>38</v>
      </c>
      <c r="AC4186" s="103">
        <f t="shared" si="326"/>
        <v>64.620930232558152</v>
      </c>
      <c r="AD4186" s="103">
        <f t="shared" si="327"/>
        <v>2455.5953488372097</v>
      </c>
      <c r="AE4186" s="104">
        <f t="shared" si="328"/>
        <v>328.28411906976748</v>
      </c>
      <c r="AF4186" s="104">
        <f t="shared" si="329"/>
        <v>12474.796524651165</v>
      </c>
    </row>
    <row r="4187" spans="28:32" ht="20.100000000000001" customHeight="1" x14ac:dyDescent="0.5">
      <c r="AB4187" s="102">
        <f t="shared" si="325"/>
        <v>38</v>
      </c>
      <c r="AC4187" s="103">
        <f t="shared" si="326"/>
        <v>64.620930232558152</v>
      </c>
      <c r="AD4187" s="103">
        <f t="shared" si="327"/>
        <v>2455.5953488372097</v>
      </c>
      <c r="AE4187" s="104">
        <f t="shared" si="328"/>
        <v>328.28411906976748</v>
      </c>
      <c r="AF4187" s="104">
        <f t="shared" si="329"/>
        <v>12474.796524651165</v>
      </c>
    </row>
    <row r="4188" spans="28:32" ht="20.100000000000001" customHeight="1" x14ac:dyDescent="0.5">
      <c r="AB4188" s="102">
        <f t="shared" si="325"/>
        <v>38</v>
      </c>
      <c r="AC4188" s="103">
        <f t="shared" si="326"/>
        <v>64.620930232558152</v>
      </c>
      <c r="AD4188" s="103">
        <f t="shared" si="327"/>
        <v>2455.5953488372097</v>
      </c>
      <c r="AE4188" s="104">
        <f t="shared" si="328"/>
        <v>328.28411906976748</v>
      </c>
      <c r="AF4188" s="104">
        <f t="shared" si="329"/>
        <v>12474.796524651165</v>
      </c>
    </row>
    <row r="4189" spans="28:32" ht="20.100000000000001" customHeight="1" x14ac:dyDescent="0.5">
      <c r="AB4189" s="102">
        <f t="shared" si="325"/>
        <v>38</v>
      </c>
      <c r="AC4189" s="103">
        <f t="shared" si="326"/>
        <v>64.620930232558152</v>
      </c>
      <c r="AD4189" s="103">
        <f t="shared" si="327"/>
        <v>2455.5953488372097</v>
      </c>
      <c r="AE4189" s="104">
        <f t="shared" si="328"/>
        <v>328.28411906976748</v>
      </c>
      <c r="AF4189" s="104">
        <f t="shared" si="329"/>
        <v>12474.796524651165</v>
      </c>
    </row>
    <row r="4190" spans="28:32" ht="20.100000000000001" customHeight="1" x14ac:dyDescent="0.5">
      <c r="AB4190" s="102">
        <f t="shared" si="325"/>
        <v>38</v>
      </c>
      <c r="AC4190" s="103">
        <f t="shared" si="326"/>
        <v>64.620930232558152</v>
      </c>
      <c r="AD4190" s="103">
        <f t="shared" si="327"/>
        <v>2455.5953488372097</v>
      </c>
      <c r="AE4190" s="104">
        <f t="shared" si="328"/>
        <v>328.28411906976748</v>
      </c>
      <c r="AF4190" s="104">
        <f t="shared" si="329"/>
        <v>12474.796524651165</v>
      </c>
    </row>
    <row r="4191" spans="28:32" ht="20.100000000000001" customHeight="1" x14ac:dyDescent="0.5">
      <c r="AB4191" s="102">
        <f t="shared" si="325"/>
        <v>38</v>
      </c>
      <c r="AC4191" s="103">
        <f t="shared" si="326"/>
        <v>64.620930232558152</v>
      </c>
      <c r="AD4191" s="103">
        <f t="shared" si="327"/>
        <v>2455.5953488372097</v>
      </c>
      <c r="AE4191" s="104">
        <f t="shared" si="328"/>
        <v>328.28411906976748</v>
      </c>
      <c r="AF4191" s="104">
        <f t="shared" si="329"/>
        <v>12474.796524651165</v>
      </c>
    </row>
    <row r="4192" spans="28:32" ht="20.100000000000001" customHeight="1" x14ac:dyDescent="0.5">
      <c r="AB4192" s="102">
        <f t="shared" si="325"/>
        <v>38</v>
      </c>
      <c r="AC4192" s="103">
        <f t="shared" si="326"/>
        <v>64.620930232558152</v>
      </c>
      <c r="AD4192" s="103">
        <f t="shared" si="327"/>
        <v>2455.5953488372097</v>
      </c>
      <c r="AE4192" s="104">
        <f t="shared" si="328"/>
        <v>328.28411906976748</v>
      </c>
      <c r="AF4192" s="104">
        <f t="shared" si="329"/>
        <v>12474.796524651165</v>
      </c>
    </row>
    <row r="4193" spans="28:32" ht="20.100000000000001" customHeight="1" x14ac:dyDescent="0.5">
      <c r="AB4193" s="102">
        <f t="shared" si="325"/>
        <v>38</v>
      </c>
      <c r="AC4193" s="103">
        <f t="shared" si="326"/>
        <v>64.620930232558152</v>
      </c>
      <c r="AD4193" s="103">
        <f t="shared" si="327"/>
        <v>2455.5953488372097</v>
      </c>
      <c r="AE4193" s="104">
        <f t="shared" si="328"/>
        <v>328.28411906976748</v>
      </c>
      <c r="AF4193" s="104">
        <f t="shared" si="329"/>
        <v>12474.796524651165</v>
      </c>
    </row>
    <row r="4194" spans="28:32" ht="20.100000000000001" customHeight="1" x14ac:dyDescent="0.5">
      <c r="AB4194" s="102">
        <f t="shared" si="325"/>
        <v>38</v>
      </c>
      <c r="AC4194" s="103">
        <f t="shared" si="326"/>
        <v>64.620930232558152</v>
      </c>
      <c r="AD4194" s="103">
        <f t="shared" si="327"/>
        <v>2455.5953488372097</v>
      </c>
      <c r="AE4194" s="104">
        <f t="shared" si="328"/>
        <v>328.28411906976748</v>
      </c>
      <c r="AF4194" s="104">
        <f t="shared" si="329"/>
        <v>12474.796524651165</v>
      </c>
    </row>
    <row r="4195" spans="28:32" ht="20.100000000000001" customHeight="1" x14ac:dyDescent="0.5">
      <c r="AB4195" s="102">
        <f t="shared" si="325"/>
        <v>38</v>
      </c>
      <c r="AC4195" s="103">
        <f t="shared" si="326"/>
        <v>64.620930232558152</v>
      </c>
      <c r="AD4195" s="103">
        <f t="shared" si="327"/>
        <v>2455.5953488372097</v>
      </c>
      <c r="AE4195" s="104">
        <f t="shared" si="328"/>
        <v>328.28411906976748</v>
      </c>
      <c r="AF4195" s="104">
        <f t="shared" si="329"/>
        <v>12474.796524651165</v>
      </c>
    </row>
    <row r="4196" spans="28:32" ht="20.100000000000001" customHeight="1" x14ac:dyDescent="0.5">
      <c r="AB4196" s="102">
        <f t="shared" si="325"/>
        <v>38</v>
      </c>
      <c r="AC4196" s="103">
        <f t="shared" si="326"/>
        <v>64.620930232558152</v>
      </c>
      <c r="AD4196" s="103">
        <f t="shared" si="327"/>
        <v>2455.5953488372097</v>
      </c>
      <c r="AE4196" s="104">
        <f t="shared" si="328"/>
        <v>328.28411906976748</v>
      </c>
      <c r="AF4196" s="104">
        <f t="shared" si="329"/>
        <v>12474.796524651165</v>
      </c>
    </row>
    <row r="4197" spans="28:32" ht="20.100000000000001" customHeight="1" x14ac:dyDescent="0.5">
      <c r="AB4197" s="102">
        <f t="shared" si="325"/>
        <v>38</v>
      </c>
      <c r="AC4197" s="103">
        <f t="shared" si="326"/>
        <v>64.620930232558152</v>
      </c>
      <c r="AD4197" s="103">
        <f t="shared" si="327"/>
        <v>2455.5953488372097</v>
      </c>
      <c r="AE4197" s="104">
        <f t="shared" si="328"/>
        <v>328.28411906976748</v>
      </c>
      <c r="AF4197" s="104">
        <f t="shared" si="329"/>
        <v>12474.796524651165</v>
      </c>
    </row>
    <row r="4198" spans="28:32" ht="20.100000000000001" customHeight="1" x14ac:dyDescent="0.5">
      <c r="AB4198" s="102">
        <f t="shared" si="325"/>
        <v>38</v>
      </c>
      <c r="AC4198" s="103">
        <f t="shared" si="326"/>
        <v>64.620930232558152</v>
      </c>
      <c r="AD4198" s="103">
        <f t="shared" si="327"/>
        <v>2455.5953488372097</v>
      </c>
      <c r="AE4198" s="104">
        <f t="shared" si="328"/>
        <v>328.28411906976748</v>
      </c>
      <c r="AF4198" s="104">
        <f t="shared" si="329"/>
        <v>12474.796524651165</v>
      </c>
    </row>
    <row r="4199" spans="28:32" ht="20.100000000000001" customHeight="1" x14ac:dyDescent="0.5">
      <c r="AB4199" s="102">
        <f t="shared" si="325"/>
        <v>38</v>
      </c>
      <c r="AC4199" s="103">
        <f t="shared" si="326"/>
        <v>64.620930232558152</v>
      </c>
      <c r="AD4199" s="103">
        <f t="shared" si="327"/>
        <v>2455.5953488372097</v>
      </c>
      <c r="AE4199" s="104">
        <f t="shared" si="328"/>
        <v>328.28411906976748</v>
      </c>
      <c r="AF4199" s="104">
        <f t="shared" si="329"/>
        <v>12474.796524651165</v>
      </c>
    </row>
    <row r="4200" spans="28:32" ht="20.100000000000001" customHeight="1" x14ac:dyDescent="0.5">
      <c r="AB4200" s="102">
        <f t="shared" si="325"/>
        <v>38</v>
      </c>
      <c r="AC4200" s="103">
        <f t="shared" si="326"/>
        <v>64.620930232558152</v>
      </c>
      <c r="AD4200" s="103">
        <f t="shared" si="327"/>
        <v>2455.5953488372097</v>
      </c>
      <c r="AE4200" s="104">
        <f t="shared" si="328"/>
        <v>328.28411906976748</v>
      </c>
      <c r="AF4200" s="104">
        <f t="shared" si="329"/>
        <v>12474.796524651165</v>
      </c>
    </row>
    <row r="4201" spans="28:32" ht="20.100000000000001" customHeight="1" x14ac:dyDescent="0.5">
      <c r="AB4201" s="102">
        <f t="shared" si="325"/>
        <v>38</v>
      </c>
      <c r="AC4201" s="103">
        <f t="shared" si="326"/>
        <v>64.620930232558152</v>
      </c>
      <c r="AD4201" s="103">
        <f t="shared" si="327"/>
        <v>2455.5953488372097</v>
      </c>
      <c r="AE4201" s="104">
        <f t="shared" si="328"/>
        <v>328.28411906976748</v>
      </c>
      <c r="AF4201" s="104">
        <f t="shared" si="329"/>
        <v>12474.796524651165</v>
      </c>
    </row>
    <row r="4202" spans="28:32" ht="20.100000000000001" customHeight="1" x14ac:dyDescent="0.5">
      <c r="AB4202" s="102">
        <f t="shared" si="325"/>
        <v>38</v>
      </c>
      <c r="AC4202" s="103">
        <f t="shared" si="326"/>
        <v>64.620930232558152</v>
      </c>
      <c r="AD4202" s="103">
        <f t="shared" si="327"/>
        <v>2455.5953488372097</v>
      </c>
      <c r="AE4202" s="104">
        <f t="shared" si="328"/>
        <v>328.28411906976748</v>
      </c>
      <c r="AF4202" s="104">
        <f t="shared" si="329"/>
        <v>12474.796524651165</v>
      </c>
    </row>
    <row r="4203" spans="28:32" ht="20.100000000000001" customHeight="1" x14ac:dyDescent="0.5">
      <c r="AB4203" s="102">
        <f t="shared" si="325"/>
        <v>38</v>
      </c>
      <c r="AC4203" s="103">
        <f t="shared" si="326"/>
        <v>64.620930232558152</v>
      </c>
      <c r="AD4203" s="103">
        <f t="shared" si="327"/>
        <v>2455.5953488372097</v>
      </c>
      <c r="AE4203" s="104">
        <f t="shared" si="328"/>
        <v>328.28411906976748</v>
      </c>
      <c r="AF4203" s="104">
        <f t="shared" si="329"/>
        <v>12474.796524651165</v>
      </c>
    </row>
    <row r="4204" spans="28:32" ht="20.100000000000001" customHeight="1" x14ac:dyDescent="0.5">
      <c r="AB4204" s="102">
        <f t="shared" si="325"/>
        <v>38</v>
      </c>
      <c r="AC4204" s="103">
        <f t="shared" si="326"/>
        <v>64.620930232558152</v>
      </c>
      <c r="AD4204" s="103">
        <f t="shared" si="327"/>
        <v>2455.5953488372097</v>
      </c>
      <c r="AE4204" s="104">
        <f t="shared" si="328"/>
        <v>328.28411906976748</v>
      </c>
      <c r="AF4204" s="104">
        <f t="shared" si="329"/>
        <v>12474.796524651165</v>
      </c>
    </row>
    <row r="4205" spans="28:32" ht="20.100000000000001" customHeight="1" x14ac:dyDescent="0.5">
      <c r="AB4205" s="102">
        <f t="shared" si="325"/>
        <v>38</v>
      </c>
      <c r="AC4205" s="103">
        <f t="shared" si="326"/>
        <v>64.620930232558152</v>
      </c>
      <c r="AD4205" s="103">
        <f t="shared" si="327"/>
        <v>2455.5953488372097</v>
      </c>
      <c r="AE4205" s="104">
        <f t="shared" si="328"/>
        <v>328.28411906976748</v>
      </c>
      <c r="AF4205" s="104">
        <f t="shared" si="329"/>
        <v>12474.796524651165</v>
      </c>
    </row>
    <row r="4206" spans="28:32" ht="20.100000000000001" customHeight="1" x14ac:dyDescent="0.5">
      <c r="AB4206" s="102">
        <f t="shared" si="325"/>
        <v>38</v>
      </c>
      <c r="AC4206" s="103">
        <f t="shared" si="326"/>
        <v>64.620930232558152</v>
      </c>
      <c r="AD4206" s="103">
        <f t="shared" si="327"/>
        <v>2455.5953488372097</v>
      </c>
      <c r="AE4206" s="104">
        <f t="shared" si="328"/>
        <v>328.28411906976748</v>
      </c>
      <c r="AF4206" s="104">
        <f t="shared" si="329"/>
        <v>12474.796524651165</v>
      </c>
    </row>
    <row r="4207" spans="28:32" ht="20.100000000000001" customHeight="1" x14ac:dyDescent="0.5">
      <c r="AB4207" s="102">
        <f t="shared" si="325"/>
        <v>38</v>
      </c>
      <c r="AC4207" s="103">
        <f t="shared" si="326"/>
        <v>64.620930232558152</v>
      </c>
      <c r="AD4207" s="103">
        <f t="shared" si="327"/>
        <v>2455.5953488372097</v>
      </c>
      <c r="AE4207" s="104">
        <f t="shared" si="328"/>
        <v>328.28411906976748</v>
      </c>
      <c r="AF4207" s="104">
        <f t="shared" si="329"/>
        <v>12474.796524651165</v>
      </c>
    </row>
    <row r="4208" spans="28:32" ht="20.100000000000001" customHeight="1" x14ac:dyDescent="0.5">
      <c r="AB4208" s="102">
        <f t="shared" si="325"/>
        <v>38</v>
      </c>
      <c r="AC4208" s="103">
        <f t="shared" si="326"/>
        <v>64.620930232558152</v>
      </c>
      <c r="AD4208" s="103">
        <f t="shared" si="327"/>
        <v>2455.5953488372097</v>
      </c>
      <c r="AE4208" s="104">
        <f t="shared" si="328"/>
        <v>328.28411906976748</v>
      </c>
      <c r="AF4208" s="104">
        <f t="shared" si="329"/>
        <v>12474.796524651165</v>
      </c>
    </row>
    <row r="4209" spans="28:32" ht="20.100000000000001" customHeight="1" x14ac:dyDescent="0.5">
      <c r="AB4209" s="102">
        <f t="shared" si="325"/>
        <v>38</v>
      </c>
      <c r="AC4209" s="103">
        <f t="shared" si="326"/>
        <v>64.620930232558152</v>
      </c>
      <c r="AD4209" s="103">
        <f t="shared" si="327"/>
        <v>2455.5953488372097</v>
      </c>
      <c r="AE4209" s="104">
        <f t="shared" si="328"/>
        <v>328.28411906976748</v>
      </c>
      <c r="AF4209" s="104">
        <f t="shared" si="329"/>
        <v>12474.796524651165</v>
      </c>
    </row>
    <row r="4210" spans="28:32" ht="20.100000000000001" customHeight="1" x14ac:dyDescent="0.5">
      <c r="AB4210" s="102">
        <f t="shared" si="325"/>
        <v>38</v>
      </c>
      <c r="AC4210" s="103">
        <f t="shared" si="326"/>
        <v>64.620930232558152</v>
      </c>
      <c r="AD4210" s="103">
        <f t="shared" si="327"/>
        <v>2455.5953488372097</v>
      </c>
      <c r="AE4210" s="104">
        <f t="shared" si="328"/>
        <v>328.28411906976748</v>
      </c>
      <c r="AF4210" s="104">
        <f t="shared" si="329"/>
        <v>12474.796524651165</v>
      </c>
    </row>
    <row r="4211" spans="28:32" ht="20.100000000000001" customHeight="1" x14ac:dyDescent="0.5">
      <c r="AB4211" s="102">
        <f t="shared" si="325"/>
        <v>38</v>
      </c>
      <c r="AC4211" s="103">
        <f t="shared" si="326"/>
        <v>64.620930232558152</v>
      </c>
      <c r="AD4211" s="103">
        <f t="shared" si="327"/>
        <v>2455.5953488372097</v>
      </c>
      <c r="AE4211" s="104">
        <f t="shared" si="328"/>
        <v>328.28411906976748</v>
      </c>
      <c r="AF4211" s="104">
        <f t="shared" si="329"/>
        <v>12474.796524651165</v>
      </c>
    </row>
    <row r="4212" spans="28:32" ht="20.100000000000001" customHeight="1" x14ac:dyDescent="0.5">
      <c r="AB4212" s="102">
        <f t="shared" si="325"/>
        <v>38</v>
      </c>
      <c r="AC4212" s="103">
        <f t="shared" si="326"/>
        <v>64.620930232558152</v>
      </c>
      <c r="AD4212" s="103">
        <f t="shared" si="327"/>
        <v>2455.5953488372097</v>
      </c>
      <c r="AE4212" s="104">
        <f t="shared" si="328"/>
        <v>328.28411906976748</v>
      </c>
      <c r="AF4212" s="104">
        <f t="shared" si="329"/>
        <v>12474.796524651165</v>
      </c>
    </row>
    <row r="4213" spans="28:32" ht="20.100000000000001" customHeight="1" x14ac:dyDescent="0.5">
      <c r="AB4213" s="102">
        <f t="shared" si="325"/>
        <v>38</v>
      </c>
      <c r="AC4213" s="103">
        <f t="shared" si="326"/>
        <v>64.620930232558152</v>
      </c>
      <c r="AD4213" s="103">
        <f t="shared" si="327"/>
        <v>2455.5953488372097</v>
      </c>
      <c r="AE4213" s="104">
        <f t="shared" si="328"/>
        <v>328.28411906976748</v>
      </c>
      <c r="AF4213" s="104">
        <f t="shared" si="329"/>
        <v>12474.796524651165</v>
      </c>
    </row>
    <row r="4214" spans="28:32" ht="20.100000000000001" customHeight="1" x14ac:dyDescent="0.5">
      <c r="AB4214" s="102">
        <f t="shared" si="325"/>
        <v>38</v>
      </c>
      <c r="AC4214" s="103">
        <f t="shared" si="326"/>
        <v>64.620930232558152</v>
      </c>
      <c r="AD4214" s="103">
        <f t="shared" si="327"/>
        <v>2455.5953488372097</v>
      </c>
      <c r="AE4214" s="104">
        <f t="shared" si="328"/>
        <v>328.28411906976748</v>
      </c>
      <c r="AF4214" s="104">
        <f t="shared" si="329"/>
        <v>12474.796524651165</v>
      </c>
    </row>
    <row r="4215" spans="28:32" ht="20.100000000000001" customHeight="1" x14ac:dyDescent="0.5">
      <c r="AB4215" s="102">
        <f t="shared" si="325"/>
        <v>38</v>
      </c>
      <c r="AC4215" s="103">
        <f t="shared" si="326"/>
        <v>64.620930232558152</v>
      </c>
      <c r="AD4215" s="103">
        <f t="shared" si="327"/>
        <v>2455.5953488372097</v>
      </c>
      <c r="AE4215" s="104">
        <f t="shared" si="328"/>
        <v>328.28411906976748</v>
      </c>
      <c r="AF4215" s="104">
        <f t="shared" si="329"/>
        <v>12474.796524651165</v>
      </c>
    </row>
    <row r="4216" spans="28:32" ht="20.100000000000001" customHeight="1" x14ac:dyDescent="0.5">
      <c r="AB4216" s="102">
        <f t="shared" si="325"/>
        <v>38</v>
      </c>
      <c r="AC4216" s="103">
        <f t="shared" si="326"/>
        <v>64.620930232558152</v>
      </c>
      <c r="AD4216" s="103">
        <f t="shared" si="327"/>
        <v>2455.5953488372097</v>
      </c>
      <c r="AE4216" s="104">
        <f t="shared" si="328"/>
        <v>328.28411906976748</v>
      </c>
      <c r="AF4216" s="104">
        <f t="shared" si="329"/>
        <v>12474.796524651165</v>
      </c>
    </row>
    <row r="4217" spans="28:32" ht="20.100000000000001" customHeight="1" x14ac:dyDescent="0.5">
      <c r="AB4217" s="102">
        <f t="shared" si="325"/>
        <v>38</v>
      </c>
      <c r="AC4217" s="103">
        <f t="shared" si="326"/>
        <v>64.620930232558152</v>
      </c>
      <c r="AD4217" s="103">
        <f t="shared" si="327"/>
        <v>2455.5953488372097</v>
      </c>
      <c r="AE4217" s="104">
        <f t="shared" si="328"/>
        <v>328.28411906976748</v>
      </c>
      <c r="AF4217" s="104">
        <f t="shared" si="329"/>
        <v>12474.796524651165</v>
      </c>
    </row>
    <row r="4218" spans="28:32" ht="20.100000000000001" customHeight="1" x14ac:dyDescent="0.5">
      <c r="AB4218" s="102">
        <f t="shared" si="325"/>
        <v>38</v>
      </c>
      <c r="AC4218" s="103">
        <f t="shared" si="326"/>
        <v>64.620930232558152</v>
      </c>
      <c r="AD4218" s="103">
        <f t="shared" si="327"/>
        <v>2455.5953488372097</v>
      </c>
      <c r="AE4218" s="104">
        <f t="shared" si="328"/>
        <v>328.28411906976748</v>
      </c>
      <c r="AF4218" s="104">
        <f t="shared" si="329"/>
        <v>12474.796524651165</v>
      </c>
    </row>
    <row r="4219" spans="28:32" ht="20.100000000000001" customHeight="1" x14ac:dyDescent="0.5">
      <c r="AB4219" s="102">
        <f t="shared" si="325"/>
        <v>38</v>
      </c>
      <c r="AC4219" s="103">
        <f t="shared" si="326"/>
        <v>64.620930232558152</v>
      </c>
      <c r="AD4219" s="103">
        <f t="shared" si="327"/>
        <v>2455.5953488372097</v>
      </c>
      <c r="AE4219" s="104">
        <f t="shared" si="328"/>
        <v>328.28411906976748</v>
      </c>
      <c r="AF4219" s="104">
        <f t="shared" si="329"/>
        <v>12474.796524651165</v>
      </c>
    </row>
    <row r="4220" spans="28:32" ht="20.100000000000001" customHeight="1" x14ac:dyDescent="0.5">
      <c r="AB4220" s="102">
        <f t="shared" si="325"/>
        <v>38</v>
      </c>
      <c r="AC4220" s="103">
        <f t="shared" si="326"/>
        <v>64.620930232558152</v>
      </c>
      <c r="AD4220" s="103">
        <f t="shared" si="327"/>
        <v>2455.5953488372097</v>
      </c>
      <c r="AE4220" s="104">
        <f t="shared" si="328"/>
        <v>328.28411906976748</v>
      </c>
      <c r="AF4220" s="104">
        <f t="shared" si="329"/>
        <v>12474.796524651165</v>
      </c>
    </row>
    <row r="4221" spans="28:32" ht="20.100000000000001" customHeight="1" x14ac:dyDescent="0.5">
      <c r="AB4221" s="102">
        <f t="shared" si="325"/>
        <v>38</v>
      </c>
      <c r="AC4221" s="103">
        <f t="shared" si="326"/>
        <v>64.620930232558152</v>
      </c>
      <c r="AD4221" s="103">
        <f t="shared" si="327"/>
        <v>2455.5953488372097</v>
      </c>
      <c r="AE4221" s="104">
        <f t="shared" si="328"/>
        <v>328.28411906976748</v>
      </c>
      <c r="AF4221" s="104">
        <f t="shared" si="329"/>
        <v>12474.796524651165</v>
      </c>
    </row>
    <row r="4222" spans="28:32" ht="20.100000000000001" customHeight="1" x14ac:dyDescent="0.5">
      <c r="AB4222" s="102">
        <f t="shared" si="325"/>
        <v>38</v>
      </c>
      <c r="AC4222" s="103">
        <f t="shared" si="326"/>
        <v>64.620930232558152</v>
      </c>
      <c r="AD4222" s="103">
        <f t="shared" si="327"/>
        <v>2455.5953488372097</v>
      </c>
      <c r="AE4222" s="104">
        <f t="shared" si="328"/>
        <v>328.28411906976748</v>
      </c>
      <c r="AF4222" s="104">
        <f t="shared" si="329"/>
        <v>12474.796524651165</v>
      </c>
    </row>
    <row r="4223" spans="28:32" ht="20.100000000000001" customHeight="1" x14ac:dyDescent="0.5">
      <c r="AB4223" s="102">
        <f t="shared" si="325"/>
        <v>38</v>
      </c>
      <c r="AC4223" s="103">
        <f t="shared" si="326"/>
        <v>64.620930232558152</v>
      </c>
      <c r="AD4223" s="103">
        <f t="shared" si="327"/>
        <v>2455.5953488372097</v>
      </c>
      <c r="AE4223" s="104">
        <f t="shared" si="328"/>
        <v>328.28411906976748</v>
      </c>
      <c r="AF4223" s="104">
        <f t="shared" si="329"/>
        <v>12474.796524651165</v>
      </c>
    </row>
    <row r="4224" spans="28:32" ht="20.100000000000001" customHeight="1" x14ac:dyDescent="0.5">
      <c r="AB4224" s="102">
        <f t="shared" si="325"/>
        <v>38</v>
      </c>
      <c r="AC4224" s="103">
        <f t="shared" si="326"/>
        <v>64.620930232558152</v>
      </c>
      <c r="AD4224" s="103">
        <f t="shared" si="327"/>
        <v>2455.5953488372097</v>
      </c>
      <c r="AE4224" s="104">
        <f t="shared" si="328"/>
        <v>328.28411906976748</v>
      </c>
      <c r="AF4224" s="104">
        <f t="shared" si="329"/>
        <v>12474.796524651165</v>
      </c>
    </row>
    <row r="4225" spans="28:32" ht="20.100000000000001" customHeight="1" x14ac:dyDescent="0.5">
      <c r="AB4225" s="102">
        <f t="shared" si="325"/>
        <v>38</v>
      </c>
      <c r="AC4225" s="103">
        <f t="shared" si="326"/>
        <v>64.620930232558152</v>
      </c>
      <c r="AD4225" s="103">
        <f t="shared" si="327"/>
        <v>2455.5953488372097</v>
      </c>
      <c r="AE4225" s="104">
        <f t="shared" si="328"/>
        <v>328.28411906976748</v>
      </c>
      <c r="AF4225" s="104">
        <f t="shared" si="329"/>
        <v>12474.796524651165</v>
      </c>
    </row>
    <row r="4226" spans="28:32" ht="20.100000000000001" customHeight="1" x14ac:dyDescent="0.5">
      <c r="AB4226" s="102">
        <f t="shared" si="325"/>
        <v>38</v>
      </c>
      <c r="AC4226" s="103">
        <f t="shared" si="326"/>
        <v>64.620930232558152</v>
      </c>
      <c r="AD4226" s="103">
        <f t="shared" si="327"/>
        <v>2455.5953488372097</v>
      </c>
      <c r="AE4226" s="104">
        <f t="shared" si="328"/>
        <v>328.28411906976748</v>
      </c>
      <c r="AF4226" s="104">
        <f t="shared" si="329"/>
        <v>12474.796524651165</v>
      </c>
    </row>
    <row r="4227" spans="28:32" ht="20.100000000000001" customHeight="1" x14ac:dyDescent="0.5">
      <c r="AB4227" s="102">
        <f t="shared" si="325"/>
        <v>38</v>
      </c>
      <c r="AC4227" s="103">
        <f t="shared" si="326"/>
        <v>64.620930232558152</v>
      </c>
      <c r="AD4227" s="103">
        <f t="shared" si="327"/>
        <v>2455.5953488372097</v>
      </c>
      <c r="AE4227" s="104">
        <f t="shared" si="328"/>
        <v>328.28411906976748</v>
      </c>
      <c r="AF4227" s="104">
        <f t="shared" si="329"/>
        <v>12474.796524651165</v>
      </c>
    </row>
    <row r="4228" spans="28:32" ht="20.100000000000001" customHeight="1" x14ac:dyDescent="0.5">
      <c r="AB4228" s="102">
        <f t="shared" si="325"/>
        <v>38</v>
      </c>
      <c r="AC4228" s="103">
        <f t="shared" si="326"/>
        <v>64.620930232558152</v>
      </c>
      <c r="AD4228" s="103">
        <f t="shared" si="327"/>
        <v>2455.5953488372097</v>
      </c>
      <c r="AE4228" s="104">
        <f t="shared" si="328"/>
        <v>328.28411906976748</v>
      </c>
      <c r="AF4228" s="104">
        <f t="shared" si="329"/>
        <v>12474.796524651165</v>
      </c>
    </row>
    <row r="4229" spans="28:32" ht="20.100000000000001" customHeight="1" x14ac:dyDescent="0.5">
      <c r="AB4229" s="102">
        <f t="shared" si="325"/>
        <v>38</v>
      </c>
      <c r="AC4229" s="103">
        <f t="shared" si="326"/>
        <v>64.620930232558152</v>
      </c>
      <c r="AD4229" s="103">
        <f t="shared" si="327"/>
        <v>2455.5953488372097</v>
      </c>
      <c r="AE4229" s="104">
        <f t="shared" si="328"/>
        <v>328.28411906976748</v>
      </c>
      <c r="AF4229" s="104">
        <f t="shared" si="329"/>
        <v>12474.796524651165</v>
      </c>
    </row>
    <row r="4230" spans="28:32" ht="20.100000000000001" customHeight="1" x14ac:dyDescent="0.5">
      <c r="AB4230" s="102">
        <f t="shared" si="325"/>
        <v>38</v>
      </c>
      <c r="AC4230" s="103">
        <f t="shared" si="326"/>
        <v>64.620930232558152</v>
      </c>
      <c r="AD4230" s="103">
        <f t="shared" si="327"/>
        <v>2455.5953488372097</v>
      </c>
      <c r="AE4230" s="104">
        <f t="shared" si="328"/>
        <v>328.28411906976748</v>
      </c>
      <c r="AF4230" s="104">
        <f t="shared" si="329"/>
        <v>12474.796524651165</v>
      </c>
    </row>
    <row r="4231" spans="28:32" ht="20.100000000000001" customHeight="1" x14ac:dyDescent="0.5">
      <c r="AB4231" s="102">
        <f t="shared" ref="AB4231:AB4294" si="330">AB4230+U4231</f>
        <v>38</v>
      </c>
      <c r="AC4231" s="103">
        <f t="shared" ref="AC4231:AC4294" si="331">IF(U4231&gt;0,(W4231+AD4230)/AB4231,AC4230)</f>
        <v>64.620930232558152</v>
      </c>
      <c r="AD4231" s="103">
        <f t="shared" ref="AD4231:AD4294" si="332">AB4231*AC4231</f>
        <v>2455.5953488372097</v>
      </c>
      <c r="AE4231" s="104">
        <f t="shared" ref="AE4231:AE4294" si="333">IF(U4231&gt;0,(AF4230+Z4231)/AB4231,AE4230)</f>
        <v>328.28411906976748</v>
      </c>
      <c r="AF4231" s="104">
        <f t="shared" ref="AF4231:AF4294" si="334">AB4231*AE4231</f>
        <v>12474.796524651165</v>
      </c>
    </row>
    <row r="4232" spans="28:32" ht="20.100000000000001" customHeight="1" x14ac:dyDescent="0.5">
      <c r="AB4232" s="102">
        <f t="shared" si="330"/>
        <v>38</v>
      </c>
      <c r="AC4232" s="103">
        <f t="shared" si="331"/>
        <v>64.620930232558152</v>
      </c>
      <c r="AD4232" s="103">
        <f t="shared" si="332"/>
        <v>2455.5953488372097</v>
      </c>
      <c r="AE4232" s="104">
        <f t="shared" si="333"/>
        <v>328.28411906976748</v>
      </c>
      <c r="AF4232" s="104">
        <f t="shared" si="334"/>
        <v>12474.796524651165</v>
      </c>
    </row>
    <row r="4233" spans="28:32" ht="20.100000000000001" customHeight="1" x14ac:dyDescent="0.5">
      <c r="AB4233" s="102">
        <f t="shared" si="330"/>
        <v>38</v>
      </c>
      <c r="AC4233" s="103">
        <f t="shared" si="331"/>
        <v>64.620930232558152</v>
      </c>
      <c r="AD4233" s="103">
        <f t="shared" si="332"/>
        <v>2455.5953488372097</v>
      </c>
      <c r="AE4233" s="104">
        <f t="shared" si="333"/>
        <v>328.28411906976748</v>
      </c>
      <c r="AF4233" s="104">
        <f t="shared" si="334"/>
        <v>12474.796524651165</v>
      </c>
    </row>
    <row r="4234" spans="28:32" ht="20.100000000000001" customHeight="1" x14ac:dyDescent="0.5">
      <c r="AB4234" s="102">
        <f t="shared" si="330"/>
        <v>38</v>
      </c>
      <c r="AC4234" s="103">
        <f t="shared" si="331"/>
        <v>64.620930232558152</v>
      </c>
      <c r="AD4234" s="103">
        <f t="shared" si="332"/>
        <v>2455.5953488372097</v>
      </c>
      <c r="AE4234" s="104">
        <f t="shared" si="333"/>
        <v>328.28411906976748</v>
      </c>
      <c r="AF4234" s="104">
        <f t="shared" si="334"/>
        <v>12474.796524651165</v>
      </c>
    </row>
    <row r="4235" spans="28:32" ht="20.100000000000001" customHeight="1" x14ac:dyDescent="0.5">
      <c r="AB4235" s="102">
        <f t="shared" si="330"/>
        <v>38</v>
      </c>
      <c r="AC4235" s="103">
        <f t="shared" si="331"/>
        <v>64.620930232558152</v>
      </c>
      <c r="AD4235" s="103">
        <f t="shared" si="332"/>
        <v>2455.5953488372097</v>
      </c>
      <c r="AE4235" s="104">
        <f t="shared" si="333"/>
        <v>328.28411906976748</v>
      </c>
      <c r="AF4235" s="104">
        <f t="shared" si="334"/>
        <v>12474.796524651165</v>
      </c>
    </row>
    <row r="4236" spans="28:32" ht="20.100000000000001" customHeight="1" x14ac:dyDescent="0.5">
      <c r="AB4236" s="102">
        <f t="shared" si="330"/>
        <v>38</v>
      </c>
      <c r="AC4236" s="103">
        <f t="shared" si="331"/>
        <v>64.620930232558152</v>
      </c>
      <c r="AD4236" s="103">
        <f t="shared" si="332"/>
        <v>2455.5953488372097</v>
      </c>
      <c r="AE4236" s="104">
        <f t="shared" si="333"/>
        <v>328.28411906976748</v>
      </c>
      <c r="AF4236" s="104">
        <f t="shared" si="334"/>
        <v>12474.796524651165</v>
      </c>
    </row>
    <row r="4237" spans="28:32" ht="20.100000000000001" customHeight="1" x14ac:dyDescent="0.5">
      <c r="AB4237" s="102">
        <f t="shared" si="330"/>
        <v>38</v>
      </c>
      <c r="AC4237" s="103">
        <f t="shared" si="331"/>
        <v>64.620930232558152</v>
      </c>
      <c r="AD4237" s="103">
        <f t="shared" si="332"/>
        <v>2455.5953488372097</v>
      </c>
      <c r="AE4237" s="104">
        <f t="shared" si="333"/>
        <v>328.28411906976748</v>
      </c>
      <c r="AF4237" s="104">
        <f t="shared" si="334"/>
        <v>12474.796524651165</v>
      </c>
    </row>
    <row r="4238" spans="28:32" ht="20.100000000000001" customHeight="1" x14ac:dyDescent="0.5">
      <c r="AB4238" s="102">
        <f t="shared" si="330"/>
        <v>38</v>
      </c>
      <c r="AC4238" s="103">
        <f t="shared" si="331"/>
        <v>64.620930232558152</v>
      </c>
      <c r="AD4238" s="103">
        <f t="shared" si="332"/>
        <v>2455.5953488372097</v>
      </c>
      <c r="AE4238" s="104">
        <f t="shared" si="333"/>
        <v>328.28411906976748</v>
      </c>
      <c r="AF4238" s="104">
        <f t="shared" si="334"/>
        <v>12474.796524651165</v>
      </c>
    </row>
    <row r="4239" spans="28:32" ht="20.100000000000001" customHeight="1" x14ac:dyDescent="0.5">
      <c r="AB4239" s="102">
        <f t="shared" si="330"/>
        <v>38</v>
      </c>
      <c r="AC4239" s="103">
        <f t="shared" si="331"/>
        <v>64.620930232558152</v>
      </c>
      <c r="AD4239" s="103">
        <f t="shared" si="332"/>
        <v>2455.5953488372097</v>
      </c>
      <c r="AE4239" s="104">
        <f t="shared" si="333"/>
        <v>328.28411906976748</v>
      </c>
      <c r="AF4239" s="104">
        <f t="shared" si="334"/>
        <v>12474.796524651165</v>
      </c>
    </row>
    <row r="4240" spans="28:32" ht="20.100000000000001" customHeight="1" x14ac:dyDescent="0.5">
      <c r="AB4240" s="102">
        <f t="shared" si="330"/>
        <v>38</v>
      </c>
      <c r="AC4240" s="103">
        <f t="shared" si="331"/>
        <v>64.620930232558152</v>
      </c>
      <c r="AD4240" s="103">
        <f t="shared" si="332"/>
        <v>2455.5953488372097</v>
      </c>
      <c r="AE4240" s="104">
        <f t="shared" si="333"/>
        <v>328.28411906976748</v>
      </c>
      <c r="AF4240" s="104">
        <f t="shared" si="334"/>
        <v>12474.796524651165</v>
      </c>
    </row>
    <row r="4241" spans="28:32" ht="20.100000000000001" customHeight="1" x14ac:dyDescent="0.5">
      <c r="AB4241" s="102">
        <f t="shared" si="330"/>
        <v>38</v>
      </c>
      <c r="AC4241" s="103">
        <f t="shared" si="331"/>
        <v>64.620930232558152</v>
      </c>
      <c r="AD4241" s="103">
        <f t="shared" si="332"/>
        <v>2455.5953488372097</v>
      </c>
      <c r="AE4241" s="104">
        <f t="shared" si="333"/>
        <v>328.28411906976748</v>
      </c>
      <c r="AF4241" s="104">
        <f t="shared" si="334"/>
        <v>12474.796524651165</v>
      </c>
    </row>
    <row r="4242" spans="28:32" ht="20.100000000000001" customHeight="1" x14ac:dyDescent="0.5">
      <c r="AB4242" s="102">
        <f t="shared" si="330"/>
        <v>38</v>
      </c>
      <c r="AC4242" s="103">
        <f t="shared" si="331"/>
        <v>64.620930232558152</v>
      </c>
      <c r="AD4242" s="103">
        <f t="shared" si="332"/>
        <v>2455.5953488372097</v>
      </c>
      <c r="AE4242" s="104">
        <f t="shared" si="333"/>
        <v>328.28411906976748</v>
      </c>
      <c r="AF4242" s="104">
        <f t="shared" si="334"/>
        <v>12474.796524651165</v>
      </c>
    </row>
    <row r="4243" spans="28:32" ht="20.100000000000001" customHeight="1" x14ac:dyDescent="0.5">
      <c r="AB4243" s="102">
        <f t="shared" si="330"/>
        <v>38</v>
      </c>
      <c r="AC4243" s="103">
        <f t="shared" si="331"/>
        <v>64.620930232558152</v>
      </c>
      <c r="AD4243" s="103">
        <f t="shared" si="332"/>
        <v>2455.5953488372097</v>
      </c>
      <c r="AE4243" s="104">
        <f t="shared" si="333"/>
        <v>328.28411906976748</v>
      </c>
      <c r="AF4243" s="104">
        <f t="shared" si="334"/>
        <v>12474.796524651165</v>
      </c>
    </row>
    <row r="4244" spans="28:32" ht="20.100000000000001" customHeight="1" x14ac:dyDescent="0.5">
      <c r="AB4244" s="102">
        <f t="shared" si="330"/>
        <v>38</v>
      </c>
      <c r="AC4244" s="103">
        <f t="shared" si="331"/>
        <v>64.620930232558152</v>
      </c>
      <c r="AD4244" s="103">
        <f t="shared" si="332"/>
        <v>2455.5953488372097</v>
      </c>
      <c r="AE4244" s="104">
        <f t="shared" si="333"/>
        <v>328.28411906976748</v>
      </c>
      <c r="AF4244" s="104">
        <f t="shared" si="334"/>
        <v>12474.796524651165</v>
      </c>
    </row>
    <row r="4245" spans="28:32" ht="20.100000000000001" customHeight="1" x14ac:dyDescent="0.5">
      <c r="AB4245" s="102">
        <f t="shared" si="330"/>
        <v>38</v>
      </c>
      <c r="AC4245" s="103">
        <f t="shared" si="331"/>
        <v>64.620930232558152</v>
      </c>
      <c r="AD4245" s="103">
        <f t="shared" si="332"/>
        <v>2455.5953488372097</v>
      </c>
      <c r="AE4245" s="104">
        <f t="shared" si="333"/>
        <v>328.28411906976748</v>
      </c>
      <c r="AF4245" s="104">
        <f t="shared" si="334"/>
        <v>12474.796524651165</v>
      </c>
    </row>
    <row r="4246" spans="28:32" ht="20.100000000000001" customHeight="1" x14ac:dyDescent="0.5">
      <c r="AB4246" s="102">
        <f t="shared" si="330"/>
        <v>38</v>
      </c>
      <c r="AC4246" s="103">
        <f t="shared" si="331"/>
        <v>64.620930232558152</v>
      </c>
      <c r="AD4246" s="103">
        <f t="shared" si="332"/>
        <v>2455.5953488372097</v>
      </c>
      <c r="AE4246" s="104">
        <f t="shared" si="333"/>
        <v>328.28411906976748</v>
      </c>
      <c r="AF4246" s="104">
        <f t="shared" si="334"/>
        <v>12474.796524651165</v>
      </c>
    </row>
    <row r="4247" spans="28:32" ht="20.100000000000001" customHeight="1" x14ac:dyDescent="0.5">
      <c r="AB4247" s="102">
        <f t="shared" si="330"/>
        <v>38</v>
      </c>
      <c r="AC4247" s="103">
        <f t="shared" si="331"/>
        <v>64.620930232558152</v>
      </c>
      <c r="AD4247" s="103">
        <f t="shared" si="332"/>
        <v>2455.5953488372097</v>
      </c>
      <c r="AE4247" s="104">
        <f t="shared" si="333"/>
        <v>328.28411906976748</v>
      </c>
      <c r="AF4247" s="104">
        <f t="shared" si="334"/>
        <v>12474.796524651165</v>
      </c>
    </row>
    <row r="4248" spans="28:32" ht="20.100000000000001" customHeight="1" x14ac:dyDescent="0.5">
      <c r="AB4248" s="102">
        <f t="shared" si="330"/>
        <v>38</v>
      </c>
      <c r="AC4248" s="103">
        <f t="shared" si="331"/>
        <v>64.620930232558152</v>
      </c>
      <c r="AD4248" s="103">
        <f t="shared" si="332"/>
        <v>2455.5953488372097</v>
      </c>
      <c r="AE4248" s="104">
        <f t="shared" si="333"/>
        <v>328.28411906976748</v>
      </c>
      <c r="AF4248" s="104">
        <f t="shared" si="334"/>
        <v>12474.796524651165</v>
      </c>
    </row>
    <row r="4249" spans="28:32" ht="20.100000000000001" customHeight="1" x14ac:dyDescent="0.5">
      <c r="AB4249" s="102">
        <f t="shared" si="330"/>
        <v>38</v>
      </c>
      <c r="AC4249" s="103">
        <f t="shared" si="331"/>
        <v>64.620930232558152</v>
      </c>
      <c r="AD4249" s="103">
        <f t="shared" si="332"/>
        <v>2455.5953488372097</v>
      </c>
      <c r="AE4249" s="104">
        <f t="shared" si="333"/>
        <v>328.28411906976748</v>
      </c>
      <c r="AF4249" s="104">
        <f t="shared" si="334"/>
        <v>12474.796524651165</v>
      </c>
    </row>
    <row r="4250" spans="28:32" ht="20.100000000000001" customHeight="1" x14ac:dyDescent="0.5">
      <c r="AB4250" s="102">
        <f t="shared" si="330"/>
        <v>38</v>
      </c>
      <c r="AC4250" s="103">
        <f t="shared" si="331"/>
        <v>64.620930232558152</v>
      </c>
      <c r="AD4250" s="103">
        <f t="shared" si="332"/>
        <v>2455.5953488372097</v>
      </c>
      <c r="AE4250" s="104">
        <f t="shared" si="333"/>
        <v>328.28411906976748</v>
      </c>
      <c r="AF4250" s="104">
        <f t="shared" si="334"/>
        <v>12474.796524651165</v>
      </c>
    </row>
    <row r="4251" spans="28:32" ht="20.100000000000001" customHeight="1" x14ac:dyDescent="0.5">
      <c r="AB4251" s="102">
        <f t="shared" si="330"/>
        <v>38</v>
      </c>
      <c r="AC4251" s="103">
        <f t="shared" si="331"/>
        <v>64.620930232558152</v>
      </c>
      <c r="AD4251" s="103">
        <f t="shared" si="332"/>
        <v>2455.5953488372097</v>
      </c>
      <c r="AE4251" s="104">
        <f t="shared" si="333"/>
        <v>328.28411906976748</v>
      </c>
      <c r="AF4251" s="104">
        <f t="shared" si="334"/>
        <v>12474.796524651165</v>
      </c>
    </row>
    <row r="4252" spans="28:32" ht="20.100000000000001" customHeight="1" x14ac:dyDescent="0.5">
      <c r="AB4252" s="102">
        <f t="shared" si="330"/>
        <v>38</v>
      </c>
      <c r="AC4252" s="103">
        <f t="shared" si="331"/>
        <v>64.620930232558152</v>
      </c>
      <c r="AD4252" s="103">
        <f t="shared" si="332"/>
        <v>2455.5953488372097</v>
      </c>
      <c r="AE4252" s="104">
        <f t="shared" si="333"/>
        <v>328.28411906976748</v>
      </c>
      <c r="AF4252" s="104">
        <f t="shared" si="334"/>
        <v>12474.796524651165</v>
      </c>
    </row>
    <row r="4253" spans="28:32" ht="20.100000000000001" customHeight="1" x14ac:dyDescent="0.5">
      <c r="AB4253" s="102">
        <f t="shared" si="330"/>
        <v>38</v>
      </c>
      <c r="AC4253" s="103">
        <f t="shared" si="331"/>
        <v>64.620930232558152</v>
      </c>
      <c r="AD4253" s="103">
        <f t="shared" si="332"/>
        <v>2455.5953488372097</v>
      </c>
      <c r="AE4253" s="104">
        <f t="shared" si="333"/>
        <v>328.28411906976748</v>
      </c>
      <c r="AF4253" s="104">
        <f t="shared" si="334"/>
        <v>12474.796524651165</v>
      </c>
    </row>
    <row r="4254" spans="28:32" ht="20.100000000000001" customHeight="1" x14ac:dyDescent="0.5">
      <c r="AB4254" s="102">
        <f t="shared" si="330"/>
        <v>38</v>
      </c>
      <c r="AC4254" s="103">
        <f t="shared" si="331"/>
        <v>64.620930232558152</v>
      </c>
      <c r="AD4254" s="103">
        <f t="shared" si="332"/>
        <v>2455.5953488372097</v>
      </c>
      <c r="AE4254" s="104">
        <f t="shared" si="333"/>
        <v>328.28411906976748</v>
      </c>
      <c r="AF4254" s="104">
        <f t="shared" si="334"/>
        <v>12474.796524651165</v>
      </c>
    </row>
    <row r="4255" spans="28:32" ht="20.100000000000001" customHeight="1" x14ac:dyDescent="0.5">
      <c r="AB4255" s="102">
        <f t="shared" si="330"/>
        <v>38</v>
      </c>
      <c r="AC4255" s="103">
        <f t="shared" si="331"/>
        <v>64.620930232558152</v>
      </c>
      <c r="AD4255" s="103">
        <f t="shared" si="332"/>
        <v>2455.5953488372097</v>
      </c>
      <c r="AE4255" s="104">
        <f t="shared" si="333"/>
        <v>328.28411906976748</v>
      </c>
      <c r="AF4255" s="104">
        <f t="shared" si="334"/>
        <v>12474.796524651165</v>
      </c>
    </row>
    <row r="4256" spans="28:32" ht="20.100000000000001" customHeight="1" x14ac:dyDescent="0.5">
      <c r="AB4256" s="102">
        <f t="shared" si="330"/>
        <v>38</v>
      </c>
      <c r="AC4256" s="103">
        <f t="shared" si="331"/>
        <v>64.620930232558152</v>
      </c>
      <c r="AD4256" s="103">
        <f t="shared" si="332"/>
        <v>2455.5953488372097</v>
      </c>
      <c r="AE4256" s="104">
        <f t="shared" si="333"/>
        <v>328.28411906976748</v>
      </c>
      <c r="AF4256" s="104">
        <f t="shared" si="334"/>
        <v>12474.796524651165</v>
      </c>
    </row>
    <row r="4257" spans="28:32" ht="20.100000000000001" customHeight="1" x14ac:dyDescent="0.5">
      <c r="AB4257" s="102">
        <f t="shared" si="330"/>
        <v>38</v>
      </c>
      <c r="AC4257" s="103">
        <f t="shared" si="331"/>
        <v>64.620930232558152</v>
      </c>
      <c r="AD4257" s="103">
        <f t="shared" si="332"/>
        <v>2455.5953488372097</v>
      </c>
      <c r="AE4257" s="104">
        <f t="shared" si="333"/>
        <v>328.28411906976748</v>
      </c>
      <c r="AF4257" s="104">
        <f t="shared" si="334"/>
        <v>12474.796524651165</v>
      </c>
    </row>
    <row r="4258" spans="28:32" ht="20.100000000000001" customHeight="1" x14ac:dyDescent="0.5">
      <c r="AB4258" s="102">
        <f t="shared" si="330"/>
        <v>38</v>
      </c>
      <c r="AC4258" s="103">
        <f t="shared" si="331"/>
        <v>64.620930232558152</v>
      </c>
      <c r="AD4258" s="103">
        <f t="shared" si="332"/>
        <v>2455.5953488372097</v>
      </c>
      <c r="AE4258" s="104">
        <f t="shared" si="333"/>
        <v>328.28411906976748</v>
      </c>
      <c r="AF4258" s="104">
        <f t="shared" si="334"/>
        <v>12474.796524651165</v>
      </c>
    </row>
    <row r="4259" spans="28:32" ht="20.100000000000001" customHeight="1" x14ac:dyDescent="0.5">
      <c r="AB4259" s="102">
        <f t="shared" si="330"/>
        <v>38</v>
      </c>
      <c r="AC4259" s="103">
        <f t="shared" si="331"/>
        <v>64.620930232558152</v>
      </c>
      <c r="AD4259" s="103">
        <f t="shared" si="332"/>
        <v>2455.5953488372097</v>
      </c>
      <c r="AE4259" s="104">
        <f t="shared" si="333"/>
        <v>328.28411906976748</v>
      </c>
      <c r="AF4259" s="104">
        <f t="shared" si="334"/>
        <v>12474.796524651165</v>
      </c>
    </row>
    <row r="4260" spans="28:32" ht="20.100000000000001" customHeight="1" x14ac:dyDescent="0.5">
      <c r="AB4260" s="102">
        <f t="shared" si="330"/>
        <v>38</v>
      </c>
      <c r="AC4260" s="103">
        <f t="shared" si="331"/>
        <v>64.620930232558152</v>
      </c>
      <c r="AD4260" s="103">
        <f t="shared" si="332"/>
        <v>2455.5953488372097</v>
      </c>
      <c r="AE4260" s="104">
        <f t="shared" si="333"/>
        <v>328.28411906976748</v>
      </c>
      <c r="AF4260" s="104">
        <f t="shared" si="334"/>
        <v>12474.796524651165</v>
      </c>
    </row>
    <row r="4261" spans="28:32" ht="20.100000000000001" customHeight="1" x14ac:dyDescent="0.5">
      <c r="AB4261" s="102">
        <f t="shared" si="330"/>
        <v>38</v>
      </c>
      <c r="AC4261" s="103">
        <f t="shared" si="331"/>
        <v>64.620930232558152</v>
      </c>
      <c r="AD4261" s="103">
        <f t="shared" si="332"/>
        <v>2455.5953488372097</v>
      </c>
      <c r="AE4261" s="104">
        <f t="shared" si="333"/>
        <v>328.28411906976748</v>
      </c>
      <c r="AF4261" s="104">
        <f t="shared" si="334"/>
        <v>12474.796524651165</v>
      </c>
    </row>
    <row r="4262" spans="28:32" ht="20.100000000000001" customHeight="1" x14ac:dyDescent="0.5">
      <c r="AB4262" s="102">
        <f t="shared" si="330"/>
        <v>38</v>
      </c>
      <c r="AC4262" s="103">
        <f t="shared" si="331"/>
        <v>64.620930232558152</v>
      </c>
      <c r="AD4262" s="103">
        <f t="shared" si="332"/>
        <v>2455.5953488372097</v>
      </c>
      <c r="AE4262" s="104">
        <f t="shared" si="333"/>
        <v>328.28411906976748</v>
      </c>
      <c r="AF4262" s="104">
        <f t="shared" si="334"/>
        <v>12474.796524651165</v>
      </c>
    </row>
    <row r="4263" spans="28:32" ht="20.100000000000001" customHeight="1" x14ac:dyDescent="0.5">
      <c r="AB4263" s="102">
        <f t="shared" si="330"/>
        <v>38</v>
      </c>
      <c r="AC4263" s="103">
        <f t="shared" si="331"/>
        <v>64.620930232558152</v>
      </c>
      <c r="AD4263" s="103">
        <f t="shared" si="332"/>
        <v>2455.5953488372097</v>
      </c>
      <c r="AE4263" s="104">
        <f t="shared" si="333"/>
        <v>328.28411906976748</v>
      </c>
      <c r="AF4263" s="104">
        <f t="shared" si="334"/>
        <v>12474.796524651165</v>
      </c>
    </row>
    <row r="4264" spans="28:32" ht="20.100000000000001" customHeight="1" x14ac:dyDescent="0.5">
      <c r="AB4264" s="102">
        <f t="shared" si="330"/>
        <v>38</v>
      </c>
      <c r="AC4264" s="103">
        <f t="shared" si="331"/>
        <v>64.620930232558152</v>
      </c>
      <c r="AD4264" s="103">
        <f t="shared" si="332"/>
        <v>2455.5953488372097</v>
      </c>
      <c r="AE4264" s="104">
        <f t="shared" si="333"/>
        <v>328.28411906976748</v>
      </c>
      <c r="AF4264" s="104">
        <f t="shared" si="334"/>
        <v>12474.796524651165</v>
      </c>
    </row>
    <row r="4265" spans="28:32" ht="20.100000000000001" customHeight="1" x14ac:dyDescent="0.5">
      <c r="AB4265" s="102">
        <f t="shared" si="330"/>
        <v>38</v>
      </c>
      <c r="AC4265" s="103">
        <f t="shared" si="331"/>
        <v>64.620930232558152</v>
      </c>
      <c r="AD4265" s="103">
        <f t="shared" si="332"/>
        <v>2455.5953488372097</v>
      </c>
      <c r="AE4265" s="104">
        <f t="shared" si="333"/>
        <v>328.28411906976748</v>
      </c>
      <c r="AF4265" s="104">
        <f t="shared" si="334"/>
        <v>12474.796524651165</v>
      </c>
    </row>
    <row r="4266" spans="28:32" ht="20.100000000000001" customHeight="1" x14ac:dyDescent="0.5">
      <c r="AB4266" s="102">
        <f t="shared" si="330"/>
        <v>38</v>
      </c>
      <c r="AC4266" s="103">
        <f t="shared" si="331"/>
        <v>64.620930232558152</v>
      </c>
      <c r="AD4266" s="103">
        <f t="shared" si="332"/>
        <v>2455.5953488372097</v>
      </c>
      <c r="AE4266" s="104">
        <f t="shared" si="333"/>
        <v>328.28411906976748</v>
      </c>
      <c r="AF4266" s="104">
        <f t="shared" si="334"/>
        <v>12474.796524651165</v>
      </c>
    </row>
    <row r="4267" spans="28:32" ht="20.100000000000001" customHeight="1" x14ac:dyDescent="0.5">
      <c r="AB4267" s="102">
        <f t="shared" si="330"/>
        <v>38</v>
      </c>
      <c r="AC4267" s="103">
        <f t="shared" si="331"/>
        <v>64.620930232558152</v>
      </c>
      <c r="AD4267" s="103">
        <f t="shared" si="332"/>
        <v>2455.5953488372097</v>
      </c>
      <c r="AE4267" s="104">
        <f t="shared" si="333"/>
        <v>328.28411906976748</v>
      </c>
      <c r="AF4267" s="104">
        <f t="shared" si="334"/>
        <v>12474.796524651165</v>
      </c>
    </row>
    <row r="4268" spans="28:32" ht="20.100000000000001" customHeight="1" x14ac:dyDescent="0.5">
      <c r="AB4268" s="102">
        <f t="shared" si="330"/>
        <v>38</v>
      </c>
      <c r="AC4268" s="103">
        <f t="shared" si="331"/>
        <v>64.620930232558152</v>
      </c>
      <c r="AD4268" s="103">
        <f t="shared" si="332"/>
        <v>2455.5953488372097</v>
      </c>
      <c r="AE4268" s="104">
        <f t="shared" si="333"/>
        <v>328.28411906976748</v>
      </c>
      <c r="AF4268" s="104">
        <f t="shared" si="334"/>
        <v>12474.796524651165</v>
      </c>
    </row>
    <row r="4269" spans="28:32" ht="20.100000000000001" customHeight="1" x14ac:dyDescent="0.5">
      <c r="AB4269" s="102">
        <f t="shared" si="330"/>
        <v>38</v>
      </c>
      <c r="AC4269" s="103">
        <f t="shared" si="331"/>
        <v>64.620930232558152</v>
      </c>
      <c r="AD4269" s="103">
        <f t="shared" si="332"/>
        <v>2455.5953488372097</v>
      </c>
      <c r="AE4269" s="104">
        <f t="shared" si="333"/>
        <v>328.28411906976748</v>
      </c>
      <c r="AF4269" s="104">
        <f t="shared" si="334"/>
        <v>12474.796524651165</v>
      </c>
    </row>
    <row r="4270" spans="28:32" ht="20.100000000000001" customHeight="1" x14ac:dyDescent="0.5">
      <c r="AB4270" s="102">
        <f t="shared" si="330"/>
        <v>38</v>
      </c>
      <c r="AC4270" s="103">
        <f t="shared" si="331"/>
        <v>64.620930232558152</v>
      </c>
      <c r="AD4270" s="103">
        <f t="shared" si="332"/>
        <v>2455.5953488372097</v>
      </c>
      <c r="AE4270" s="104">
        <f t="shared" si="333"/>
        <v>328.28411906976748</v>
      </c>
      <c r="AF4270" s="104">
        <f t="shared" si="334"/>
        <v>12474.796524651165</v>
      </c>
    </row>
    <row r="4271" spans="28:32" ht="20.100000000000001" customHeight="1" x14ac:dyDescent="0.5">
      <c r="AB4271" s="102">
        <f t="shared" si="330"/>
        <v>38</v>
      </c>
      <c r="AC4271" s="103">
        <f t="shared" si="331"/>
        <v>64.620930232558152</v>
      </c>
      <c r="AD4271" s="103">
        <f t="shared" si="332"/>
        <v>2455.5953488372097</v>
      </c>
      <c r="AE4271" s="104">
        <f t="shared" si="333"/>
        <v>328.28411906976748</v>
      </c>
      <c r="AF4271" s="104">
        <f t="shared" si="334"/>
        <v>12474.796524651165</v>
      </c>
    </row>
    <row r="4272" spans="28:32" ht="20.100000000000001" customHeight="1" x14ac:dyDescent="0.5">
      <c r="AB4272" s="102">
        <f t="shared" si="330"/>
        <v>38</v>
      </c>
      <c r="AC4272" s="103">
        <f t="shared" si="331"/>
        <v>64.620930232558152</v>
      </c>
      <c r="AD4272" s="103">
        <f t="shared" si="332"/>
        <v>2455.5953488372097</v>
      </c>
      <c r="AE4272" s="104">
        <f t="shared" si="333"/>
        <v>328.28411906976748</v>
      </c>
      <c r="AF4272" s="104">
        <f t="shared" si="334"/>
        <v>12474.796524651165</v>
      </c>
    </row>
    <row r="4273" spans="28:32" ht="20.100000000000001" customHeight="1" x14ac:dyDescent="0.5">
      <c r="AB4273" s="102">
        <f t="shared" si="330"/>
        <v>38</v>
      </c>
      <c r="AC4273" s="103">
        <f t="shared" si="331"/>
        <v>64.620930232558152</v>
      </c>
      <c r="AD4273" s="103">
        <f t="shared" si="332"/>
        <v>2455.5953488372097</v>
      </c>
      <c r="AE4273" s="104">
        <f t="shared" si="333"/>
        <v>328.28411906976748</v>
      </c>
      <c r="AF4273" s="104">
        <f t="shared" si="334"/>
        <v>12474.796524651165</v>
      </c>
    </row>
    <row r="4274" spans="28:32" ht="20.100000000000001" customHeight="1" x14ac:dyDescent="0.5">
      <c r="AB4274" s="102">
        <f t="shared" si="330"/>
        <v>38</v>
      </c>
      <c r="AC4274" s="103">
        <f t="shared" si="331"/>
        <v>64.620930232558152</v>
      </c>
      <c r="AD4274" s="103">
        <f t="shared" si="332"/>
        <v>2455.5953488372097</v>
      </c>
      <c r="AE4274" s="104">
        <f t="shared" si="333"/>
        <v>328.28411906976748</v>
      </c>
      <c r="AF4274" s="104">
        <f t="shared" si="334"/>
        <v>12474.796524651165</v>
      </c>
    </row>
    <row r="4275" spans="28:32" ht="20.100000000000001" customHeight="1" x14ac:dyDescent="0.5">
      <c r="AB4275" s="102">
        <f t="shared" si="330"/>
        <v>38</v>
      </c>
      <c r="AC4275" s="103">
        <f t="shared" si="331"/>
        <v>64.620930232558152</v>
      </c>
      <c r="AD4275" s="103">
        <f t="shared" si="332"/>
        <v>2455.5953488372097</v>
      </c>
      <c r="AE4275" s="104">
        <f t="shared" si="333"/>
        <v>328.28411906976748</v>
      </c>
      <c r="AF4275" s="104">
        <f t="shared" si="334"/>
        <v>12474.796524651165</v>
      </c>
    </row>
    <row r="4276" spans="28:32" ht="20.100000000000001" customHeight="1" x14ac:dyDescent="0.5">
      <c r="AB4276" s="102">
        <f t="shared" si="330"/>
        <v>38</v>
      </c>
      <c r="AC4276" s="103">
        <f t="shared" si="331"/>
        <v>64.620930232558152</v>
      </c>
      <c r="AD4276" s="103">
        <f t="shared" si="332"/>
        <v>2455.5953488372097</v>
      </c>
      <c r="AE4276" s="104">
        <f t="shared" si="333"/>
        <v>328.28411906976748</v>
      </c>
      <c r="AF4276" s="104">
        <f t="shared" si="334"/>
        <v>12474.796524651165</v>
      </c>
    </row>
    <row r="4277" spans="28:32" ht="20.100000000000001" customHeight="1" x14ac:dyDescent="0.5">
      <c r="AB4277" s="102">
        <f t="shared" si="330"/>
        <v>38</v>
      </c>
      <c r="AC4277" s="103">
        <f t="shared" si="331"/>
        <v>64.620930232558152</v>
      </c>
      <c r="AD4277" s="103">
        <f t="shared" si="332"/>
        <v>2455.5953488372097</v>
      </c>
      <c r="AE4277" s="104">
        <f t="shared" si="333"/>
        <v>328.28411906976748</v>
      </c>
      <c r="AF4277" s="104">
        <f t="shared" si="334"/>
        <v>12474.796524651165</v>
      </c>
    </row>
    <row r="4278" spans="28:32" ht="20.100000000000001" customHeight="1" x14ac:dyDescent="0.5">
      <c r="AB4278" s="102">
        <f t="shared" si="330"/>
        <v>38</v>
      </c>
      <c r="AC4278" s="103">
        <f t="shared" si="331"/>
        <v>64.620930232558152</v>
      </c>
      <c r="AD4278" s="103">
        <f t="shared" si="332"/>
        <v>2455.5953488372097</v>
      </c>
      <c r="AE4278" s="104">
        <f t="shared" si="333"/>
        <v>328.28411906976748</v>
      </c>
      <c r="AF4278" s="104">
        <f t="shared" si="334"/>
        <v>12474.796524651165</v>
      </c>
    </row>
    <row r="4279" spans="28:32" ht="20.100000000000001" customHeight="1" x14ac:dyDescent="0.5">
      <c r="AB4279" s="102">
        <f t="shared" si="330"/>
        <v>38</v>
      </c>
      <c r="AC4279" s="103">
        <f t="shared" si="331"/>
        <v>64.620930232558152</v>
      </c>
      <c r="AD4279" s="103">
        <f t="shared" si="332"/>
        <v>2455.5953488372097</v>
      </c>
      <c r="AE4279" s="104">
        <f t="shared" si="333"/>
        <v>328.28411906976748</v>
      </c>
      <c r="AF4279" s="104">
        <f t="shared" si="334"/>
        <v>12474.796524651165</v>
      </c>
    </row>
    <row r="4280" spans="28:32" ht="20.100000000000001" customHeight="1" x14ac:dyDescent="0.5">
      <c r="AB4280" s="102">
        <f t="shared" si="330"/>
        <v>38</v>
      </c>
      <c r="AC4280" s="103">
        <f t="shared" si="331"/>
        <v>64.620930232558152</v>
      </c>
      <c r="AD4280" s="103">
        <f t="shared" si="332"/>
        <v>2455.5953488372097</v>
      </c>
      <c r="AE4280" s="104">
        <f t="shared" si="333"/>
        <v>328.28411906976748</v>
      </c>
      <c r="AF4280" s="104">
        <f t="shared" si="334"/>
        <v>12474.796524651165</v>
      </c>
    </row>
    <row r="4281" spans="28:32" ht="20.100000000000001" customHeight="1" x14ac:dyDescent="0.5">
      <c r="AB4281" s="102">
        <f t="shared" si="330"/>
        <v>38</v>
      </c>
      <c r="AC4281" s="103">
        <f t="shared" si="331"/>
        <v>64.620930232558152</v>
      </c>
      <c r="AD4281" s="103">
        <f t="shared" si="332"/>
        <v>2455.5953488372097</v>
      </c>
      <c r="AE4281" s="104">
        <f t="shared" si="333"/>
        <v>328.28411906976748</v>
      </c>
      <c r="AF4281" s="104">
        <f t="shared" si="334"/>
        <v>12474.796524651165</v>
      </c>
    </row>
    <row r="4282" spans="28:32" ht="20.100000000000001" customHeight="1" x14ac:dyDescent="0.5">
      <c r="AB4282" s="102">
        <f t="shared" si="330"/>
        <v>38</v>
      </c>
      <c r="AC4282" s="103">
        <f t="shared" si="331"/>
        <v>64.620930232558152</v>
      </c>
      <c r="AD4282" s="103">
        <f t="shared" si="332"/>
        <v>2455.5953488372097</v>
      </c>
      <c r="AE4282" s="104">
        <f t="shared" si="333"/>
        <v>328.28411906976748</v>
      </c>
      <c r="AF4282" s="104">
        <f t="shared" si="334"/>
        <v>12474.796524651165</v>
      </c>
    </row>
    <row r="4283" spans="28:32" ht="20.100000000000001" customHeight="1" x14ac:dyDescent="0.5">
      <c r="AB4283" s="102">
        <f t="shared" si="330"/>
        <v>38</v>
      </c>
      <c r="AC4283" s="103">
        <f t="shared" si="331"/>
        <v>64.620930232558152</v>
      </c>
      <c r="AD4283" s="103">
        <f t="shared" si="332"/>
        <v>2455.5953488372097</v>
      </c>
      <c r="AE4283" s="104">
        <f t="shared" si="333"/>
        <v>328.28411906976748</v>
      </c>
      <c r="AF4283" s="104">
        <f t="shared" si="334"/>
        <v>12474.796524651165</v>
      </c>
    </row>
    <row r="4284" spans="28:32" ht="20.100000000000001" customHeight="1" x14ac:dyDescent="0.5">
      <c r="AB4284" s="102">
        <f t="shared" si="330"/>
        <v>38</v>
      </c>
      <c r="AC4284" s="103">
        <f t="shared" si="331"/>
        <v>64.620930232558152</v>
      </c>
      <c r="AD4284" s="103">
        <f t="shared" si="332"/>
        <v>2455.5953488372097</v>
      </c>
      <c r="AE4284" s="104">
        <f t="shared" si="333"/>
        <v>328.28411906976748</v>
      </c>
      <c r="AF4284" s="104">
        <f t="shared" si="334"/>
        <v>12474.796524651165</v>
      </c>
    </row>
    <row r="4285" spans="28:32" ht="20.100000000000001" customHeight="1" x14ac:dyDescent="0.5">
      <c r="AB4285" s="102">
        <f t="shared" si="330"/>
        <v>38</v>
      </c>
      <c r="AC4285" s="103">
        <f t="shared" si="331"/>
        <v>64.620930232558152</v>
      </c>
      <c r="AD4285" s="103">
        <f t="shared" si="332"/>
        <v>2455.5953488372097</v>
      </c>
      <c r="AE4285" s="104">
        <f t="shared" si="333"/>
        <v>328.28411906976748</v>
      </c>
      <c r="AF4285" s="104">
        <f t="shared" si="334"/>
        <v>12474.796524651165</v>
      </c>
    </row>
    <row r="4286" spans="28:32" ht="20.100000000000001" customHeight="1" x14ac:dyDescent="0.5">
      <c r="AB4286" s="102">
        <f t="shared" si="330"/>
        <v>38</v>
      </c>
      <c r="AC4286" s="103">
        <f t="shared" si="331"/>
        <v>64.620930232558152</v>
      </c>
      <c r="AD4286" s="103">
        <f t="shared" si="332"/>
        <v>2455.5953488372097</v>
      </c>
      <c r="AE4286" s="104">
        <f t="shared" si="333"/>
        <v>328.28411906976748</v>
      </c>
      <c r="AF4286" s="104">
        <f t="shared" si="334"/>
        <v>12474.796524651165</v>
      </c>
    </row>
    <row r="4287" spans="28:32" ht="20.100000000000001" customHeight="1" x14ac:dyDescent="0.5">
      <c r="AB4287" s="102">
        <f t="shared" si="330"/>
        <v>38</v>
      </c>
      <c r="AC4287" s="103">
        <f t="shared" si="331"/>
        <v>64.620930232558152</v>
      </c>
      <c r="AD4287" s="103">
        <f t="shared" si="332"/>
        <v>2455.5953488372097</v>
      </c>
      <c r="AE4287" s="104">
        <f t="shared" si="333"/>
        <v>328.28411906976748</v>
      </c>
      <c r="AF4287" s="104">
        <f t="shared" si="334"/>
        <v>12474.796524651165</v>
      </c>
    </row>
    <row r="4288" spans="28:32" ht="20.100000000000001" customHeight="1" x14ac:dyDescent="0.5">
      <c r="AB4288" s="102">
        <f t="shared" si="330"/>
        <v>38</v>
      </c>
      <c r="AC4288" s="103">
        <f t="shared" si="331"/>
        <v>64.620930232558152</v>
      </c>
      <c r="AD4288" s="103">
        <f t="shared" si="332"/>
        <v>2455.5953488372097</v>
      </c>
      <c r="AE4288" s="104">
        <f t="shared" si="333"/>
        <v>328.28411906976748</v>
      </c>
      <c r="AF4288" s="104">
        <f t="shared" si="334"/>
        <v>12474.796524651165</v>
      </c>
    </row>
    <row r="4289" spans="28:32" ht="20.100000000000001" customHeight="1" x14ac:dyDescent="0.5">
      <c r="AB4289" s="102">
        <f t="shared" si="330"/>
        <v>38</v>
      </c>
      <c r="AC4289" s="103">
        <f t="shared" si="331"/>
        <v>64.620930232558152</v>
      </c>
      <c r="AD4289" s="103">
        <f t="shared" si="332"/>
        <v>2455.5953488372097</v>
      </c>
      <c r="AE4289" s="104">
        <f t="shared" si="333"/>
        <v>328.28411906976748</v>
      </c>
      <c r="AF4289" s="104">
        <f t="shared" si="334"/>
        <v>12474.796524651165</v>
      </c>
    </row>
    <row r="4290" spans="28:32" ht="20.100000000000001" customHeight="1" x14ac:dyDescent="0.5">
      <c r="AB4290" s="102">
        <f t="shared" si="330"/>
        <v>38</v>
      </c>
      <c r="AC4290" s="103">
        <f t="shared" si="331"/>
        <v>64.620930232558152</v>
      </c>
      <c r="AD4290" s="103">
        <f t="shared" si="332"/>
        <v>2455.5953488372097</v>
      </c>
      <c r="AE4290" s="104">
        <f t="shared" si="333"/>
        <v>328.28411906976748</v>
      </c>
      <c r="AF4290" s="104">
        <f t="shared" si="334"/>
        <v>12474.796524651165</v>
      </c>
    </row>
    <row r="4291" spans="28:32" ht="20.100000000000001" customHeight="1" x14ac:dyDescent="0.5">
      <c r="AB4291" s="102">
        <f t="shared" si="330"/>
        <v>38</v>
      </c>
      <c r="AC4291" s="103">
        <f t="shared" si="331"/>
        <v>64.620930232558152</v>
      </c>
      <c r="AD4291" s="103">
        <f t="shared" si="332"/>
        <v>2455.5953488372097</v>
      </c>
      <c r="AE4291" s="104">
        <f t="shared" si="333"/>
        <v>328.28411906976748</v>
      </c>
      <c r="AF4291" s="104">
        <f t="shared" si="334"/>
        <v>12474.796524651165</v>
      </c>
    </row>
    <row r="4292" spans="28:32" ht="20.100000000000001" customHeight="1" x14ac:dyDescent="0.5">
      <c r="AB4292" s="102">
        <f t="shared" si="330"/>
        <v>38</v>
      </c>
      <c r="AC4292" s="103">
        <f t="shared" si="331"/>
        <v>64.620930232558152</v>
      </c>
      <c r="AD4292" s="103">
        <f t="shared" si="332"/>
        <v>2455.5953488372097</v>
      </c>
      <c r="AE4292" s="104">
        <f t="shared" si="333"/>
        <v>328.28411906976748</v>
      </c>
      <c r="AF4292" s="104">
        <f t="shared" si="334"/>
        <v>12474.796524651165</v>
      </c>
    </row>
    <row r="4293" spans="28:32" ht="20.100000000000001" customHeight="1" x14ac:dyDescent="0.5">
      <c r="AB4293" s="102">
        <f t="shared" si="330"/>
        <v>38</v>
      </c>
      <c r="AC4293" s="103">
        <f t="shared" si="331"/>
        <v>64.620930232558152</v>
      </c>
      <c r="AD4293" s="103">
        <f t="shared" si="332"/>
        <v>2455.5953488372097</v>
      </c>
      <c r="AE4293" s="104">
        <f t="shared" si="333"/>
        <v>328.28411906976748</v>
      </c>
      <c r="AF4293" s="104">
        <f t="shared" si="334"/>
        <v>12474.796524651165</v>
      </c>
    </row>
    <row r="4294" spans="28:32" ht="20.100000000000001" customHeight="1" x14ac:dyDescent="0.5">
      <c r="AB4294" s="102">
        <f t="shared" si="330"/>
        <v>38</v>
      </c>
      <c r="AC4294" s="103">
        <f t="shared" si="331"/>
        <v>64.620930232558152</v>
      </c>
      <c r="AD4294" s="103">
        <f t="shared" si="332"/>
        <v>2455.5953488372097</v>
      </c>
      <c r="AE4294" s="104">
        <f t="shared" si="333"/>
        <v>328.28411906976748</v>
      </c>
      <c r="AF4294" s="104">
        <f t="shared" si="334"/>
        <v>12474.796524651165</v>
      </c>
    </row>
    <row r="4295" spans="28:32" ht="20.100000000000001" customHeight="1" x14ac:dyDescent="0.5">
      <c r="AB4295" s="102">
        <f t="shared" ref="AB4295:AB4358" si="335">AB4294+U4295</f>
        <v>38</v>
      </c>
      <c r="AC4295" s="103">
        <f t="shared" ref="AC4295:AC4358" si="336">IF(U4295&gt;0,(W4295+AD4294)/AB4295,AC4294)</f>
        <v>64.620930232558152</v>
      </c>
      <c r="AD4295" s="103">
        <f t="shared" ref="AD4295:AD4358" si="337">AB4295*AC4295</f>
        <v>2455.5953488372097</v>
      </c>
      <c r="AE4295" s="104">
        <f t="shared" ref="AE4295:AE4358" si="338">IF(U4295&gt;0,(AF4294+Z4295)/AB4295,AE4294)</f>
        <v>328.28411906976748</v>
      </c>
      <c r="AF4295" s="104">
        <f t="shared" ref="AF4295:AF4358" si="339">AB4295*AE4295</f>
        <v>12474.796524651165</v>
      </c>
    </row>
    <row r="4296" spans="28:32" ht="20.100000000000001" customHeight="1" x14ac:dyDescent="0.5">
      <c r="AB4296" s="102">
        <f t="shared" si="335"/>
        <v>38</v>
      </c>
      <c r="AC4296" s="103">
        <f t="shared" si="336"/>
        <v>64.620930232558152</v>
      </c>
      <c r="AD4296" s="103">
        <f t="shared" si="337"/>
        <v>2455.5953488372097</v>
      </c>
      <c r="AE4296" s="104">
        <f t="shared" si="338"/>
        <v>328.28411906976748</v>
      </c>
      <c r="AF4296" s="104">
        <f t="shared" si="339"/>
        <v>12474.796524651165</v>
      </c>
    </row>
    <row r="4297" spans="28:32" ht="20.100000000000001" customHeight="1" x14ac:dyDescent="0.5">
      <c r="AB4297" s="102">
        <f t="shared" si="335"/>
        <v>38</v>
      </c>
      <c r="AC4297" s="103">
        <f t="shared" si="336"/>
        <v>64.620930232558152</v>
      </c>
      <c r="AD4297" s="103">
        <f t="shared" si="337"/>
        <v>2455.5953488372097</v>
      </c>
      <c r="AE4297" s="104">
        <f t="shared" si="338"/>
        <v>328.28411906976748</v>
      </c>
      <c r="AF4297" s="104">
        <f t="shared" si="339"/>
        <v>12474.796524651165</v>
      </c>
    </row>
    <row r="4298" spans="28:32" ht="20.100000000000001" customHeight="1" x14ac:dyDescent="0.5">
      <c r="AB4298" s="102">
        <f t="shared" si="335"/>
        <v>38</v>
      </c>
      <c r="AC4298" s="103">
        <f t="shared" si="336"/>
        <v>64.620930232558152</v>
      </c>
      <c r="AD4298" s="103">
        <f t="shared" si="337"/>
        <v>2455.5953488372097</v>
      </c>
      <c r="AE4298" s="104">
        <f t="shared" si="338"/>
        <v>328.28411906976748</v>
      </c>
      <c r="AF4298" s="104">
        <f t="shared" si="339"/>
        <v>12474.796524651165</v>
      </c>
    </row>
    <row r="4299" spans="28:32" ht="20.100000000000001" customHeight="1" x14ac:dyDescent="0.5">
      <c r="AB4299" s="102">
        <f t="shared" si="335"/>
        <v>38</v>
      </c>
      <c r="AC4299" s="103">
        <f t="shared" si="336"/>
        <v>64.620930232558152</v>
      </c>
      <c r="AD4299" s="103">
        <f t="shared" si="337"/>
        <v>2455.5953488372097</v>
      </c>
      <c r="AE4299" s="104">
        <f t="shared" si="338"/>
        <v>328.28411906976748</v>
      </c>
      <c r="AF4299" s="104">
        <f t="shared" si="339"/>
        <v>12474.796524651165</v>
      </c>
    </row>
    <row r="4300" spans="28:32" ht="20.100000000000001" customHeight="1" x14ac:dyDescent="0.5">
      <c r="AB4300" s="102">
        <f t="shared" si="335"/>
        <v>38</v>
      </c>
      <c r="AC4300" s="103">
        <f t="shared" si="336"/>
        <v>64.620930232558152</v>
      </c>
      <c r="AD4300" s="103">
        <f t="shared" si="337"/>
        <v>2455.5953488372097</v>
      </c>
      <c r="AE4300" s="104">
        <f t="shared" si="338"/>
        <v>328.28411906976748</v>
      </c>
      <c r="AF4300" s="104">
        <f t="shared" si="339"/>
        <v>12474.796524651165</v>
      </c>
    </row>
    <row r="4301" spans="28:32" ht="20.100000000000001" customHeight="1" x14ac:dyDescent="0.5">
      <c r="AB4301" s="102">
        <f t="shared" si="335"/>
        <v>38</v>
      </c>
      <c r="AC4301" s="103">
        <f t="shared" si="336"/>
        <v>64.620930232558152</v>
      </c>
      <c r="AD4301" s="103">
        <f t="shared" si="337"/>
        <v>2455.5953488372097</v>
      </c>
      <c r="AE4301" s="104">
        <f t="shared" si="338"/>
        <v>328.28411906976748</v>
      </c>
      <c r="AF4301" s="104">
        <f t="shared" si="339"/>
        <v>12474.796524651165</v>
      </c>
    </row>
    <row r="4302" spans="28:32" ht="20.100000000000001" customHeight="1" x14ac:dyDescent="0.5">
      <c r="AB4302" s="102">
        <f t="shared" si="335"/>
        <v>38</v>
      </c>
      <c r="AC4302" s="103">
        <f t="shared" si="336"/>
        <v>64.620930232558152</v>
      </c>
      <c r="AD4302" s="103">
        <f t="shared" si="337"/>
        <v>2455.5953488372097</v>
      </c>
      <c r="AE4302" s="104">
        <f t="shared" si="338"/>
        <v>328.28411906976748</v>
      </c>
      <c r="AF4302" s="104">
        <f t="shared" si="339"/>
        <v>12474.796524651165</v>
      </c>
    </row>
    <row r="4303" spans="28:32" ht="20.100000000000001" customHeight="1" x14ac:dyDescent="0.5">
      <c r="AB4303" s="102">
        <f t="shared" si="335"/>
        <v>38</v>
      </c>
      <c r="AC4303" s="103">
        <f t="shared" si="336"/>
        <v>64.620930232558152</v>
      </c>
      <c r="AD4303" s="103">
        <f t="shared" si="337"/>
        <v>2455.5953488372097</v>
      </c>
      <c r="AE4303" s="104">
        <f t="shared" si="338"/>
        <v>328.28411906976748</v>
      </c>
      <c r="AF4303" s="104">
        <f t="shared" si="339"/>
        <v>12474.796524651165</v>
      </c>
    </row>
    <row r="4304" spans="28:32" ht="20.100000000000001" customHeight="1" x14ac:dyDescent="0.5">
      <c r="AB4304" s="102">
        <f t="shared" si="335"/>
        <v>38</v>
      </c>
      <c r="AC4304" s="103">
        <f t="shared" si="336"/>
        <v>64.620930232558152</v>
      </c>
      <c r="AD4304" s="103">
        <f t="shared" si="337"/>
        <v>2455.5953488372097</v>
      </c>
      <c r="AE4304" s="104">
        <f t="shared" si="338"/>
        <v>328.28411906976748</v>
      </c>
      <c r="AF4304" s="104">
        <f t="shared" si="339"/>
        <v>12474.796524651165</v>
      </c>
    </row>
    <row r="4305" spans="28:32" ht="20.100000000000001" customHeight="1" x14ac:dyDescent="0.5">
      <c r="AB4305" s="102">
        <f t="shared" si="335"/>
        <v>38</v>
      </c>
      <c r="AC4305" s="103">
        <f t="shared" si="336"/>
        <v>64.620930232558152</v>
      </c>
      <c r="AD4305" s="103">
        <f t="shared" si="337"/>
        <v>2455.5953488372097</v>
      </c>
      <c r="AE4305" s="104">
        <f t="shared" si="338"/>
        <v>328.28411906976748</v>
      </c>
      <c r="AF4305" s="104">
        <f t="shared" si="339"/>
        <v>12474.796524651165</v>
      </c>
    </row>
    <row r="4306" spans="28:32" ht="20.100000000000001" customHeight="1" x14ac:dyDescent="0.5">
      <c r="AB4306" s="102">
        <f t="shared" si="335"/>
        <v>38</v>
      </c>
      <c r="AC4306" s="103">
        <f t="shared" si="336"/>
        <v>64.620930232558152</v>
      </c>
      <c r="AD4306" s="103">
        <f t="shared" si="337"/>
        <v>2455.5953488372097</v>
      </c>
      <c r="AE4306" s="104">
        <f t="shared" si="338"/>
        <v>328.28411906976748</v>
      </c>
      <c r="AF4306" s="104">
        <f t="shared" si="339"/>
        <v>12474.796524651165</v>
      </c>
    </row>
    <row r="4307" spans="28:32" ht="20.100000000000001" customHeight="1" x14ac:dyDescent="0.5">
      <c r="AB4307" s="102">
        <f t="shared" si="335"/>
        <v>38</v>
      </c>
      <c r="AC4307" s="103">
        <f t="shared" si="336"/>
        <v>64.620930232558152</v>
      </c>
      <c r="AD4307" s="103">
        <f t="shared" si="337"/>
        <v>2455.5953488372097</v>
      </c>
      <c r="AE4307" s="104">
        <f t="shared" si="338"/>
        <v>328.28411906976748</v>
      </c>
      <c r="AF4307" s="104">
        <f t="shared" si="339"/>
        <v>12474.796524651165</v>
      </c>
    </row>
    <row r="4308" spans="28:32" ht="20.100000000000001" customHeight="1" x14ac:dyDescent="0.5">
      <c r="AB4308" s="102">
        <f t="shared" si="335"/>
        <v>38</v>
      </c>
      <c r="AC4308" s="103">
        <f t="shared" si="336"/>
        <v>64.620930232558152</v>
      </c>
      <c r="AD4308" s="103">
        <f t="shared" si="337"/>
        <v>2455.5953488372097</v>
      </c>
      <c r="AE4308" s="104">
        <f t="shared" si="338"/>
        <v>328.28411906976748</v>
      </c>
      <c r="AF4308" s="104">
        <f t="shared" si="339"/>
        <v>12474.796524651165</v>
      </c>
    </row>
    <row r="4309" spans="28:32" ht="20.100000000000001" customHeight="1" x14ac:dyDescent="0.5">
      <c r="AB4309" s="102">
        <f t="shared" si="335"/>
        <v>38</v>
      </c>
      <c r="AC4309" s="103">
        <f t="shared" si="336"/>
        <v>64.620930232558152</v>
      </c>
      <c r="AD4309" s="103">
        <f t="shared" si="337"/>
        <v>2455.5953488372097</v>
      </c>
      <c r="AE4309" s="104">
        <f t="shared" si="338"/>
        <v>328.28411906976748</v>
      </c>
      <c r="AF4309" s="104">
        <f t="shared" si="339"/>
        <v>12474.796524651165</v>
      </c>
    </row>
    <row r="4310" spans="28:32" ht="20.100000000000001" customHeight="1" x14ac:dyDescent="0.5">
      <c r="AB4310" s="102">
        <f t="shared" si="335"/>
        <v>38</v>
      </c>
      <c r="AC4310" s="103">
        <f t="shared" si="336"/>
        <v>64.620930232558152</v>
      </c>
      <c r="AD4310" s="103">
        <f t="shared" si="337"/>
        <v>2455.5953488372097</v>
      </c>
      <c r="AE4310" s="104">
        <f t="shared" si="338"/>
        <v>328.28411906976748</v>
      </c>
      <c r="AF4310" s="104">
        <f t="shared" si="339"/>
        <v>12474.796524651165</v>
      </c>
    </row>
    <row r="4311" spans="28:32" ht="20.100000000000001" customHeight="1" x14ac:dyDescent="0.5">
      <c r="AB4311" s="102">
        <f t="shared" si="335"/>
        <v>38</v>
      </c>
      <c r="AC4311" s="103">
        <f t="shared" si="336"/>
        <v>64.620930232558152</v>
      </c>
      <c r="AD4311" s="103">
        <f t="shared" si="337"/>
        <v>2455.5953488372097</v>
      </c>
      <c r="AE4311" s="104">
        <f t="shared" si="338"/>
        <v>328.28411906976748</v>
      </c>
      <c r="AF4311" s="104">
        <f t="shared" si="339"/>
        <v>12474.796524651165</v>
      </c>
    </row>
    <row r="4312" spans="28:32" ht="20.100000000000001" customHeight="1" x14ac:dyDescent="0.5">
      <c r="AB4312" s="102">
        <f t="shared" si="335"/>
        <v>38</v>
      </c>
      <c r="AC4312" s="103">
        <f t="shared" si="336"/>
        <v>64.620930232558152</v>
      </c>
      <c r="AD4312" s="103">
        <f t="shared" si="337"/>
        <v>2455.5953488372097</v>
      </c>
      <c r="AE4312" s="104">
        <f t="shared" si="338"/>
        <v>328.28411906976748</v>
      </c>
      <c r="AF4312" s="104">
        <f t="shared" si="339"/>
        <v>12474.796524651165</v>
      </c>
    </row>
    <row r="4313" spans="28:32" ht="20.100000000000001" customHeight="1" x14ac:dyDescent="0.5">
      <c r="AB4313" s="102">
        <f t="shared" si="335"/>
        <v>38</v>
      </c>
      <c r="AC4313" s="103">
        <f t="shared" si="336"/>
        <v>64.620930232558152</v>
      </c>
      <c r="AD4313" s="103">
        <f t="shared" si="337"/>
        <v>2455.5953488372097</v>
      </c>
      <c r="AE4313" s="104">
        <f t="shared" si="338"/>
        <v>328.28411906976748</v>
      </c>
      <c r="AF4313" s="104">
        <f t="shared" si="339"/>
        <v>12474.796524651165</v>
      </c>
    </row>
    <row r="4314" spans="28:32" ht="20.100000000000001" customHeight="1" x14ac:dyDescent="0.5">
      <c r="AB4314" s="102">
        <f t="shared" si="335"/>
        <v>38</v>
      </c>
      <c r="AC4314" s="103">
        <f t="shared" si="336"/>
        <v>64.620930232558152</v>
      </c>
      <c r="AD4314" s="103">
        <f t="shared" si="337"/>
        <v>2455.5953488372097</v>
      </c>
      <c r="AE4314" s="104">
        <f t="shared" si="338"/>
        <v>328.28411906976748</v>
      </c>
      <c r="AF4314" s="104">
        <f t="shared" si="339"/>
        <v>12474.796524651165</v>
      </c>
    </row>
    <row r="4315" spans="28:32" ht="20.100000000000001" customHeight="1" x14ac:dyDescent="0.5">
      <c r="AB4315" s="102">
        <f t="shared" si="335"/>
        <v>38</v>
      </c>
      <c r="AC4315" s="103">
        <f t="shared" si="336"/>
        <v>64.620930232558152</v>
      </c>
      <c r="AD4315" s="103">
        <f t="shared" si="337"/>
        <v>2455.5953488372097</v>
      </c>
      <c r="AE4315" s="104">
        <f t="shared" si="338"/>
        <v>328.28411906976748</v>
      </c>
      <c r="AF4315" s="104">
        <f t="shared" si="339"/>
        <v>12474.796524651165</v>
      </c>
    </row>
    <row r="4316" spans="28:32" ht="20.100000000000001" customHeight="1" x14ac:dyDescent="0.5">
      <c r="AB4316" s="102">
        <f t="shared" si="335"/>
        <v>38</v>
      </c>
      <c r="AC4316" s="103">
        <f t="shared" si="336"/>
        <v>64.620930232558152</v>
      </c>
      <c r="AD4316" s="103">
        <f t="shared" si="337"/>
        <v>2455.5953488372097</v>
      </c>
      <c r="AE4316" s="104">
        <f t="shared" si="338"/>
        <v>328.28411906976748</v>
      </c>
      <c r="AF4316" s="104">
        <f t="shared" si="339"/>
        <v>12474.796524651165</v>
      </c>
    </row>
    <row r="4317" spans="28:32" ht="20.100000000000001" customHeight="1" x14ac:dyDescent="0.5">
      <c r="AB4317" s="102">
        <f t="shared" si="335"/>
        <v>38</v>
      </c>
      <c r="AC4317" s="103">
        <f t="shared" si="336"/>
        <v>64.620930232558152</v>
      </c>
      <c r="AD4317" s="103">
        <f t="shared" si="337"/>
        <v>2455.5953488372097</v>
      </c>
      <c r="AE4317" s="104">
        <f t="shared" si="338"/>
        <v>328.28411906976748</v>
      </c>
      <c r="AF4317" s="104">
        <f t="shared" si="339"/>
        <v>12474.796524651165</v>
      </c>
    </row>
    <row r="4318" spans="28:32" ht="20.100000000000001" customHeight="1" x14ac:dyDescent="0.5">
      <c r="AB4318" s="102">
        <f t="shared" si="335"/>
        <v>38</v>
      </c>
      <c r="AC4318" s="103">
        <f t="shared" si="336"/>
        <v>64.620930232558152</v>
      </c>
      <c r="AD4318" s="103">
        <f t="shared" si="337"/>
        <v>2455.5953488372097</v>
      </c>
      <c r="AE4318" s="104">
        <f t="shared" si="338"/>
        <v>328.28411906976748</v>
      </c>
      <c r="AF4318" s="104">
        <f t="shared" si="339"/>
        <v>12474.796524651165</v>
      </c>
    </row>
    <row r="4319" spans="28:32" ht="20.100000000000001" customHeight="1" x14ac:dyDescent="0.5">
      <c r="AB4319" s="102">
        <f t="shared" si="335"/>
        <v>38</v>
      </c>
      <c r="AC4319" s="103">
        <f t="shared" si="336"/>
        <v>64.620930232558152</v>
      </c>
      <c r="AD4319" s="103">
        <f t="shared" si="337"/>
        <v>2455.5953488372097</v>
      </c>
      <c r="AE4319" s="104">
        <f t="shared" si="338"/>
        <v>328.28411906976748</v>
      </c>
      <c r="AF4319" s="104">
        <f t="shared" si="339"/>
        <v>12474.796524651165</v>
      </c>
    </row>
    <row r="4320" spans="28:32" ht="20.100000000000001" customHeight="1" x14ac:dyDescent="0.5">
      <c r="AB4320" s="102">
        <f t="shared" si="335"/>
        <v>38</v>
      </c>
      <c r="AC4320" s="103">
        <f t="shared" si="336"/>
        <v>64.620930232558152</v>
      </c>
      <c r="AD4320" s="103">
        <f t="shared" si="337"/>
        <v>2455.5953488372097</v>
      </c>
      <c r="AE4320" s="104">
        <f t="shared" si="338"/>
        <v>328.28411906976748</v>
      </c>
      <c r="AF4320" s="104">
        <f t="shared" si="339"/>
        <v>12474.796524651165</v>
      </c>
    </row>
    <row r="4321" spans="28:32" ht="20.100000000000001" customHeight="1" x14ac:dyDescent="0.5">
      <c r="AB4321" s="102">
        <f t="shared" si="335"/>
        <v>38</v>
      </c>
      <c r="AC4321" s="103">
        <f t="shared" si="336"/>
        <v>64.620930232558152</v>
      </c>
      <c r="AD4321" s="103">
        <f t="shared" si="337"/>
        <v>2455.5953488372097</v>
      </c>
      <c r="AE4321" s="104">
        <f t="shared" si="338"/>
        <v>328.28411906976748</v>
      </c>
      <c r="AF4321" s="104">
        <f t="shared" si="339"/>
        <v>12474.796524651165</v>
      </c>
    </row>
    <row r="4322" spans="28:32" ht="20.100000000000001" customHeight="1" x14ac:dyDescent="0.5">
      <c r="AB4322" s="102">
        <f t="shared" si="335"/>
        <v>38</v>
      </c>
      <c r="AC4322" s="103">
        <f t="shared" si="336"/>
        <v>64.620930232558152</v>
      </c>
      <c r="AD4322" s="103">
        <f t="shared" si="337"/>
        <v>2455.5953488372097</v>
      </c>
      <c r="AE4322" s="104">
        <f t="shared" si="338"/>
        <v>328.28411906976748</v>
      </c>
      <c r="AF4322" s="104">
        <f t="shared" si="339"/>
        <v>12474.796524651165</v>
      </c>
    </row>
    <row r="4323" spans="28:32" ht="20.100000000000001" customHeight="1" x14ac:dyDescent="0.5">
      <c r="AB4323" s="102">
        <f t="shared" si="335"/>
        <v>38</v>
      </c>
      <c r="AC4323" s="103">
        <f t="shared" si="336"/>
        <v>64.620930232558152</v>
      </c>
      <c r="AD4323" s="103">
        <f t="shared" si="337"/>
        <v>2455.5953488372097</v>
      </c>
      <c r="AE4323" s="104">
        <f t="shared" si="338"/>
        <v>328.28411906976748</v>
      </c>
      <c r="AF4323" s="104">
        <f t="shared" si="339"/>
        <v>12474.796524651165</v>
      </c>
    </row>
    <row r="4324" spans="28:32" ht="20.100000000000001" customHeight="1" x14ac:dyDescent="0.5">
      <c r="AB4324" s="102">
        <f t="shared" si="335"/>
        <v>38</v>
      </c>
      <c r="AC4324" s="103">
        <f t="shared" si="336"/>
        <v>64.620930232558152</v>
      </c>
      <c r="AD4324" s="103">
        <f t="shared" si="337"/>
        <v>2455.5953488372097</v>
      </c>
      <c r="AE4324" s="104">
        <f t="shared" si="338"/>
        <v>328.28411906976748</v>
      </c>
      <c r="AF4324" s="104">
        <f t="shared" si="339"/>
        <v>12474.796524651165</v>
      </c>
    </row>
    <row r="4325" spans="28:32" ht="20.100000000000001" customHeight="1" x14ac:dyDescent="0.5">
      <c r="AB4325" s="102">
        <f t="shared" si="335"/>
        <v>38</v>
      </c>
      <c r="AC4325" s="103">
        <f t="shared" si="336"/>
        <v>64.620930232558152</v>
      </c>
      <c r="AD4325" s="103">
        <f t="shared" si="337"/>
        <v>2455.5953488372097</v>
      </c>
      <c r="AE4325" s="104">
        <f t="shared" si="338"/>
        <v>328.28411906976748</v>
      </c>
      <c r="AF4325" s="104">
        <f t="shared" si="339"/>
        <v>12474.796524651165</v>
      </c>
    </row>
    <row r="4326" spans="28:32" ht="20.100000000000001" customHeight="1" x14ac:dyDescent="0.5">
      <c r="AB4326" s="102">
        <f t="shared" si="335"/>
        <v>38</v>
      </c>
      <c r="AC4326" s="103">
        <f t="shared" si="336"/>
        <v>64.620930232558152</v>
      </c>
      <c r="AD4326" s="103">
        <f t="shared" si="337"/>
        <v>2455.5953488372097</v>
      </c>
      <c r="AE4326" s="104">
        <f t="shared" si="338"/>
        <v>328.28411906976748</v>
      </c>
      <c r="AF4326" s="104">
        <f t="shared" si="339"/>
        <v>12474.796524651165</v>
      </c>
    </row>
    <row r="4327" spans="28:32" ht="20.100000000000001" customHeight="1" x14ac:dyDescent="0.5">
      <c r="AB4327" s="102">
        <f t="shared" si="335"/>
        <v>38</v>
      </c>
      <c r="AC4327" s="103">
        <f t="shared" si="336"/>
        <v>64.620930232558152</v>
      </c>
      <c r="AD4327" s="103">
        <f t="shared" si="337"/>
        <v>2455.5953488372097</v>
      </c>
      <c r="AE4327" s="104">
        <f t="shared" si="338"/>
        <v>328.28411906976748</v>
      </c>
      <c r="AF4327" s="104">
        <f t="shared" si="339"/>
        <v>12474.796524651165</v>
      </c>
    </row>
    <row r="4328" spans="28:32" ht="20.100000000000001" customHeight="1" x14ac:dyDescent="0.5">
      <c r="AB4328" s="102">
        <f t="shared" si="335"/>
        <v>38</v>
      </c>
      <c r="AC4328" s="103">
        <f t="shared" si="336"/>
        <v>64.620930232558152</v>
      </c>
      <c r="AD4328" s="103">
        <f t="shared" si="337"/>
        <v>2455.5953488372097</v>
      </c>
      <c r="AE4328" s="104">
        <f t="shared" si="338"/>
        <v>328.28411906976748</v>
      </c>
      <c r="AF4328" s="104">
        <f t="shared" si="339"/>
        <v>12474.796524651165</v>
      </c>
    </row>
    <row r="4329" spans="28:32" ht="20.100000000000001" customHeight="1" x14ac:dyDescent="0.5">
      <c r="AB4329" s="102">
        <f t="shared" si="335"/>
        <v>38</v>
      </c>
      <c r="AC4329" s="103">
        <f t="shared" si="336"/>
        <v>64.620930232558152</v>
      </c>
      <c r="AD4329" s="103">
        <f t="shared" si="337"/>
        <v>2455.5953488372097</v>
      </c>
      <c r="AE4329" s="104">
        <f t="shared" si="338"/>
        <v>328.28411906976748</v>
      </c>
      <c r="AF4329" s="104">
        <f t="shared" si="339"/>
        <v>12474.796524651165</v>
      </c>
    </row>
    <row r="4330" spans="28:32" ht="20.100000000000001" customHeight="1" x14ac:dyDescent="0.5">
      <c r="AB4330" s="102">
        <f t="shared" si="335"/>
        <v>38</v>
      </c>
      <c r="AC4330" s="103">
        <f t="shared" si="336"/>
        <v>64.620930232558152</v>
      </c>
      <c r="AD4330" s="103">
        <f t="shared" si="337"/>
        <v>2455.5953488372097</v>
      </c>
      <c r="AE4330" s="104">
        <f t="shared" si="338"/>
        <v>328.28411906976748</v>
      </c>
      <c r="AF4330" s="104">
        <f t="shared" si="339"/>
        <v>12474.796524651165</v>
      </c>
    </row>
    <row r="4331" spans="28:32" ht="20.100000000000001" customHeight="1" x14ac:dyDescent="0.5">
      <c r="AB4331" s="102">
        <f t="shared" si="335"/>
        <v>38</v>
      </c>
      <c r="AC4331" s="103">
        <f t="shared" si="336"/>
        <v>64.620930232558152</v>
      </c>
      <c r="AD4331" s="103">
        <f t="shared" si="337"/>
        <v>2455.5953488372097</v>
      </c>
      <c r="AE4331" s="104">
        <f t="shared" si="338"/>
        <v>328.28411906976748</v>
      </c>
      <c r="AF4331" s="104">
        <f t="shared" si="339"/>
        <v>12474.796524651165</v>
      </c>
    </row>
    <row r="4332" spans="28:32" ht="20.100000000000001" customHeight="1" x14ac:dyDescent="0.5">
      <c r="AB4332" s="102">
        <f t="shared" si="335"/>
        <v>38</v>
      </c>
      <c r="AC4332" s="103">
        <f t="shared" si="336"/>
        <v>64.620930232558152</v>
      </c>
      <c r="AD4332" s="103">
        <f t="shared" si="337"/>
        <v>2455.5953488372097</v>
      </c>
      <c r="AE4332" s="104">
        <f t="shared" si="338"/>
        <v>328.28411906976748</v>
      </c>
      <c r="AF4332" s="104">
        <f t="shared" si="339"/>
        <v>12474.796524651165</v>
      </c>
    </row>
    <row r="4333" spans="28:32" ht="20.100000000000001" customHeight="1" x14ac:dyDescent="0.5">
      <c r="AB4333" s="102">
        <f t="shared" si="335"/>
        <v>38</v>
      </c>
      <c r="AC4333" s="103">
        <f t="shared" si="336"/>
        <v>64.620930232558152</v>
      </c>
      <c r="AD4333" s="103">
        <f t="shared" si="337"/>
        <v>2455.5953488372097</v>
      </c>
      <c r="AE4333" s="104">
        <f t="shared" si="338"/>
        <v>328.28411906976748</v>
      </c>
      <c r="AF4333" s="104">
        <f t="shared" si="339"/>
        <v>12474.796524651165</v>
      </c>
    </row>
    <row r="4334" spans="28:32" ht="20.100000000000001" customHeight="1" x14ac:dyDescent="0.5">
      <c r="AB4334" s="102">
        <f t="shared" si="335"/>
        <v>38</v>
      </c>
      <c r="AC4334" s="103">
        <f t="shared" si="336"/>
        <v>64.620930232558152</v>
      </c>
      <c r="AD4334" s="103">
        <f t="shared" si="337"/>
        <v>2455.5953488372097</v>
      </c>
      <c r="AE4334" s="104">
        <f t="shared" si="338"/>
        <v>328.28411906976748</v>
      </c>
      <c r="AF4334" s="104">
        <f t="shared" si="339"/>
        <v>12474.796524651165</v>
      </c>
    </row>
    <row r="4335" spans="28:32" ht="20.100000000000001" customHeight="1" x14ac:dyDescent="0.5">
      <c r="AB4335" s="102">
        <f t="shared" si="335"/>
        <v>38</v>
      </c>
      <c r="AC4335" s="103">
        <f t="shared" si="336"/>
        <v>64.620930232558152</v>
      </c>
      <c r="AD4335" s="103">
        <f t="shared" si="337"/>
        <v>2455.5953488372097</v>
      </c>
      <c r="AE4335" s="104">
        <f t="shared" si="338"/>
        <v>328.28411906976748</v>
      </c>
      <c r="AF4335" s="104">
        <f t="shared" si="339"/>
        <v>12474.796524651165</v>
      </c>
    </row>
    <row r="4336" spans="28:32" ht="20.100000000000001" customHeight="1" x14ac:dyDescent="0.5">
      <c r="AB4336" s="102">
        <f t="shared" si="335"/>
        <v>38</v>
      </c>
      <c r="AC4336" s="103">
        <f t="shared" si="336"/>
        <v>64.620930232558152</v>
      </c>
      <c r="AD4336" s="103">
        <f t="shared" si="337"/>
        <v>2455.5953488372097</v>
      </c>
      <c r="AE4336" s="104">
        <f t="shared" si="338"/>
        <v>328.28411906976748</v>
      </c>
      <c r="AF4336" s="104">
        <f t="shared" si="339"/>
        <v>12474.796524651165</v>
      </c>
    </row>
    <row r="4337" spans="28:32" ht="20.100000000000001" customHeight="1" x14ac:dyDescent="0.5">
      <c r="AB4337" s="102">
        <f t="shared" si="335"/>
        <v>38</v>
      </c>
      <c r="AC4337" s="103">
        <f t="shared" si="336"/>
        <v>64.620930232558152</v>
      </c>
      <c r="AD4337" s="103">
        <f t="shared" si="337"/>
        <v>2455.5953488372097</v>
      </c>
      <c r="AE4337" s="104">
        <f t="shared" si="338"/>
        <v>328.28411906976748</v>
      </c>
      <c r="AF4337" s="104">
        <f t="shared" si="339"/>
        <v>12474.796524651165</v>
      </c>
    </row>
    <row r="4338" spans="28:32" ht="20.100000000000001" customHeight="1" x14ac:dyDescent="0.5">
      <c r="AB4338" s="102">
        <f t="shared" si="335"/>
        <v>38</v>
      </c>
      <c r="AC4338" s="103">
        <f t="shared" si="336"/>
        <v>64.620930232558152</v>
      </c>
      <c r="AD4338" s="103">
        <f t="shared" si="337"/>
        <v>2455.5953488372097</v>
      </c>
      <c r="AE4338" s="104">
        <f t="shared" si="338"/>
        <v>328.28411906976748</v>
      </c>
      <c r="AF4338" s="104">
        <f t="shared" si="339"/>
        <v>12474.796524651165</v>
      </c>
    </row>
    <row r="4339" spans="28:32" ht="20.100000000000001" customHeight="1" x14ac:dyDescent="0.5">
      <c r="AB4339" s="102">
        <f t="shared" si="335"/>
        <v>38</v>
      </c>
      <c r="AC4339" s="103">
        <f t="shared" si="336"/>
        <v>64.620930232558152</v>
      </c>
      <c r="AD4339" s="103">
        <f t="shared" si="337"/>
        <v>2455.5953488372097</v>
      </c>
      <c r="AE4339" s="104">
        <f t="shared" si="338"/>
        <v>328.28411906976748</v>
      </c>
      <c r="AF4339" s="104">
        <f t="shared" si="339"/>
        <v>12474.796524651165</v>
      </c>
    </row>
    <row r="4340" spans="28:32" ht="20.100000000000001" customHeight="1" x14ac:dyDescent="0.5">
      <c r="AB4340" s="102">
        <f t="shared" si="335"/>
        <v>38</v>
      </c>
      <c r="AC4340" s="103">
        <f t="shared" si="336"/>
        <v>64.620930232558152</v>
      </c>
      <c r="AD4340" s="103">
        <f t="shared" si="337"/>
        <v>2455.5953488372097</v>
      </c>
      <c r="AE4340" s="104">
        <f t="shared" si="338"/>
        <v>328.28411906976748</v>
      </c>
      <c r="AF4340" s="104">
        <f t="shared" si="339"/>
        <v>12474.796524651165</v>
      </c>
    </row>
    <row r="4341" spans="28:32" ht="20.100000000000001" customHeight="1" x14ac:dyDescent="0.5">
      <c r="AB4341" s="102">
        <f t="shared" si="335"/>
        <v>38</v>
      </c>
      <c r="AC4341" s="103">
        <f t="shared" si="336"/>
        <v>64.620930232558152</v>
      </c>
      <c r="AD4341" s="103">
        <f t="shared" si="337"/>
        <v>2455.5953488372097</v>
      </c>
      <c r="AE4341" s="104">
        <f t="shared" si="338"/>
        <v>328.28411906976748</v>
      </c>
      <c r="AF4341" s="104">
        <f t="shared" si="339"/>
        <v>12474.796524651165</v>
      </c>
    </row>
    <row r="4342" spans="28:32" ht="20.100000000000001" customHeight="1" x14ac:dyDescent="0.5">
      <c r="AB4342" s="102">
        <f t="shared" si="335"/>
        <v>38</v>
      </c>
      <c r="AC4342" s="103">
        <f t="shared" si="336"/>
        <v>64.620930232558152</v>
      </c>
      <c r="AD4342" s="103">
        <f t="shared" si="337"/>
        <v>2455.5953488372097</v>
      </c>
      <c r="AE4342" s="104">
        <f t="shared" si="338"/>
        <v>328.28411906976748</v>
      </c>
      <c r="AF4342" s="104">
        <f t="shared" si="339"/>
        <v>12474.796524651165</v>
      </c>
    </row>
    <row r="4343" spans="28:32" ht="20.100000000000001" customHeight="1" x14ac:dyDescent="0.5">
      <c r="AB4343" s="102">
        <f t="shared" si="335"/>
        <v>38</v>
      </c>
      <c r="AC4343" s="103">
        <f t="shared" si="336"/>
        <v>64.620930232558152</v>
      </c>
      <c r="AD4343" s="103">
        <f t="shared" si="337"/>
        <v>2455.5953488372097</v>
      </c>
      <c r="AE4343" s="104">
        <f t="shared" si="338"/>
        <v>328.28411906976748</v>
      </c>
      <c r="AF4343" s="104">
        <f t="shared" si="339"/>
        <v>12474.796524651165</v>
      </c>
    </row>
    <row r="4344" spans="28:32" ht="20.100000000000001" customHeight="1" x14ac:dyDescent="0.5">
      <c r="AB4344" s="102">
        <f t="shared" si="335"/>
        <v>38</v>
      </c>
      <c r="AC4344" s="103">
        <f t="shared" si="336"/>
        <v>64.620930232558152</v>
      </c>
      <c r="AD4344" s="103">
        <f t="shared" si="337"/>
        <v>2455.5953488372097</v>
      </c>
      <c r="AE4344" s="104">
        <f t="shared" si="338"/>
        <v>328.28411906976748</v>
      </c>
      <c r="AF4344" s="104">
        <f t="shared" si="339"/>
        <v>12474.796524651165</v>
      </c>
    </row>
    <row r="4345" spans="28:32" ht="20.100000000000001" customHeight="1" x14ac:dyDescent="0.5">
      <c r="AB4345" s="102">
        <f t="shared" si="335"/>
        <v>38</v>
      </c>
      <c r="AC4345" s="103">
        <f t="shared" si="336"/>
        <v>64.620930232558152</v>
      </c>
      <c r="AD4345" s="103">
        <f t="shared" si="337"/>
        <v>2455.5953488372097</v>
      </c>
      <c r="AE4345" s="104">
        <f t="shared" si="338"/>
        <v>328.28411906976748</v>
      </c>
      <c r="AF4345" s="104">
        <f t="shared" si="339"/>
        <v>12474.796524651165</v>
      </c>
    </row>
    <row r="4346" spans="28:32" ht="20.100000000000001" customHeight="1" x14ac:dyDescent="0.5">
      <c r="AB4346" s="102">
        <f t="shared" si="335"/>
        <v>38</v>
      </c>
      <c r="AC4346" s="103">
        <f t="shared" si="336"/>
        <v>64.620930232558152</v>
      </c>
      <c r="AD4346" s="103">
        <f t="shared" si="337"/>
        <v>2455.5953488372097</v>
      </c>
      <c r="AE4346" s="104">
        <f t="shared" si="338"/>
        <v>328.28411906976748</v>
      </c>
      <c r="AF4346" s="104">
        <f t="shared" si="339"/>
        <v>12474.796524651165</v>
      </c>
    </row>
    <row r="4347" spans="28:32" ht="20.100000000000001" customHeight="1" x14ac:dyDescent="0.5">
      <c r="AB4347" s="102">
        <f t="shared" si="335"/>
        <v>38</v>
      </c>
      <c r="AC4347" s="103">
        <f t="shared" si="336"/>
        <v>64.620930232558152</v>
      </c>
      <c r="AD4347" s="103">
        <f t="shared" si="337"/>
        <v>2455.5953488372097</v>
      </c>
      <c r="AE4347" s="104">
        <f t="shared" si="338"/>
        <v>328.28411906976748</v>
      </c>
      <c r="AF4347" s="104">
        <f t="shared" si="339"/>
        <v>12474.796524651165</v>
      </c>
    </row>
    <row r="4348" spans="28:32" ht="20.100000000000001" customHeight="1" x14ac:dyDescent="0.5">
      <c r="AB4348" s="102">
        <f t="shared" si="335"/>
        <v>38</v>
      </c>
      <c r="AC4348" s="103">
        <f t="shared" si="336"/>
        <v>64.620930232558152</v>
      </c>
      <c r="AD4348" s="103">
        <f t="shared" si="337"/>
        <v>2455.5953488372097</v>
      </c>
      <c r="AE4348" s="104">
        <f t="shared" si="338"/>
        <v>328.28411906976748</v>
      </c>
      <c r="AF4348" s="104">
        <f t="shared" si="339"/>
        <v>12474.796524651165</v>
      </c>
    </row>
    <row r="4349" spans="28:32" ht="20.100000000000001" customHeight="1" x14ac:dyDescent="0.5">
      <c r="AB4349" s="102">
        <f t="shared" si="335"/>
        <v>38</v>
      </c>
      <c r="AC4349" s="103">
        <f t="shared" si="336"/>
        <v>64.620930232558152</v>
      </c>
      <c r="AD4349" s="103">
        <f t="shared" si="337"/>
        <v>2455.5953488372097</v>
      </c>
      <c r="AE4349" s="104">
        <f t="shared" si="338"/>
        <v>328.28411906976748</v>
      </c>
      <c r="AF4349" s="104">
        <f t="shared" si="339"/>
        <v>12474.796524651165</v>
      </c>
    </row>
    <row r="4350" spans="28:32" ht="20.100000000000001" customHeight="1" x14ac:dyDescent="0.5">
      <c r="AB4350" s="102">
        <f t="shared" si="335"/>
        <v>38</v>
      </c>
      <c r="AC4350" s="103">
        <f t="shared" si="336"/>
        <v>64.620930232558152</v>
      </c>
      <c r="AD4350" s="103">
        <f t="shared" si="337"/>
        <v>2455.5953488372097</v>
      </c>
      <c r="AE4350" s="104">
        <f t="shared" si="338"/>
        <v>328.28411906976748</v>
      </c>
      <c r="AF4350" s="104">
        <f t="shared" si="339"/>
        <v>12474.796524651165</v>
      </c>
    </row>
    <row r="4351" spans="28:32" ht="20.100000000000001" customHeight="1" x14ac:dyDescent="0.5">
      <c r="AB4351" s="102">
        <f t="shared" si="335"/>
        <v>38</v>
      </c>
      <c r="AC4351" s="103">
        <f t="shared" si="336"/>
        <v>64.620930232558152</v>
      </c>
      <c r="AD4351" s="103">
        <f t="shared" si="337"/>
        <v>2455.5953488372097</v>
      </c>
      <c r="AE4351" s="104">
        <f t="shared" si="338"/>
        <v>328.28411906976748</v>
      </c>
      <c r="AF4351" s="104">
        <f t="shared" si="339"/>
        <v>12474.796524651165</v>
      </c>
    </row>
    <row r="4352" spans="28:32" ht="20.100000000000001" customHeight="1" x14ac:dyDescent="0.5">
      <c r="AB4352" s="102">
        <f t="shared" si="335"/>
        <v>38</v>
      </c>
      <c r="AC4352" s="103">
        <f t="shared" si="336"/>
        <v>64.620930232558152</v>
      </c>
      <c r="AD4352" s="103">
        <f t="shared" si="337"/>
        <v>2455.5953488372097</v>
      </c>
      <c r="AE4352" s="104">
        <f t="shared" si="338"/>
        <v>328.28411906976748</v>
      </c>
      <c r="AF4352" s="104">
        <f t="shared" si="339"/>
        <v>12474.796524651165</v>
      </c>
    </row>
    <row r="4353" spans="28:32" ht="20.100000000000001" customHeight="1" x14ac:dyDescent="0.5">
      <c r="AB4353" s="102">
        <f t="shared" si="335"/>
        <v>38</v>
      </c>
      <c r="AC4353" s="103">
        <f t="shared" si="336"/>
        <v>64.620930232558152</v>
      </c>
      <c r="AD4353" s="103">
        <f t="shared" si="337"/>
        <v>2455.5953488372097</v>
      </c>
      <c r="AE4353" s="104">
        <f t="shared" si="338"/>
        <v>328.28411906976748</v>
      </c>
      <c r="AF4353" s="104">
        <f t="shared" si="339"/>
        <v>12474.796524651165</v>
      </c>
    </row>
    <row r="4354" spans="28:32" ht="20.100000000000001" customHeight="1" x14ac:dyDescent="0.5">
      <c r="AB4354" s="102">
        <f t="shared" si="335"/>
        <v>38</v>
      </c>
      <c r="AC4354" s="103">
        <f t="shared" si="336"/>
        <v>64.620930232558152</v>
      </c>
      <c r="AD4354" s="103">
        <f t="shared" si="337"/>
        <v>2455.5953488372097</v>
      </c>
      <c r="AE4354" s="104">
        <f t="shared" si="338"/>
        <v>328.28411906976748</v>
      </c>
      <c r="AF4354" s="104">
        <f t="shared" si="339"/>
        <v>12474.796524651165</v>
      </c>
    </row>
    <row r="4355" spans="28:32" ht="20.100000000000001" customHeight="1" x14ac:dyDescent="0.5">
      <c r="AB4355" s="102">
        <f t="shared" si="335"/>
        <v>38</v>
      </c>
      <c r="AC4355" s="103">
        <f t="shared" si="336"/>
        <v>64.620930232558152</v>
      </c>
      <c r="AD4355" s="103">
        <f t="shared" si="337"/>
        <v>2455.5953488372097</v>
      </c>
      <c r="AE4355" s="104">
        <f t="shared" si="338"/>
        <v>328.28411906976748</v>
      </c>
      <c r="AF4355" s="104">
        <f t="shared" si="339"/>
        <v>12474.796524651165</v>
      </c>
    </row>
    <row r="4356" spans="28:32" ht="20.100000000000001" customHeight="1" x14ac:dyDescent="0.5">
      <c r="AB4356" s="102">
        <f t="shared" si="335"/>
        <v>38</v>
      </c>
      <c r="AC4356" s="103">
        <f t="shared" si="336"/>
        <v>64.620930232558152</v>
      </c>
      <c r="AD4356" s="103">
        <f t="shared" si="337"/>
        <v>2455.5953488372097</v>
      </c>
      <c r="AE4356" s="104">
        <f t="shared" si="338"/>
        <v>328.28411906976748</v>
      </c>
      <c r="AF4356" s="104">
        <f t="shared" si="339"/>
        <v>12474.796524651165</v>
      </c>
    </row>
    <row r="4357" spans="28:32" ht="20.100000000000001" customHeight="1" x14ac:dyDescent="0.5">
      <c r="AB4357" s="102">
        <f t="shared" si="335"/>
        <v>38</v>
      </c>
      <c r="AC4357" s="103">
        <f t="shared" si="336"/>
        <v>64.620930232558152</v>
      </c>
      <c r="AD4357" s="103">
        <f t="shared" si="337"/>
        <v>2455.5953488372097</v>
      </c>
      <c r="AE4357" s="104">
        <f t="shared" si="338"/>
        <v>328.28411906976748</v>
      </c>
      <c r="AF4357" s="104">
        <f t="shared" si="339"/>
        <v>12474.796524651165</v>
      </c>
    </row>
    <row r="4358" spans="28:32" ht="20.100000000000001" customHeight="1" x14ac:dyDescent="0.5">
      <c r="AB4358" s="102">
        <f t="shared" si="335"/>
        <v>38</v>
      </c>
      <c r="AC4358" s="103">
        <f t="shared" si="336"/>
        <v>64.620930232558152</v>
      </c>
      <c r="AD4358" s="103">
        <f t="shared" si="337"/>
        <v>2455.5953488372097</v>
      </c>
      <c r="AE4358" s="104">
        <f t="shared" si="338"/>
        <v>328.28411906976748</v>
      </c>
      <c r="AF4358" s="104">
        <f t="shared" si="339"/>
        <v>12474.796524651165</v>
      </c>
    </row>
    <row r="4359" spans="28:32" ht="20.100000000000001" customHeight="1" x14ac:dyDescent="0.5">
      <c r="AB4359" s="102">
        <f t="shared" ref="AB4359:AB4422" si="340">AB4358+U4359</f>
        <v>38</v>
      </c>
      <c r="AC4359" s="103">
        <f t="shared" ref="AC4359:AC4422" si="341">IF(U4359&gt;0,(W4359+AD4358)/AB4359,AC4358)</f>
        <v>64.620930232558152</v>
      </c>
      <c r="AD4359" s="103">
        <f t="shared" ref="AD4359:AD4422" si="342">AB4359*AC4359</f>
        <v>2455.5953488372097</v>
      </c>
      <c r="AE4359" s="104">
        <f t="shared" ref="AE4359:AE4422" si="343">IF(U4359&gt;0,(AF4358+Z4359)/AB4359,AE4358)</f>
        <v>328.28411906976748</v>
      </c>
      <c r="AF4359" s="104">
        <f t="shared" ref="AF4359:AF4422" si="344">AB4359*AE4359</f>
        <v>12474.796524651165</v>
      </c>
    </row>
    <row r="4360" spans="28:32" ht="20.100000000000001" customHeight="1" x14ac:dyDescent="0.5">
      <c r="AB4360" s="102">
        <f t="shared" si="340"/>
        <v>38</v>
      </c>
      <c r="AC4360" s="103">
        <f t="shared" si="341"/>
        <v>64.620930232558152</v>
      </c>
      <c r="AD4360" s="103">
        <f t="shared" si="342"/>
        <v>2455.5953488372097</v>
      </c>
      <c r="AE4360" s="104">
        <f t="shared" si="343"/>
        <v>328.28411906976748</v>
      </c>
      <c r="AF4360" s="104">
        <f t="shared" si="344"/>
        <v>12474.796524651165</v>
      </c>
    </row>
    <row r="4361" spans="28:32" ht="20.100000000000001" customHeight="1" x14ac:dyDescent="0.5">
      <c r="AB4361" s="102">
        <f t="shared" si="340"/>
        <v>38</v>
      </c>
      <c r="AC4361" s="103">
        <f t="shared" si="341"/>
        <v>64.620930232558152</v>
      </c>
      <c r="AD4361" s="103">
        <f t="shared" si="342"/>
        <v>2455.5953488372097</v>
      </c>
      <c r="AE4361" s="104">
        <f t="shared" si="343"/>
        <v>328.28411906976748</v>
      </c>
      <c r="AF4361" s="104">
        <f t="shared" si="344"/>
        <v>12474.796524651165</v>
      </c>
    </row>
    <row r="4362" spans="28:32" ht="20.100000000000001" customHeight="1" x14ac:dyDescent="0.5">
      <c r="AB4362" s="102">
        <f t="shared" si="340"/>
        <v>38</v>
      </c>
      <c r="AC4362" s="103">
        <f t="shared" si="341"/>
        <v>64.620930232558152</v>
      </c>
      <c r="AD4362" s="103">
        <f t="shared" si="342"/>
        <v>2455.5953488372097</v>
      </c>
      <c r="AE4362" s="104">
        <f t="shared" si="343"/>
        <v>328.28411906976748</v>
      </c>
      <c r="AF4362" s="104">
        <f t="shared" si="344"/>
        <v>12474.796524651165</v>
      </c>
    </row>
    <row r="4363" spans="28:32" ht="20.100000000000001" customHeight="1" x14ac:dyDescent="0.5">
      <c r="AB4363" s="102">
        <f t="shared" si="340"/>
        <v>38</v>
      </c>
      <c r="AC4363" s="103">
        <f t="shared" si="341"/>
        <v>64.620930232558152</v>
      </c>
      <c r="AD4363" s="103">
        <f t="shared" si="342"/>
        <v>2455.5953488372097</v>
      </c>
      <c r="AE4363" s="104">
        <f t="shared" si="343"/>
        <v>328.28411906976748</v>
      </c>
      <c r="AF4363" s="104">
        <f t="shared" si="344"/>
        <v>12474.796524651165</v>
      </c>
    </row>
    <row r="4364" spans="28:32" ht="20.100000000000001" customHeight="1" x14ac:dyDescent="0.5">
      <c r="AB4364" s="102">
        <f t="shared" si="340"/>
        <v>38</v>
      </c>
      <c r="AC4364" s="103">
        <f t="shared" si="341"/>
        <v>64.620930232558152</v>
      </c>
      <c r="AD4364" s="103">
        <f t="shared" si="342"/>
        <v>2455.5953488372097</v>
      </c>
      <c r="AE4364" s="104">
        <f t="shared" si="343"/>
        <v>328.28411906976748</v>
      </c>
      <c r="AF4364" s="104">
        <f t="shared" si="344"/>
        <v>12474.796524651165</v>
      </c>
    </row>
    <row r="4365" spans="28:32" ht="20.100000000000001" customHeight="1" x14ac:dyDescent="0.5">
      <c r="AB4365" s="102">
        <f t="shared" si="340"/>
        <v>38</v>
      </c>
      <c r="AC4365" s="103">
        <f t="shared" si="341"/>
        <v>64.620930232558152</v>
      </c>
      <c r="AD4365" s="103">
        <f t="shared" si="342"/>
        <v>2455.5953488372097</v>
      </c>
      <c r="AE4365" s="104">
        <f t="shared" si="343"/>
        <v>328.28411906976748</v>
      </c>
      <c r="AF4365" s="104">
        <f t="shared" si="344"/>
        <v>12474.796524651165</v>
      </c>
    </row>
    <row r="4366" spans="28:32" ht="20.100000000000001" customHeight="1" x14ac:dyDescent="0.5">
      <c r="AB4366" s="102">
        <f t="shared" si="340"/>
        <v>38</v>
      </c>
      <c r="AC4366" s="103">
        <f t="shared" si="341"/>
        <v>64.620930232558152</v>
      </c>
      <c r="AD4366" s="103">
        <f t="shared" si="342"/>
        <v>2455.5953488372097</v>
      </c>
      <c r="AE4366" s="104">
        <f t="shared" si="343"/>
        <v>328.28411906976748</v>
      </c>
      <c r="AF4366" s="104">
        <f t="shared" si="344"/>
        <v>12474.796524651165</v>
      </c>
    </row>
    <row r="4367" spans="28:32" ht="20.100000000000001" customHeight="1" x14ac:dyDescent="0.5">
      <c r="AB4367" s="102">
        <f t="shared" si="340"/>
        <v>38</v>
      </c>
      <c r="AC4367" s="103">
        <f t="shared" si="341"/>
        <v>64.620930232558152</v>
      </c>
      <c r="AD4367" s="103">
        <f t="shared" si="342"/>
        <v>2455.5953488372097</v>
      </c>
      <c r="AE4367" s="104">
        <f t="shared" si="343"/>
        <v>328.28411906976748</v>
      </c>
      <c r="AF4367" s="104">
        <f t="shared" si="344"/>
        <v>12474.796524651165</v>
      </c>
    </row>
    <row r="4368" spans="28:32" ht="20.100000000000001" customHeight="1" x14ac:dyDescent="0.5">
      <c r="AB4368" s="102">
        <f t="shared" si="340"/>
        <v>38</v>
      </c>
      <c r="AC4368" s="103">
        <f t="shared" si="341"/>
        <v>64.620930232558152</v>
      </c>
      <c r="AD4368" s="103">
        <f t="shared" si="342"/>
        <v>2455.5953488372097</v>
      </c>
      <c r="AE4368" s="104">
        <f t="shared" si="343"/>
        <v>328.28411906976748</v>
      </c>
      <c r="AF4368" s="104">
        <f t="shared" si="344"/>
        <v>12474.796524651165</v>
      </c>
    </row>
    <row r="4369" spans="28:32" ht="20.100000000000001" customHeight="1" x14ac:dyDescent="0.5">
      <c r="AB4369" s="102">
        <f t="shared" si="340"/>
        <v>38</v>
      </c>
      <c r="AC4369" s="103">
        <f t="shared" si="341"/>
        <v>64.620930232558152</v>
      </c>
      <c r="AD4369" s="103">
        <f t="shared" si="342"/>
        <v>2455.5953488372097</v>
      </c>
      <c r="AE4369" s="104">
        <f t="shared" si="343"/>
        <v>328.28411906976748</v>
      </c>
      <c r="AF4369" s="104">
        <f t="shared" si="344"/>
        <v>12474.796524651165</v>
      </c>
    </row>
    <row r="4370" spans="28:32" ht="20.100000000000001" customHeight="1" x14ac:dyDescent="0.5">
      <c r="AB4370" s="102">
        <f t="shared" si="340"/>
        <v>38</v>
      </c>
      <c r="AC4370" s="103">
        <f t="shared" si="341"/>
        <v>64.620930232558152</v>
      </c>
      <c r="AD4370" s="103">
        <f t="shared" si="342"/>
        <v>2455.5953488372097</v>
      </c>
      <c r="AE4370" s="104">
        <f t="shared" si="343"/>
        <v>328.28411906976748</v>
      </c>
      <c r="AF4370" s="104">
        <f t="shared" si="344"/>
        <v>12474.796524651165</v>
      </c>
    </row>
    <row r="4371" spans="28:32" ht="20.100000000000001" customHeight="1" x14ac:dyDescent="0.5">
      <c r="AB4371" s="102">
        <f t="shared" si="340"/>
        <v>38</v>
      </c>
      <c r="AC4371" s="103">
        <f t="shared" si="341"/>
        <v>64.620930232558152</v>
      </c>
      <c r="AD4371" s="103">
        <f t="shared" si="342"/>
        <v>2455.5953488372097</v>
      </c>
      <c r="AE4371" s="104">
        <f t="shared" si="343"/>
        <v>328.28411906976748</v>
      </c>
      <c r="AF4371" s="104">
        <f t="shared" si="344"/>
        <v>12474.796524651165</v>
      </c>
    </row>
    <row r="4372" spans="28:32" ht="20.100000000000001" customHeight="1" x14ac:dyDescent="0.5">
      <c r="AB4372" s="102">
        <f t="shared" si="340"/>
        <v>38</v>
      </c>
      <c r="AC4372" s="103">
        <f t="shared" si="341"/>
        <v>64.620930232558152</v>
      </c>
      <c r="AD4372" s="103">
        <f t="shared" si="342"/>
        <v>2455.5953488372097</v>
      </c>
      <c r="AE4372" s="104">
        <f t="shared" si="343"/>
        <v>328.28411906976748</v>
      </c>
      <c r="AF4372" s="104">
        <f t="shared" si="344"/>
        <v>12474.796524651165</v>
      </c>
    </row>
    <row r="4373" spans="28:32" ht="20.100000000000001" customHeight="1" x14ac:dyDescent="0.5">
      <c r="AB4373" s="102">
        <f t="shared" si="340"/>
        <v>38</v>
      </c>
      <c r="AC4373" s="103">
        <f t="shared" si="341"/>
        <v>64.620930232558152</v>
      </c>
      <c r="AD4373" s="103">
        <f t="shared" si="342"/>
        <v>2455.5953488372097</v>
      </c>
      <c r="AE4373" s="104">
        <f t="shared" si="343"/>
        <v>328.28411906976748</v>
      </c>
      <c r="AF4373" s="104">
        <f t="shared" si="344"/>
        <v>12474.796524651165</v>
      </c>
    </row>
    <row r="4374" spans="28:32" ht="20.100000000000001" customHeight="1" x14ac:dyDescent="0.5">
      <c r="AB4374" s="102">
        <f t="shared" si="340"/>
        <v>38</v>
      </c>
      <c r="AC4374" s="103">
        <f t="shared" si="341"/>
        <v>64.620930232558152</v>
      </c>
      <c r="AD4374" s="103">
        <f t="shared" si="342"/>
        <v>2455.5953488372097</v>
      </c>
      <c r="AE4374" s="104">
        <f t="shared" si="343"/>
        <v>328.28411906976748</v>
      </c>
      <c r="AF4374" s="104">
        <f t="shared" si="344"/>
        <v>12474.796524651165</v>
      </c>
    </row>
    <row r="4375" spans="28:32" ht="20.100000000000001" customHeight="1" x14ac:dyDescent="0.5">
      <c r="AB4375" s="102">
        <f t="shared" si="340"/>
        <v>38</v>
      </c>
      <c r="AC4375" s="103">
        <f t="shared" si="341"/>
        <v>64.620930232558152</v>
      </c>
      <c r="AD4375" s="103">
        <f t="shared" si="342"/>
        <v>2455.5953488372097</v>
      </c>
      <c r="AE4375" s="104">
        <f t="shared" si="343"/>
        <v>328.28411906976748</v>
      </c>
      <c r="AF4375" s="104">
        <f t="shared" si="344"/>
        <v>12474.796524651165</v>
      </c>
    </row>
    <row r="4376" spans="28:32" ht="20.100000000000001" customHeight="1" x14ac:dyDescent="0.5">
      <c r="AB4376" s="102">
        <f t="shared" si="340"/>
        <v>38</v>
      </c>
      <c r="AC4376" s="103">
        <f t="shared" si="341"/>
        <v>64.620930232558152</v>
      </c>
      <c r="AD4376" s="103">
        <f t="shared" si="342"/>
        <v>2455.5953488372097</v>
      </c>
      <c r="AE4376" s="104">
        <f t="shared" si="343"/>
        <v>328.28411906976748</v>
      </c>
      <c r="AF4376" s="104">
        <f t="shared" si="344"/>
        <v>12474.796524651165</v>
      </c>
    </row>
    <row r="4377" spans="28:32" ht="20.100000000000001" customHeight="1" x14ac:dyDescent="0.5">
      <c r="AB4377" s="102">
        <f t="shared" si="340"/>
        <v>38</v>
      </c>
      <c r="AC4377" s="103">
        <f t="shared" si="341"/>
        <v>64.620930232558152</v>
      </c>
      <c r="AD4377" s="103">
        <f t="shared" si="342"/>
        <v>2455.5953488372097</v>
      </c>
      <c r="AE4377" s="104">
        <f t="shared" si="343"/>
        <v>328.28411906976748</v>
      </c>
      <c r="AF4377" s="104">
        <f t="shared" si="344"/>
        <v>12474.796524651165</v>
      </c>
    </row>
    <row r="4378" spans="28:32" ht="20.100000000000001" customHeight="1" x14ac:dyDescent="0.5">
      <c r="AB4378" s="102">
        <f t="shared" si="340"/>
        <v>38</v>
      </c>
      <c r="AC4378" s="103">
        <f t="shared" si="341"/>
        <v>64.620930232558152</v>
      </c>
      <c r="AD4378" s="103">
        <f t="shared" si="342"/>
        <v>2455.5953488372097</v>
      </c>
      <c r="AE4378" s="104">
        <f t="shared" si="343"/>
        <v>328.28411906976748</v>
      </c>
      <c r="AF4378" s="104">
        <f t="shared" si="344"/>
        <v>12474.796524651165</v>
      </c>
    </row>
    <row r="4379" spans="28:32" ht="20.100000000000001" customHeight="1" x14ac:dyDescent="0.5">
      <c r="AB4379" s="102">
        <f t="shared" si="340"/>
        <v>38</v>
      </c>
      <c r="AC4379" s="103">
        <f t="shared" si="341"/>
        <v>64.620930232558152</v>
      </c>
      <c r="AD4379" s="103">
        <f t="shared" si="342"/>
        <v>2455.5953488372097</v>
      </c>
      <c r="AE4379" s="104">
        <f t="shared" si="343"/>
        <v>328.28411906976748</v>
      </c>
      <c r="AF4379" s="104">
        <f t="shared" si="344"/>
        <v>12474.796524651165</v>
      </c>
    </row>
    <row r="4380" spans="28:32" ht="20.100000000000001" customHeight="1" x14ac:dyDescent="0.5">
      <c r="AB4380" s="102">
        <f t="shared" si="340"/>
        <v>38</v>
      </c>
      <c r="AC4380" s="103">
        <f t="shared" si="341"/>
        <v>64.620930232558152</v>
      </c>
      <c r="AD4380" s="103">
        <f t="shared" si="342"/>
        <v>2455.5953488372097</v>
      </c>
      <c r="AE4380" s="104">
        <f t="shared" si="343"/>
        <v>328.28411906976748</v>
      </c>
      <c r="AF4380" s="104">
        <f t="shared" si="344"/>
        <v>12474.796524651165</v>
      </c>
    </row>
    <row r="4381" spans="28:32" ht="20.100000000000001" customHeight="1" x14ac:dyDescent="0.5">
      <c r="AB4381" s="102">
        <f t="shared" si="340"/>
        <v>38</v>
      </c>
      <c r="AC4381" s="103">
        <f t="shared" si="341"/>
        <v>64.620930232558152</v>
      </c>
      <c r="AD4381" s="103">
        <f t="shared" si="342"/>
        <v>2455.5953488372097</v>
      </c>
      <c r="AE4381" s="104">
        <f t="shared" si="343"/>
        <v>328.28411906976748</v>
      </c>
      <c r="AF4381" s="104">
        <f t="shared" si="344"/>
        <v>12474.796524651165</v>
      </c>
    </row>
    <row r="4382" spans="28:32" ht="20.100000000000001" customHeight="1" x14ac:dyDescent="0.5">
      <c r="AB4382" s="102">
        <f t="shared" si="340"/>
        <v>38</v>
      </c>
      <c r="AC4382" s="103">
        <f t="shared" si="341"/>
        <v>64.620930232558152</v>
      </c>
      <c r="AD4382" s="103">
        <f t="shared" si="342"/>
        <v>2455.5953488372097</v>
      </c>
      <c r="AE4382" s="104">
        <f t="shared" si="343"/>
        <v>328.28411906976748</v>
      </c>
      <c r="AF4382" s="104">
        <f t="shared" si="344"/>
        <v>12474.796524651165</v>
      </c>
    </row>
    <row r="4383" spans="28:32" ht="20.100000000000001" customHeight="1" x14ac:dyDescent="0.5">
      <c r="AB4383" s="102">
        <f t="shared" si="340"/>
        <v>38</v>
      </c>
      <c r="AC4383" s="103">
        <f t="shared" si="341"/>
        <v>64.620930232558152</v>
      </c>
      <c r="AD4383" s="103">
        <f t="shared" si="342"/>
        <v>2455.5953488372097</v>
      </c>
      <c r="AE4383" s="104">
        <f t="shared" si="343"/>
        <v>328.28411906976748</v>
      </c>
      <c r="AF4383" s="104">
        <f t="shared" si="344"/>
        <v>12474.796524651165</v>
      </c>
    </row>
    <row r="4384" spans="28:32" ht="20.100000000000001" customHeight="1" x14ac:dyDescent="0.5">
      <c r="AB4384" s="102">
        <f t="shared" si="340"/>
        <v>38</v>
      </c>
      <c r="AC4384" s="103">
        <f t="shared" si="341"/>
        <v>64.620930232558152</v>
      </c>
      <c r="AD4384" s="103">
        <f t="shared" si="342"/>
        <v>2455.5953488372097</v>
      </c>
      <c r="AE4384" s="104">
        <f t="shared" si="343"/>
        <v>328.28411906976748</v>
      </c>
      <c r="AF4384" s="104">
        <f t="shared" si="344"/>
        <v>12474.796524651165</v>
      </c>
    </row>
    <row r="4385" spans="28:32" ht="20.100000000000001" customHeight="1" x14ac:dyDescent="0.5">
      <c r="AB4385" s="102">
        <f t="shared" si="340"/>
        <v>38</v>
      </c>
      <c r="AC4385" s="103">
        <f t="shared" si="341"/>
        <v>64.620930232558152</v>
      </c>
      <c r="AD4385" s="103">
        <f t="shared" si="342"/>
        <v>2455.5953488372097</v>
      </c>
      <c r="AE4385" s="104">
        <f t="shared" si="343"/>
        <v>328.28411906976748</v>
      </c>
      <c r="AF4385" s="104">
        <f t="shared" si="344"/>
        <v>12474.796524651165</v>
      </c>
    </row>
    <row r="4386" spans="28:32" ht="20.100000000000001" customHeight="1" x14ac:dyDescent="0.5">
      <c r="AB4386" s="102">
        <f t="shared" si="340"/>
        <v>38</v>
      </c>
      <c r="AC4386" s="103">
        <f t="shared" si="341"/>
        <v>64.620930232558152</v>
      </c>
      <c r="AD4386" s="103">
        <f t="shared" si="342"/>
        <v>2455.5953488372097</v>
      </c>
      <c r="AE4386" s="104">
        <f t="shared" si="343"/>
        <v>328.28411906976748</v>
      </c>
      <c r="AF4386" s="104">
        <f t="shared" si="344"/>
        <v>12474.796524651165</v>
      </c>
    </row>
    <row r="4387" spans="28:32" ht="20.100000000000001" customHeight="1" x14ac:dyDescent="0.5">
      <c r="AB4387" s="102">
        <f t="shared" si="340"/>
        <v>38</v>
      </c>
      <c r="AC4387" s="103">
        <f t="shared" si="341"/>
        <v>64.620930232558152</v>
      </c>
      <c r="AD4387" s="103">
        <f t="shared" si="342"/>
        <v>2455.5953488372097</v>
      </c>
      <c r="AE4387" s="104">
        <f t="shared" si="343"/>
        <v>328.28411906976748</v>
      </c>
      <c r="AF4387" s="104">
        <f t="shared" si="344"/>
        <v>12474.796524651165</v>
      </c>
    </row>
    <row r="4388" spans="28:32" ht="20.100000000000001" customHeight="1" x14ac:dyDescent="0.5">
      <c r="AB4388" s="102">
        <f t="shared" si="340"/>
        <v>38</v>
      </c>
      <c r="AC4388" s="103">
        <f t="shared" si="341"/>
        <v>64.620930232558152</v>
      </c>
      <c r="AD4388" s="103">
        <f t="shared" si="342"/>
        <v>2455.5953488372097</v>
      </c>
      <c r="AE4388" s="104">
        <f t="shared" si="343"/>
        <v>328.28411906976748</v>
      </c>
      <c r="AF4388" s="104">
        <f t="shared" si="344"/>
        <v>12474.796524651165</v>
      </c>
    </row>
    <row r="4389" spans="28:32" ht="20.100000000000001" customHeight="1" x14ac:dyDescent="0.5">
      <c r="AB4389" s="102">
        <f t="shared" si="340"/>
        <v>38</v>
      </c>
      <c r="AC4389" s="103">
        <f t="shared" si="341"/>
        <v>64.620930232558152</v>
      </c>
      <c r="AD4389" s="103">
        <f t="shared" si="342"/>
        <v>2455.5953488372097</v>
      </c>
      <c r="AE4389" s="104">
        <f t="shared" si="343"/>
        <v>328.28411906976748</v>
      </c>
      <c r="AF4389" s="104">
        <f t="shared" si="344"/>
        <v>12474.796524651165</v>
      </c>
    </row>
    <row r="4390" spans="28:32" ht="20.100000000000001" customHeight="1" x14ac:dyDescent="0.5">
      <c r="AB4390" s="102">
        <f t="shared" si="340"/>
        <v>38</v>
      </c>
      <c r="AC4390" s="103">
        <f t="shared" si="341"/>
        <v>64.620930232558152</v>
      </c>
      <c r="AD4390" s="103">
        <f t="shared" si="342"/>
        <v>2455.5953488372097</v>
      </c>
      <c r="AE4390" s="104">
        <f t="shared" si="343"/>
        <v>328.28411906976748</v>
      </c>
      <c r="AF4390" s="104">
        <f t="shared" si="344"/>
        <v>12474.796524651165</v>
      </c>
    </row>
    <row r="4391" spans="28:32" ht="20.100000000000001" customHeight="1" x14ac:dyDescent="0.5">
      <c r="AB4391" s="102">
        <f t="shared" si="340"/>
        <v>38</v>
      </c>
      <c r="AC4391" s="103">
        <f t="shared" si="341"/>
        <v>64.620930232558152</v>
      </c>
      <c r="AD4391" s="103">
        <f t="shared" si="342"/>
        <v>2455.5953488372097</v>
      </c>
      <c r="AE4391" s="104">
        <f t="shared" si="343"/>
        <v>328.28411906976748</v>
      </c>
      <c r="AF4391" s="104">
        <f t="shared" si="344"/>
        <v>12474.796524651165</v>
      </c>
    </row>
    <row r="4392" spans="28:32" ht="20.100000000000001" customHeight="1" x14ac:dyDescent="0.5">
      <c r="AB4392" s="102">
        <f t="shared" si="340"/>
        <v>38</v>
      </c>
      <c r="AC4392" s="103">
        <f t="shared" si="341"/>
        <v>64.620930232558152</v>
      </c>
      <c r="AD4392" s="103">
        <f t="shared" si="342"/>
        <v>2455.5953488372097</v>
      </c>
      <c r="AE4392" s="104">
        <f t="shared" si="343"/>
        <v>328.28411906976748</v>
      </c>
      <c r="AF4392" s="104">
        <f t="shared" si="344"/>
        <v>12474.796524651165</v>
      </c>
    </row>
    <row r="4393" spans="28:32" ht="20.100000000000001" customHeight="1" x14ac:dyDescent="0.5">
      <c r="AB4393" s="102">
        <f t="shared" si="340"/>
        <v>38</v>
      </c>
      <c r="AC4393" s="103">
        <f t="shared" si="341"/>
        <v>64.620930232558152</v>
      </c>
      <c r="AD4393" s="103">
        <f t="shared" si="342"/>
        <v>2455.5953488372097</v>
      </c>
      <c r="AE4393" s="104">
        <f t="shared" si="343"/>
        <v>328.28411906976748</v>
      </c>
      <c r="AF4393" s="104">
        <f t="shared" si="344"/>
        <v>12474.796524651165</v>
      </c>
    </row>
    <row r="4394" spans="28:32" ht="20.100000000000001" customHeight="1" x14ac:dyDescent="0.5">
      <c r="AB4394" s="102">
        <f t="shared" si="340"/>
        <v>38</v>
      </c>
      <c r="AC4394" s="103">
        <f t="shared" si="341"/>
        <v>64.620930232558152</v>
      </c>
      <c r="AD4394" s="103">
        <f t="shared" si="342"/>
        <v>2455.5953488372097</v>
      </c>
      <c r="AE4394" s="104">
        <f t="shared" si="343"/>
        <v>328.28411906976748</v>
      </c>
      <c r="AF4394" s="104">
        <f t="shared" si="344"/>
        <v>12474.796524651165</v>
      </c>
    </row>
    <row r="4395" spans="28:32" ht="20.100000000000001" customHeight="1" x14ac:dyDescent="0.5">
      <c r="AB4395" s="102">
        <f t="shared" si="340"/>
        <v>38</v>
      </c>
      <c r="AC4395" s="103">
        <f t="shared" si="341"/>
        <v>64.620930232558152</v>
      </c>
      <c r="AD4395" s="103">
        <f t="shared" si="342"/>
        <v>2455.5953488372097</v>
      </c>
      <c r="AE4395" s="104">
        <f t="shared" si="343"/>
        <v>328.28411906976748</v>
      </c>
      <c r="AF4395" s="104">
        <f t="shared" si="344"/>
        <v>12474.796524651165</v>
      </c>
    </row>
    <row r="4396" spans="28:32" ht="20.100000000000001" customHeight="1" x14ac:dyDescent="0.5">
      <c r="AB4396" s="102">
        <f t="shared" si="340"/>
        <v>38</v>
      </c>
      <c r="AC4396" s="103">
        <f t="shared" si="341"/>
        <v>64.620930232558152</v>
      </c>
      <c r="AD4396" s="103">
        <f t="shared" si="342"/>
        <v>2455.5953488372097</v>
      </c>
      <c r="AE4396" s="104">
        <f t="shared" si="343"/>
        <v>328.28411906976748</v>
      </c>
      <c r="AF4396" s="104">
        <f t="shared" si="344"/>
        <v>12474.796524651165</v>
      </c>
    </row>
    <row r="4397" spans="28:32" ht="20.100000000000001" customHeight="1" x14ac:dyDescent="0.5">
      <c r="AB4397" s="102">
        <f t="shared" si="340"/>
        <v>38</v>
      </c>
      <c r="AC4397" s="103">
        <f t="shared" si="341"/>
        <v>64.620930232558152</v>
      </c>
      <c r="AD4397" s="103">
        <f t="shared" si="342"/>
        <v>2455.5953488372097</v>
      </c>
      <c r="AE4397" s="104">
        <f t="shared" si="343"/>
        <v>328.28411906976748</v>
      </c>
      <c r="AF4397" s="104">
        <f t="shared" si="344"/>
        <v>12474.796524651165</v>
      </c>
    </row>
    <row r="4398" spans="28:32" ht="20.100000000000001" customHeight="1" x14ac:dyDescent="0.5">
      <c r="AB4398" s="102">
        <f t="shared" si="340"/>
        <v>38</v>
      </c>
      <c r="AC4398" s="103">
        <f t="shared" si="341"/>
        <v>64.620930232558152</v>
      </c>
      <c r="AD4398" s="103">
        <f t="shared" si="342"/>
        <v>2455.5953488372097</v>
      </c>
      <c r="AE4398" s="104">
        <f t="shared" si="343"/>
        <v>328.28411906976748</v>
      </c>
      <c r="AF4398" s="104">
        <f t="shared" si="344"/>
        <v>12474.796524651165</v>
      </c>
    </row>
    <row r="4399" spans="28:32" ht="20.100000000000001" customHeight="1" x14ac:dyDescent="0.5">
      <c r="AB4399" s="102">
        <f t="shared" si="340"/>
        <v>38</v>
      </c>
      <c r="AC4399" s="103">
        <f t="shared" si="341"/>
        <v>64.620930232558152</v>
      </c>
      <c r="AD4399" s="103">
        <f t="shared" si="342"/>
        <v>2455.5953488372097</v>
      </c>
      <c r="AE4399" s="104">
        <f t="shared" si="343"/>
        <v>328.28411906976748</v>
      </c>
      <c r="AF4399" s="104">
        <f t="shared" si="344"/>
        <v>12474.796524651165</v>
      </c>
    </row>
    <row r="4400" spans="28:32" ht="20.100000000000001" customHeight="1" x14ac:dyDescent="0.5">
      <c r="AB4400" s="102">
        <f t="shared" si="340"/>
        <v>38</v>
      </c>
      <c r="AC4400" s="103">
        <f t="shared" si="341"/>
        <v>64.620930232558152</v>
      </c>
      <c r="AD4400" s="103">
        <f t="shared" si="342"/>
        <v>2455.5953488372097</v>
      </c>
      <c r="AE4400" s="104">
        <f t="shared" si="343"/>
        <v>328.28411906976748</v>
      </c>
      <c r="AF4400" s="104">
        <f t="shared" si="344"/>
        <v>12474.796524651165</v>
      </c>
    </row>
    <row r="4401" spans="28:32" ht="20.100000000000001" customHeight="1" x14ac:dyDescent="0.5">
      <c r="AB4401" s="102">
        <f t="shared" si="340"/>
        <v>38</v>
      </c>
      <c r="AC4401" s="103">
        <f t="shared" si="341"/>
        <v>64.620930232558152</v>
      </c>
      <c r="AD4401" s="103">
        <f t="shared" si="342"/>
        <v>2455.5953488372097</v>
      </c>
      <c r="AE4401" s="104">
        <f t="shared" si="343"/>
        <v>328.28411906976748</v>
      </c>
      <c r="AF4401" s="104">
        <f t="shared" si="344"/>
        <v>12474.796524651165</v>
      </c>
    </row>
    <row r="4402" spans="28:32" ht="20.100000000000001" customHeight="1" x14ac:dyDescent="0.5">
      <c r="AB4402" s="102">
        <f t="shared" si="340"/>
        <v>38</v>
      </c>
      <c r="AC4402" s="103">
        <f t="shared" si="341"/>
        <v>64.620930232558152</v>
      </c>
      <c r="AD4402" s="103">
        <f t="shared" si="342"/>
        <v>2455.5953488372097</v>
      </c>
      <c r="AE4402" s="104">
        <f t="shared" si="343"/>
        <v>328.28411906976748</v>
      </c>
      <c r="AF4402" s="104">
        <f t="shared" si="344"/>
        <v>12474.796524651165</v>
      </c>
    </row>
    <row r="4403" spans="28:32" ht="20.100000000000001" customHeight="1" x14ac:dyDescent="0.5">
      <c r="AB4403" s="102">
        <f t="shared" si="340"/>
        <v>38</v>
      </c>
      <c r="AC4403" s="103">
        <f t="shared" si="341"/>
        <v>64.620930232558152</v>
      </c>
      <c r="AD4403" s="103">
        <f t="shared" si="342"/>
        <v>2455.5953488372097</v>
      </c>
      <c r="AE4403" s="104">
        <f t="shared" si="343"/>
        <v>328.28411906976748</v>
      </c>
      <c r="AF4403" s="104">
        <f t="shared" si="344"/>
        <v>12474.796524651165</v>
      </c>
    </row>
    <row r="4404" spans="28:32" ht="20.100000000000001" customHeight="1" x14ac:dyDescent="0.5">
      <c r="AB4404" s="102">
        <f t="shared" si="340"/>
        <v>38</v>
      </c>
      <c r="AC4404" s="103">
        <f t="shared" si="341"/>
        <v>64.620930232558152</v>
      </c>
      <c r="AD4404" s="103">
        <f t="shared" si="342"/>
        <v>2455.5953488372097</v>
      </c>
      <c r="AE4404" s="104">
        <f t="shared" si="343"/>
        <v>328.28411906976748</v>
      </c>
      <c r="AF4404" s="104">
        <f t="shared" si="344"/>
        <v>12474.796524651165</v>
      </c>
    </row>
    <row r="4405" spans="28:32" ht="20.100000000000001" customHeight="1" x14ac:dyDescent="0.5">
      <c r="AB4405" s="102">
        <f t="shared" si="340"/>
        <v>38</v>
      </c>
      <c r="AC4405" s="103">
        <f t="shared" si="341"/>
        <v>64.620930232558152</v>
      </c>
      <c r="AD4405" s="103">
        <f t="shared" si="342"/>
        <v>2455.5953488372097</v>
      </c>
      <c r="AE4405" s="104">
        <f t="shared" si="343"/>
        <v>328.28411906976748</v>
      </c>
      <c r="AF4405" s="104">
        <f t="shared" si="344"/>
        <v>12474.796524651165</v>
      </c>
    </row>
    <row r="4406" spans="28:32" ht="20.100000000000001" customHeight="1" x14ac:dyDescent="0.5">
      <c r="AB4406" s="102">
        <f t="shared" si="340"/>
        <v>38</v>
      </c>
      <c r="AC4406" s="103">
        <f t="shared" si="341"/>
        <v>64.620930232558152</v>
      </c>
      <c r="AD4406" s="103">
        <f t="shared" si="342"/>
        <v>2455.5953488372097</v>
      </c>
      <c r="AE4406" s="104">
        <f t="shared" si="343"/>
        <v>328.28411906976748</v>
      </c>
      <c r="AF4406" s="104">
        <f t="shared" si="344"/>
        <v>12474.796524651165</v>
      </c>
    </row>
    <row r="4407" spans="28:32" ht="20.100000000000001" customHeight="1" x14ac:dyDescent="0.5">
      <c r="AB4407" s="102">
        <f t="shared" si="340"/>
        <v>38</v>
      </c>
      <c r="AC4407" s="103">
        <f t="shared" si="341"/>
        <v>64.620930232558152</v>
      </c>
      <c r="AD4407" s="103">
        <f t="shared" si="342"/>
        <v>2455.5953488372097</v>
      </c>
      <c r="AE4407" s="104">
        <f t="shared" si="343"/>
        <v>328.28411906976748</v>
      </c>
      <c r="AF4407" s="104">
        <f t="shared" si="344"/>
        <v>12474.796524651165</v>
      </c>
    </row>
    <row r="4408" spans="28:32" ht="20.100000000000001" customHeight="1" x14ac:dyDescent="0.5">
      <c r="AB4408" s="102">
        <f t="shared" si="340"/>
        <v>38</v>
      </c>
      <c r="AC4408" s="103">
        <f t="shared" si="341"/>
        <v>64.620930232558152</v>
      </c>
      <c r="AD4408" s="103">
        <f t="shared" si="342"/>
        <v>2455.5953488372097</v>
      </c>
      <c r="AE4408" s="104">
        <f t="shared" si="343"/>
        <v>328.28411906976748</v>
      </c>
      <c r="AF4408" s="104">
        <f t="shared" si="344"/>
        <v>12474.796524651165</v>
      </c>
    </row>
    <row r="4409" spans="28:32" ht="20.100000000000001" customHeight="1" x14ac:dyDescent="0.5">
      <c r="AB4409" s="102">
        <f t="shared" si="340"/>
        <v>38</v>
      </c>
      <c r="AC4409" s="103">
        <f t="shared" si="341"/>
        <v>64.620930232558152</v>
      </c>
      <c r="AD4409" s="103">
        <f t="shared" si="342"/>
        <v>2455.5953488372097</v>
      </c>
      <c r="AE4409" s="104">
        <f t="shared" si="343"/>
        <v>328.28411906976748</v>
      </c>
      <c r="AF4409" s="104">
        <f t="shared" si="344"/>
        <v>12474.796524651165</v>
      </c>
    </row>
    <row r="4410" spans="28:32" ht="20.100000000000001" customHeight="1" x14ac:dyDescent="0.5">
      <c r="AB4410" s="102">
        <f t="shared" si="340"/>
        <v>38</v>
      </c>
      <c r="AC4410" s="103">
        <f t="shared" si="341"/>
        <v>64.620930232558152</v>
      </c>
      <c r="AD4410" s="103">
        <f t="shared" si="342"/>
        <v>2455.5953488372097</v>
      </c>
      <c r="AE4410" s="104">
        <f t="shared" si="343"/>
        <v>328.28411906976748</v>
      </c>
      <c r="AF4410" s="104">
        <f t="shared" si="344"/>
        <v>12474.796524651165</v>
      </c>
    </row>
    <row r="4411" spans="28:32" ht="20.100000000000001" customHeight="1" x14ac:dyDescent="0.5">
      <c r="AB4411" s="102">
        <f t="shared" si="340"/>
        <v>38</v>
      </c>
      <c r="AC4411" s="103">
        <f t="shared" si="341"/>
        <v>64.620930232558152</v>
      </c>
      <c r="AD4411" s="103">
        <f t="shared" si="342"/>
        <v>2455.5953488372097</v>
      </c>
      <c r="AE4411" s="104">
        <f t="shared" si="343"/>
        <v>328.28411906976748</v>
      </c>
      <c r="AF4411" s="104">
        <f t="shared" si="344"/>
        <v>12474.796524651165</v>
      </c>
    </row>
    <row r="4412" spans="28:32" ht="20.100000000000001" customHeight="1" x14ac:dyDescent="0.5">
      <c r="AB4412" s="102">
        <f t="shared" si="340"/>
        <v>38</v>
      </c>
      <c r="AC4412" s="103">
        <f t="shared" si="341"/>
        <v>64.620930232558152</v>
      </c>
      <c r="AD4412" s="103">
        <f t="shared" si="342"/>
        <v>2455.5953488372097</v>
      </c>
      <c r="AE4412" s="104">
        <f t="shared" si="343"/>
        <v>328.28411906976748</v>
      </c>
      <c r="AF4412" s="104">
        <f t="shared" si="344"/>
        <v>12474.796524651165</v>
      </c>
    </row>
    <row r="4413" spans="28:32" ht="20.100000000000001" customHeight="1" x14ac:dyDescent="0.5">
      <c r="AB4413" s="102">
        <f t="shared" si="340"/>
        <v>38</v>
      </c>
      <c r="AC4413" s="103">
        <f t="shared" si="341"/>
        <v>64.620930232558152</v>
      </c>
      <c r="AD4413" s="103">
        <f t="shared" si="342"/>
        <v>2455.5953488372097</v>
      </c>
      <c r="AE4413" s="104">
        <f t="shared" si="343"/>
        <v>328.28411906976748</v>
      </c>
      <c r="AF4413" s="104">
        <f t="shared" si="344"/>
        <v>12474.796524651165</v>
      </c>
    </row>
    <row r="4414" spans="28:32" ht="20.100000000000001" customHeight="1" x14ac:dyDescent="0.5">
      <c r="AB4414" s="102">
        <f t="shared" si="340"/>
        <v>38</v>
      </c>
      <c r="AC4414" s="103">
        <f t="shared" si="341"/>
        <v>64.620930232558152</v>
      </c>
      <c r="AD4414" s="103">
        <f t="shared" si="342"/>
        <v>2455.5953488372097</v>
      </c>
      <c r="AE4414" s="104">
        <f t="shared" si="343"/>
        <v>328.28411906976748</v>
      </c>
      <c r="AF4414" s="104">
        <f t="shared" si="344"/>
        <v>12474.796524651165</v>
      </c>
    </row>
    <row r="4415" spans="28:32" ht="20.100000000000001" customHeight="1" x14ac:dyDescent="0.5">
      <c r="AB4415" s="102">
        <f t="shared" si="340"/>
        <v>38</v>
      </c>
      <c r="AC4415" s="103">
        <f t="shared" si="341"/>
        <v>64.620930232558152</v>
      </c>
      <c r="AD4415" s="103">
        <f t="shared" si="342"/>
        <v>2455.5953488372097</v>
      </c>
      <c r="AE4415" s="104">
        <f t="shared" si="343"/>
        <v>328.28411906976748</v>
      </c>
      <c r="AF4415" s="104">
        <f t="shared" si="344"/>
        <v>12474.796524651165</v>
      </c>
    </row>
    <row r="4416" spans="28:32" ht="20.100000000000001" customHeight="1" x14ac:dyDescent="0.5">
      <c r="AB4416" s="102">
        <f t="shared" si="340"/>
        <v>38</v>
      </c>
      <c r="AC4416" s="103">
        <f t="shared" si="341"/>
        <v>64.620930232558152</v>
      </c>
      <c r="AD4416" s="103">
        <f t="shared" si="342"/>
        <v>2455.5953488372097</v>
      </c>
      <c r="AE4416" s="104">
        <f t="shared" si="343"/>
        <v>328.28411906976748</v>
      </c>
      <c r="AF4416" s="104">
        <f t="shared" si="344"/>
        <v>12474.796524651165</v>
      </c>
    </row>
    <row r="4417" spans="28:32" ht="20.100000000000001" customHeight="1" x14ac:dyDescent="0.5">
      <c r="AB4417" s="102">
        <f t="shared" si="340"/>
        <v>38</v>
      </c>
      <c r="AC4417" s="103">
        <f t="shared" si="341"/>
        <v>64.620930232558152</v>
      </c>
      <c r="AD4417" s="103">
        <f t="shared" si="342"/>
        <v>2455.5953488372097</v>
      </c>
      <c r="AE4417" s="104">
        <f t="shared" si="343"/>
        <v>328.28411906976748</v>
      </c>
      <c r="AF4417" s="104">
        <f t="shared" si="344"/>
        <v>12474.796524651165</v>
      </c>
    </row>
    <row r="4418" spans="28:32" ht="20.100000000000001" customHeight="1" x14ac:dyDescent="0.5">
      <c r="AB4418" s="102">
        <f t="shared" si="340"/>
        <v>38</v>
      </c>
      <c r="AC4418" s="103">
        <f t="shared" si="341"/>
        <v>64.620930232558152</v>
      </c>
      <c r="AD4418" s="103">
        <f t="shared" si="342"/>
        <v>2455.5953488372097</v>
      </c>
      <c r="AE4418" s="104">
        <f t="shared" si="343"/>
        <v>328.28411906976748</v>
      </c>
      <c r="AF4418" s="104">
        <f t="shared" si="344"/>
        <v>12474.796524651165</v>
      </c>
    </row>
    <row r="4419" spans="28:32" ht="20.100000000000001" customHeight="1" x14ac:dyDescent="0.5">
      <c r="AB4419" s="102">
        <f t="shared" si="340"/>
        <v>38</v>
      </c>
      <c r="AC4419" s="103">
        <f t="shared" si="341"/>
        <v>64.620930232558152</v>
      </c>
      <c r="AD4419" s="103">
        <f t="shared" si="342"/>
        <v>2455.5953488372097</v>
      </c>
      <c r="AE4419" s="104">
        <f t="shared" si="343"/>
        <v>328.28411906976748</v>
      </c>
      <c r="AF4419" s="104">
        <f t="shared" si="344"/>
        <v>12474.796524651165</v>
      </c>
    </row>
    <row r="4420" spans="28:32" ht="20.100000000000001" customHeight="1" x14ac:dyDescent="0.5">
      <c r="AB4420" s="102">
        <f t="shared" si="340"/>
        <v>38</v>
      </c>
      <c r="AC4420" s="103">
        <f t="shared" si="341"/>
        <v>64.620930232558152</v>
      </c>
      <c r="AD4420" s="103">
        <f t="shared" si="342"/>
        <v>2455.5953488372097</v>
      </c>
      <c r="AE4420" s="104">
        <f t="shared" si="343"/>
        <v>328.28411906976748</v>
      </c>
      <c r="AF4420" s="104">
        <f t="shared" si="344"/>
        <v>12474.796524651165</v>
      </c>
    </row>
    <row r="4421" spans="28:32" ht="20.100000000000001" customHeight="1" x14ac:dyDescent="0.5">
      <c r="AB4421" s="102">
        <f t="shared" si="340"/>
        <v>38</v>
      </c>
      <c r="AC4421" s="103">
        <f t="shared" si="341"/>
        <v>64.620930232558152</v>
      </c>
      <c r="AD4421" s="103">
        <f t="shared" si="342"/>
        <v>2455.5953488372097</v>
      </c>
      <c r="AE4421" s="104">
        <f t="shared" si="343"/>
        <v>328.28411906976748</v>
      </c>
      <c r="AF4421" s="104">
        <f t="shared" si="344"/>
        <v>12474.796524651165</v>
      </c>
    </row>
    <row r="4422" spans="28:32" ht="20.100000000000001" customHeight="1" x14ac:dyDescent="0.5">
      <c r="AB4422" s="102">
        <f t="shared" si="340"/>
        <v>38</v>
      </c>
      <c r="AC4422" s="103">
        <f t="shared" si="341"/>
        <v>64.620930232558152</v>
      </c>
      <c r="AD4422" s="103">
        <f t="shared" si="342"/>
        <v>2455.5953488372097</v>
      </c>
      <c r="AE4422" s="104">
        <f t="shared" si="343"/>
        <v>328.28411906976748</v>
      </c>
      <c r="AF4422" s="104">
        <f t="shared" si="344"/>
        <v>12474.796524651165</v>
      </c>
    </row>
    <row r="4423" spans="28:32" ht="20.100000000000001" customHeight="1" x14ac:dyDescent="0.5">
      <c r="AB4423" s="102">
        <f t="shared" ref="AB4423:AB4486" si="345">AB4422+U4423</f>
        <v>38</v>
      </c>
      <c r="AC4423" s="103">
        <f t="shared" ref="AC4423:AC4486" si="346">IF(U4423&gt;0,(W4423+AD4422)/AB4423,AC4422)</f>
        <v>64.620930232558152</v>
      </c>
      <c r="AD4423" s="103">
        <f t="shared" ref="AD4423:AD4486" si="347">AB4423*AC4423</f>
        <v>2455.5953488372097</v>
      </c>
      <c r="AE4423" s="104">
        <f t="shared" ref="AE4423:AE4486" si="348">IF(U4423&gt;0,(AF4422+Z4423)/AB4423,AE4422)</f>
        <v>328.28411906976748</v>
      </c>
      <c r="AF4423" s="104">
        <f t="shared" ref="AF4423:AF4486" si="349">AB4423*AE4423</f>
        <v>12474.796524651165</v>
      </c>
    </row>
    <row r="4424" spans="28:32" ht="20.100000000000001" customHeight="1" x14ac:dyDescent="0.5">
      <c r="AB4424" s="102">
        <f t="shared" si="345"/>
        <v>38</v>
      </c>
      <c r="AC4424" s="103">
        <f t="shared" si="346"/>
        <v>64.620930232558152</v>
      </c>
      <c r="AD4424" s="103">
        <f t="shared" si="347"/>
        <v>2455.5953488372097</v>
      </c>
      <c r="AE4424" s="104">
        <f t="shared" si="348"/>
        <v>328.28411906976748</v>
      </c>
      <c r="AF4424" s="104">
        <f t="shared" si="349"/>
        <v>12474.796524651165</v>
      </c>
    </row>
    <row r="4425" spans="28:32" ht="20.100000000000001" customHeight="1" x14ac:dyDescent="0.5">
      <c r="AB4425" s="102">
        <f t="shared" si="345"/>
        <v>38</v>
      </c>
      <c r="AC4425" s="103">
        <f t="shared" si="346"/>
        <v>64.620930232558152</v>
      </c>
      <c r="AD4425" s="103">
        <f t="shared" si="347"/>
        <v>2455.5953488372097</v>
      </c>
      <c r="AE4425" s="104">
        <f t="shared" si="348"/>
        <v>328.28411906976748</v>
      </c>
      <c r="AF4425" s="104">
        <f t="shared" si="349"/>
        <v>12474.796524651165</v>
      </c>
    </row>
    <row r="4426" spans="28:32" ht="20.100000000000001" customHeight="1" x14ac:dyDescent="0.5">
      <c r="AB4426" s="102">
        <f t="shared" si="345"/>
        <v>38</v>
      </c>
      <c r="AC4426" s="103">
        <f t="shared" si="346"/>
        <v>64.620930232558152</v>
      </c>
      <c r="AD4426" s="103">
        <f t="shared" si="347"/>
        <v>2455.5953488372097</v>
      </c>
      <c r="AE4426" s="104">
        <f t="shared" si="348"/>
        <v>328.28411906976748</v>
      </c>
      <c r="AF4426" s="104">
        <f t="shared" si="349"/>
        <v>12474.796524651165</v>
      </c>
    </row>
    <row r="4427" spans="28:32" ht="20.100000000000001" customHeight="1" x14ac:dyDescent="0.5">
      <c r="AB4427" s="102">
        <f t="shared" si="345"/>
        <v>38</v>
      </c>
      <c r="AC4427" s="103">
        <f t="shared" si="346"/>
        <v>64.620930232558152</v>
      </c>
      <c r="AD4427" s="103">
        <f t="shared" si="347"/>
        <v>2455.5953488372097</v>
      </c>
      <c r="AE4427" s="104">
        <f t="shared" si="348"/>
        <v>328.28411906976748</v>
      </c>
      <c r="AF4427" s="104">
        <f t="shared" si="349"/>
        <v>12474.796524651165</v>
      </c>
    </row>
    <row r="4428" spans="28:32" ht="20.100000000000001" customHeight="1" x14ac:dyDescent="0.5">
      <c r="AB4428" s="102">
        <f t="shared" si="345"/>
        <v>38</v>
      </c>
      <c r="AC4428" s="103">
        <f t="shared" si="346"/>
        <v>64.620930232558152</v>
      </c>
      <c r="AD4428" s="103">
        <f t="shared" si="347"/>
        <v>2455.5953488372097</v>
      </c>
      <c r="AE4428" s="104">
        <f t="shared" si="348"/>
        <v>328.28411906976748</v>
      </c>
      <c r="AF4428" s="104">
        <f t="shared" si="349"/>
        <v>12474.796524651165</v>
      </c>
    </row>
    <row r="4429" spans="28:32" ht="20.100000000000001" customHeight="1" x14ac:dyDescent="0.5">
      <c r="AB4429" s="102">
        <f t="shared" si="345"/>
        <v>38</v>
      </c>
      <c r="AC4429" s="103">
        <f t="shared" si="346"/>
        <v>64.620930232558152</v>
      </c>
      <c r="AD4429" s="103">
        <f t="shared" si="347"/>
        <v>2455.5953488372097</v>
      </c>
      <c r="AE4429" s="104">
        <f t="shared" si="348"/>
        <v>328.28411906976748</v>
      </c>
      <c r="AF4429" s="104">
        <f t="shared" si="349"/>
        <v>12474.796524651165</v>
      </c>
    </row>
    <row r="4430" spans="28:32" ht="20.100000000000001" customHeight="1" x14ac:dyDescent="0.5">
      <c r="AB4430" s="102">
        <f t="shared" si="345"/>
        <v>38</v>
      </c>
      <c r="AC4430" s="103">
        <f t="shared" si="346"/>
        <v>64.620930232558152</v>
      </c>
      <c r="AD4430" s="103">
        <f t="shared" si="347"/>
        <v>2455.5953488372097</v>
      </c>
      <c r="AE4430" s="104">
        <f t="shared" si="348"/>
        <v>328.28411906976748</v>
      </c>
      <c r="AF4430" s="104">
        <f t="shared" si="349"/>
        <v>12474.796524651165</v>
      </c>
    </row>
    <row r="4431" spans="28:32" ht="20.100000000000001" customHeight="1" x14ac:dyDescent="0.5">
      <c r="AB4431" s="102">
        <f t="shared" si="345"/>
        <v>38</v>
      </c>
      <c r="AC4431" s="103">
        <f t="shared" si="346"/>
        <v>64.620930232558152</v>
      </c>
      <c r="AD4431" s="103">
        <f t="shared" si="347"/>
        <v>2455.5953488372097</v>
      </c>
      <c r="AE4431" s="104">
        <f t="shared" si="348"/>
        <v>328.28411906976748</v>
      </c>
      <c r="AF4431" s="104">
        <f t="shared" si="349"/>
        <v>12474.796524651165</v>
      </c>
    </row>
    <row r="4432" spans="28:32" ht="20.100000000000001" customHeight="1" x14ac:dyDescent="0.5">
      <c r="AB4432" s="102">
        <f t="shared" si="345"/>
        <v>38</v>
      </c>
      <c r="AC4432" s="103">
        <f t="shared" si="346"/>
        <v>64.620930232558152</v>
      </c>
      <c r="AD4432" s="103">
        <f t="shared" si="347"/>
        <v>2455.5953488372097</v>
      </c>
      <c r="AE4432" s="104">
        <f t="shared" si="348"/>
        <v>328.28411906976748</v>
      </c>
      <c r="AF4432" s="104">
        <f t="shared" si="349"/>
        <v>12474.796524651165</v>
      </c>
    </row>
    <row r="4433" spans="28:32" ht="20.100000000000001" customHeight="1" x14ac:dyDescent="0.5">
      <c r="AB4433" s="102">
        <f t="shared" si="345"/>
        <v>38</v>
      </c>
      <c r="AC4433" s="103">
        <f t="shared" si="346"/>
        <v>64.620930232558152</v>
      </c>
      <c r="AD4433" s="103">
        <f t="shared" si="347"/>
        <v>2455.5953488372097</v>
      </c>
      <c r="AE4433" s="104">
        <f t="shared" si="348"/>
        <v>328.28411906976748</v>
      </c>
      <c r="AF4433" s="104">
        <f t="shared" si="349"/>
        <v>12474.796524651165</v>
      </c>
    </row>
    <row r="4434" spans="28:32" ht="20.100000000000001" customHeight="1" x14ac:dyDescent="0.5">
      <c r="AB4434" s="102">
        <f t="shared" si="345"/>
        <v>38</v>
      </c>
      <c r="AC4434" s="103">
        <f t="shared" si="346"/>
        <v>64.620930232558152</v>
      </c>
      <c r="AD4434" s="103">
        <f t="shared" si="347"/>
        <v>2455.5953488372097</v>
      </c>
      <c r="AE4434" s="104">
        <f t="shared" si="348"/>
        <v>328.28411906976748</v>
      </c>
      <c r="AF4434" s="104">
        <f t="shared" si="349"/>
        <v>12474.796524651165</v>
      </c>
    </row>
    <row r="4435" spans="28:32" ht="20.100000000000001" customHeight="1" x14ac:dyDescent="0.5">
      <c r="AB4435" s="102">
        <f t="shared" si="345"/>
        <v>38</v>
      </c>
      <c r="AC4435" s="103">
        <f t="shared" si="346"/>
        <v>64.620930232558152</v>
      </c>
      <c r="AD4435" s="103">
        <f t="shared" si="347"/>
        <v>2455.5953488372097</v>
      </c>
      <c r="AE4435" s="104">
        <f t="shared" si="348"/>
        <v>328.28411906976748</v>
      </c>
      <c r="AF4435" s="104">
        <f t="shared" si="349"/>
        <v>12474.796524651165</v>
      </c>
    </row>
    <row r="4436" spans="28:32" ht="20.100000000000001" customHeight="1" x14ac:dyDescent="0.5">
      <c r="AB4436" s="102">
        <f t="shared" si="345"/>
        <v>38</v>
      </c>
      <c r="AC4436" s="103">
        <f t="shared" si="346"/>
        <v>64.620930232558152</v>
      </c>
      <c r="AD4436" s="103">
        <f t="shared" si="347"/>
        <v>2455.5953488372097</v>
      </c>
      <c r="AE4436" s="104">
        <f t="shared" si="348"/>
        <v>328.28411906976748</v>
      </c>
      <c r="AF4436" s="104">
        <f t="shared" si="349"/>
        <v>12474.796524651165</v>
      </c>
    </row>
    <row r="4437" spans="28:32" ht="20.100000000000001" customHeight="1" x14ac:dyDescent="0.5">
      <c r="AB4437" s="102">
        <f t="shared" si="345"/>
        <v>38</v>
      </c>
      <c r="AC4437" s="103">
        <f t="shared" si="346"/>
        <v>64.620930232558152</v>
      </c>
      <c r="AD4437" s="103">
        <f t="shared" si="347"/>
        <v>2455.5953488372097</v>
      </c>
      <c r="AE4437" s="104">
        <f t="shared" si="348"/>
        <v>328.28411906976748</v>
      </c>
      <c r="AF4437" s="104">
        <f t="shared" si="349"/>
        <v>12474.796524651165</v>
      </c>
    </row>
    <row r="4438" spans="28:32" ht="20.100000000000001" customHeight="1" x14ac:dyDescent="0.5">
      <c r="AB4438" s="102">
        <f t="shared" si="345"/>
        <v>38</v>
      </c>
      <c r="AC4438" s="103">
        <f t="shared" si="346"/>
        <v>64.620930232558152</v>
      </c>
      <c r="AD4438" s="103">
        <f t="shared" si="347"/>
        <v>2455.5953488372097</v>
      </c>
      <c r="AE4438" s="104">
        <f t="shared" si="348"/>
        <v>328.28411906976748</v>
      </c>
      <c r="AF4438" s="104">
        <f t="shared" si="349"/>
        <v>12474.796524651165</v>
      </c>
    </row>
    <row r="4439" spans="28:32" ht="20.100000000000001" customHeight="1" x14ac:dyDescent="0.5">
      <c r="AB4439" s="102">
        <f t="shared" si="345"/>
        <v>38</v>
      </c>
      <c r="AC4439" s="103">
        <f t="shared" si="346"/>
        <v>64.620930232558152</v>
      </c>
      <c r="AD4439" s="103">
        <f t="shared" si="347"/>
        <v>2455.5953488372097</v>
      </c>
      <c r="AE4439" s="104">
        <f t="shared" si="348"/>
        <v>328.28411906976748</v>
      </c>
      <c r="AF4439" s="104">
        <f t="shared" si="349"/>
        <v>12474.796524651165</v>
      </c>
    </row>
    <row r="4440" spans="28:32" ht="20.100000000000001" customHeight="1" x14ac:dyDescent="0.5">
      <c r="AB4440" s="102">
        <f t="shared" si="345"/>
        <v>38</v>
      </c>
      <c r="AC4440" s="103">
        <f t="shared" si="346"/>
        <v>64.620930232558152</v>
      </c>
      <c r="AD4440" s="103">
        <f t="shared" si="347"/>
        <v>2455.5953488372097</v>
      </c>
      <c r="AE4440" s="104">
        <f t="shared" si="348"/>
        <v>328.28411906976748</v>
      </c>
      <c r="AF4440" s="104">
        <f t="shared" si="349"/>
        <v>12474.796524651165</v>
      </c>
    </row>
    <row r="4441" spans="28:32" ht="20.100000000000001" customHeight="1" x14ac:dyDescent="0.5">
      <c r="AB4441" s="102">
        <f t="shared" si="345"/>
        <v>38</v>
      </c>
      <c r="AC4441" s="103">
        <f t="shared" si="346"/>
        <v>64.620930232558152</v>
      </c>
      <c r="AD4441" s="103">
        <f t="shared" si="347"/>
        <v>2455.5953488372097</v>
      </c>
      <c r="AE4441" s="104">
        <f t="shared" si="348"/>
        <v>328.28411906976748</v>
      </c>
      <c r="AF4441" s="104">
        <f t="shared" si="349"/>
        <v>12474.796524651165</v>
      </c>
    </row>
    <row r="4442" spans="28:32" ht="20.100000000000001" customHeight="1" x14ac:dyDescent="0.5">
      <c r="AB4442" s="102">
        <f t="shared" si="345"/>
        <v>38</v>
      </c>
      <c r="AC4442" s="103">
        <f t="shared" si="346"/>
        <v>64.620930232558152</v>
      </c>
      <c r="AD4442" s="103">
        <f t="shared" si="347"/>
        <v>2455.5953488372097</v>
      </c>
      <c r="AE4442" s="104">
        <f t="shared" si="348"/>
        <v>328.28411906976748</v>
      </c>
      <c r="AF4442" s="104">
        <f t="shared" si="349"/>
        <v>12474.796524651165</v>
      </c>
    </row>
    <row r="4443" spans="28:32" ht="20.100000000000001" customHeight="1" x14ac:dyDescent="0.5">
      <c r="AB4443" s="102">
        <f t="shared" si="345"/>
        <v>38</v>
      </c>
      <c r="AC4443" s="103">
        <f t="shared" si="346"/>
        <v>64.620930232558152</v>
      </c>
      <c r="AD4443" s="103">
        <f t="shared" si="347"/>
        <v>2455.5953488372097</v>
      </c>
      <c r="AE4443" s="104">
        <f t="shared" si="348"/>
        <v>328.28411906976748</v>
      </c>
      <c r="AF4443" s="104">
        <f t="shared" si="349"/>
        <v>12474.796524651165</v>
      </c>
    </row>
    <row r="4444" spans="28:32" ht="20.100000000000001" customHeight="1" x14ac:dyDescent="0.5">
      <c r="AB4444" s="102">
        <f t="shared" si="345"/>
        <v>38</v>
      </c>
      <c r="AC4444" s="103">
        <f t="shared" si="346"/>
        <v>64.620930232558152</v>
      </c>
      <c r="AD4444" s="103">
        <f t="shared" si="347"/>
        <v>2455.5953488372097</v>
      </c>
      <c r="AE4444" s="104">
        <f t="shared" si="348"/>
        <v>328.28411906976748</v>
      </c>
      <c r="AF4444" s="104">
        <f t="shared" si="349"/>
        <v>12474.796524651165</v>
      </c>
    </row>
    <row r="4445" spans="28:32" ht="20.100000000000001" customHeight="1" x14ac:dyDescent="0.5">
      <c r="AB4445" s="102">
        <f t="shared" si="345"/>
        <v>38</v>
      </c>
      <c r="AC4445" s="103">
        <f t="shared" si="346"/>
        <v>64.620930232558152</v>
      </c>
      <c r="AD4445" s="103">
        <f t="shared" si="347"/>
        <v>2455.5953488372097</v>
      </c>
      <c r="AE4445" s="104">
        <f t="shared" si="348"/>
        <v>328.28411906976748</v>
      </c>
      <c r="AF4445" s="104">
        <f t="shared" si="349"/>
        <v>12474.796524651165</v>
      </c>
    </row>
    <row r="4446" spans="28:32" ht="20.100000000000001" customHeight="1" x14ac:dyDescent="0.5">
      <c r="AB4446" s="102">
        <f t="shared" si="345"/>
        <v>38</v>
      </c>
      <c r="AC4446" s="103">
        <f t="shared" si="346"/>
        <v>64.620930232558152</v>
      </c>
      <c r="AD4446" s="103">
        <f t="shared" si="347"/>
        <v>2455.5953488372097</v>
      </c>
      <c r="AE4446" s="104">
        <f t="shared" si="348"/>
        <v>328.28411906976748</v>
      </c>
      <c r="AF4446" s="104">
        <f t="shared" si="349"/>
        <v>12474.796524651165</v>
      </c>
    </row>
    <row r="4447" spans="28:32" ht="20.100000000000001" customHeight="1" x14ac:dyDescent="0.5">
      <c r="AB4447" s="102">
        <f t="shared" si="345"/>
        <v>38</v>
      </c>
      <c r="AC4447" s="103">
        <f t="shared" si="346"/>
        <v>64.620930232558152</v>
      </c>
      <c r="AD4447" s="103">
        <f t="shared" si="347"/>
        <v>2455.5953488372097</v>
      </c>
      <c r="AE4447" s="104">
        <f t="shared" si="348"/>
        <v>328.28411906976748</v>
      </c>
      <c r="AF4447" s="104">
        <f t="shared" si="349"/>
        <v>12474.796524651165</v>
      </c>
    </row>
    <row r="4448" spans="28:32" ht="20.100000000000001" customHeight="1" x14ac:dyDescent="0.5">
      <c r="AB4448" s="102">
        <f t="shared" si="345"/>
        <v>38</v>
      </c>
      <c r="AC4448" s="103">
        <f t="shared" si="346"/>
        <v>64.620930232558152</v>
      </c>
      <c r="AD4448" s="103">
        <f t="shared" si="347"/>
        <v>2455.5953488372097</v>
      </c>
      <c r="AE4448" s="104">
        <f t="shared" si="348"/>
        <v>328.28411906976748</v>
      </c>
      <c r="AF4448" s="104">
        <f t="shared" si="349"/>
        <v>12474.796524651165</v>
      </c>
    </row>
    <row r="4449" spans="28:32" ht="20.100000000000001" customHeight="1" x14ac:dyDescent="0.5">
      <c r="AB4449" s="102">
        <f t="shared" si="345"/>
        <v>38</v>
      </c>
      <c r="AC4449" s="103">
        <f t="shared" si="346"/>
        <v>64.620930232558152</v>
      </c>
      <c r="AD4449" s="103">
        <f t="shared" si="347"/>
        <v>2455.5953488372097</v>
      </c>
      <c r="AE4449" s="104">
        <f t="shared" si="348"/>
        <v>328.28411906976748</v>
      </c>
      <c r="AF4449" s="104">
        <f t="shared" si="349"/>
        <v>12474.796524651165</v>
      </c>
    </row>
    <row r="4450" spans="28:32" ht="20.100000000000001" customHeight="1" x14ac:dyDescent="0.5">
      <c r="AB4450" s="102">
        <f t="shared" si="345"/>
        <v>38</v>
      </c>
      <c r="AC4450" s="103">
        <f t="shared" si="346"/>
        <v>64.620930232558152</v>
      </c>
      <c r="AD4450" s="103">
        <f t="shared" si="347"/>
        <v>2455.5953488372097</v>
      </c>
      <c r="AE4450" s="104">
        <f t="shared" si="348"/>
        <v>328.28411906976748</v>
      </c>
      <c r="AF4450" s="104">
        <f t="shared" si="349"/>
        <v>12474.796524651165</v>
      </c>
    </row>
    <row r="4451" spans="28:32" ht="20.100000000000001" customHeight="1" x14ac:dyDescent="0.5">
      <c r="AB4451" s="102">
        <f t="shared" si="345"/>
        <v>38</v>
      </c>
      <c r="AC4451" s="103">
        <f t="shared" si="346"/>
        <v>64.620930232558152</v>
      </c>
      <c r="AD4451" s="103">
        <f t="shared" si="347"/>
        <v>2455.5953488372097</v>
      </c>
      <c r="AE4451" s="104">
        <f t="shared" si="348"/>
        <v>328.28411906976748</v>
      </c>
      <c r="AF4451" s="104">
        <f t="shared" si="349"/>
        <v>12474.796524651165</v>
      </c>
    </row>
    <row r="4452" spans="28:32" ht="20.100000000000001" customHeight="1" x14ac:dyDescent="0.5">
      <c r="AB4452" s="102">
        <f t="shared" si="345"/>
        <v>38</v>
      </c>
      <c r="AC4452" s="103">
        <f t="shared" si="346"/>
        <v>64.620930232558152</v>
      </c>
      <c r="AD4452" s="103">
        <f t="shared" si="347"/>
        <v>2455.5953488372097</v>
      </c>
      <c r="AE4452" s="104">
        <f t="shared" si="348"/>
        <v>328.28411906976748</v>
      </c>
      <c r="AF4452" s="104">
        <f t="shared" si="349"/>
        <v>12474.796524651165</v>
      </c>
    </row>
    <row r="4453" spans="28:32" ht="20.100000000000001" customHeight="1" x14ac:dyDescent="0.5">
      <c r="AB4453" s="102">
        <f t="shared" si="345"/>
        <v>38</v>
      </c>
      <c r="AC4453" s="103">
        <f t="shared" si="346"/>
        <v>64.620930232558152</v>
      </c>
      <c r="AD4453" s="103">
        <f t="shared" si="347"/>
        <v>2455.5953488372097</v>
      </c>
      <c r="AE4453" s="104">
        <f t="shared" si="348"/>
        <v>328.28411906976748</v>
      </c>
      <c r="AF4453" s="104">
        <f t="shared" si="349"/>
        <v>12474.796524651165</v>
      </c>
    </row>
    <row r="4454" spans="28:32" ht="20.100000000000001" customHeight="1" x14ac:dyDescent="0.5">
      <c r="AB4454" s="102">
        <f t="shared" si="345"/>
        <v>38</v>
      </c>
      <c r="AC4454" s="103">
        <f t="shared" si="346"/>
        <v>64.620930232558152</v>
      </c>
      <c r="AD4454" s="103">
        <f t="shared" si="347"/>
        <v>2455.5953488372097</v>
      </c>
      <c r="AE4454" s="104">
        <f t="shared" si="348"/>
        <v>328.28411906976748</v>
      </c>
      <c r="AF4454" s="104">
        <f t="shared" si="349"/>
        <v>12474.796524651165</v>
      </c>
    </row>
    <row r="4455" spans="28:32" ht="20.100000000000001" customHeight="1" x14ac:dyDescent="0.5">
      <c r="AB4455" s="102">
        <f t="shared" si="345"/>
        <v>38</v>
      </c>
      <c r="AC4455" s="103">
        <f t="shared" si="346"/>
        <v>64.620930232558152</v>
      </c>
      <c r="AD4455" s="103">
        <f t="shared" si="347"/>
        <v>2455.5953488372097</v>
      </c>
      <c r="AE4455" s="104">
        <f t="shared" si="348"/>
        <v>328.28411906976748</v>
      </c>
      <c r="AF4455" s="104">
        <f t="shared" si="349"/>
        <v>12474.796524651165</v>
      </c>
    </row>
    <row r="4456" spans="28:32" ht="20.100000000000001" customHeight="1" x14ac:dyDescent="0.5">
      <c r="AB4456" s="102">
        <f t="shared" si="345"/>
        <v>38</v>
      </c>
      <c r="AC4456" s="103">
        <f t="shared" si="346"/>
        <v>64.620930232558152</v>
      </c>
      <c r="AD4456" s="103">
        <f t="shared" si="347"/>
        <v>2455.5953488372097</v>
      </c>
      <c r="AE4456" s="104">
        <f t="shared" si="348"/>
        <v>328.28411906976748</v>
      </c>
      <c r="AF4456" s="104">
        <f t="shared" si="349"/>
        <v>12474.796524651165</v>
      </c>
    </row>
    <row r="4457" spans="28:32" ht="20.100000000000001" customHeight="1" x14ac:dyDescent="0.5">
      <c r="AB4457" s="102">
        <f t="shared" si="345"/>
        <v>38</v>
      </c>
      <c r="AC4457" s="103">
        <f t="shared" si="346"/>
        <v>64.620930232558152</v>
      </c>
      <c r="AD4457" s="103">
        <f t="shared" si="347"/>
        <v>2455.5953488372097</v>
      </c>
      <c r="AE4457" s="104">
        <f t="shared" si="348"/>
        <v>328.28411906976748</v>
      </c>
      <c r="AF4457" s="104">
        <f t="shared" si="349"/>
        <v>12474.796524651165</v>
      </c>
    </row>
    <row r="4458" spans="28:32" ht="20.100000000000001" customHeight="1" x14ac:dyDescent="0.5">
      <c r="AB4458" s="102">
        <f t="shared" si="345"/>
        <v>38</v>
      </c>
      <c r="AC4458" s="103">
        <f t="shared" si="346"/>
        <v>64.620930232558152</v>
      </c>
      <c r="AD4458" s="103">
        <f t="shared" si="347"/>
        <v>2455.5953488372097</v>
      </c>
      <c r="AE4458" s="104">
        <f t="shared" si="348"/>
        <v>328.28411906976748</v>
      </c>
      <c r="AF4458" s="104">
        <f t="shared" si="349"/>
        <v>12474.796524651165</v>
      </c>
    </row>
    <row r="4459" spans="28:32" ht="20.100000000000001" customHeight="1" x14ac:dyDescent="0.5">
      <c r="AB4459" s="102">
        <f t="shared" si="345"/>
        <v>38</v>
      </c>
      <c r="AC4459" s="103">
        <f t="shared" si="346"/>
        <v>64.620930232558152</v>
      </c>
      <c r="AD4459" s="103">
        <f t="shared" si="347"/>
        <v>2455.5953488372097</v>
      </c>
      <c r="AE4459" s="104">
        <f t="shared" si="348"/>
        <v>328.28411906976748</v>
      </c>
      <c r="AF4459" s="104">
        <f t="shared" si="349"/>
        <v>12474.796524651165</v>
      </c>
    </row>
    <row r="4460" spans="28:32" ht="20.100000000000001" customHeight="1" x14ac:dyDescent="0.5">
      <c r="AB4460" s="102">
        <f t="shared" si="345"/>
        <v>38</v>
      </c>
      <c r="AC4460" s="103">
        <f t="shared" si="346"/>
        <v>64.620930232558152</v>
      </c>
      <c r="AD4460" s="103">
        <f t="shared" si="347"/>
        <v>2455.5953488372097</v>
      </c>
      <c r="AE4460" s="104">
        <f t="shared" si="348"/>
        <v>328.28411906976748</v>
      </c>
      <c r="AF4460" s="104">
        <f t="shared" si="349"/>
        <v>12474.796524651165</v>
      </c>
    </row>
    <row r="4461" spans="28:32" ht="20.100000000000001" customHeight="1" x14ac:dyDescent="0.5">
      <c r="AB4461" s="102">
        <f t="shared" si="345"/>
        <v>38</v>
      </c>
      <c r="AC4461" s="103">
        <f t="shared" si="346"/>
        <v>64.620930232558152</v>
      </c>
      <c r="AD4461" s="103">
        <f t="shared" si="347"/>
        <v>2455.5953488372097</v>
      </c>
      <c r="AE4461" s="104">
        <f t="shared" si="348"/>
        <v>328.28411906976748</v>
      </c>
      <c r="AF4461" s="104">
        <f t="shared" si="349"/>
        <v>12474.796524651165</v>
      </c>
    </row>
    <row r="4462" spans="28:32" ht="20.100000000000001" customHeight="1" x14ac:dyDescent="0.5">
      <c r="AB4462" s="102">
        <f t="shared" si="345"/>
        <v>38</v>
      </c>
      <c r="AC4462" s="103">
        <f t="shared" si="346"/>
        <v>64.620930232558152</v>
      </c>
      <c r="AD4462" s="103">
        <f t="shared" si="347"/>
        <v>2455.5953488372097</v>
      </c>
      <c r="AE4462" s="104">
        <f t="shared" si="348"/>
        <v>328.28411906976748</v>
      </c>
      <c r="AF4462" s="104">
        <f t="shared" si="349"/>
        <v>12474.796524651165</v>
      </c>
    </row>
    <row r="4463" spans="28:32" ht="20.100000000000001" customHeight="1" x14ac:dyDescent="0.5">
      <c r="AB4463" s="102">
        <f t="shared" si="345"/>
        <v>38</v>
      </c>
      <c r="AC4463" s="103">
        <f t="shared" si="346"/>
        <v>64.620930232558152</v>
      </c>
      <c r="AD4463" s="103">
        <f t="shared" si="347"/>
        <v>2455.5953488372097</v>
      </c>
      <c r="AE4463" s="104">
        <f t="shared" si="348"/>
        <v>328.28411906976748</v>
      </c>
      <c r="AF4463" s="104">
        <f t="shared" si="349"/>
        <v>12474.796524651165</v>
      </c>
    </row>
    <row r="4464" spans="28:32" ht="20.100000000000001" customHeight="1" x14ac:dyDescent="0.5">
      <c r="AB4464" s="102">
        <f t="shared" si="345"/>
        <v>38</v>
      </c>
      <c r="AC4464" s="103">
        <f t="shared" si="346"/>
        <v>64.620930232558152</v>
      </c>
      <c r="AD4464" s="103">
        <f t="shared" si="347"/>
        <v>2455.5953488372097</v>
      </c>
      <c r="AE4464" s="104">
        <f t="shared" si="348"/>
        <v>328.28411906976748</v>
      </c>
      <c r="AF4464" s="104">
        <f t="shared" si="349"/>
        <v>12474.796524651165</v>
      </c>
    </row>
    <row r="4465" spans="28:32" ht="20.100000000000001" customHeight="1" x14ac:dyDescent="0.5">
      <c r="AB4465" s="102">
        <f t="shared" si="345"/>
        <v>38</v>
      </c>
      <c r="AC4465" s="103">
        <f t="shared" si="346"/>
        <v>64.620930232558152</v>
      </c>
      <c r="AD4465" s="103">
        <f t="shared" si="347"/>
        <v>2455.5953488372097</v>
      </c>
      <c r="AE4465" s="104">
        <f t="shared" si="348"/>
        <v>328.28411906976748</v>
      </c>
      <c r="AF4465" s="104">
        <f t="shared" si="349"/>
        <v>12474.796524651165</v>
      </c>
    </row>
    <row r="4466" spans="28:32" ht="20.100000000000001" customHeight="1" x14ac:dyDescent="0.5">
      <c r="AB4466" s="102">
        <f t="shared" si="345"/>
        <v>38</v>
      </c>
      <c r="AC4466" s="103">
        <f t="shared" si="346"/>
        <v>64.620930232558152</v>
      </c>
      <c r="AD4466" s="103">
        <f t="shared" si="347"/>
        <v>2455.5953488372097</v>
      </c>
      <c r="AE4466" s="104">
        <f t="shared" si="348"/>
        <v>328.28411906976748</v>
      </c>
      <c r="AF4466" s="104">
        <f t="shared" si="349"/>
        <v>12474.796524651165</v>
      </c>
    </row>
    <row r="4467" spans="28:32" ht="20.100000000000001" customHeight="1" x14ac:dyDescent="0.5">
      <c r="AB4467" s="102">
        <f t="shared" si="345"/>
        <v>38</v>
      </c>
      <c r="AC4467" s="103">
        <f t="shared" si="346"/>
        <v>64.620930232558152</v>
      </c>
      <c r="AD4467" s="103">
        <f t="shared" si="347"/>
        <v>2455.5953488372097</v>
      </c>
      <c r="AE4467" s="104">
        <f t="shared" si="348"/>
        <v>328.28411906976748</v>
      </c>
      <c r="AF4467" s="104">
        <f t="shared" si="349"/>
        <v>12474.796524651165</v>
      </c>
    </row>
    <row r="4468" spans="28:32" ht="20.100000000000001" customHeight="1" x14ac:dyDescent="0.5">
      <c r="AB4468" s="102">
        <f t="shared" si="345"/>
        <v>38</v>
      </c>
      <c r="AC4468" s="103">
        <f t="shared" si="346"/>
        <v>64.620930232558152</v>
      </c>
      <c r="AD4468" s="103">
        <f t="shared" si="347"/>
        <v>2455.5953488372097</v>
      </c>
      <c r="AE4468" s="104">
        <f t="shared" si="348"/>
        <v>328.28411906976748</v>
      </c>
      <c r="AF4468" s="104">
        <f t="shared" si="349"/>
        <v>12474.796524651165</v>
      </c>
    </row>
    <row r="4469" spans="28:32" ht="20.100000000000001" customHeight="1" x14ac:dyDescent="0.5">
      <c r="AB4469" s="102">
        <f t="shared" si="345"/>
        <v>38</v>
      </c>
      <c r="AC4469" s="103">
        <f t="shared" si="346"/>
        <v>64.620930232558152</v>
      </c>
      <c r="AD4469" s="103">
        <f t="shared" si="347"/>
        <v>2455.5953488372097</v>
      </c>
      <c r="AE4469" s="104">
        <f t="shared" si="348"/>
        <v>328.28411906976748</v>
      </c>
      <c r="AF4469" s="104">
        <f t="shared" si="349"/>
        <v>12474.796524651165</v>
      </c>
    </row>
    <row r="4470" spans="28:32" ht="20.100000000000001" customHeight="1" x14ac:dyDescent="0.5">
      <c r="AB4470" s="102">
        <f t="shared" si="345"/>
        <v>38</v>
      </c>
      <c r="AC4470" s="103">
        <f t="shared" si="346"/>
        <v>64.620930232558152</v>
      </c>
      <c r="AD4470" s="103">
        <f t="shared" si="347"/>
        <v>2455.5953488372097</v>
      </c>
      <c r="AE4470" s="104">
        <f t="shared" si="348"/>
        <v>328.28411906976748</v>
      </c>
      <c r="AF4470" s="104">
        <f t="shared" si="349"/>
        <v>12474.796524651165</v>
      </c>
    </row>
    <row r="4471" spans="28:32" ht="20.100000000000001" customHeight="1" x14ac:dyDescent="0.5">
      <c r="AB4471" s="102">
        <f t="shared" si="345"/>
        <v>38</v>
      </c>
      <c r="AC4471" s="103">
        <f t="shared" si="346"/>
        <v>64.620930232558152</v>
      </c>
      <c r="AD4471" s="103">
        <f t="shared" si="347"/>
        <v>2455.5953488372097</v>
      </c>
      <c r="AE4471" s="104">
        <f t="shared" si="348"/>
        <v>328.28411906976748</v>
      </c>
      <c r="AF4471" s="104">
        <f t="shared" si="349"/>
        <v>12474.796524651165</v>
      </c>
    </row>
    <row r="4472" spans="28:32" ht="20.100000000000001" customHeight="1" x14ac:dyDescent="0.5">
      <c r="AB4472" s="102">
        <f t="shared" si="345"/>
        <v>38</v>
      </c>
      <c r="AC4472" s="103">
        <f t="shared" si="346"/>
        <v>64.620930232558152</v>
      </c>
      <c r="AD4472" s="103">
        <f t="shared" si="347"/>
        <v>2455.5953488372097</v>
      </c>
      <c r="AE4472" s="104">
        <f t="shared" si="348"/>
        <v>328.28411906976748</v>
      </c>
      <c r="AF4472" s="104">
        <f t="shared" si="349"/>
        <v>12474.796524651165</v>
      </c>
    </row>
    <row r="4473" spans="28:32" ht="20.100000000000001" customHeight="1" x14ac:dyDescent="0.5">
      <c r="AB4473" s="102">
        <f t="shared" si="345"/>
        <v>38</v>
      </c>
      <c r="AC4473" s="103">
        <f t="shared" si="346"/>
        <v>64.620930232558152</v>
      </c>
      <c r="AD4473" s="103">
        <f t="shared" si="347"/>
        <v>2455.5953488372097</v>
      </c>
      <c r="AE4473" s="104">
        <f t="shared" si="348"/>
        <v>328.28411906976748</v>
      </c>
      <c r="AF4473" s="104">
        <f t="shared" si="349"/>
        <v>12474.796524651165</v>
      </c>
    </row>
    <row r="4474" spans="28:32" ht="20.100000000000001" customHeight="1" x14ac:dyDescent="0.5">
      <c r="AB4474" s="102">
        <f t="shared" si="345"/>
        <v>38</v>
      </c>
      <c r="AC4474" s="103">
        <f t="shared" si="346"/>
        <v>64.620930232558152</v>
      </c>
      <c r="AD4474" s="103">
        <f t="shared" si="347"/>
        <v>2455.5953488372097</v>
      </c>
      <c r="AE4474" s="104">
        <f t="shared" si="348"/>
        <v>328.28411906976748</v>
      </c>
      <c r="AF4474" s="104">
        <f t="shared" si="349"/>
        <v>12474.796524651165</v>
      </c>
    </row>
    <row r="4475" spans="28:32" ht="20.100000000000001" customHeight="1" x14ac:dyDescent="0.5">
      <c r="AB4475" s="102">
        <f t="shared" si="345"/>
        <v>38</v>
      </c>
      <c r="AC4475" s="103">
        <f t="shared" si="346"/>
        <v>64.620930232558152</v>
      </c>
      <c r="AD4475" s="103">
        <f t="shared" si="347"/>
        <v>2455.5953488372097</v>
      </c>
      <c r="AE4475" s="104">
        <f t="shared" si="348"/>
        <v>328.28411906976748</v>
      </c>
      <c r="AF4475" s="104">
        <f t="shared" si="349"/>
        <v>12474.796524651165</v>
      </c>
    </row>
    <row r="4476" spans="28:32" ht="20.100000000000001" customHeight="1" x14ac:dyDescent="0.5">
      <c r="AB4476" s="102">
        <f t="shared" si="345"/>
        <v>38</v>
      </c>
      <c r="AC4476" s="103">
        <f t="shared" si="346"/>
        <v>64.620930232558152</v>
      </c>
      <c r="AD4476" s="103">
        <f t="shared" si="347"/>
        <v>2455.5953488372097</v>
      </c>
      <c r="AE4476" s="104">
        <f t="shared" si="348"/>
        <v>328.28411906976748</v>
      </c>
      <c r="AF4476" s="104">
        <f t="shared" si="349"/>
        <v>12474.796524651165</v>
      </c>
    </row>
    <row r="4477" spans="28:32" ht="20.100000000000001" customHeight="1" x14ac:dyDescent="0.5">
      <c r="AB4477" s="102">
        <f t="shared" si="345"/>
        <v>38</v>
      </c>
      <c r="AC4477" s="103">
        <f t="shared" si="346"/>
        <v>64.620930232558152</v>
      </c>
      <c r="AD4477" s="103">
        <f t="shared" si="347"/>
        <v>2455.5953488372097</v>
      </c>
      <c r="AE4477" s="104">
        <f t="shared" si="348"/>
        <v>328.28411906976748</v>
      </c>
      <c r="AF4477" s="104">
        <f t="shared" si="349"/>
        <v>12474.796524651165</v>
      </c>
    </row>
    <row r="4478" spans="28:32" ht="20.100000000000001" customHeight="1" x14ac:dyDescent="0.5">
      <c r="AB4478" s="102">
        <f t="shared" si="345"/>
        <v>38</v>
      </c>
      <c r="AC4478" s="103">
        <f t="shared" si="346"/>
        <v>64.620930232558152</v>
      </c>
      <c r="AD4478" s="103">
        <f t="shared" si="347"/>
        <v>2455.5953488372097</v>
      </c>
      <c r="AE4478" s="104">
        <f t="shared" si="348"/>
        <v>328.28411906976748</v>
      </c>
      <c r="AF4478" s="104">
        <f t="shared" si="349"/>
        <v>12474.796524651165</v>
      </c>
    </row>
    <row r="4479" spans="28:32" ht="20.100000000000001" customHeight="1" x14ac:dyDescent="0.5">
      <c r="AB4479" s="102">
        <f t="shared" si="345"/>
        <v>38</v>
      </c>
      <c r="AC4479" s="103">
        <f t="shared" si="346"/>
        <v>64.620930232558152</v>
      </c>
      <c r="AD4479" s="103">
        <f t="shared" si="347"/>
        <v>2455.5953488372097</v>
      </c>
      <c r="AE4479" s="104">
        <f t="shared" si="348"/>
        <v>328.28411906976748</v>
      </c>
      <c r="AF4479" s="104">
        <f t="shared" si="349"/>
        <v>12474.796524651165</v>
      </c>
    </row>
    <row r="4480" spans="28:32" ht="20.100000000000001" customHeight="1" x14ac:dyDescent="0.5">
      <c r="AB4480" s="102">
        <f t="shared" si="345"/>
        <v>38</v>
      </c>
      <c r="AC4480" s="103">
        <f t="shared" si="346"/>
        <v>64.620930232558152</v>
      </c>
      <c r="AD4480" s="103">
        <f t="shared" si="347"/>
        <v>2455.5953488372097</v>
      </c>
      <c r="AE4480" s="104">
        <f t="shared" si="348"/>
        <v>328.28411906976748</v>
      </c>
      <c r="AF4480" s="104">
        <f t="shared" si="349"/>
        <v>12474.796524651165</v>
      </c>
    </row>
    <row r="4481" spans="28:32" ht="20.100000000000001" customHeight="1" x14ac:dyDescent="0.5">
      <c r="AB4481" s="102">
        <f t="shared" si="345"/>
        <v>38</v>
      </c>
      <c r="AC4481" s="103">
        <f t="shared" si="346"/>
        <v>64.620930232558152</v>
      </c>
      <c r="AD4481" s="103">
        <f t="shared" si="347"/>
        <v>2455.5953488372097</v>
      </c>
      <c r="AE4481" s="104">
        <f t="shared" si="348"/>
        <v>328.28411906976748</v>
      </c>
      <c r="AF4481" s="104">
        <f t="shared" si="349"/>
        <v>12474.796524651165</v>
      </c>
    </row>
    <row r="4482" spans="28:32" ht="20.100000000000001" customHeight="1" x14ac:dyDescent="0.5">
      <c r="AB4482" s="102">
        <f t="shared" si="345"/>
        <v>38</v>
      </c>
      <c r="AC4482" s="103">
        <f t="shared" si="346"/>
        <v>64.620930232558152</v>
      </c>
      <c r="AD4482" s="103">
        <f t="shared" si="347"/>
        <v>2455.5953488372097</v>
      </c>
      <c r="AE4482" s="104">
        <f t="shared" si="348"/>
        <v>328.28411906976748</v>
      </c>
      <c r="AF4482" s="104">
        <f t="shared" si="349"/>
        <v>12474.796524651165</v>
      </c>
    </row>
    <row r="4483" spans="28:32" ht="20.100000000000001" customHeight="1" x14ac:dyDescent="0.5">
      <c r="AB4483" s="102">
        <f t="shared" si="345"/>
        <v>38</v>
      </c>
      <c r="AC4483" s="103">
        <f t="shared" si="346"/>
        <v>64.620930232558152</v>
      </c>
      <c r="AD4483" s="103">
        <f t="shared" si="347"/>
        <v>2455.5953488372097</v>
      </c>
      <c r="AE4483" s="104">
        <f t="shared" si="348"/>
        <v>328.28411906976748</v>
      </c>
      <c r="AF4483" s="104">
        <f t="shared" si="349"/>
        <v>12474.796524651165</v>
      </c>
    </row>
    <row r="4484" spans="28:32" ht="20.100000000000001" customHeight="1" x14ac:dyDescent="0.5">
      <c r="AB4484" s="102">
        <f t="shared" si="345"/>
        <v>38</v>
      </c>
      <c r="AC4484" s="103">
        <f t="shared" si="346"/>
        <v>64.620930232558152</v>
      </c>
      <c r="AD4484" s="103">
        <f t="shared" si="347"/>
        <v>2455.5953488372097</v>
      </c>
      <c r="AE4484" s="104">
        <f t="shared" si="348"/>
        <v>328.28411906976748</v>
      </c>
      <c r="AF4484" s="104">
        <f t="shared" si="349"/>
        <v>12474.796524651165</v>
      </c>
    </row>
    <row r="4485" spans="28:32" ht="20.100000000000001" customHeight="1" x14ac:dyDescent="0.5">
      <c r="AB4485" s="102">
        <f t="shared" si="345"/>
        <v>38</v>
      </c>
      <c r="AC4485" s="103">
        <f t="shared" si="346"/>
        <v>64.620930232558152</v>
      </c>
      <c r="AD4485" s="103">
        <f t="shared" si="347"/>
        <v>2455.5953488372097</v>
      </c>
      <c r="AE4485" s="104">
        <f t="shared" si="348"/>
        <v>328.28411906976748</v>
      </c>
      <c r="AF4485" s="104">
        <f t="shared" si="349"/>
        <v>12474.796524651165</v>
      </c>
    </row>
    <row r="4486" spans="28:32" ht="20.100000000000001" customHeight="1" x14ac:dyDescent="0.5">
      <c r="AB4486" s="102">
        <f t="shared" si="345"/>
        <v>38</v>
      </c>
      <c r="AC4486" s="103">
        <f t="shared" si="346"/>
        <v>64.620930232558152</v>
      </c>
      <c r="AD4486" s="103">
        <f t="shared" si="347"/>
        <v>2455.5953488372097</v>
      </c>
      <c r="AE4486" s="104">
        <f t="shared" si="348"/>
        <v>328.28411906976748</v>
      </c>
      <c r="AF4486" s="104">
        <f t="shared" si="349"/>
        <v>12474.796524651165</v>
      </c>
    </row>
    <row r="4487" spans="28:32" ht="20.100000000000001" customHeight="1" x14ac:dyDescent="0.5">
      <c r="AB4487" s="102">
        <f t="shared" ref="AB4487:AB4550" si="350">AB4486+U4487</f>
        <v>38</v>
      </c>
      <c r="AC4487" s="103">
        <f t="shared" ref="AC4487:AC4550" si="351">IF(U4487&gt;0,(W4487+AD4486)/AB4487,AC4486)</f>
        <v>64.620930232558152</v>
      </c>
      <c r="AD4487" s="103">
        <f t="shared" ref="AD4487:AD4550" si="352">AB4487*AC4487</f>
        <v>2455.5953488372097</v>
      </c>
      <c r="AE4487" s="104">
        <f t="shared" ref="AE4487:AE4550" si="353">IF(U4487&gt;0,(AF4486+Z4487)/AB4487,AE4486)</f>
        <v>328.28411906976748</v>
      </c>
      <c r="AF4487" s="104">
        <f t="shared" ref="AF4487:AF4550" si="354">AB4487*AE4487</f>
        <v>12474.796524651165</v>
      </c>
    </row>
    <row r="4488" spans="28:32" ht="20.100000000000001" customHeight="1" x14ac:dyDescent="0.5">
      <c r="AB4488" s="102">
        <f t="shared" si="350"/>
        <v>38</v>
      </c>
      <c r="AC4488" s="103">
        <f t="shared" si="351"/>
        <v>64.620930232558152</v>
      </c>
      <c r="AD4488" s="103">
        <f t="shared" si="352"/>
        <v>2455.5953488372097</v>
      </c>
      <c r="AE4488" s="104">
        <f t="shared" si="353"/>
        <v>328.28411906976748</v>
      </c>
      <c r="AF4488" s="104">
        <f t="shared" si="354"/>
        <v>12474.796524651165</v>
      </c>
    </row>
    <row r="4489" spans="28:32" ht="20.100000000000001" customHeight="1" x14ac:dyDescent="0.5">
      <c r="AB4489" s="102">
        <f t="shared" si="350"/>
        <v>38</v>
      </c>
      <c r="AC4489" s="103">
        <f t="shared" si="351"/>
        <v>64.620930232558152</v>
      </c>
      <c r="AD4489" s="103">
        <f t="shared" si="352"/>
        <v>2455.5953488372097</v>
      </c>
      <c r="AE4489" s="104">
        <f t="shared" si="353"/>
        <v>328.28411906976748</v>
      </c>
      <c r="AF4489" s="104">
        <f t="shared" si="354"/>
        <v>12474.796524651165</v>
      </c>
    </row>
    <row r="4490" spans="28:32" ht="20.100000000000001" customHeight="1" x14ac:dyDescent="0.5">
      <c r="AB4490" s="102">
        <f t="shared" si="350"/>
        <v>38</v>
      </c>
      <c r="AC4490" s="103">
        <f t="shared" si="351"/>
        <v>64.620930232558152</v>
      </c>
      <c r="AD4490" s="103">
        <f t="shared" si="352"/>
        <v>2455.5953488372097</v>
      </c>
      <c r="AE4490" s="104">
        <f t="shared" si="353"/>
        <v>328.28411906976748</v>
      </c>
      <c r="AF4490" s="104">
        <f t="shared" si="354"/>
        <v>12474.796524651165</v>
      </c>
    </row>
    <row r="4491" spans="28:32" ht="20.100000000000001" customHeight="1" x14ac:dyDescent="0.5">
      <c r="AB4491" s="102">
        <f t="shared" si="350"/>
        <v>38</v>
      </c>
      <c r="AC4491" s="103">
        <f t="shared" si="351"/>
        <v>64.620930232558152</v>
      </c>
      <c r="AD4491" s="103">
        <f t="shared" si="352"/>
        <v>2455.5953488372097</v>
      </c>
      <c r="AE4491" s="104">
        <f t="shared" si="353"/>
        <v>328.28411906976748</v>
      </c>
      <c r="AF4491" s="104">
        <f t="shared" si="354"/>
        <v>12474.796524651165</v>
      </c>
    </row>
    <row r="4492" spans="28:32" ht="20.100000000000001" customHeight="1" x14ac:dyDescent="0.5">
      <c r="AB4492" s="102">
        <f t="shared" si="350"/>
        <v>38</v>
      </c>
      <c r="AC4492" s="103">
        <f t="shared" si="351"/>
        <v>64.620930232558152</v>
      </c>
      <c r="AD4492" s="103">
        <f t="shared" si="352"/>
        <v>2455.5953488372097</v>
      </c>
      <c r="AE4492" s="104">
        <f t="shared" si="353"/>
        <v>328.28411906976748</v>
      </c>
      <c r="AF4492" s="104">
        <f t="shared" si="354"/>
        <v>12474.796524651165</v>
      </c>
    </row>
    <row r="4493" spans="28:32" ht="20.100000000000001" customHeight="1" x14ac:dyDescent="0.5">
      <c r="AB4493" s="102">
        <f t="shared" si="350"/>
        <v>38</v>
      </c>
      <c r="AC4493" s="103">
        <f t="shared" si="351"/>
        <v>64.620930232558152</v>
      </c>
      <c r="AD4493" s="103">
        <f t="shared" si="352"/>
        <v>2455.5953488372097</v>
      </c>
      <c r="AE4493" s="104">
        <f t="shared" si="353"/>
        <v>328.28411906976748</v>
      </c>
      <c r="AF4493" s="104">
        <f t="shared" si="354"/>
        <v>12474.796524651165</v>
      </c>
    </row>
    <row r="4494" spans="28:32" ht="20.100000000000001" customHeight="1" x14ac:dyDescent="0.5">
      <c r="AB4494" s="102">
        <f t="shared" si="350"/>
        <v>38</v>
      </c>
      <c r="AC4494" s="103">
        <f t="shared" si="351"/>
        <v>64.620930232558152</v>
      </c>
      <c r="AD4494" s="103">
        <f t="shared" si="352"/>
        <v>2455.5953488372097</v>
      </c>
      <c r="AE4494" s="104">
        <f t="shared" si="353"/>
        <v>328.28411906976748</v>
      </c>
      <c r="AF4494" s="104">
        <f t="shared" si="354"/>
        <v>12474.796524651165</v>
      </c>
    </row>
    <row r="4495" spans="28:32" ht="20.100000000000001" customHeight="1" x14ac:dyDescent="0.5">
      <c r="AB4495" s="102">
        <f t="shared" si="350"/>
        <v>38</v>
      </c>
      <c r="AC4495" s="103">
        <f t="shared" si="351"/>
        <v>64.620930232558152</v>
      </c>
      <c r="AD4495" s="103">
        <f t="shared" si="352"/>
        <v>2455.5953488372097</v>
      </c>
      <c r="AE4495" s="104">
        <f t="shared" si="353"/>
        <v>328.28411906976748</v>
      </c>
      <c r="AF4495" s="104">
        <f t="shared" si="354"/>
        <v>12474.796524651165</v>
      </c>
    </row>
    <row r="4496" spans="28:32" ht="20.100000000000001" customHeight="1" x14ac:dyDescent="0.5">
      <c r="AB4496" s="102">
        <f t="shared" si="350"/>
        <v>38</v>
      </c>
      <c r="AC4496" s="103">
        <f t="shared" si="351"/>
        <v>64.620930232558152</v>
      </c>
      <c r="AD4496" s="103">
        <f t="shared" si="352"/>
        <v>2455.5953488372097</v>
      </c>
      <c r="AE4496" s="104">
        <f t="shared" si="353"/>
        <v>328.28411906976748</v>
      </c>
      <c r="AF4496" s="104">
        <f t="shared" si="354"/>
        <v>12474.796524651165</v>
      </c>
    </row>
    <row r="4497" spans="28:32" ht="20.100000000000001" customHeight="1" x14ac:dyDescent="0.5">
      <c r="AB4497" s="102">
        <f t="shared" si="350"/>
        <v>38</v>
      </c>
      <c r="AC4497" s="103">
        <f t="shared" si="351"/>
        <v>64.620930232558152</v>
      </c>
      <c r="AD4497" s="103">
        <f t="shared" si="352"/>
        <v>2455.5953488372097</v>
      </c>
      <c r="AE4497" s="104">
        <f t="shared" si="353"/>
        <v>328.28411906976748</v>
      </c>
      <c r="AF4497" s="104">
        <f t="shared" si="354"/>
        <v>12474.796524651165</v>
      </c>
    </row>
    <row r="4498" spans="28:32" ht="20.100000000000001" customHeight="1" x14ac:dyDescent="0.5">
      <c r="AB4498" s="102">
        <f t="shared" si="350"/>
        <v>38</v>
      </c>
      <c r="AC4498" s="103">
        <f t="shared" si="351"/>
        <v>64.620930232558152</v>
      </c>
      <c r="AD4498" s="103">
        <f t="shared" si="352"/>
        <v>2455.5953488372097</v>
      </c>
      <c r="AE4498" s="104">
        <f t="shared" si="353"/>
        <v>328.28411906976748</v>
      </c>
      <c r="AF4498" s="104">
        <f t="shared" si="354"/>
        <v>12474.796524651165</v>
      </c>
    </row>
    <row r="4499" spans="28:32" ht="20.100000000000001" customHeight="1" x14ac:dyDescent="0.5">
      <c r="AB4499" s="102">
        <f t="shared" si="350"/>
        <v>38</v>
      </c>
      <c r="AC4499" s="103">
        <f t="shared" si="351"/>
        <v>64.620930232558152</v>
      </c>
      <c r="AD4499" s="103">
        <f t="shared" si="352"/>
        <v>2455.5953488372097</v>
      </c>
      <c r="AE4499" s="104">
        <f t="shared" si="353"/>
        <v>328.28411906976748</v>
      </c>
      <c r="AF4499" s="104">
        <f t="shared" si="354"/>
        <v>12474.796524651165</v>
      </c>
    </row>
    <row r="4500" spans="28:32" ht="20.100000000000001" customHeight="1" x14ac:dyDescent="0.5">
      <c r="AB4500" s="102">
        <f t="shared" si="350"/>
        <v>38</v>
      </c>
      <c r="AC4500" s="103">
        <f t="shared" si="351"/>
        <v>64.620930232558152</v>
      </c>
      <c r="AD4500" s="103">
        <f t="shared" si="352"/>
        <v>2455.5953488372097</v>
      </c>
      <c r="AE4500" s="104">
        <f t="shared" si="353"/>
        <v>328.28411906976748</v>
      </c>
      <c r="AF4500" s="104">
        <f t="shared" si="354"/>
        <v>12474.796524651165</v>
      </c>
    </row>
    <row r="4501" spans="28:32" ht="20.100000000000001" customHeight="1" x14ac:dyDescent="0.5">
      <c r="AB4501" s="102">
        <f t="shared" si="350"/>
        <v>38</v>
      </c>
      <c r="AC4501" s="103">
        <f t="shared" si="351"/>
        <v>64.620930232558152</v>
      </c>
      <c r="AD4501" s="103">
        <f t="shared" si="352"/>
        <v>2455.5953488372097</v>
      </c>
      <c r="AE4501" s="104">
        <f t="shared" si="353"/>
        <v>328.28411906976748</v>
      </c>
      <c r="AF4501" s="104">
        <f t="shared" si="354"/>
        <v>12474.796524651165</v>
      </c>
    </row>
    <row r="4502" spans="28:32" ht="20.100000000000001" customHeight="1" x14ac:dyDescent="0.5">
      <c r="AB4502" s="102">
        <f t="shared" si="350"/>
        <v>38</v>
      </c>
      <c r="AC4502" s="103">
        <f t="shared" si="351"/>
        <v>64.620930232558152</v>
      </c>
      <c r="AD4502" s="103">
        <f t="shared" si="352"/>
        <v>2455.5953488372097</v>
      </c>
      <c r="AE4502" s="104">
        <f t="shared" si="353"/>
        <v>328.28411906976748</v>
      </c>
      <c r="AF4502" s="104">
        <f t="shared" si="354"/>
        <v>12474.796524651165</v>
      </c>
    </row>
    <row r="4503" spans="28:32" ht="20.100000000000001" customHeight="1" x14ac:dyDescent="0.5">
      <c r="AB4503" s="102">
        <f t="shared" si="350"/>
        <v>38</v>
      </c>
      <c r="AC4503" s="103">
        <f t="shared" si="351"/>
        <v>64.620930232558152</v>
      </c>
      <c r="AD4503" s="103">
        <f t="shared" si="352"/>
        <v>2455.5953488372097</v>
      </c>
      <c r="AE4503" s="104">
        <f t="shared" si="353"/>
        <v>328.28411906976748</v>
      </c>
      <c r="AF4503" s="104">
        <f t="shared" si="354"/>
        <v>12474.796524651165</v>
      </c>
    </row>
    <row r="4504" spans="28:32" ht="20.100000000000001" customHeight="1" x14ac:dyDescent="0.5">
      <c r="AB4504" s="102">
        <f t="shared" si="350"/>
        <v>38</v>
      </c>
      <c r="AC4504" s="103">
        <f t="shared" si="351"/>
        <v>64.620930232558152</v>
      </c>
      <c r="AD4504" s="103">
        <f t="shared" si="352"/>
        <v>2455.5953488372097</v>
      </c>
      <c r="AE4504" s="104">
        <f t="shared" si="353"/>
        <v>328.28411906976748</v>
      </c>
      <c r="AF4504" s="104">
        <f t="shared" si="354"/>
        <v>12474.796524651165</v>
      </c>
    </row>
    <row r="4505" spans="28:32" ht="20.100000000000001" customHeight="1" x14ac:dyDescent="0.5">
      <c r="AB4505" s="102">
        <f t="shared" si="350"/>
        <v>38</v>
      </c>
      <c r="AC4505" s="103">
        <f t="shared" si="351"/>
        <v>64.620930232558152</v>
      </c>
      <c r="AD4505" s="103">
        <f t="shared" si="352"/>
        <v>2455.5953488372097</v>
      </c>
      <c r="AE4505" s="104">
        <f t="shared" si="353"/>
        <v>328.28411906976748</v>
      </c>
      <c r="AF4505" s="104">
        <f t="shared" si="354"/>
        <v>12474.796524651165</v>
      </c>
    </row>
    <row r="4506" spans="28:32" ht="20.100000000000001" customHeight="1" x14ac:dyDescent="0.5">
      <c r="AB4506" s="102">
        <f t="shared" si="350"/>
        <v>38</v>
      </c>
      <c r="AC4506" s="103">
        <f t="shared" si="351"/>
        <v>64.620930232558152</v>
      </c>
      <c r="AD4506" s="103">
        <f t="shared" si="352"/>
        <v>2455.5953488372097</v>
      </c>
      <c r="AE4506" s="104">
        <f t="shared" si="353"/>
        <v>328.28411906976748</v>
      </c>
      <c r="AF4506" s="104">
        <f t="shared" si="354"/>
        <v>12474.796524651165</v>
      </c>
    </row>
    <row r="4507" spans="28:32" ht="20.100000000000001" customHeight="1" x14ac:dyDescent="0.5">
      <c r="AB4507" s="102">
        <f t="shared" si="350"/>
        <v>38</v>
      </c>
      <c r="AC4507" s="103">
        <f t="shared" si="351"/>
        <v>64.620930232558152</v>
      </c>
      <c r="AD4507" s="103">
        <f t="shared" si="352"/>
        <v>2455.5953488372097</v>
      </c>
      <c r="AE4507" s="104">
        <f t="shared" si="353"/>
        <v>328.28411906976748</v>
      </c>
      <c r="AF4507" s="104">
        <f t="shared" si="354"/>
        <v>12474.796524651165</v>
      </c>
    </row>
    <row r="4508" spans="28:32" ht="20.100000000000001" customHeight="1" x14ac:dyDescent="0.5">
      <c r="AB4508" s="102">
        <f t="shared" si="350"/>
        <v>38</v>
      </c>
      <c r="AC4508" s="103">
        <f t="shared" si="351"/>
        <v>64.620930232558152</v>
      </c>
      <c r="AD4508" s="103">
        <f t="shared" si="352"/>
        <v>2455.5953488372097</v>
      </c>
      <c r="AE4508" s="104">
        <f t="shared" si="353"/>
        <v>328.28411906976748</v>
      </c>
      <c r="AF4508" s="104">
        <f t="shared" si="354"/>
        <v>12474.796524651165</v>
      </c>
    </row>
    <row r="4509" spans="28:32" ht="20.100000000000001" customHeight="1" x14ac:dyDescent="0.5">
      <c r="AB4509" s="102">
        <f t="shared" si="350"/>
        <v>38</v>
      </c>
      <c r="AC4509" s="103">
        <f t="shared" si="351"/>
        <v>64.620930232558152</v>
      </c>
      <c r="AD4509" s="103">
        <f t="shared" si="352"/>
        <v>2455.5953488372097</v>
      </c>
      <c r="AE4509" s="104">
        <f t="shared" si="353"/>
        <v>328.28411906976748</v>
      </c>
      <c r="AF4509" s="104">
        <f t="shared" si="354"/>
        <v>12474.796524651165</v>
      </c>
    </row>
    <row r="4510" spans="28:32" ht="20.100000000000001" customHeight="1" x14ac:dyDescent="0.5">
      <c r="AB4510" s="102">
        <f t="shared" si="350"/>
        <v>38</v>
      </c>
      <c r="AC4510" s="103">
        <f t="shared" si="351"/>
        <v>64.620930232558152</v>
      </c>
      <c r="AD4510" s="103">
        <f t="shared" si="352"/>
        <v>2455.5953488372097</v>
      </c>
      <c r="AE4510" s="104">
        <f t="shared" si="353"/>
        <v>328.28411906976748</v>
      </c>
      <c r="AF4510" s="104">
        <f t="shared" si="354"/>
        <v>12474.796524651165</v>
      </c>
    </row>
    <row r="4511" spans="28:32" ht="20.100000000000001" customHeight="1" x14ac:dyDescent="0.5">
      <c r="AB4511" s="102">
        <f t="shared" si="350"/>
        <v>38</v>
      </c>
      <c r="AC4511" s="103">
        <f t="shared" si="351"/>
        <v>64.620930232558152</v>
      </c>
      <c r="AD4511" s="103">
        <f t="shared" si="352"/>
        <v>2455.5953488372097</v>
      </c>
      <c r="AE4511" s="104">
        <f t="shared" si="353"/>
        <v>328.28411906976748</v>
      </c>
      <c r="AF4511" s="104">
        <f t="shared" si="354"/>
        <v>12474.796524651165</v>
      </c>
    </row>
    <row r="4512" spans="28:32" ht="20.100000000000001" customHeight="1" x14ac:dyDescent="0.5">
      <c r="AB4512" s="102">
        <f t="shared" si="350"/>
        <v>38</v>
      </c>
      <c r="AC4512" s="103">
        <f t="shared" si="351"/>
        <v>64.620930232558152</v>
      </c>
      <c r="AD4512" s="103">
        <f t="shared" si="352"/>
        <v>2455.5953488372097</v>
      </c>
      <c r="AE4512" s="104">
        <f t="shared" si="353"/>
        <v>328.28411906976748</v>
      </c>
      <c r="AF4512" s="104">
        <f t="shared" si="354"/>
        <v>12474.796524651165</v>
      </c>
    </row>
    <row r="4513" spans="28:32" ht="20.100000000000001" customHeight="1" x14ac:dyDescent="0.5">
      <c r="AB4513" s="102">
        <f t="shared" si="350"/>
        <v>38</v>
      </c>
      <c r="AC4513" s="103">
        <f t="shared" si="351"/>
        <v>64.620930232558152</v>
      </c>
      <c r="AD4513" s="103">
        <f t="shared" si="352"/>
        <v>2455.5953488372097</v>
      </c>
      <c r="AE4513" s="104">
        <f t="shared" si="353"/>
        <v>328.28411906976748</v>
      </c>
      <c r="AF4513" s="104">
        <f t="shared" si="354"/>
        <v>12474.796524651165</v>
      </c>
    </row>
    <row r="4514" spans="28:32" ht="20.100000000000001" customHeight="1" x14ac:dyDescent="0.5">
      <c r="AB4514" s="102">
        <f t="shared" si="350"/>
        <v>38</v>
      </c>
      <c r="AC4514" s="103">
        <f t="shared" si="351"/>
        <v>64.620930232558152</v>
      </c>
      <c r="AD4514" s="103">
        <f t="shared" si="352"/>
        <v>2455.5953488372097</v>
      </c>
      <c r="AE4514" s="104">
        <f t="shared" si="353"/>
        <v>328.28411906976748</v>
      </c>
      <c r="AF4514" s="104">
        <f t="shared" si="354"/>
        <v>12474.796524651165</v>
      </c>
    </row>
    <row r="4515" spans="28:32" ht="20.100000000000001" customHeight="1" x14ac:dyDescent="0.5">
      <c r="AB4515" s="102">
        <f t="shared" si="350"/>
        <v>38</v>
      </c>
      <c r="AC4515" s="103">
        <f t="shared" si="351"/>
        <v>64.620930232558152</v>
      </c>
      <c r="AD4515" s="103">
        <f t="shared" si="352"/>
        <v>2455.5953488372097</v>
      </c>
      <c r="AE4515" s="104">
        <f t="shared" si="353"/>
        <v>328.28411906976748</v>
      </c>
      <c r="AF4515" s="104">
        <f t="shared" si="354"/>
        <v>12474.796524651165</v>
      </c>
    </row>
    <row r="4516" spans="28:32" ht="20.100000000000001" customHeight="1" x14ac:dyDescent="0.5">
      <c r="AB4516" s="102">
        <f t="shared" si="350"/>
        <v>38</v>
      </c>
      <c r="AC4516" s="103">
        <f t="shared" si="351"/>
        <v>64.620930232558152</v>
      </c>
      <c r="AD4516" s="103">
        <f t="shared" si="352"/>
        <v>2455.5953488372097</v>
      </c>
      <c r="AE4516" s="104">
        <f t="shared" si="353"/>
        <v>328.28411906976748</v>
      </c>
      <c r="AF4516" s="104">
        <f t="shared" si="354"/>
        <v>12474.796524651165</v>
      </c>
    </row>
    <row r="4517" spans="28:32" ht="20.100000000000001" customHeight="1" x14ac:dyDescent="0.5">
      <c r="AB4517" s="102">
        <f t="shared" si="350"/>
        <v>38</v>
      </c>
      <c r="AC4517" s="103">
        <f t="shared" si="351"/>
        <v>64.620930232558152</v>
      </c>
      <c r="AD4517" s="103">
        <f t="shared" si="352"/>
        <v>2455.5953488372097</v>
      </c>
      <c r="AE4517" s="104">
        <f t="shared" si="353"/>
        <v>328.28411906976748</v>
      </c>
      <c r="AF4517" s="104">
        <f t="shared" si="354"/>
        <v>12474.796524651165</v>
      </c>
    </row>
    <row r="4518" spans="28:32" ht="20.100000000000001" customHeight="1" x14ac:dyDescent="0.5">
      <c r="AB4518" s="102">
        <f t="shared" si="350"/>
        <v>38</v>
      </c>
      <c r="AC4518" s="103">
        <f t="shared" si="351"/>
        <v>64.620930232558152</v>
      </c>
      <c r="AD4518" s="103">
        <f t="shared" si="352"/>
        <v>2455.5953488372097</v>
      </c>
      <c r="AE4518" s="104">
        <f t="shared" si="353"/>
        <v>328.28411906976748</v>
      </c>
      <c r="AF4518" s="104">
        <f t="shared" si="354"/>
        <v>12474.796524651165</v>
      </c>
    </row>
    <row r="4519" spans="28:32" ht="20.100000000000001" customHeight="1" x14ac:dyDescent="0.5">
      <c r="AB4519" s="102">
        <f t="shared" si="350"/>
        <v>38</v>
      </c>
      <c r="AC4519" s="103">
        <f t="shared" si="351"/>
        <v>64.620930232558152</v>
      </c>
      <c r="AD4519" s="103">
        <f t="shared" si="352"/>
        <v>2455.5953488372097</v>
      </c>
      <c r="AE4519" s="104">
        <f t="shared" si="353"/>
        <v>328.28411906976748</v>
      </c>
      <c r="AF4519" s="104">
        <f t="shared" si="354"/>
        <v>12474.796524651165</v>
      </c>
    </row>
    <row r="4520" spans="28:32" ht="20.100000000000001" customHeight="1" x14ac:dyDescent="0.5">
      <c r="AB4520" s="102">
        <f t="shared" si="350"/>
        <v>38</v>
      </c>
      <c r="AC4520" s="103">
        <f t="shared" si="351"/>
        <v>64.620930232558152</v>
      </c>
      <c r="AD4520" s="103">
        <f t="shared" si="352"/>
        <v>2455.5953488372097</v>
      </c>
      <c r="AE4520" s="104">
        <f t="shared" si="353"/>
        <v>328.28411906976748</v>
      </c>
      <c r="AF4520" s="104">
        <f t="shared" si="354"/>
        <v>12474.796524651165</v>
      </c>
    </row>
    <row r="4521" spans="28:32" ht="20.100000000000001" customHeight="1" x14ac:dyDescent="0.5">
      <c r="AB4521" s="102">
        <f t="shared" si="350"/>
        <v>38</v>
      </c>
      <c r="AC4521" s="103">
        <f t="shared" si="351"/>
        <v>64.620930232558152</v>
      </c>
      <c r="AD4521" s="103">
        <f t="shared" si="352"/>
        <v>2455.5953488372097</v>
      </c>
      <c r="AE4521" s="104">
        <f t="shared" si="353"/>
        <v>328.28411906976748</v>
      </c>
      <c r="AF4521" s="104">
        <f t="shared" si="354"/>
        <v>12474.796524651165</v>
      </c>
    </row>
    <row r="4522" spans="28:32" ht="20.100000000000001" customHeight="1" x14ac:dyDescent="0.5">
      <c r="AB4522" s="102">
        <f t="shared" si="350"/>
        <v>38</v>
      </c>
      <c r="AC4522" s="103">
        <f t="shared" si="351"/>
        <v>64.620930232558152</v>
      </c>
      <c r="AD4522" s="103">
        <f t="shared" si="352"/>
        <v>2455.5953488372097</v>
      </c>
      <c r="AE4522" s="104">
        <f t="shared" si="353"/>
        <v>328.28411906976748</v>
      </c>
      <c r="AF4522" s="104">
        <f t="shared" si="354"/>
        <v>12474.796524651165</v>
      </c>
    </row>
    <row r="4523" spans="28:32" ht="20.100000000000001" customHeight="1" x14ac:dyDescent="0.5">
      <c r="AB4523" s="102">
        <f t="shared" si="350"/>
        <v>38</v>
      </c>
      <c r="AC4523" s="103">
        <f t="shared" si="351"/>
        <v>64.620930232558152</v>
      </c>
      <c r="AD4523" s="103">
        <f t="shared" si="352"/>
        <v>2455.5953488372097</v>
      </c>
      <c r="AE4523" s="104">
        <f t="shared" si="353"/>
        <v>328.28411906976748</v>
      </c>
      <c r="AF4523" s="104">
        <f t="shared" si="354"/>
        <v>12474.796524651165</v>
      </c>
    </row>
    <row r="4524" spans="28:32" ht="20.100000000000001" customHeight="1" x14ac:dyDescent="0.5">
      <c r="AB4524" s="102">
        <f t="shared" si="350"/>
        <v>38</v>
      </c>
      <c r="AC4524" s="103">
        <f t="shared" si="351"/>
        <v>64.620930232558152</v>
      </c>
      <c r="AD4524" s="103">
        <f t="shared" si="352"/>
        <v>2455.5953488372097</v>
      </c>
      <c r="AE4524" s="104">
        <f t="shared" si="353"/>
        <v>328.28411906976748</v>
      </c>
      <c r="AF4524" s="104">
        <f t="shared" si="354"/>
        <v>12474.796524651165</v>
      </c>
    </row>
    <row r="4525" spans="28:32" ht="20.100000000000001" customHeight="1" x14ac:dyDescent="0.5">
      <c r="AB4525" s="102">
        <f t="shared" si="350"/>
        <v>38</v>
      </c>
      <c r="AC4525" s="103">
        <f t="shared" si="351"/>
        <v>64.620930232558152</v>
      </c>
      <c r="AD4525" s="103">
        <f t="shared" si="352"/>
        <v>2455.5953488372097</v>
      </c>
      <c r="AE4525" s="104">
        <f t="shared" si="353"/>
        <v>328.28411906976748</v>
      </c>
      <c r="AF4525" s="104">
        <f t="shared" si="354"/>
        <v>12474.796524651165</v>
      </c>
    </row>
    <row r="4526" spans="28:32" ht="20.100000000000001" customHeight="1" x14ac:dyDescent="0.5">
      <c r="AB4526" s="102">
        <f t="shared" si="350"/>
        <v>38</v>
      </c>
      <c r="AC4526" s="103">
        <f t="shared" si="351"/>
        <v>64.620930232558152</v>
      </c>
      <c r="AD4526" s="103">
        <f t="shared" si="352"/>
        <v>2455.5953488372097</v>
      </c>
      <c r="AE4526" s="104">
        <f t="shared" si="353"/>
        <v>328.28411906976748</v>
      </c>
      <c r="AF4526" s="104">
        <f t="shared" si="354"/>
        <v>12474.796524651165</v>
      </c>
    </row>
    <row r="4527" spans="28:32" ht="20.100000000000001" customHeight="1" x14ac:dyDescent="0.5">
      <c r="AB4527" s="102">
        <f t="shared" si="350"/>
        <v>38</v>
      </c>
      <c r="AC4527" s="103">
        <f t="shared" si="351"/>
        <v>64.620930232558152</v>
      </c>
      <c r="AD4527" s="103">
        <f t="shared" si="352"/>
        <v>2455.5953488372097</v>
      </c>
      <c r="AE4527" s="104">
        <f t="shared" si="353"/>
        <v>328.28411906976748</v>
      </c>
      <c r="AF4527" s="104">
        <f t="shared" si="354"/>
        <v>12474.796524651165</v>
      </c>
    </row>
    <row r="4528" spans="28:32" ht="20.100000000000001" customHeight="1" x14ac:dyDescent="0.5">
      <c r="AB4528" s="102">
        <f t="shared" si="350"/>
        <v>38</v>
      </c>
      <c r="AC4528" s="103">
        <f t="shared" si="351"/>
        <v>64.620930232558152</v>
      </c>
      <c r="AD4528" s="103">
        <f t="shared" si="352"/>
        <v>2455.5953488372097</v>
      </c>
      <c r="AE4528" s="104">
        <f t="shared" si="353"/>
        <v>328.28411906976748</v>
      </c>
      <c r="AF4528" s="104">
        <f t="shared" si="354"/>
        <v>12474.796524651165</v>
      </c>
    </row>
    <row r="4529" spans="28:32" ht="20.100000000000001" customHeight="1" x14ac:dyDescent="0.5">
      <c r="AB4529" s="102">
        <f t="shared" si="350"/>
        <v>38</v>
      </c>
      <c r="AC4529" s="103">
        <f t="shared" si="351"/>
        <v>64.620930232558152</v>
      </c>
      <c r="AD4529" s="103">
        <f t="shared" si="352"/>
        <v>2455.5953488372097</v>
      </c>
      <c r="AE4529" s="104">
        <f t="shared" si="353"/>
        <v>328.28411906976748</v>
      </c>
      <c r="AF4529" s="104">
        <f t="shared" si="354"/>
        <v>12474.796524651165</v>
      </c>
    </row>
    <row r="4530" spans="28:32" ht="20.100000000000001" customHeight="1" x14ac:dyDescent="0.5">
      <c r="AB4530" s="102">
        <f t="shared" si="350"/>
        <v>38</v>
      </c>
      <c r="AC4530" s="103">
        <f t="shared" si="351"/>
        <v>64.620930232558152</v>
      </c>
      <c r="AD4530" s="103">
        <f t="shared" si="352"/>
        <v>2455.5953488372097</v>
      </c>
      <c r="AE4530" s="104">
        <f t="shared" si="353"/>
        <v>328.28411906976748</v>
      </c>
      <c r="AF4530" s="104">
        <f t="shared" si="354"/>
        <v>12474.796524651165</v>
      </c>
    </row>
    <row r="4531" spans="28:32" ht="20.100000000000001" customHeight="1" x14ac:dyDescent="0.5">
      <c r="AB4531" s="102">
        <f t="shared" si="350"/>
        <v>38</v>
      </c>
      <c r="AC4531" s="103">
        <f t="shared" si="351"/>
        <v>64.620930232558152</v>
      </c>
      <c r="AD4531" s="103">
        <f t="shared" si="352"/>
        <v>2455.5953488372097</v>
      </c>
      <c r="AE4531" s="104">
        <f t="shared" si="353"/>
        <v>328.28411906976748</v>
      </c>
      <c r="AF4531" s="104">
        <f t="shared" si="354"/>
        <v>12474.796524651165</v>
      </c>
    </row>
    <row r="4532" spans="28:32" ht="20.100000000000001" customHeight="1" x14ac:dyDescent="0.5">
      <c r="AB4532" s="102">
        <f t="shared" si="350"/>
        <v>38</v>
      </c>
      <c r="AC4532" s="103">
        <f t="shared" si="351"/>
        <v>64.620930232558152</v>
      </c>
      <c r="AD4532" s="103">
        <f t="shared" si="352"/>
        <v>2455.5953488372097</v>
      </c>
      <c r="AE4532" s="104">
        <f t="shared" si="353"/>
        <v>328.28411906976748</v>
      </c>
      <c r="AF4532" s="104">
        <f t="shared" si="354"/>
        <v>12474.796524651165</v>
      </c>
    </row>
    <row r="4533" spans="28:32" ht="20.100000000000001" customHeight="1" x14ac:dyDescent="0.5">
      <c r="AB4533" s="102">
        <f t="shared" si="350"/>
        <v>38</v>
      </c>
      <c r="AC4533" s="103">
        <f t="shared" si="351"/>
        <v>64.620930232558152</v>
      </c>
      <c r="AD4533" s="103">
        <f t="shared" si="352"/>
        <v>2455.5953488372097</v>
      </c>
      <c r="AE4533" s="104">
        <f t="shared" si="353"/>
        <v>328.28411906976748</v>
      </c>
      <c r="AF4533" s="104">
        <f t="shared" si="354"/>
        <v>12474.796524651165</v>
      </c>
    </row>
    <row r="4534" spans="28:32" ht="20.100000000000001" customHeight="1" x14ac:dyDescent="0.5">
      <c r="AB4534" s="102">
        <f t="shared" si="350"/>
        <v>38</v>
      </c>
      <c r="AC4534" s="103">
        <f t="shared" si="351"/>
        <v>64.620930232558152</v>
      </c>
      <c r="AD4534" s="103">
        <f t="shared" si="352"/>
        <v>2455.5953488372097</v>
      </c>
      <c r="AE4534" s="104">
        <f t="shared" si="353"/>
        <v>328.28411906976748</v>
      </c>
      <c r="AF4534" s="104">
        <f t="shared" si="354"/>
        <v>12474.796524651165</v>
      </c>
    </row>
    <row r="4535" spans="28:32" ht="20.100000000000001" customHeight="1" x14ac:dyDescent="0.5">
      <c r="AB4535" s="102">
        <f t="shared" si="350"/>
        <v>38</v>
      </c>
      <c r="AC4535" s="103">
        <f t="shared" si="351"/>
        <v>64.620930232558152</v>
      </c>
      <c r="AD4535" s="103">
        <f t="shared" si="352"/>
        <v>2455.5953488372097</v>
      </c>
      <c r="AE4535" s="104">
        <f t="shared" si="353"/>
        <v>328.28411906976748</v>
      </c>
      <c r="AF4535" s="104">
        <f t="shared" si="354"/>
        <v>12474.796524651165</v>
      </c>
    </row>
    <row r="4536" spans="28:32" ht="20.100000000000001" customHeight="1" x14ac:dyDescent="0.5">
      <c r="AB4536" s="102">
        <f t="shared" si="350"/>
        <v>38</v>
      </c>
      <c r="AC4536" s="103">
        <f t="shared" si="351"/>
        <v>64.620930232558152</v>
      </c>
      <c r="AD4536" s="103">
        <f t="shared" si="352"/>
        <v>2455.5953488372097</v>
      </c>
      <c r="AE4536" s="104">
        <f t="shared" si="353"/>
        <v>328.28411906976748</v>
      </c>
      <c r="AF4536" s="104">
        <f t="shared" si="354"/>
        <v>12474.796524651165</v>
      </c>
    </row>
    <row r="4537" spans="28:32" ht="20.100000000000001" customHeight="1" x14ac:dyDescent="0.5">
      <c r="AB4537" s="102">
        <f t="shared" si="350"/>
        <v>38</v>
      </c>
      <c r="AC4537" s="103">
        <f t="shared" si="351"/>
        <v>64.620930232558152</v>
      </c>
      <c r="AD4537" s="103">
        <f t="shared" si="352"/>
        <v>2455.5953488372097</v>
      </c>
      <c r="AE4537" s="104">
        <f t="shared" si="353"/>
        <v>328.28411906976748</v>
      </c>
      <c r="AF4537" s="104">
        <f t="shared" si="354"/>
        <v>12474.796524651165</v>
      </c>
    </row>
    <row r="4538" spans="28:32" ht="20.100000000000001" customHeight="1" x14ac:dyDescent="0.5">
      <c r="AB4538" s="102">
        <f t="shared" si="350"/>
        <v>38</v>
      </c>
      <c r="AC4538" s="103">
        <f t="shared" si="351"/>
        <v>64.620930232558152</v>
      </c>
      <c r="AD4538" s="103">
        <f t="shared" si="352"/>
        <v>2455.5953488372097</v>
      </c>
      <c r="AE4538" s="104">
        <f t="shared" si="353"/>
        <v>328.28411906976748</v>
      </c>
      <c r="AF4538" s="104">
        <f t="shared" si="354"/>
        <v>12474.796524651165</v>
      </c>
    </row>
    <row r="4539" spans="28:32" ht="20.100000000000001" customHeight="1" x14ac:dyDescent="0.5">
      <c r="AB4539" s="102">
        <f t="shared" si="350"/>
        <v>38</v>
      </c>
      <c r="AC4539" s="103">
        <f t="shared" si="351"/>
        <v>64.620930232558152</v>
      </c>
      <c r="AD4539" s="103">
        <f t="shared" si="352"/>
        <v>2455.5953488372097</v>
      </c>
      <c r="AE4539" s="104">
        <f t="shared" si="353"/>
        <v>328.28411906976748</v>
      </c>
      <c r="AF4539" s="104">
        <f t="shared" si="354"/>
        <v>12474.796524651165</v>
      </c>
    </row>
    <row r="4540" spans="28:32" ht="20.100000000000001" customHeight="1" x14ac:dyDescent="0.5">
      <c r="AB4540" s="102">
        <f t="shared" si="350"/>
        <v>38</v>
      </c>
      <c r="AC4540" s="103">
        <f t="shared" si="351"/>
        <v>64.620930232558152</v>
      </c>
      <c r="AD4540" s="103">
        <f t="shared" si="352"/>
        <v>2455.5953488372097</v>
      </c>
      <c r="AE4540" s="104">
        <f t="shared" si="353"/>
        <v>328.28411906976748</v>
      </c>
      <c r="AF4540" s="104">
        <f t="shared" si="354"/>
        <v>12474.796524651165</v>
      </c>
    </row>
    <row r="4541" spans="28:32" ht="20.100000000000001" customHeight="1" x14ac:dyDescent="0.5">
      <c r="AB4541" s="102">
        <f t="shared" si="350"/>
        <v>38</v>
      </c>
      <c r="AC4541" s="103">
        <f t="shared" si="351"/>
        <v>64.620930232558152</v>
      </c>
      <c r="AD4541" s="103">
        <f t="shared" si="352"/>
        <v>2455.5953488372097</v>
      </c>
      <c r="AE4541" s="104">
        <f t="shared" si="353"/>
        <v>328.28411906976748</v>
      </c>
      <c r="AF4541" s="104">
        <f t="shared" si="354"/>
        <v>12474.796524651165</v>
      </c>
    </row>
    <row r="4542" spans="28:32" ht="20.100000000000001" customHeight="1" x14ac:dyDescent="0.5">
      <c r="AB4542" s="102">
        <f t="shared" si="350"/>
        <v>38</v>
      </c>
      <c r="AC4542" s="103">
        <f t="shared" si="351"/>
        <v>64.620930232558152</v>
      </c>
      <c r="AD4542" s="103">
        <f t="shared" si="352"/>
        <v>2455.5953488372097</v>
      </c>
      <c r="AE4542" s="104">
        <f t="shared" si="353"/>
        <v>328.28411906976748</v>
      </c>
      <c r="AF4542" s="104">
        <f t="shared" si="354"/>
        <v>12474.796524651165</v>
      </c>
    </row>
    <row r="4543" spans="28:32" ht="20.100000000000001" customHeight="1" x14ac:dyDescent="0.5">
      <c r="AB4543" s="102">
        <f t="shared" si="350"/>
        <v>38</v>
      </c>
      <c r="AC4543" s="103">
        <f t="shared" si="351"/>
        <v>64.620930232558152</v>
      </c>
      <c r="AD4543" s="103">
        <f t="shared" si="352"/>
        <v>2455.5953488372097</v>
      </c>
      <c r="AE4543" s="104">
        <f t="shared" si="353"/>
        <v>328.28411906976748</v>
      </c>
      <c r="AF4543" s="104">
        <f t="shared" si="354"/>
        <v>12474.796524651165</v>
      </c>
    </row>
    <row r="4544" spans="28:32" ht="20.100000000000001" customHeight="1" x14ac:dyDescent="0.5">
      <c r="AB4544" s="102">
        <f t="shared" si="350"/>
        <v>38</v>
      </c>
      <c r="AC4544" s="103">
        <f t="shared" si="351"/>
        <v>64.620930232558152</v>
      </c>
      <c r="AD4544" s="103">
        <f t="shared" si="352"/>
        <v>2455.5953488372097</v>
      </c>
      <c r="AE4544" s="104">
        <f t="shared" si="353"/>
        <v>328.28411906976748</v>
      </c>
      <c r="AF4544" s="104">
        <f t="shared" si="354"/>
        <v>12474.796524651165</v>
      </c>
    </row>
    <row r="4545" spans="28:32" ht="20.100000000000001" customHeight="1" x14ac:dyDescent="0.5">
      <c r="AB4545" s="102">
        <f t="shared" si="350"/>
        <v>38</v>
      </c>
      <c r="AC4545" s="103">
        <f t="shared" si="351"/>
        <v>64.620930232558152</v>
      </c>
      <c r="AD4545" s="103">
        <f t="shared" si="352"/>
        <v>2455.5953488372097</v>
      </c>
      <c r="AE4545" s="104">
        <f t="shared" si="353"/>
        <v>328.28411906976748</v>
      </c>
      <c r="AF4545" s="104">
        <f t="shared" si="354"/>
        <v>12474.796524651165</v>
      </c>
    </row>
    <row r="4546" spans="28:32" ht="20.100000000000001" customHeight="1" x14ac:dyDescent="0.5">
      <c r="AB4546" s="102">
        <f t="shared" si="350"/>
        <v>38</v>
      </c>
      <c r="AC4546" s="103">
        <f t="shared" si="351"/>
        <v>64.620930232558152</v>
      </c>
      <c r="AD4546" s="103">
        <f t="shared" si="352"/>
        <v>2455.5953488372097</v>
      </c>
      <c r="AE4546" s="104">
        <f t="shared" si="353"/>
        <v>328.28411906976748</v>
      </c>
      <c r="AF4546" s="104">
        <f t="shared" si="354"/>
        <v>12474.796524651165</v>
      </c>
    </row>
    <row r="4547" spans="28:32" ht="20.100000000000001" customHeight="1" x14ac:dyDescent="0.5">
      <c r="AB4547" s="102">
        <f t="shared" si="350"/>
        <v>38</v>
      </c>
      <c r="AC4547" s="103">
        <f t="shared" si="351"/>
        <v>64.620930232558152</v>
      </c>
      <c r="AD4547" s="103">
        <f t="shared" si="352"/>
        <v>2455.5953488372097</v>
      </c>
      <c r="AE4547" s="104">
        <f t="shared" si="353"/>
        <v>328.28411906976748</v>
      </c>
      <c r="AF4547" s="104">
        <f t="shared" si="354"/>
        <v>12474.796524651165</v>
      </c>
    </row>
    <row r="4548" spans="28:32" ht="20.100000000000001" customHeight="1" x14ac:dyDescent="0.5">
      <c r="AB4548" s="102">
        <f t="shared" si="350"/>
        <v>38</v>
      </c>
      <c r="AC4548" s="103">
        <f t="shared" si="351"/>
        <v>64.620930232558152</v>
      </c>
      <c r="AD4548" s="103">
        <f t="shared" si="352"/>
        <v>2455.5953488372097</v>
      </c>
      <c r="AE4548" s="104">
        <f t="shared" si="353"/>
        <v>328.28411906976748</v>
      </c>
      <c r="AF4548" s="104">
        <f t="shared" si="354"/>
        <v>12474.796524651165</v>
      </c>
    </row>
    <row r="4549" spans="28:32" ht="20.100000000000001" customHeight="1" x14ac:dyDescent="0.5">
      <c r="AB4549" s="102">
        <f t="shared" si="350"/>
        <v>38</v>
      </c>
      <c r="AC4549" s="103">
        <f t="shared" si="351"/>
        <v>64.620930232558152</v>
      </c>
      <c r="AD4549" s="103">
        <f t="shared" si="352"/>
        <v>2455.5953488372097</v>
      </c>
      <c r="AE4549" s="104">
        <f t="shared" si="353"/>
        <v>328.28411906976748</v>
      </c>
      <c r="AF4549" s="104">
        <f t="shared" si="354"/>
        <v>12474.796524651165</v>
      </c>
    </row>
    <row r="4550" spans="28:32" ht="20.100000000000001" customHeight="1" x14ac:dyDescent="0.5">
      <c r="AB4550" s="102">
        <f t="shared" si="350"/>
        <v>38</v>
      </c>
      <c r="AC4550" s="103">
        <f t="shared" si="351"/>
        <v>64.620930232558152</v>
      </c>
      <c r="AD4550" s="103">
        <f t="shared" si="352"/>
        <v>2455.5953488372097</v>
      </c>
      <c r="AE4550" s="104">
        <f t="shared" si="353"/>
        <v>328.28411906976748</v>
      </c>
      <c r="AF4550" s="104">
        <f t="shared" si="354"/>
        <v>12474.796524651165</v>
      </c>
    </row>
    <row r="4551" spans="28:32" ht="20.100000000000001" customHeight="1" x14ac:dyDescent="0.5">
      <c r="AB4551" s="102">
        <f t="shared" ref="AB4551:AB4614" si="355">AB4550+U4551</f>
        <v>38</v>
      </c>
      <c r="AC4551" s="103">
        <f t="shared" ref="AC4551:AC4614" si="356">IF(U4551&gt;0,(W4551+AD4550)/AB4551,AC4550)</f>
        <v>64.620930232558152</v>
      </c>
      <c r="AD4551" s="103">
        <f t="shared" ref="AD4551:AD4614" si="357">AB4551*AC4551</f>
        <v>2455.5953488372097</v>
      </c>
      <c r="AE4551" s="104">
        <f t="shared" ref="AE4551:AE4614" si="358">IF(U4551&gt;0,(AF4550+Z4551)/AB4551,AE4550)</f>
        <v>328.28411906976748</v>
      </c>
      <c r="AF4551" s="104">
        <f t="shared" ref="AF4551:AF4614" si="359">AB4551*AE4551</f>
        <v>12474.796524651165</v>
      </c>
    </row>
    <row r="4552" spans="28:32" ht="20.100000000000001" customHeight="1" x14ac:dyDescent="0.5">
      <c r="AB4552" s="102">
        <f t="shared" si="355"/>
        <v>38</v>
      </c>
      <c r="AC4552" s="103">
        <f t="shared" si="356"/>
        <v>64.620930232558152</v>
      </c>
      <c r="AD4552" s="103">
        <f t="shared" si="357"/>
        <v>2455.5953488372097</v>
      </c>
      <c r="AE4552" s="104">
        <f t="shared" si="358"/>
        <v>328.28411906976748</v>
      </c>
      <c r="AF4552" s="104">
        <f t="shared" si="359"/>
        <v>12474.796524651165</v>
      </c>
    </row>
    <row r="4553" spans="28:32" ht="20.100000000000001" customHeight="1" x14ac:dyDescent="0.5">
      <c r="AB4553" s="102">
        <f t="shared" si="355"/>
        <v>38</v>
      </c>
      <c r="AC4553" s="103">
        <f t="shared" si="356"/>
        <v>64.620930232558152</v>
      </c>
      <c r="AD4553" s="103">
        <f t="shared" si="357"/>
        <v>2455.5953488372097</v>
      </c>
      <c r="AE4553" s="104">
        <f t="shared" si="358"/>
        <v>328.28411906976748</v>
      </c>
      <c r="AF4553" s="104">
        <f t="shared" si="359"/>
        <v>12474.796524651165</v>
      </c>
    </row>
    <row r="4554" spans="28:32" ht="20.100000000000001" customHeight="1" x14ac:dyDescent="0.5">
      <c r="AB4554" s="102">
        <f t="shared" si="355"/>
        <v>38</v>
      </c>
      <c r="AC4554" s="103">
        <f t="shared" si="356"/>
        <v>64.620930232558152</v>
      </c>
      <c r="AD4554" s="103">
        <f t="shared" si="357"/>
        <v>2455.5953488372097</v>
      </c>
      <c r="AE4554" s="104">
        <f t="shared" si="358"/>
        <v>328.28411906976748</v>
      </c>
      <c r="AF4554" s="104">
        <f t="shared" si="359"/>
        <v>12474.796524651165</v>
      </c>
    </row>
    <row r="4555" spans="28:32" ht="20.100000000000001" customHeight="1" x14ac:dyDescent="0.5">
      <c r="AB4555" s="102">
        <f t="shared" si="355"/>
        <v>38</v>
      </c>
      <c r="AC4555" s="103">
        <f t="shared" si="356"/>
        <v>64.620930232558152</v>
      </c>
      <c r="AD4555" s="103">
        <f t="shared" si="357"/>
        <v>2455.5953488372097</v>
      </c>
      <c r="AE4555" s="104">
        <f t="shared" si="358"/>
        <v>328.28411906976748</v>
      </c>
      <c r="AF4555" s="104">
        <f t="shared" si="359"/>
        <v>12474.796524651165</v>
      </c>
    </row>
    <row r="4556" spans="28:32" ht="20.100000000000001" customHeight="1" x14ac:dyDescent="0.5">
      <c r="AB4556" s="102">
        <f t="shared" si="355"/>
        <v>38</v>
      </c>
      <c r="AC4556" s="103">
        <f t="shared" si="356"/>
        <v>64.620930232558152</v>
      </c>
      <c r="AD4556" s="103">
        <f t="shared" si="357"/>
        <v>2455.5953488372097</v>
      </c>
      <c r="AE4556" s="104">
        <f t="shared" si="358"/>
        <v>328.28411906976748</v>
      </c>
      <c r="AF4556" s="104">
        <f t="shared" si="359"/>
        <v>12474.796524651165</v>
      </c>
    </row>
    <row r="4557" spans="28:32" ht="20.100000000000001" customHeight="1" x14ac:dyDescent="0.5">
      <c r="AB4557" s="102">
        <f t="shared" si="355"/>
        <v>38</v>
      </c>
      <c r="AC4557" s="103">
        <f t="shared" si="356"/>
        <v>64.620930232558152</v>
      </c>
      <c r="AD4557" s="103">
        <f t="shared" si="357"/>
        <v>2455.5953488372097</v>
      </c>
      <c r="AE4557" s="104">
        <f t="shared" si="358"/>
        <v>328.28411906976748</v>
      </c>
      <c r="AF4557" s="104">
        <f t="shared" si="359"/>
        <v>12474.796524651165</v>
      </c>
    </row>
    <row r="4558" spans="28:32" ht="20.100000000000001" customHeight="1" x14ac:dyDescent="0.5">
      <c r="AB4558" s="102">
        <f t="shared" si="355"/>
        <v>38</v>
      </c>
      <c r="AC4558" s="103">
        <f t="shared" si="356"/>
        <v>64.620930232558152</v>
      </c>
      <c r="AD4558" s="103">
        <f t="shared" si="357"/>
        <v>2455.5953488372097</v>
      </c>
      <c r="AE4558" s="104">
        <f t="shared" si="358"/>
        <v>328.28411906976748</v>
      </c>
      <c r="AF4558" s="104">
        <f t="shared" si="359"/>
        <v>12474.796524651165</v>
      </c>
    </row>
    <row r="4559" spans="28:32" ht="20.100000000000001" customHeight="1" x14ac:dyDescent="0.5">
      <c r="AB4559" s="102">
        <f t="shared" si="355"/>
        <v>38</v>
      </c>
      <c r="AC4559" s="103">
        <f t="shared" si="356"/>
        <v>64.620930232558152</v>
      </c>
      <c r="AD4559" s="103">
        <f t="shared" si="357"/>
        <v>2455.5953488372097</v>
      </c>
      <c r="AE4559" s="104">
        <f t="shared" si="358"/>
        <v>328.28411906976748</v>
      </c>
      <c r="AF4559" s="104">
        <f t="shared" si="359"/>
        <v>12474.796524651165</v>
      </c>
    </row>
    <row r="4560" spans="28:32" ht="20.100000000000001" customHeight="1" x14ac:dyDescent="0.5">
      <c r="AB4560" s="102">
        <f t="shared" si="355"/>
        <v>38</v>
      </c>
      <c r="AC4560" s="103">
        <f t="shared" si="356"/>
        <v>64.620930232558152</v>
      </c>
      <c r="AD4560" s="103">
        <f t="shared" si="357"/>
        <v>2455.5953488372097</v>
      </c>
      <c r="AE4560" s="104">
        <f t="shared" si="358"/>
        <v>328.28411906976748</v>
      </c>
      <c r="AF4560" s="104">
        <f t="shared" si="359"/>
        <v>12474.796524651165</v>
      </c>
    </row>
    <row r="4561" spans="28:32" ht="20.100000000000001" customHeight="1" x14ac:dyDescent="0.5">
      <c r="AB4561" s="102">
        <f t="shared" si="355"/>
        <v>38</v>
      </c>
      <c r="AC4561" s="103">
        <f t="shared" si="356"/>
        <v>64.620930232558152</v>
      </c>
      <c r="AD4561" s="103">
        <f t="shared" si="357"/>
        <v>2455.5953488372097</v>
      </c>
      <c r="AE4561" s="104">
        <f t="shared" si="358"/>
        <v>328.28411906976748</v>
      </c>
      <c r="AF4561" s="104">
        <f t="shared" si="359"/>
        <v>12474.796524651165</v>
      </c>
    </row>
    <row r="4562" spans="28:32" ht="20.100000000000001" customHeight="1" x14ac:dyDescent="0.5">
      <c r="AB4562" s="102">
        <f t="shared" si="355"/>
        <v>38</v>
      </c>
      <c r="AC4562" s="103">
        <f t="shared" si="356"/>
        <v>64.620930232558152</v>
      </c>
      <c r="AD4562" s="103">
        <f t="shared" si="357"/>
        <v>2455.5953488372097</v>
      </c>
      <c r="AE4562" s="104">
        <f t="shared" si="358"/>
        <v>328.28411906976748</v>
      </c>
      <c r="AF4562" s="104">
        <f t="shared" si="359"/>
        <v>12474.796524651165</v>
      </c>
    </row>
    <row r="4563" spans="28:32" ht="20.100000000000001" customHeight="1" x14ac:dyDescent="0.5">
      <c r="AB4563" s="102">
        <f t="shared" si="355"/>
        <v>38</v>
      </c>
      <c r="AC4563" s="103">
        <f t="shared" si="356"/>
        <v>64.620930232558152</v>
      </c>
      <c r="AD4563" s="103">
        <f t="shared" si="357"/>
        <v>2455.5953488372097</v>
      </c>
      <c r="AE4563" s="104">
        <f t="shared" si="358"/>
        <v>328.28411906976748</v>
      </c>
      <c r="AF4563" s="104">
        <f t="shared" si="359"/>
        <v>12474.796524651165</v>
      </c>
    </row>
    <row r="4564" spans="28:32" ht="20.100000000000001" customHeight="1" x14ac:dyDescent="0.5">
      <c r="AB4564" s="102">
        <f t="shared" si="355"/>
        <v>38</v>
      </c>
      <c r="AC4564" s="103">
        <f t="shared" si="356"/>
        <v>64.620930232558152</v>
      </c>
      <c r="AD4564" s="103">
        <f t="shared" si="357"/>
        <v>2455.5953488372097</v>
      </c>
      <c r="AE4564" s="104">
        <f t="shared" si="358"/>
        <v>328.28411906976748</v>
      </c>
      <c r="AF4564" s="104">
        <f t="shared" si="359"/>
        <v>12474.796524651165</v>
      </c>
    </row>
    <row r="4565" spans="28:32" ht="20.100000000000001" customHeight="1" x14ac:dyDescent="0.5">
      <c r="AB4565" s="102">
        <f t="shared" si="355"/>
        <v>38</v>
      </c>
      <c r="AC4565" s="103">
        <f t="shared" si="356"/>
        <v>64.620930232558152</v>
      </c>
      <c r="AD4565" s="103">
        <f t="shared" si="357"/>
        <v>2455.5953488372097</v>
      </c>
      <c r="AE4565" s="104">
        <f t="shared" si="358"/>
        <v>328.28411906976748</v>
      </c>
      <c r="AF4565" s="104">
        <f t="shared" si="359"/>
        <v>12474.796524651165</v>
      </c>
    </row>
    <row r="4566" spans="28:32" ht="20.100000000000001" customHeight="1" x14ac:dyDescent="0.5">
      <c r="AB4566" s="102">
        <f t="shared" si="355"/>
        <v>38</v>
      </c>
      <c r="AC4566" s="103">
        <f t="shared" si="356"/>
        <v>64.620930232558152</v>
      </c>
      <c r="AD4566" s="103">
        <f t="shared" si="357"/>
        <v>2455.5953488372097</v>
      </c>
      <c r="AE4566" s="104">
        <f t="shared" si="358"/>
        <v>328.28411906976748</v>
      </c>
      <c r="AF4566" s="104">
        <f t="shared" si="359"/>
        <v>12474.796524651165</v>
      </c>
    </row>
    <row r="4567" spans="28:32" ht="20.100000000000001" customHeight="1" x14ac:dyDescent="0.5">
      <c r="AB4567" s="102">
        <f t="shared" si="355"/>
        <v>38</v>
      </c>
      <c r="AC4567" s="103">
        <f t="shared" si="356"/>
        <v>64.620930232558152</v>
      </c>
      <c r="AD4567" s="103">
        <f t="shared" si="357"/>
        <v>2455.5953488372097</v>
      </c>
      <c r="AE4567" s="104">
        <f t="shared" si="358"/>
        <v>328.28411906976748</v>
      </c>
      <c r="AF4567" s="104">
        <f t="shared" si="359"/>
        <v>12474.796524651165</v>
      </c>
    </row>
    <row r="4568" spans="28:32" ht="20.100000000000001" customHeight="1" x14ac:dyDescent="0.5">
      <c r="AB4568" s="102">
        <f t="shared" si="355"/>
        <v>38</v>
      </c>
      <c r="AC4568" s="103">
        <f t="shared" si="356"/>
        <v>64.620930232558152</v>
      </c>
      <c r="AD4568" s="103">
        <f t="shared" si="357"/>
        <v>2455.5953488372097</v>
      </c>
      <c r="AE4568" s="104">
        <f t="shared" si="358"/>
        <v>328.28411906976748</v>
      </c>
      <c r="AF4568" s="104">
        <f t="shared" si="359"/>
        <v>12474.796524651165</v>
      </c>
    </row>
    <row r="4569" spans="28:32" ht="20.100000000000001" customHeight="1" x14ac:dyDescent="0.5">
      <c r="AB4569" s="102">
        <f t="shared" si="355"/>
        <v>38</v>
      </c>
      <c r="AC4569" s="103">
        <f t="shared" si="356"/>
        <v>64.620930232558152</v>
      </c>
      <c r="AD4569" s="103">
        <f t="shared" si="357"/>
        <v>2455.5953488372097</v>
      </c>
      <c r="AE4569" s="104">
        <f t="shared" si="358"/>
        <v>328.28411906976748</v>
      </c>
      <c r="AF4569" s="104">
        <f t="shared" si="359"/>
        <v>12474.796524651165</v>
      </c>
    </row>
    <row r="4570" spans="28:32" ht="20.100000000000001" customHeight="1" x14ac:dyDescent="0.5">
      <c r="AB4570" s="102">
        <f t="shared" si="355"/>
        <v>38</v>
      </c>
      <c r="AC4570" s="103">
        <f t="shared" si="356"/>
        <v>64.620930232558152</v>
      </c>
      <c r="AD4570" s="103">
        <f t="shared" si="357"/>
        <v>2455.5953488372097</v>
      </c>
      <c r="AE4570" s="104">
        <f t="shared" si="358"/>
        <v>328.28411906976748</v>
      </c>
      <c r="AF4570" s="104">
        <f t="shared" si="359"/>
        <v>12474.796524651165</v>
      </c>
    </row>
    <row r="4571" spans="28:32" ht="20.100000000000001" customHeight="1" x14ac:dyDescent="0.5">
      <c r="AB4571" s="102">
        <f t="shared" si="355"/>
        <v>38</v>
      </c>
      <c r="AC4571" s="103">
        <f t="shared" si="356"/>
        <v>64.620930232558152</v>
      </c>
      <c r="AD4571" s="103">
        <f t="shared" si="357"/>
        <v>2455.5953488372097</v>
      </c>
      <c r="AE4571" s="104">
        <f t="shared" si="358"/>
        <v>328.28411906976748</v>
      </c>
      <c r="AF4571" s="104">
        <f t="shared" si="359"/>
        <v>12474.796524651165</v>
      </c>
    </row>
    <row r="4572" spans="28:32" ht="20.100000000000001" customHeight="1" x14ac:dyDescent="0.5">
      <c r="AB4572" s="102">
        <f t="shared" si="355"/>
        <v>38</v>
      </c>
      <c r="AC4572" s="103">
        <f t="shared" si="356"/>
        <v>64.620930232558152</v>
      </c>
      <c r="AD4572" s="103">
        <f t="shared" si="357"/>
        <v>2455.5953488372097</v>
      </c>
      <c r="AE4572" s="104">
        <f t="shared" si="358"/>
        <v>328.28411906976748</v>
      </c>
      <c r="AF4572" s="104">
        <f t="shared" si="359"/>
        <v>12474.796524651165</v>
      </c>
    </row>
    <row r="4573" spans="28:32" ht="20.100000000000001" customHeight="1" x14ac:dyDescent="0.5">
      <c r="AB4573" s="102">
        <f t="shared" si="355"/>
        <v>38</v>
      </c>
      <c r="AC4573" s="103">
        <f t="shared" si="356"/>
        <v>64.620930232558152</v>
      </c>
      <c r="AD4573" s="103">
        <f t="shared" si="357"/>
        <v>2455.5953488372097</v>
      </c>
      <c r="AE4573" s="104">
        <f t="shared" si="358"/>
        <v>328.28411906976748</v>
      </c>
      <c r="AF4573" s="104">
        <f t="shared" si="359"/>
        <v>12474.796524651165</v>
      </c>
    </row>
    <row r="4574" spans="28:32" ht="20.100000000000001" customHeight="1" x14ac:dyDescent="0.5">
      <c r="AB4574" s="102">
        <f t="shared" si="355"/>
        <v>38</v>
      </c>
      <c r="AC4574" s="103">
        <f t="shared" si="356"/>
        <v>64.620930232558152</v>
      </c>
      <c r="AD4574" s="103">
        <f t="shared" si="357"/>
        <v>2455.5953488372097</v>
      </c>
      <c r="AE4574" s="104">
        <f t="shared" si="358"/>
        <v>328.28411906976748</v>
      </c>
      <c r="AF4574" s="104">
        <f t="shared" si="359"/>
        <v>12474.796524651165</v>
      </c>
    </row>
    <row r="4575" spans="28:32" ht="20.100000000000001" customHeight="1" x14ac:dyDescent="0.5">
      <c r="AB4575" s="102">
        <f t="shared" si="355"/>
        <v>38</v>
      </c>
      <c r="AC4575" s="103">
        <f t="shared" si="356"/>
        <v>64.620930232558152</v>
      </c>
      <c r="AD4575" s="103">
        <f t="shared" si="357"/>
        <v>2455.5953488372097</v>
      </c>
      <c r="AE4575" s="104">
        <f t="shared" si="358"/>
        <v>328.28411906976748</v>
      </c>
      <c r="AF4575" s="104">
        <f t="shared" si="359"/>
        <v>12474.796524651165</v>
      </c>
    </row>
    <row r="4576" spans="28:32" ht="20.100000000000001" customHeight="1" x14ac:dyDescent="0.5">
      <c r="AB4576" s="102">
        <f t="shared" si="355"/>
        <v>38</v>
      </c>
      <c r="AC4576" s="103">
        <f t="shared" si="356"/>
        <v>64.620930232558152</v>
      </c>
      <c r="AD4576" s="103">
        <f t="shared" si="357"/>
        <v>2455.5953488372097</v>
      </c>
      <c r="AE4576" s="104">
        <f t="shared" si="358"/>
        <v>328.28411906976748</v>
      </c>
      <c r="AF4576" s="104">
        <f t="shared" si="359"/>
        <v>12474.796524651165</v>
      </c>
    </row>
    <row r="4577" spans="28:32" ht="20.100000000000001" customHeight="1" x14ac:dyDescent="0.5">
      <c r="AB4577" s="102">
        <f t="shared" si="355"/>
        <v>38</v>
      </c>
      <c r="AC4577" s="103">
        <f t="shared" si="356"/>
        <v>64.620930232558152</v>
      </c>
      <c r="AD4577" s="103">
        <f t="shared" si="357"/>
        <v>2455.5953488372097</v>
      </c>
      <c r="AE4577" s="104">
        <f t="shared" si="358"/>
        <v>328.28411906976748</v>
      </c>
      <c r="AF4577" s="104">
        <f t="shared" si="359"/>
        <v>12474.796524651165</v>
      </c>
    </row>
    <row r="4578" spans="28:32" ht="20.100000000000001" customHeight="1" x14ac:dyDescent="0.5">
      <c r="AB4578" s="102">
        <f t="shared" si="355"/>
        <v>38</v>
      </c>
      <c r="AC4578" s="103">
        <f t="shared" si="356"/>
        <v>64.620930232558152</v>
      </c>
      <c r="AD4578" s="103">
        <f t="shared" si="357"/>
        <v>2455.5953488372097</v>
      </c>
      <c r="AE4578" s="104">
        <f t="shared" si="358"/>
        <v>328.28411906976748</v>
      </c>
      <c r="AF4578" s="104">
        <f t="shared" si="359"/>
        <v>12474.796524651165</v>
      </c>
    </row>
    <row r="4579" spans="28:32" ht="20.100000000000001" customHeight="1" x14ac:dyDescent="0.5">
      <c r="AB4579" s="102">
        <f t="shared" si="355"/>
        <v>38</v>
      </c>
      <c r="AC4579" s="103">
        <f t="shared" si="356"/>
        <v>64.620930232558152</v>
      </c>
      <c r="AD4579" s="103">
        <f t="shared" si="357"/>
        <v>2455.5953488372097</v>
      </c>
      <c r="AE4579" s="104">
        <f t="shared" si="358"/>
        <v>328.28411906976748</v>
      </c>
      <c r="AF4579" s="104">
        <f t="shared" si="359"/>
        <v>12474.796524651165</v>
      </c>
    </row>
    <row r="4580" spans="28:32" ht="20.100000000000001" customHeight="1" x14ac:dyDescent="0.5">
      <c r="AB4580" s="102">
        <f t="shared" si="355"/>
        <v>38</v>
      </c>
      <c r="AC4580" s="103">
        <f t="shared" si="356"/>
        <v>64.620930232558152</v>
      </c>
      <c r="AD4580" s="103">
        <f t="shared" si="357"/>
        <v>2455.5953488372097</v>
      </c>
      <c r="AE4580" s="104">
        <f t="shared" si="358"/>
        <v>328.28411906976748</v>
      </c>
      <c r="AF4580" s="104">
        <f t="shared" si="359"/>
        <v>12474.796524651165</v>
      </c>
    </row>
    <row r="4581" spans="28:32" ht="20.100000000000001" customHeight="1" x14ac:dyDescent="0.5">
      <c r="AB4581" s="102">
        <f t="shared" si="355"/>
        <v>38</v>
      </c>
      <c r="AC4581" s="103">
        <f t="shared" si="356"/>
        <v>64.620930232558152</v>
      </c>
      <c r="AD4581" s="103">
        <f t="shared" si="357"/>
        <v>2455.5953488372097</v>
      </c>
      <c r="AE4581" s="104">
        <f t="shared" si="358"/>
        <v>328.28411906976748</v>
      </c>
      <c r="AF4581" s="104">
        <f t="shared" si="359"/>
        <v>12474.796524651165</v>
      </c>
    </row>
    <row r="4582" spans="28:32" ht="20.100000000000001" customHeight="1" x14ac:dyDescent="0.5">
      <c r="AB4582" s="102">
        <f t="shared" si="355"/>
        <v>38</v>
      </c>
      <c r="AC4582" s="103">
        <f t="shared" si="356"/>
        <v>64.620930232558152</v>
      </c>
      <c r="AD4582" s="103">
        <f t="shared" si="357"/>
        <v>2455.5953488372097</v>
      </c>
      <c r="AE4582" s="104">
        <f t="shared" si="358"/>
        <v>328.28411906976748</v>
      </c>
      <c r="AF4582" s="104">
        <f t="shared" si="359"/>
        <v>12474.796524651165</v>
      </c>
    </row>
    <row r="4583" spans="28:32" ht="20.100000000000001" customHeight="1" x14ac:dyDescent="0.5">
      <c r="AB4583" s="102">
        <f t="shared" si="355"/>
        <v>38</v>
      </c>
      <c r="AC4583" s="103">
        <f t="shared" si="356"/>
        <v>64.620930232558152</v>
      </c>
      <c r="AD4583" s="103">
        <f t="shared" si="357"/>
        <v>2455.5953488372097</v>
      </c>
      <c r="AE4583" s="104">
        <f t="shared" si="358"/>
        <v>328.28411906976748</v>
      </c>
      <c r="AF4583" s="104">
        <f t="shared" si="359"/>
        <v>12474.796524651165</v>
      </c>
    </row>
    <row r="4584" spans="28:32" ht="20.100000000000001" customHeight="1" x14ac:dyDescent="0.5">
      <c r="AB4584" s="102">
        <f t="shared" si="355"/>
        <v>38</v>
      </c>
      <c r="AC4584" s="103">
        <f t="shared" si="356"/>
        <v>64.620930232558152</v>
      </c>
      <c r="AD4584" s="103">
        <f t="shared" si="357"/>
        <v>2455.5953488372097</v>
      </c>
      <c r="AE4584" s="104">
        <f t="shared" si="358"/>
        <v>328.28411906976748</v>
      </c>
      <c r="AF4584" s="104">
        <f t="shared" si="359"/>
        <v>12474.796524651165</v>
      </c>
    </row>
    <row r="4585" spans="28:32" ht="20.100000000000001" customHeight="1" x14ac:dyDescent="0.5">
      <c r="AB4585" s="102">
        <f t="shared" si="355"/>
        <v>38</v>
      </c>
      <c r="AC4585" s="103">
        <f t="shared" si="356"/>
        <v>64.620930232558152</v>
      </c>
      <c r="AD4585" s="103">
        <f t="shared" si="357"/>
        <v>2455.5953488372097</v>
      </c>
      <c r="AE4585" s="104">
        <f t="shared" si="358"/>
        <v>328.28411906976748</v>
      </c>
      <c r="AF4585" s="104">
        <f t="shared" si="359"/>
        <v>12474.796524651165</v>
      </c>
    </row>
    <row r="4586" spans="28:32" ht="20.100000000000001" customHeight="1" x14ac:dyDescent="0.5">
      <c r="AB4586" s="102">
        <f t="shared" si="355"/>
        <v>38</v>
      </c>
      <c r="AC4586" s="103">
        <f t="shared" si="356"/>
        <v>64.620930232558152</v>
      </c>
      <c r="AD4586" s="103">
        <f t="shared" si="357"/>
        <v>2455.5953488372097</v>
      </c>
      <c r="AE4586" s="104">
        <f t="shared" si="358"/>
        <v>328.28411906976748</v>
      </c>
      <c r="AF4586" s="104">
        <f t="shared" si="359"/>
        <v>12474.796524651165</v>
      </c>
    </row>
    <row r="4587" spans="28:32" ht="20.100000000000001" customHeight="1" x14ac:dyDescent="0.5">
      <c r="AB4587" s="102">
        <f t="shared" si="355"/>
        <v>38</v>
      </c>
      <c r="AC4587" s="103">
        <f t="shared" si="356"/>
        <v>64.620930232558152</v>
      </c>
      <c r="AD4587" s="103">
        <f t="shared" si="357"/>
        <v>2455.5953488372097</v>
      </c>
      <c r="AE4587" s="104">
        <f t="shared" si="358"/>
        <v>328.28411906976748</v>
      </c>
      <c r="AF4587" s="104">
        <f t="shared" si="359"/>
        <v>12474.796524651165</v>
      </c>
    </row>
    <row r="4588" spans="28:32" ht="20.100000000000001" customHeight="1" x14ac:dyDescent="0.5">
      <c r="AB4588" s="102">
        <f t="shared" si="355"/>
        <v>38</v>
      </c>
      <c r="AC4588" s="103">
        <f t="shared" si="356"/>
        <v>64.620930232558152</v>
      </c>
      <c r="AD4588" s="103">
        <f t="shared" si="357"/>
        <v>2455.5953488372097</v>
      </c>
      <c r="AE4588" s="104">
        <f t="shared" si="358"/>
        <v>328.28411906976748</v>
      </c>
      <c r="AF4588" s="104">
        <f t="shared" si="359"/>
        <v>12474.796524651165</v>
      </c>
    </row>
    <row r="4589" spans="28:32" ht="20.100000000000001" customHeight="1" x14ac:dyDescent="0.5">
      <c r="AB4589" s="102">
        <f t="shared" si="355"/>
        <v>38</v>
      </c>
      <c r="AC4589" s="103">
        <f t="shared" si="356"/>
        <v>64.620930232558152</v>
      </c>
      <c r="AD4589" s="103">
        <f t="shared" si="357"/>
        <v>2455.5953488372097</v>
      </c>
      <c r="AE4589" s="104">
        <f t="shared" si="358"/>
        <v>328.28411906976748</v>
      </c>
      <c r="AF4589" s="104">
        <f t="shared" si="359"/>
        <v>12474.796524651165</v>
      </c>
    </row>
    <row r="4590" spans="28:32" ht="20.100000000000001" customHeight="1" x14ac:dyDescent="0.5">
      <c r="AB4590" s="102">
        <f t="shared" si="355"/>
        <v>38</v>
      </c>
      <c r="AC4590" s="103">
        <f t="shared" si="356"/>
        <v>64.620930232558152</v>
      </c>
      <c r="AD4590" s="103">
        <f t="shared" si="357"/>
        <v>2455.5953488372097</v>
      </c>
      <c r="AE4590" s="104">
        <f t="shared" si="358"/>
        <v>328.28411906976748</v>
      </c>
      <c r="AF4590" s="104">
        <f t="shared" si="359"/>
        <v>12474.796524651165</v>
      </c>
    </row>
    <row r="4591" spans="28:32" ht="20.100000000000001" customHeight="1" x14ac:dyDescent="0.5">
      <c r="AB4591" s="102">
        <f t="shared" si="355"/>
        <v>38</v>
      </c>
      <c r="AC4591" s="103">
        <f t="shared" si="356"/>
        <v>64.620930232558152</v>
      </c>
      <c r="AD4591" s="103">
        <f t="shared" si="357"/>
        <v>2455.5953488372097</v>
      </c>
      <c r="AE4591" s="104">
        <f t="shared" si="358"/>
        <v>328.28411906976748</v>
      </c>
      <c r="AF4591" s="104">
        <f t="shared" si="359"/>
        <v>12474.796524651165</v>
      </c>
    </row>
    <row r="4592" spans="28:32" ht="20.100000000000001" customHeight="1" x14ac:dyDescent="0.5">
      <c r="AB4592" s="102">
        <f t="shared" si="355"/>
        <v>38</v>
      </c>
      <c r="AC4592" s="103">
        <f t="shared" si="356"/>
        <v>64.620930232558152</v>
      </c>
      <c r="AD4592" s="103">
        <f t="shared" si="357"/>
        <v>2455.5953488372097</v>
      </c>
      <c r="AE4592" s="104">
        <f t="shared" si="358"/>
        <v>328.28411906976748</v>
      </c>
      <c r="AF4592" s="104">
        <f t="shared" si="359"/>
        <v>12474.796524651165</v>
      </c>
    </row>
    <row r="4593" spans="28:32" ht="20.100000000000001" customHeight="1" x14ac:dyDescent="0.5">
      <c r="AB4593" s="102">
        <f t="shared" si="355"/>
        <v>38</v>
      </c>
      <c r="AC4593" s="103">
        <f t="shared" si="356"/>
        <v>64.620930232558152</v>
      </c>
      <c r="AD4593" s="103">
        <f t="shared" si="357"/>
        <v>2455.5953488372097</v>
      </c>
      <c r="AE4593" s="104">
        <f t="shared" si="358"/>
        <v>328.28411906976748</v>
      </c>
      <c r="AF4593" s="104">
        <f t="shared" si="359"/>
        <v>12474.796524651165</v>
      </c>
    </row>
    <row r="4594" spans="28:32" ht="20.100000000000001" customHeight="1" x14ac:dyDescent="0.5">
      <c r="AB4594" s="102">
        <f t="shared" si="355"/>
        <v>38</v>
      </c>
      <c r="AC4594" s="103">
        <f t="shared" si="356"/>
        <v>64.620930232558152</v>
      </c>
      <c r="AD4594" s="103">
        <f t="shared" si="357"/>
        <v>2455.5953488372097</v>
      </c>
      <c r="AE4594" s="104">
        <f t="shared" si="358"/>
        <v>328.28411906976748</v>
      </c>
      <c r="AF4594" s="104">
        <f t="shared" si="359"/>
        <v>12474.796524651165</v>
      </c>
    </row>
    <row r="4595" spans="28:32" ht="20.100000000000001" customHeight="1" x14ac:dyDescent="0.5">
      <c r="AB4595" s="102">
        <f t="shared" si="355"/>
        <v>38</v>
      </c>
      <c r="AC4595" s="103">
        <f t="shared" si="356"/>
        <v>64.620930232558152</v>
      </c>
      <c r="AD4595" s="103">
        <f t="shared" si="357"/>
        <v>2455.5953488372097</v>
      </c>
      <c r="AE4595" s="104">
        <f t="shared" si="358"/>
        <v>328.28411906976748</v>
      </c>
      <c r="AF4595" s="104">
        <f t="shared" si="359"/>
        <v>12474.796524651165</v>
      </c>
    </row>
    <row r="4596" spans="28:32" ht="20.100000000000001" customHeight="1" x14ac:dyDescent="0.5">
      <c r="AB4596" s="102">
        <f t="shared" si="355"/>
        <v>38</v>
      </c>
      <c r="AC4596" s="103">
        <f t="shared" si="356"/>
        <v>64.620930232558152</v>
      </c>
      <c r="AD4596" s="103">
        <f t="shared" si="357"/>
        <v>2455.5953488372097</v>
      </c>
      <c r="AE4596" s="104">
        <f t="shared" si="358"/>
        <v>328.28411906976748</v>
      </c>
      <c r="AF4596" s="104">
        <f t="shared" si="359"/>
        <v>12474.796524651165</v>
      </c>
    </row>
    <row r="4597" spans="28:32" ht="20.100000000000001" customHeight="1" x14ac:dyDescent="0.5">
      <c r="AB4597" s="102">
        <f t="shared" si="355"/>
        <v>38</v>
      </c>
      <c r="AC4597" s="103">
        <f t="shared" si="356"/>
        <v>64.620930232558152</v>
      </c>
      <c r="AD4597" s="103">
        <f t="shared" si="357"/>
        <v>2455.5953488372097</v>
      </c>
      <c r="AE4597" s="104">
        <f t="shared" si="358"/>
        <v>328.28411906976748</v>
      </c>
      <c r="AF4597" s="104">
        <f t="shared" si="359"/>
        <v>12474.796524651165</v>
      </c>
    </row>
    <row r="4598" spans="28:32" ht="20.100000000000001" customHeight="1" x14ac:dyDescent="0.5">
      <c r="AB4598" s="102">
        <f t="shared" si="355"/>
        <v>38</v>
      </c>
      <c r="AC4598" s="103">
        <f t="shared" si="356"/>
        <v>64.620930232558152</v>
      </c>
      <c r="AD4598" s="103">
        <f t="shared" si="357"/>
        <v>2455.5953488372097</v>
      </c>
      <c r="AE4598" s="104">
        <f t="shared" si="358"/>
        <v>328.28411906976748</v>
      </c>
      <c r="AF4598" s="104">
        <f t="shared" si="359"/>
        <v>12474.796524651165</v>
      </c>
    </row>
    <row r="4599" spans="28:32" ht="20.100000000000001" customHeight="1" x14ac:dyDescent="0.5">
      <c r="AB4599" s="102">
        <f t="shared" si="355"/>
        <v>38</v>
      </c>
      <c r="AC4599" s="103">
        <f t="shared" si="356"/>
        <v>64.620930232558152</v>
      </c>
      <c r="AD4599" s="103">
        <f t="shared" si="357"/>
        <v>2455.5953488372097</v>
      </c>
      <c r="AE4599" s="104">
        <f t="shared" si="358"/>
        <v>328.28411906976748</v>
      </c>
      <c r="AF4599" s="104">
        <f t="shared" si="359"/>
        <v>12474.796524651165</v>
      </c>
    </row>
    <row r="4600" spans="28:32" ht="20.100000000000001" customHeight="1" x14ac:dyDescent="0.5">
      <c r="AB4600" s="102">
        <f t="shared" si="355"/>
        <v>38</v>
      </c>
      <c r="AC4600" s="103">
        <f t="shared" si="356"/>
        <v>64.620930232558152</v>
      </c>
      <c r="AD4600" s="103">
        <f t="shared" si="357"/>
        <v>2455.5953488372097</v>
      </c>
      <c r="AE4600" s="104">
        <f t="shared" si="358"/>
        <v>328.28411906976748</v>
      </c>
      <c r="AF4600" s="104">
        <f t="shared" si="359"/>
        <v>12474.796524651165</v>
      </c>
    </row>
    <row r="4601" spans="28:32" ht="20.100000000000001" customHeight="1" x14ac:dyDescent="0.5">
      <c r="AB4601" s="102">
        <f t="shared" si="355"/>
        <v>38</v>
      </c>
      <c r="AC4601" s="103">
        <f t="shared" si="356"/>
        <v>64.620930232558152</v>
      </c>
      <c r="AD4601" s="103">
        <f t="shared" si="357"/>
        <v>2455.5953488372097</v>
      </c>
      <c r="AE4601" s="104">
        <f t="shared" si="358"/>
        <v>328.28411906976748</v>
      </c>
      <c r="AF4601" s="104">
        <f t="shared" si="359"/>
        <v>12474.796524651165</v>
      </c>
    </row>
    <row r="4602" spans="28:32" ht="20.100000000000001" customHeight="1" x14ac:dyDescent="0.5">
      <c r="AB4602" s="102">
        <f t="shared" si="355"/>
        <v>38</v>
      </c>
      <c r="AC4602" s="103">
        <f t="shared" si="356"/>
        <v>64.620930232558152</v>
      </c>
      <c r="AD4602" s="103">
        <f t="shared" si="357"/>
        <v>2455.5953488372097</v>
      </c>
      <c r="AE4602" s="104">
        <f t="shared" si="358"/>
        <v>328.28411906976748</v>
      </c>
      <c r="AF4602" s="104">
        <f t="shared" si="359"/>
        <v>12474.796524651165</v>
      </c>
    </row>
    <row r="4603" spans="28:32" ht="20.100000000000001" customHeight="1" x14ac:dyDescent="0.5">
      <c r="AB4603" s="102">
        <f t="shared" si="355"/>
        <v>38</v>
      </c>
      <c r="AC4603" s="103">
        <f t="shared" si="356"/>
        <v>64.620930232558152</v>
      </c>
      <c r="AD4603" s="103">
        <f t="shared" si="357"/>
        <v>2455.5953488372097</v>
      </c>
      <c r="AE4603" s="104">
        <f t="shared" si="358"/>
        <v>328.28411906976748</v>
      </c>
      <c r="AF4603" s="104">
        <f t="shared" si="359"/>
        <v>12474.796524651165</v>
      </c>
    </row>
    <row r="4604" spans="28:32" ht="20.100000000000001" customHeight="1" x14ac:dyDescent="0.5">
      <c r="AB4604" s="102">
        <f t="shared" si="355"/>
        <v>38</v>
      </c>
      <c r="AC4604" s="103">
        <f t="shared" si="356"/>
        <v>64.620930232558152</v>
      </c>
      <c r="AD4604" s="103">
        <f t="shared" si="357"/>
        <v>2455.5953488372097</v>
      </c>
      <c r="AE4604" s="104">
        <f t="shared" si="358"/>
        <v>328.28411906976748</v>
      </c>
      <c r="AF4604" s="104">
        <f t="shared" si="359"/>
        <v>12474.796524651165</v>
      </c>
    </row>
    <row r="4605" spans="28:32" ht="20.100000000000001" customHeight="1" x14ac:dyDescent="0.5">
      <c r="AB4605" s="102">
        <f t="shared" si="355"/>
        <v>38</v>
      </c>
      <c r="AC4605" s="103">
        <f t="shared" si="356"/>
        <v>64.620930232558152</v>
      </c>
      <c r="AD4605" s="103">
        <f t="shared" si="357"/>
        <v>2455.5953488372097</v>
      </c>
      <c r="AE4605" s="104">
        <f t="shared" si="358"/>
        <v>328.28411906976748</v>
      </c>
      <c r="AF4605" s="104">
        <f t="shared" si="359"/>
        <v>12474.796524651165</v>
      </c>
    </row>
    <row r="4606" spans="28:32" ht="20.100000000000001" customHeight="1" x14ac:dyDescent="0.5">
      <c r="AB4606" s="102">
        <f t="shared" si="355"/>
        <v>38</v>
      </c>
      <c r="AC4606" s="103">
        <f t="shared" si="356"/>
        <v>64.620930232558152</v>
      </c>
      <c r="AD4606" s="103">
        <f t="shared" si="357"/>
        <v>2455.5953488372097</v>
      </c>
      <c r="AE4606" s="104">
        <f t="shared" si="358"/>
        <v>328.28411906976748</v>
      </c>
      <c r="AF4606" s="104">
        <f t="shared" si="359"/>
        <v>12474.796524651165</v>
      </c>
    </row>
    <row r="4607" spans="28:32" ht="20.100000000000001" customHeight="1" x14ac:dyDescent="0.5">
      <c r="AB4607" s="102">
        <f t="shared" si="355"/>
        <v>38</v>
      </c>
      <c r="AC4607" s="103">
        <f t="shared" si="356"/>
        <v>64.620930232558152</v>
      </c>
      <c r="AD4607" s="103">
        <f t="shared" si="357"/>
        <v>2455.5953488372097</v>
      </c>
      <c r="AE4607" s="104">
        <f t="shared" si="358"/>
        <v>328.28411906976748</v>
      </c>
      <c r="AF4607" s="104">
        <f t="shared" si="359"/>
        <v>12474.796524651165</v>
      </c>
    </row>
    <row r="4608" spans="28:32" ht="20.100000000000001" customHeight="1" x14ac:dyDescent="0.5">
      <c r="AB4608" s="102">
        <f t="shared" si="355"/>
        <v>38</v>
      </c>
      <c r="AC4608" s="103">
        <f t="shared" si="356"/>
        <v>64.620930232558152</v>
      </c>
      <c r="AD4608" s="103">
        <f t="shared" si="357"/>
        <v>2455.5953488372097</v>
      </c>
      <c r="AE4608" s="104">
        <f t="shared" si="358"/>
        <v>328.28411906976748</v>
      </c>
      <c r="AF4608" s="104">
        <f t="shared" si="359"/>
        <v>12474.796524651165</v>
      </c>
    </row>
    <row r="4609" spans="28:32" ht="20.100000000000001" customHeight="1" x14ac:dyDescent="0.5">
      <c r="AB4609" s="102">
        <f t="shared" si="355"/>
        <v>38</v>
      </c>
      <c r="AC4609" s="103">
        <f t="shared" si="356"/>
        <v>64.620930232558152</v>
      </c>
      <c r="AD4609" s="103">
        <f t="shared" si="357"/>
        <v>2455.5953488372097</v>
      </c>
      <c r="AE4609" s="104">
        <f t="shared" si="358"/>
        <v>328.28411906976748</v>
      </c>
      <c r="AF4609" s="104">
        <f t="shared" si="359"/>
        <v>12474.796524651165</v>
      </c>
    </row>
    <row r="4610" spans="28:32" ht="20.100000000000001" customHeight="1" x14ac:dyDescent="0.5">
      <c r="AB4610" s="102">
        <f t="shared" si="355"/>
        <v>38</v>
      </c>
      <c r="AC4610" s="103">
        <f t="shared" si="356"/>
        <v>64.620930232558152</v>
      </c>
      <c r="AD4610" s="103">
        <f t="shared" si="357"/>
        <v>2455.5953488372097</v>
      </c>
      <c r="AE4610" s="104">
        <f t="shared" si="358"/>
        <v>328.28411906976748</v>
      </c>
      <c r="AF4610" s="104">
        <f t="shared" si="359"/>
        <v>12474.796524651165</v>
      </c>
    </row>
    <row r="4611" spans="28:32" ht="20.100000000000001" customHeight="1" x14ac:dyDescent="0.5">
      <c r="AB4611" s="102">
        <f t="shared" si="355"/>
        <v>38</v>
      </c>
      <c r="AC4611" s="103">
        <f t="shared" si="356"/>
        <v>64.620930232558152</v>
      </c>
      <c r="AD4611" s="103">
        <f t="shared" si="357"/>
        <v>2455.5953488372097</v>
      </c>
      <c r="AE4611" s="104">
        <f t="shared" si="358"/>
        <v>328.28411906976748</v>
      </c>
      <c r="AF4611" s="104">
        <f t="shared" si="359"/>
        <v>12474.796524651165</v>
      </c>
    </row>
    <row r="4612" spans="28:32" ht="20.100000000000001" customHeight="1" x14ac:dyDescent="0.5">
      <c r="AB4612" s="102">
        <f t="shared" si="355"/>
        <v>38</v>
      </c>
      <c r="AC4612" s="103">
        <f t="shared" si="356"/>
        <v>64.620930232558152</v>
      </c>
      <c r="AD4612" s="103">
        <f t="shared" si="357"/>
        <v>2455.5953488372097</v>
      </c>
      <c r="AE4612" s="104">
        <f t="shared" si="358"/>
        <v>328.28411906976748</v>
      </c>
      <c r="AF4612" s="104">
        <f t="shared" si="359"/>
        <v>12474.796524651165</v>
      </c>
    </row>
    <row r="4613" spans="28:32" ht="20.100000000000001" customHeight="1" x14ac:dyDescent="0.5">
      <c r="AB4613" s="102">
        <f t="shared" si="355"/>
        <v>38</v>
      </c>
      <c r="AC4613" s="103">
        <f t="shared" si="356"/>
        <v>64.620930232558152</v>
      </c>
      <c r="AD4613" s="103">
        <f t="shared" si="357"/>
        <v>2455.5953488372097</v>
      </c>
      <c r="AE4613" s="104">
        <f t="shared" si="358"/>
        <v>328.28411906976748</v>
      </c>
      <c r="AF4613" s="104">
        <f t="shared" si="359"/>
        <v>12474.796524651165</v>
      </c>
    </row>
    <row r="4614" spans="28:32" ht="20.100000000000001" customHeight="1" x14ac:dyDescent="0.5">
      <c r="AB4614" s="102">
        <f t="shared" si="355"/>
        <v>38</v>
      </c>
      <c r="AC4614" s="103">
        <f t="shared" si="356"/>
        <v>64.620930232558152</v>
      </c>
      <c r="AD4614" s="103">
        <f t="shared" si="357"/>
        <v>2455.5953488372097</v>
      </c>
      <c r="AE4614" s="104">
        <f t="shared" si="358"/>
        <v>328.28411906976748</v>
      </c>
      <c r="AF4614" s="104">
        <f t="shared" si="359"/>
        <v>12474.796524651165</v>
      </c>
    </row>
    <row r="4615" spans="28:32" ht="20.100000000000001" customHeight="1" x14ac:dyDescent="0.5">
      <c r="AB4615" s="102">
        <f t="shared" ref="AB4615:AB4678" si="360">AB4614+U4615</f>
        <v>38</v>
      </c>
      <c r="AC4615" s="103">
        <f t="shared" ref="AC4615:AC4678" si="361">IF(U4615&gt;0,(W4615+AD4614)/AB4615,AC4614)</f>
        <v>64.620930232558152</v>
      </c>
      <c r="AD4615" s="103">
        <f t="shared" ref="AD4615:AD4678" si="362">AB4615*AC4615</f>
        <v>2455.5953488372097</v>
      </c>
      <c r="AE4615" s="104">
        <f t="shared" ref="AE4615:AE4678" si="363">IF(U4615&gt;0,(AF4614+Z4615)/AB4615,AE4614)</f>
        <v>328.28411906976748</v>
      </c>
      <c r="AF4615" s="104">
        <f t="shared" ref="AF4615:AF4678" si="364">AB4615*AE4615</f>
        <v>12474.796524651165</v>
      </c>
    </row>
    <row r="4616" spans="28:32" ht="20.100000000000001" customHeight="1" x14ac:dyDescent="0.5">
      <c r="AB4616" s="102">
        <f t="shared" si="360"/>
        <v>38</v>
      </c>
      <c r="AC4616" s="103">
        <f t="shared" si="361"/>
        <v>64.620930232558152</v>
      </c>
      <c r="AD4616" s="103">
        <f t="shared" si="362"/>
        <v>2455.5953488372097</v>
      </c>
      <c r="AE4616" s="104">
        <f t="shared" si="363"/>
        <v>328.28411906976748</v>
      </c>
      <c r="AF4616" s="104">
        <f t="shared" si="364"/>
        <v>12474.796524651165</v>
      </c>
    </row>
    <row r="4617" spans="28:32" ht="20.100000000000001" customHeight="1" x14ac:dyDescent="0.5">
      <c r="AB4617" s="102">
        <f t="shared" si="360"/>
        <v>38</v>
      </c>
      <c r="AC4617" s="103">
        <f t="shared" si="361"/>
        <v>64.620930232558152</v>
      </c>
      <c r="AD4617" s="103">
        <f t="shared" si="362"/>
        <v>2455.5953488372097</v>
      </c>
      <c r="AE4617" s="104">
        <f t="shared" si="363"/>
        <v>328.28411906976748</v>
      </c>
      <c r="AF4617" s="104">
        <f t="shared" si="364"/>
        <v>12474.796524651165</v>
      </c>
    </row>
    <row r="4618" spans="28:32" ht="20.100000000000001" customHeight="1" x14ac:dyDescent="0.5">
      <c r="AB4618" s="102">
        <f t="shared" si="360"/>
        <v>38</v>
      </c>
      <c r="AC4618" s="103">
        <f t="shared" si="361"/>
        <v>64.620930232558152</v>
      </c>
      <c r="AD4618" s="103">
        <f t="shared" si="362"/>
        <v>2455.5953488372097</v>
      </c>
      <c r="AE4618" s="104">
        <f t="shared" si="363"/>
        <v>328.28411906976748</v>
      </c>
      <c r="AF4618" s="104">
        <f t="shared" si="364"/>
        <v>12474.796524651165</v>
      </c>
    </row>
    <row r="4619" spans="28:32" ht="20.100000000000001" customHeight="1" x14ac:dyDescent="0.5">
      <c r="AB4619" s="102">
        <f t="shared" si="360"/>
        <v>38</v>
      </c>
      <c r="AC4619" s="103">
        <f t="shared" si="361"/>
        <v>64.620930232558152</v>
      </c>
      <c r="AD4619" s="103">
        <f t="shared" si="362"/>
        <v>2455.5953488372097</v>
      </c>
      <c r="AE4619" s="104">
        <f t="shared" si="363"/>
        <v>328.28411906976748</v>
      </c>
      <c r="AF4619" s="104">
        <f t="shared" si="364"/>
        <v>12474.796524651165</v>
      </c>
    </row>
    <row r="4620" spans="28:32" ht="20.100000000000001" customHeight="1" x14ac:dyDescent="0.5">
      <c r="AB4620" s="102">
        <f t="shared" si="360"/>
        <v>38</v>
      </c>
      <c r="AC4620" s="103">
        <f t="shared" si="361"/>
        <v>64.620930232558152</v>
      </c>
      <c r="AD4620" s="103">
        <f t="shared" si="362"/>
        <v>2455.5953488372097</v>
      </c>
      <c r="AE4620" s="104">
        <f t="shared" si="363"/>
        <v>328.28411906976748</v>
      </c>
      <c r="AF4620" s="104">
        <f t="shared" si="364"/>
        <v>12474.796524651165</v>
      </c>
    </row>
    <row r="4621" spans="28:32" ht="20.100000000000001" customHeight="1" x14ac:dyDescent="0.5">
      <c r="AB4621" s="102">
        <f t="shared" si="360"/>
        <v>38</v>
      </c>
      <c r="AC4621" s="103">
        <f t="shared" si="361"/>
        <v>64.620930232558152</v>
      </c>
      <c r="AD4621" s="103">
        <f t="shared" si="362"/>
        <v>2455.5953488372097</v>
      </c>
      <c r="AE4621" s="104">
        <f t="shared" si="363"/>
        <v>328.28411906976748</v>
      </c>
      <c r="AF4621" s="104">
        <f t="shared" si="364"/>
        <v>12474.796524651165</v>
      </c>
    </row>
    <row r="4622" spans="28:32" ht="20.100000000000001" customHeight="1" x14ac:dyDescent="0.5">
      <c r="AB4622" s="102">
        <f t="shared" si="360"/>
        <v>38</v>
      </c>
      <c r="AC4622" s="103">
        <f t="shared" si="361"/>
        <v>64.620930232558152</v>
      </c>
      <c r="AD4622" s="103">
        <f t="shared" si="362"/>
        <v>2455.5953488372097</v>
      </c>
      <c r="AE4622" s="104">
        <f t="shared" si="363"/>
        <v>328.28411906976748</v>
      </c>
      <c r="AF4622" s="104">
        <f t="shared" si="364"/>
        <v>12474.796524651165</v>
      </c>
    </row>
    <row r="4623" spans="28:32" ht="20.100000000000001" customHeight="1" x14ac:dyDescent="0.5">
      <c r="AB4623" s="102">
        <f t="shared" si="360"/>
        <v>38</v>
      </c>
      <c r="AC4623" s="103">
        <f t="shared" si="361"/>
        <v>64.620930232558152</v>
      </c>
      <c r="AD4623" s="103">
        <f t="shared" si="362"/>
        <v>2455.5953488372097</v>
      </c>
      <c r="AE4623" s="104">
        <f t="shared" si="363"/>
        <v>328.28411906976748</v>
      </c>
      <c r="AF4623" s="104">
        <f t="shared" si="364"/>
        <v>12474.796524651165</v>
      </c>
    </row>
    <row r="4624" spans="28:32" ht="20.100000000000001" customHeight="1" x14ac:dyDescent="0.5">
      <c r="AB4624" s="102">
        <f t="shared" si="360"/>
        <v>38</v>
      </c>
      <c r="AC4624" s="103">
        <f t="shared" si="361"/>
        <v>64.620930232558152</v>
      </c>
      <c r="AD4624" s="103">
        <f t="shared" si="362"/>
        <v>2455.5953488372097</v>
      </c>
      <c r="AE4624" s="104">
        <f t="shared" si="363"/>
        <v>328.28411906976748</v>
      </c>
      <c r="AF4624" s="104">
        <f t="shared" si="364"/>
        <v>12474.796524651165</v>
      </c>
    </row>
    <row r="4625" spans="28:32" ht="20.100000000000001" customHeight="1" x14ac:dyDescent="0.5">
      <c r="AB4625" s="102">
        <f t="shared" si="360"/>
        <v>38</v>
      </c>
      <c r="AC4625" s="103">
        <f t="shared" si="361"/>
        <v>64.620930232558152</v>
      </c>
      <c r="AD4625" s="103">
        <f t="shared" si="362"/>
        <v>2455.5953488372097</v>
      </c>
      <c r="AE4625" s="104">
        <f t="shared" si="363"/>
        <v>328.28411906976748</v>
      </c>
      <c r="AF4625" s="104">
        <f t="shared" si="364"/>
        <v>12474.796524651165</v>
      </c>
    </row>
    <row r="4626" spans="28:32" ht="20.100000000000001" customHeight="1" x14ac:dyDescent="0.5">
      <c r="AB4626" s="102">
        <f t="shared" si="360"/>
        <v>38</v>
      </c>
      <c r="AC4626" s="103">
        <f t="shared" si="361"/>
        <v>64.620930232558152</v>
      </c>
      <c r="AD4626" s="103">
        <f t="shared" si="362"/>
        <v>2455.5953488372097</v>
      </c>
      <c r="AE4626" s="104">
        <f t="shared" si="363"/>
        <v>328.28411906976748</v>
      </c>
      <c r="AF4626" s="104">
        <f t="shared" si="364"/>
        <v>12474.796524651165</v>
      </c>
    </row>
    <row r="4627" spans="28:32" ht="20.100000000000001" customHeight="1" x14ac:dyDescent="0.5">
      <c r="AB4627" s="102">
        <f t="shared" si="360"/>
        <v>38</v>
      </c>
      <c r="AC4627" s="103">
        <f t="shared" si="361"/>
        <v>64.620930232558152</v>
      </c>
      <c r="AD4627" s="103">
        <f t="shared" si="362"/>
        <v>2455.5953488372097</v>
      </c>
      <c r="AE4627" s="104">
        <f t="shared" si="363"/>
        <v>328.28411906976748</v>
      </c>
      <c r="AF4627" s="104">
        <f t="shared" si="364"/>
        <v>12474.796524651165</v>
      </c>
    </row>
    <row r="4628" spans="28:32" ht="20.100000000000001" customHeight="1" x14ac:dyDescent="0.5">
      <c r="AB4628" s="102">
        <f t="shared" si="360"/>
        <v>38</v>
      </c>
      <c r="AC4628" s="103">
        <f t="shared" si="361"/>
        <v>64.620930232558152</v>
      </c>
      <c r="AD4628" s="103">
        <f t="shared" si="362"/>
        <v>2455.5953488372097</v>
      </c>
      <c r="AE4628" s="104">
        <f t="shared" si="363"/>
        <v>328.28411906976748</v>
      </c>
      <c r="AF4628" s="104">
        <f t="shared" si="364"/>
        <v>12474.796524651165</v>
      </c>
    </row>
    <row r="4629" spans="28:32" ht="20.100000000000001" customHeight="1" x14ac:dyDescent="0.5">
      <c r="AB4629" s="102">
        <f t="shared" si="360"/>
        <v>38</v>
      </c>
      <c r="AC4629" s="103">
        <f t="shared" si="361"/>
        <v>64.620930232558152</v>
      </c>
      <c r="AD4629" s="103">
        <f t="shared" si="362"/>
        <v>2455.5953488372097</v>
      </c>
      <c r="AE4629" s="104">
        <f t="shared" si="363"/>
        <v>328.28411906976748</v>
      </c>
      <c r="AF4629" s="104">
        <f t="shared" si="364"/>
        <v>12474.796524651165</v>
      </c>
    </row>
    <row r="4630" spans="28:32" ht="20.100000000000001" customHeight="1" x14ac:dyDescent="0.5">
      <c r="AB4630" s="102">
        <f t="shared" si="360"/>
        <v>38</v>
      </c>
      <c r="AC4630" s="103">
        <f t="shared" si="361"/>
        <v>64.620930232558152</v>
      </c>
      <c r="AD4630" s="103">
        <f t="shared" si="362"/>
        <v>2455.5953488372097</v>
      </c>
      <c r="AE4630" s="104">
        <f t="shared" si="363"/>
        <v>328.28411906976748</v>
      </c>
      <c r="AF4630" s="104">
        <f t="shared" si="364"/>
        <v>12474.796524651165</v>
      </c>
    </row>
    <row r="4631" spans="28:32" ht="20.100000000000001" customHeight="1" x14ac:dyDescent="0.5">
      <c r="AB4631" s="102">
        <f t="shared" si="360"/>
        <v>38</v>
      </c>
      <c r="AC4631" s="103">
        <f t="shared" si="361"/>
        <v>64.620930232558152</v>
      </c>
      <c r="AD4631" s="103">
        <f t="shared" si="362"/>
        <v>2455.5953488372097</v>
      </c>
      <c r="AE4631" s="104">
        <f t="shared" si="363"/>
        <v>328.28411906976748</v>
      </c>
      <c r="AF4631" s="104">
        <f t="shared" si="364"/>
        <v>12474.796524651165</v>
      </c>
    </row>
    <row r="4632" spans="28:32" ht="20.100000000000001" customHeight="1" x14ac:dyDescent="0.5">
      <c r="AB4632" s="102">
        <f t="shared" si="360"/>
        <v>38</v>
      </c>
      <c r="AC4632" s="103">
        <f t="shared" si="361"/>
        <v>64.620930232558152</v>
      </c>
      <c r="AD4632" s="103">
        <f t="shared" si="362"/>
        <v>2455.5953488372097</v>
      </c>
      <c r="AE4632" s="104">
        <f t="shared" si="363"/>
        <v>328.28411906976748</v>
      </c>
      <c r="AF4632" s="104">
        <f t="shared" si="364"/>
        <v>12474.796524651165</v>
      </c>
    </row>
    <row r="4633" spans="28:32" ht="20.100000000000001" customHeight="1" x14ac:dyDescent="0.5">
      <c r="AB4633" s="102">
        <f t="shared" si="360"/>
        <v>38</v>
      </c>
      <c r="AC4633" s="103">
        <f t="shared" si="361"/>
        <v>64.620930232558152</v>
      </c>
      <c r="AD4633" s="103">
        <f t="shared" si="362"/>
        <v>2455.5953488372097</v>
      </c>
      <c r="AE4633" s="104">
        <f t="shared" si="363"/>
        <v>328.28411906976748</v>
      </c>
      <c r="AF4633" s="104">
        <f t="shared" si="364"/>
        <v>12474.796524651165</v>
      </c>
    </row>
    <row r="4634" spans="28:32" ht="20.100000000000001" customHeight="1" x14ac:dyDescent="0.5">
      <c r="AB4634" s="102">
        <f t="shared" si="360"/>
        <v>38</v>
      </c>
      <c r="AC4634" s="103">
        <f t="shared" si="361"/>
        <v>64.620930232558152</v>
      </c>
      <c r="AD4634" s="103">
        <f t="shared" si="362"/>
        <v>2455.5953488372097</v>
      </c>
      <c r="AE4634" s="104">
        <f t="shared" si="363"/>
        <v>328.28411906976748</v>
      </c>
      <c r="AF4634" s="104">
        <f t="shared" si="364"/>
        <v>12474.796524651165</v>
      </c>
    </row>
    <row r="4635" spans="28:32" ht="20.100000000000001" customHeight="1" x14ac:dyDescent="0.5">
      <c r="AB4635" s="102">
        <f t="shared" si="360"/>
        <v>38</v>
      </c>
      <c r="AC4635" s="103">
        <f t="shared" si="361"/>
        <v>64.620930232558152</v>
      </c>
      <c r="AD4635" s="103">
        <f t="shared" si="362"/>
        <v>2455.5953488372097</v>
      </c>
      <c r="AE4635" s="104">
        <f t="shared" si="363"/>
        <v>328.28411906976748</v>
      </c>
      <c r="AF4635" s="104">
        <f t="shared" si="364"/>
        <v>12474.796524651165</v>
      </c>
    </row>
    <row r="4636" spans="28:32" ht="20.100000000000001" customHeight="1" x14ac:dyDescent="0.5">
      <c r="AB4636" s="102">
        <f t="shared" si="360"/>
        <v>38</v>
      </c>
      <c r="AC4636" s="103">
        <f t="shared" si="361"/>
        <v>64.620930232558152</v>
      </c>
      <c r="AD4636" s="103">
        <f t="shared" si="362"/>
        <v>2455.5953488372097</v>
      </c>
      <c r="AE4636" s="104">
        <f t="shared" si="363"/>
        <v>328.28411906976748</v>
      </c>
      <c r="AF4636" s="104">
        <f t="shared" si="364"/>
        <v>12474.796524651165</v>
      </c>
    </row>
    <row r="4637" spans="28:32" ht="20.100000000000001" customHeight="1" x14ac:dyDescent="0.5">
      <c r="AB4637" s="102">
        <f t="shared" si="360"/>
        <v>38</v>
      </c>
      <c r="AC4637" s="103">
        <f t="shared" si="361"/>
        <v>64.620930232558152</v>
      </c>
      <c r="AD4637" s="103">
        <f t="shared" si="362"/>
        <v>2455.5953488372097</v>
      </c>
      <c r="AE4637" s="104">
        <f t="shared" si="363"/>
        <v>328.28411906976748</v>
      </c>
      <c r="AF4637" s="104">
        <f t="shared" si="364"/>
        <v>12474.796524651165</v>
      </c>
    </row>
    <row r="4638" spans="28:32" ht="20.100000000000001" customHeight="1" x14ac:dyDescent="0.5">
      <c r="AB4638" s="102">
        <f t="shared" si="360"/>
        <v>38</v>
      </c>
      <c r="AC4638" s="103">
        <f t="shared" si="361"/>
        <v>64.620930232558152</v>
      </c>
      <c r="AD4638" s="103">
        <f t="shared" si="362"/>
        <v>2455.5953488372097</v>
      </c>
      <c r="AE4638" s="104">
        <f t="shared" si="363"/>
        <v>328.28411906976748</v>
      </c>
      <c r="AF4638" s="104">
        <f t="shared" si="364"/>
        <v>12474.796524651165</v>
      </c>
    </row>
    <row r="4639" spans="28:32" ht="20.100000000000001" customHeight="1" x14ac:dyDescent="0.5">
      <c r="AB4639" s="102">
        <f t="shared" si="360"/>
        <v>38</v>
      </c>
      <c r="AC4639" s="103">
        <f t="shared" si="361"/>
        <v>64.620930232558152</v>
      </c>
      <c r="AD4639" s="103">
        <f t="shared" si="362"/>
        <v>2455.5953488372097</v>
      </c>
      <c r="AE4639" s="104">
        <f t="shared" si="363"/>
        <v>328.28411906976748</v>
      </c>
      <c r="AF4639" s="104">
        <f t="shared" si="364"/>
        <v>12474.796524651165</v>
      </c>
    </row>
    <row r="4640" spans="28:32" ht="20.100000000000001" customHeight="1" x14ac:dyDescent="0.5">
      <c r="AB4640" s="102">
        <f t="shared" si="360"/>
        <v>38</v>
      </c>
      <c r="AC4640" s="103">
        <f t="shared" si="361"/>
        <v>64.620930232558152</v>
      </c>
      <c r="AD4640" s="103">
        <f t="shared" si="362"/>
        <v>2455.5953488372097</v>
      </c>
      <c r="AE4640" s="104">
        <f t="shared" si="363"/>
        <v>328.28411906976748</v>
      </c>
      <c r="AF4640" s="104">
        <f t="shared" si="364"/>
        <v>12474.796524651165</v>
      </c>
    </row>
    <row r="4641" spans="28:32" ht="20.100000000000001" customHeight="1" x14ac:dyDescent="0.5">
      <c r="AB4641" s="102">
        <f t="shared" si="360"/>
        <v>38</v>
      </c>
      <c r="AC4641" s="103">
        <f t="shared" si="361"/>
        <v>64.620930232558152</v>
      </c>
      <c r="AD4641" s="103">
        <f t="shared" si="362"/>
        <v>2455.5953488372097</v>
      </c>
      <c r="AE4641" s="104">
        <f t="shared" si="363"/>
        <v>328.28411906976748</v>
      </c>
      <c r="AF4641" s="104">
        <f t="shared" si="364"/>
        <v>12474.796524651165</v>
      </c>
    </row>
    <row r="4642" spans="28:32" ht="20.100000000000001" customHeight="1" x14ac:dyDescent="0.5">
      <c r="AB4642" s="102">
        <f t="shared" si="360"/>
        <v>38</v>
      </c>
      <c r="AC4642" s="103">
        <f t="shared" si="361"/>
        <v>64.620930232558152</v>
      </c>
      <c r="AD4642" s="103">
        <f t="shared" si="362"/>
        <v>2455.5953488372097</v>
      </c>
      <c r="AE4642" s="104">
        <f t="shared" si="363"/>
        <v>328.28411906976748</v>
      </c>
      <c r="AF4642" s="104">
        <f t="shared" si="364"/>
        <v>12474.796524651165</v>
      </c>
    </row>
    <row r="4643" spans="28:32" ht="20.100000000000001" customHeight="1" x14ac:dyDescent="0.5">
      <c r="AB4643" s="102">
        <f t="shared" si="360"/>
        <v>38</v>
      </c>
      <c r="AC4643" s="103">
        <f t="shared" si="361"/>
        <v>64.620930232558152</v>
      </c>
      <c r="AD4643" s="103">
        <f t="shared" si="362"/>
        <v>2455.5953488372097</v>
      </c>
      <c r="AE4643" s="104">
        <f t="shared" si="363"/>
        <v>328.28411906976748</v>
      </c>
      <c r="AF4643" s="104">
        <f t="shared" si="364"/>
        <v>12474.796524651165</v>
      </c>
    </row>
    <row r="4644" spans="28:32" ht="20.100000000000001" customHeight="1" x14ac:dyDescent="0.5">
      <c r="AB4644" s="102">
        <f t="shared" si="360"/>
        <v>38</v>
      </c>
      <c r="AC4644" s="103">
        <f t="shared" si="361"/>
        <v>64.620930232558152</v>
      </c>
      <c r="AD4644" s="103">
        <f t="shared" si="362"/>
        <v>2455.5953488372097</v>
      </c>
      <c r="AE4644" s="104">
        <f t="shared" si="363"/>
        <v>328.28411906976748</v>
      </c>
      <c r="AF4644" s="104">
        <f t="shared" si="364"/>
        <v>12474.796524651165</v>
      </c>
    </row>
    <row r="4645" spans="28:32" ht="20.100000000000001" customHeight="1" x14ac:dyDescent="0.5">
      <c r="AB4645" s="102">
        <f t="shared" si="360"/>
        <v>38</v>
      </c>
      <c r="AC4645" s="103">
        <f t="shared" si="361"/>
        <v>64.620930232558152</v>
      </c>
      <c r="AD4645" s="103">
        <f t="shared" si="362"/>
        <v>2455.5953488372097</v>
      </c>
      <c r="AE4645" s="104">
        <f t="shared" si="363"/>
        <v>328.28411906976748</v>
      </c>
      <c r="AF4645" s="104">
        <f t="shared" si="364"/>
        <v>12474.796524651165</v>
      </c>
    </row>
    <row r="4646" spans="28:32" ht="20.100000000000001" customHeight="1" x14ac:dyDescent="0.5">
      <c r="AB4646" s="102">
        <f t="shared" si="360"/>
        <v>38</v>
      </c>
      <c r="AC4646" s="103">
        <f t="shared" si="361"/>
        <v>64.620930232558152</v>
      </c>
      <c r="AD4646" s="103">
        <f t="shared" si="362"/>
        <v>2455.5953488372097</v>
      </c>
      <c r="AE4646" s="104">
        <f t="shared" si="363"/>
        <v>328.28411906976748</v>
      </c>
      <c r="AF4646" s="104">
        <f t="shared" si="364"/>
        <v>12474.796524651165</v>
      </c>
    </row>
    <row r="4647" spans="28:32" ht="20.100000000000001" customHeight="1" x14ac:dyDescent="0.5">
      <c r="AB4647" s="102">
        <f t="shared" si="360"/>
        <v>38</v>
      </c>
      <c r="AC4647" s="103">
        <f t="shared" si="361"/>
        <v>64.620930232558152</v>
      </c>
      <c r="AD4647" s="103">
        <f t="shared" si="362"/>
        <v>2455.5953488372097</v>
      </c>
      <c r="AE4647" s="104">
        <f t="shared" si="363"/>
        <v>328.28411906976748</v>
      </c>
      <c r="AF4647" s="104">
        <f t="shared" si="364"/>
        <v>12474.796524651165</v>
      </c>
    </row>
    <row r="4648" spans="28:32" ht="20.100000000000001" customHeight="1" x14ac:dyDescent="0.5">
      <c r="AB4648" s="102">
        <f t="shared" si="360"/>
        <v>38</v>
      </c>
      <c r="AC4648" s="103">
        <f t="shared" si="361"/>
        <v>64.620930232558152</v>
      </c>
      <c r="AD4648" s="103">
        <f t="shared" si="362"/>
        <v>2455.5953488372097</v>
      </c>
      <c r="AE4648" s="104">
        <f t="shared" si="363"/>
        <v>328.28411906976748</v>
      </c>
      <c r="AF4648" s="104">
        <f t="shared" si="364"/>
        <v>12474.796524651165</v>
      </c>
    </row>
    <row r="4649" spans="28:32" ht="20.100000000000001" customHeight="1" x14ac:dyDescent="0.5">
      <c r="AB4649" s="102">
        <f t="shared" si="360"/>
        <v>38</v>
      </c>
      <c r="AC4649" s="103">
        <f t="shared" si="361"/>
        <v>64.620930232558152</v>
      </c>
      <c r="AD4649" s="103">
        <f t="shared" si="362"/>
        <v>2455.5953488372097</v>
      </c>
      <c r="AE4649" s="104">
        <f t="shared" si="363"/>
        <v>328.28411906976748</v>
      </c>
      <c r="AF4649" s="104">
        <f t="shared" si="364"/>
        <v>12474.796524651165</v>
      </c>
    </row>
    <row r="4650" spans="28:32" ht="20.100000000000001" customHeight="1" x14ac:dyDescent="0.5">
      <c r="AB4650" s="102">
        <f t="shared" si="360"/>
        <v>38</v>
      </c>
      <c r="AC4650" s="103">
        <f t="shared" si="361"/>
        <v>64.620930232558152</v>
      </c>
      <c r="AD4650" s="103">
        <f t="shared" si="362"/>
        <v>2455.5953488372097</v>
      </c>
      <c r="AE4650" s="104">
        <f t="shared" si="363"/>
        <v>328.28411906976748</v>
      </c>
      <c r="AF4650" s="104">
        <f t="shared" si="364"/>
        <v>12474.796524651165</v>
      </c>
    </row>
    <row r="4651" spans="28:32" ht="20.100000000000001" customHeight="1" x14ac:dyDescent="0.5">
      <c r="AB4651" s="102">
        <f t="shared" si="360"/>
        <v>38</v>
      </c>
      <c r="AC4651" s="103">
        <f t="shared" si="361"/>
        <v>64.620930232558152</v>
      </c>
      <c r="AD4651" s="103">
        <f t="shared" si="362"/>
        <v>2455.5953488372097</v>
      </c>
      <c r="AE4651" s="104">
        <f t="shared" si="363"/>
        <v>328.28411906976748</v>
      </c>
      <c r="AF4651" s="104">
        <f t="shared" si="364"/>
        <v>12474.796524651165</v>
      </c>
    </row>
    <row r="4652" spans="28:32" ht="20.100000000000001" customHeight="1" x14ac:dyDescent="0.5">
      <c r="AB4652" s="102">
        <f t="shared" si="360"/>
        <v>38</v>
      </c>
      <c r="AC4652" s="103">
        <f t="shared" si="361"/>
        <v>64.620930232558152</v>
      </c>
      <c r="AD4652" s="103">
        <f t="shared" si="362"/>
        <v>2455.5953488372097</v>
      </c>
      <c r="AE4652" s="104">
        <f t="shared" si="363"/>
        <v>328.28411906976748</v>
      </c>
      <c r="AF4652" s="104">
        <f t="shared" si="364"/>
        <v>12474.796524651165</v>
      </c>
    </row>
    <row r="4653" spans="28:32" ht="20.100000000000001" customHeight="1" x14ac:dyDescent="0.5">
      <c r="AB4653" s="102">
        <f t="shared" si="360"/>
        <v>38</v>
      </c>
      <c r="AC4653" s="103">
        <f t="shared" si="361"/>
        <v>64.620930232558152</v>
      </c>
      <c r="AD4653" s="103">
        <f t="shared" si="362"/>
        <v>2455.5953488372097</v>
      </c>
      <c r="AE4653" s="104">
        <f t="shared" si="363"/>
        <v>328.28411906976748</v>
      </c>
      <c r="AF4653" s="104">
        <f t="shared" si="364"/>
        <v>12474.796524651165</v>
      </c>
    </row>
    <row r="4654" spans="28:32" ht="20.100000000000001" customHeight="1" x14ac:dyDescent="0.5">
      <c r="AB4654" s="102">
        <f t="shared" si="360"/>
        <v>38</v>
      </c>
      <c r="AC4654" s="103">
        <f t="shared" si="361"/>
        <v>64.620930232558152</v>
      </c>
      <c r="AD4654" s="103">
        <f t="shared" si="362"/>
        <v>2455.5953488372097</v>
      </c>
      <c r="AE4654" s="104">
        <f t="shared" si="363"/>
        <v>328.28411906976748</v>
      </c>
      <c r="AF4654" s="104">
        <f t="shared" si="364"/>
        <v>12474.796524651165</v>
      </c>
    </row>
    <row r="4655" spans="28:32" ht="20.100000000000001" customHeight="1" x14ac:dyDescent="0.5">
      <c r="AB4655" s="102">
        <f t="shared" si="360"/>
        <v>38</v>
      </c>
      <c r="AC4655" s="103">
        <f t="shared" si="361"/>
        <v>64.620930232558152</v>
      </c>
      <c r="AD4655" s="103">
        <f t="shared" si="362"/>
        <v>2455.5953488372097</v>
      </c>
      <c r="AE4655" s="104">
        <f t="shared" si="363"/>
        <v>328.28411906976748</v>
      </c>
      <c r="AF4655" s="104">
        <f t="shared" si="364"/>
        <v>12474.796524651165</v>
      </c>
    </row>
    <row r="4656" spans="28:32" ht="20.100000000000001" customHeight="1" x14ac:dyDescent="0.5">
      <c r="AB4656" s="102">
        <f t="shared" si="360"/>
        <v>38</v>
      </c>
      <c r="AC4656" s="103">
        <f t="shared" si="361"/>
        <v>64.620930232558152</v>
      </c>
      <c r="AD4656" s="103">
        <f t="shared" si="362"/>
        <v>2455.5953488372097</v>
      </c>
      <c r="AE4656" s="104">
        <f t="shared" si="363"/>
        <v>328.28411906976748</v>
      </c>
      <c r="AF4656" s="104">
        <f t="shared" si="364"/>
        <v>12474.796524651165</v>
      </c>
    </row>
    <row r="4657" spans="28:32" ht="20.100000000000001" customHeight="1" x14ac:dyDescent="0.5">
      <c r="AB4657" s="102">
        <f t="shared" si="360"/>
        <v>38</v>
      </c>
      <c r="AC4657" s="103">
        <f t="shared" si="361"/>
        <v>64.620930232558152</v>
      </c>
      <c r="AD4657" s="103">
        <f t="shared" si="362"/>
        <v>2455.5953488372097</v>
      </c>
      <c r="AE4657" s="104">
        <f t="shared" si="363"/>
        <v>328.28411906976748</v>
      </c>
      <c r="AF4657" s="104">
        <f t="shared" si="364"/>
        <v>12474.796524651165</v>
      </c>
    </row>
    <row r="4658" spans="28:32" ht="20.100000000000001" customHeight="1" x14ac:dyDescent="0.5">
      <c r="AB4658" s="102">
        <f t="shared" si="360"/>
        <v>38</v>
      </c>
      <c r="AC4658" s="103">
        <f t="shared" si="361"/>
        <v>64.620930232558152</v>
      </c>
      <c r="AD4658" s="103">
        <f t="shared" si="362"/>
        <v>2455.5953488372097</v>
      </c>
      <c r="AE4658" s="104">
        <f t="shared" si="363"/>
        <v>328.28411906976748</v>
      </c>
      <c r="AF4658" s="104">
        <f t="shared" si="364"/>
        <v>12474.796524651165</v>
      </c>
    </row>
    <row r="4659" spans="28:32" ht="20.100000000000001" customHeight="1" x14ac:dyDescent="0.5">
      <c r="AB4659" s="102">
        <f t="shared" si="360"/>
        <v>38</v>
      </c>
      <c r="AC4659" s="103">
        <f t="shared" si="361"/>
        <v>64.620930232558152</v>
      </c>
      <c r="AD4659" s="103">
        <f t="shared" si="362"/>
        <v>2455.5953488372097</v>
      </c>
      <c r="AE4659" s="104">
        <f t="shared" si="363"/>
        <v>328.28411906976748</v>
      </c>
      <c r="AF4659" s="104">
        <f t="shared" si="364"/>
        <v>12474.796524651165</v>
      </c>
    </row>
    <row r="4660" spans="28:32" ht="20.100000000000001" customHeight="1" x14ac:dyDescent="0.5">
      <c r="AB4660" s="102">
        <f t="shared" si="360"/>
        <v>38</v>
      </c>
      <c r="AC4660" s="103">
        <f t="shared" si="361"/>
        <v>64.620930232558152</v>
      </c>
      <c r="AD4660" s="103">
        <f t="shared" si="362"/>
        <v>2455.5953488372097</v>
      </c>
      <c r="AE4660" s="104">
        <f t="shared" si="363"/>
        <v>328.28411906976748</v>
      </c>
      <c r="AF4660" s="104">
        <f t="shared" si="364"/>
        <v>12474.796524651165</v>
      </c>
    </row>
    <row r="4661" spans="28:32" ht="20.100000000000001" customHeight="1" x14ac:dyDescent="0.5">
      <c r="AB4661" s="102">
        <f t="shared" si="360"/>
        <v>38</v>
      </c>
      <c r="AC4661" s="103">
        <f t="shared" si="361"/>
        <v>64.620930232558152</v>
      </c>
      <c r="AD4661" s="103">
        <f t="shared" si="362"/>
        <v>2455.5953488372097</v>
      </c>
      <c r="AE4661" s="104">
        <f t="shared" si="363"/>
        <v>328.28411906976748</v>
      </c>
      <c r="AF4661" s="104">
        <f t="shared" si="364"/>
        <v>12474.796524651165</v>
      </c>
    </row>
    <row r="4662" spans="28:32" ht="20.100000000000001" customHeight="1" x14ac:dyDescent="0.5">
      <c r="AB4662" s="102">
        <f t="shared" si="360"/>
        <v>38</v>
      </c>
      <c r="AC4662" s="103">
        <f t="shared" si="361"/>
        <v>64.620930232558152</v>
      </c>
      <c r="AD4662" s="103">
        <f t="shared" si="362"/>
        <v>2455.5953488372097</v>
      </c>
      <c r="AE4662" s="104">
        <f t="shared" si="363"/>
        <v>328.28411906976748</v>
      </c>
      <c r="AF4662" s="104">
        <f t="shared" si="364"/>
        <v>12474.796524651165</v>
      </c>
    </row>
    <row r="4663" spans="28:32" ht="20.100000000000001" customHeight="1" x14ac:dyDescent="0.5">
      <c r="AB4663" s="102">
        <f t="shared" si="360"/>
        <v>38</v>
      </c>
      <c r="AC4663" s="103">
        <f t="shared" si="361"/>
        <v>64.620930232558152</v>
      </c>
      <c r="AD4663" s="103">
        <f t="shared" si="362"/>
        <v>2455.5953488372097</v>
      </c>
      <c r="AE4663" s="104">
        <f t="shared" si="363"/>
        <v>328.28411906976748</v>
      </c>
      <c r="AF4663" s="104">
        <f t="shared" si="364"/>
        <v>12474.796524651165</v>
      </c>
    </row>
    <row r="4664" spans="28:32" ht="20.100000000000001" customHeight="1" x14ac:dyDescent="0.5">
      <c r="AB4664" s="102">
        <f t="shared" si="360"/>
        <v>38</v>
      </c>
      <c r="AC4664" s="103">
        <f t="shared" si="361"/>
        <v>64.620930232558152</v>
      </c>
      <c r="AD4664" s="103">
        <f t="shared" si="362"/>
        <v>2455.5953488372097</v>
      </c>
      <c r="AE4664" s="104">
        <f t="shared" si="363"/>
        <v>328.28411906976748</v>
      </c>
      <c r="AF4664" s="104">
        <f t="shared" si="364"/>
        <v>12474.796524651165</v>
      </c>
    </row>
    <row r="4665" spans="28:32" ht="20.100000000000001" customHeight="1" x14ac:dyDescent="0.5">
      <c r="AB4665" s="102">
        <f t="shared" si="360"/>
        <v>38</v>
      </c>
      <c r="AC4665" s="103">
        <f t="shared" si="361"/>
        <v>64.620930232558152</v>
      </c>
      <c r="AD4665" s="103">
        <f t="shared" si="362"/>
        <v>2455.5953488372097</v>
      </c>
      <c r="AE4665" s="104">
        <f t="shared" si="363"/>
        <v>328.28411906976748</v>
      </c>
      <c r="AF4665" s="104">
        <f t="shared" si="364"/>
        <v>12474.796524651165</v>
      </c>
    </row>
    <row r="4666" spans="28:32" ht="20.100000000000001" customHeight="1" x14ac:dyDescent="0.5">
      <c r="AB4666" s="102">
        <f t="shared" si="360"/>
        <v>38</v>
      </c>
      <c r="AC4666" s="103">
        <f t="shared" si="361"/>
        <v>64.620930232558152</v>
      </c>
      <c r="AD4666" s="103">
        <f t="shared" si="362"/>
        <v>2455.5953488372097</v>
      </c>
      <c r="AE4666" s="104">
        <f t="shared" si="363"/>
        <v>328.28411906976748</v>
      </c>
      <c r="AF4666" s="104">
        <f t="shared" si="364"/>
        <v>12474.796524651165</v>
      </c>
    </row>
    <row r="4667" spans="28:32" ht="20.100000000000001" customHeight="1" x14ac:dyDescent="0.5">
      <c r="AB4667" s="102">
        <f t="shared" si="360"/>
        <v>38</v>
      </c>
      <c r="AC4667" s="103">
        <f t="shared" si="361"/>
        <v>64.620930232558152</v>
      </c>
      <c r="AD4667" s="103">
        <f t="shared" si="362"/>
        <v>2455.5953488372097</v>
      </c>
      <c r="AE4667" s="104">
        <f t="shared" si="363"/>
        <v>328.28411906976748</v>
      </c>
      <c r="AF4667" s="104">
        <f t="shared" si="364"/>
        <v>12474.796524651165</v>
      </c>
    </row>
    <row r="4668" spans="28:32" ht="20.100000000000001" customHeight="1" x14ac:dyDescent="0.5">
      <c r="AB4668" s="102">
        <f t="shared" si="360"/>
        <v>38</v>
      </c>
      <c r="AC4668" s="103">
        <f t="shared" si="361"/>
        <v>64.620930232558152</v>
      </c>
      <c r="AD4668" s="103">
        <f t="shared" si="362"/>
        <v>2455.5953488372097</v>
      </c>
      <c r="AE4668" s="104">
        <f t="shared" si="363"/>
        <v>328.28411906976748</v>
      </c>
      <c r="AF4668" s="104">
        <f t="shared" si="364"/>
        <v>12474.796524651165</v>
      </c>
    </row>
    <row r="4669" spans="28:32" ht="20.100000000000001" customHeight="1" x14ac:dyDescent="0.5">
      <c r="AB4669" s="102">
        <f t="shared" si="360"/>
        <v>38</v>
      </c>
      <c r="AC4669" s="103">
        <f t="shared" si="361"/>
        <v>64.620930232558152</v>
      </c>
      <c r="AD4669" s="103">
        <f t="shared" si="362"/>
        <v>2455.5953488372097</v>
      </c>
      <c r="AE4669" s="104">
        <f t="shared" si="363"/>
        <v>328.28411906976748</v>
      </c>
      <c r="AF4669" s="104">
        <f t="shared" si="364"/>
        <v>12474.796524651165</v>
      </c>
    </row>
    <row r="4670" spans="28:32" ht="20.100000000000001" customHeight="1" x14ac:dyDescent="0.5">
      <c r="AB4670" s="102">
        <f t="shared" si="360"/>
        <v>38</v>
      </c>
      <c r="AC4670" s="103">
        <f t="shared" si="361"/>
        <v>64.620930232558152</v>
      </c>
      <c r="AD4670" s="103">
        <f t="shared" si="362"/>
        <v>2455.5953488372097</v>
      </c>
      <c r="AE4670" s="104">
        <f t="shared" si="363"/>
        <v>328.28411906976748</v>
      </c>
      <c r="AF4670" s="104">
        <f t="shared" si="364"/>
        <v>12474.796524651165</v>
      </c>
    </row>
    <row r="4671" spans="28:32" ht="20.100000000000001" customHeight="1" x14ac:dyDescent="0.5">
      <c r="AB4671" s="102">
        <f t="shared" si="360"/>
        <v>38</v>
      </c>
      <c r="AC4671" s="103">
        <f t="shared" si="361"/>
        <v>64.620930232558152</v>
      </c>
      <c r="AD4671" s="103">
        <f t="shared" si="362"/>
        <v>2455.5953488372097</v>
      </c>
      <c r="AE4671" s="104">
        <f t="shared" si="363"/>
        <v>328.28411906976748</v>
      </c>
      <c r="AF4671" s="104">
        <f t="shared" si="364"/>
        <v>12474.796524651165</v>
      </c>
    </row>
    <row r="4672" spans="28:32" ht="20.100000000000001" customHeight="1" x14ac:dyDescent="0.5">
      <c r="AB4672" s="102">
        <f t="shared" si="360"/>
        <v>38</v>
      </c>
      <c r="AC4672" s="103">
        <f t="shared" si="361"/>
        <v>64.620930232558152</v>
      </c>
      <c r="AD4672" s="103">
        <f t="shared" si="362"/>
        <v>2455.5953488372097</v>
      </c>
      <c r="AE4672" s="104">
        <f t="shared" si="363"/>
        <v>328.28411906976748</v>
      </c>
      <c r="AF4672" s="104">
        <f t="shared" si="364"/>
        <v>12474.796524651165</v>
      </c>
    </row>
    <row r="4673" spans="28:32" ht="20.100000000000001" customHeight="1" x14ac:dyDescent="0.5">
      <c r="AB4673" s="102">
        <f t="shared" si="360"/>
        <v>38</v>
      </c>
      <c r="AC4673" s="103">
        <f t="shared" si="361"/>
        <v>64.620930232558152</v>
      </c>
      <c r="AD4673" s="103">
        <f t="shared" si="362"/>
        <v>2455.5953488372097</v>
      </c>
      <c r="AE4673" s="104">
        <f t="shared" si="363"/>
        <v>328.28411906976748</v>
      </c>
      <c r="AF4673" s="104">
        <f t="shared" si="364"/>
        <v>12474.796524651165</v>
      </c>
    </row>
    <row r="4674" spans="28:32" ht="20.100000000000001" customHeight="1" x14ac:dyDescent="0.5">
      <c r="AB4674" s="102">
        <f t="shared" si="360"/>
        <v>38</v>
      </c>
      <c r="AC4674" s="103">
        <f t="shared" si="361"/>
        <v>64.620930232558152</v>
      </c>
      <c r="AD4674" s="103">
        <f t="shared" si="362"/>
        <v>2455.5953488372097</v>
      </c>
      <c r="AE4674" s="104">
        <f t="shared" si="363"/>
        <v>328.28411906976748</v>
      </c>
      <c r="AF4674" s="104">
        <f t="shared" si="364"/>
        <v>12474.796524651165</v>
      </c>
    </row>
    <row r="4675" spans="28:32" ht="20.100000000000001" customHeight="1" x14ac:dyDescent="0.5">
      <c r="AB4675" s="102">
        <f t="shared" si="360"/>
        <v>38</v>
      </c>
      <c r="AC4675" s="103">
        <f t="shared" si="361"/>
        <v>64.620930232558152</v>
      </c>
      <c r="AD4675" s="103">
        <f t="shared" si="362"/>
        <v>2455.5953488372097</v>
      </c>
      <c r="AE4675" s="104">
        <f t="shared" si="363"/>
        <v>328.28411906976748</v>
      </c>
      <c r="AF4675" s="104">
        <f t="shared" si="364"/>
        <v>12474.796524651165</v>
      </c>
    </row>
    <row r="4676" spans="28:32" ht="20.100000000000001" customHeight="1" x14ac:dyDescent="0.5">
      <c r="AB4676" s="102">
        <f t="shared" si="360"/>
        <v>38</v>
      </c>
      <c r="AC4676" s="103">
        <f t="shared" si="361"/>
        <v>64.620930232558152</v>
      </c>
      <c r="AD4676" s="103">
        <f t="shared" si="362"/>
        <v>2455.5953488372097</v>
      </c>
      <c r="AE4676" s="104">
        <f t="shared" si="363"/>
        <v>328.28411906976748</v>
      </c>
      <c r="AF4676" s="104">
        <f t="shared" si="364"/>
        <v>12474.796524651165</v>
      </c>
    </row>
    <row r="4677" spans="28:32" ht="20.100000000000001" customHeight="1" x14ac:dyDescent="0.5">
      <c r="AB4677" s="102">
        <f t="shared" si="360"/>
        <v>38</v>
      </c>
      <c r="AC4677" s="103">
        <f t="shared" si="361"/>
        <v>64.620930232558152</v>
      </c>
      <c r="AD4677" s="103">
        <f t="shared" si="362"/>
        <v>2455.5953488372097</v>
      </c>
      <c r="AE4677" s="104">
        <f t="shared" si="363"/>
        <v>328.28411906976748</v>
      </c>
      <c r="AF4677" s="104">
        <f t="shared" si="364"/>
        <v>12474.796524651165</v>
      </c>
    </row>
    <row r="4678" spans="28:32" ht="20.100000000000001" customHeight="1" x14ac:dyDescent="0.5">
      <c r="AB4678" s="102">
        <f t="shared" si="360"/>
        <v>38</v>
      </c>
      <c r="AC4678" s="103">
        <f t="shared" si="361"/>
        <v>64.620930232558152</v>
      </c>
      <c r="AD4678" s="103">
        <f t="shared" si="362"/>
        <v>2455.5953488372097</v>
      </c>
      <c r="AE4678" s="104">
        <f t="shared" si="363"/>
        <v>328.28411906976748</v>
      </c>
      <c r="AF4678" s="104">
        <f t="shared" si="364"/>
        <v>12474.796524651165</v>
      </c>
    </row>
    <row r="4679" spans="28:32" ht="20.100000000000001" customHeight="1" x14ac:dyDescent="0.5">
      <c r="AB4679" s="102">
        <f t="shared" ref="AB4679:AB4742" si="365">AB4678+U4679</f>
        <v>38</v>
      </c>
      <c r="AC4679" s="103">
        <f t="shared" ref="AC4679:AC4742" si="366">IF(U4679&gt;0,(W4679+AD4678)/AB4679,AC4678)</f>
        <v>64.620930232558152</v>
      </c>
      <c r="AD4679" s="103">
        <f t="shared" ref="AD4679:AD4742" si="367">AB4679*AC4679</f>
        <v>2455.5953488372097</v>
      </c>
      <c r="AE4679" s="104">
        <f t="shared" ref="AE4679:AE4742" si="368">IF(U4679&gt;0,(AF4678+Z4679)/AB4679,AE4678)</f>
        <v>328.28411906976748</v>
      </c>
      <c r="AF4679" s="104">
        <f t="shared" ref="AF4679:AF4742" si="369">AB4679*AE4679</f>
        <v>12474.796524651165</v>
      </c>
    </row>
    <row r="4680" spans="28:32" ht="20.100000000000001" customHeight="1" x14ac:dyDescent="0.5">
      <c r="AB4680" s="102">
        <f t="shared" si="365"/>
        <v>38</v>
      </c>
      <c r="AC4680" s="103">
        <f t="shared" si="366"/>
        <v>64.620930232558152</v>
      </c>
      <c r="AD4680" s="103">
        <f t="shared" si="367"/>
        <v>2455.5953488372097</v>
      </c>
      <c r="AE4680" s="104">
        <f t="shared" si="368"/>
        <v>328.28411906976748</v>
      </c>
      <c r="AF4680" s="104">
        <f t="shared" si="369"/>
        <v>12474.796524651165</v>
      </c>
    </row>
    <row r="4681" spans="28:32" ht="20.100000000000001" customHeight="1" x14ac:dyDescent="0.5">
      <c r="AB4681" s="102">
        <f t="shared" si="365"/>
        <v>38</v>
      </c>
      <c r="AC4681" s="103">
        <f t="shared" si="366"/>
        <v>64.620930232558152</v>
      </c>
      <c r="AD4681" s="103">
        <f t="shared" si="367"/>
        <v>2455.5953488372097</v>
      </c>
      <c r="AE4681" s="104">
        <f t="shared" si="368"/>
        <v>328.28411906976748</v>
      </c>
      <c r="AF4681" s="104">
        <f t="shared" si="369"/>
        <v>12474.796524651165</v>
      </c>
    </row>
    <row r="4682" spans="28:32" ht="20.100000000000001" customHeight="1" x14ac:dyDescent="0.5">
      <c r="AB4682" s="102">
        <f t="shared" si="365"/>
        <v>38</v>
      </c>
      <c r="AC4682" s="103">
        <f t="shared" si="366"/>
        <v>64.620930232558152</v>
      </c>
      <c r="AD4682" s="103">
        <f t="shared" si="367"/>
        <v>2455.5953488372097</v>
      </c>
      <c r="AE4682" s="104">
        <f t="shared" si="368"/>
        <v>328.28411906976748</v>
      </c>
      <c r="AF4682" s="104">
        <f t="shared" si="369"/>
        <v>12474.796524651165</v>
      </c>
    </row>
    <row r="4683" spans="28:32" ht="20.100000000000001" customHeight="1" x14ac:dyDescent="0.5">
      <c r="AB4683" s="102">
        <f t="shared" si="365"/>
        <v>38</v>
      </c>
      <c r="AC4683" s="103">
        <f t="shared" si="366"/>
        <v>64.620930232558152</v>
      </c>
      <c r="AD4683" s="103">
        <f t="shared" si="367"/>
        <v>2455.5953488372097</v>
      </c>
      <c r="AE4683" s="104">
        <f t="shared" si="368"/>
        <v>328.28411906976748</v>
      </c>
      <c r="AF4683" s="104">
        <f t="shared" si="369"/>
        <v>12474.796524651165</v>
      </c>
    </row>
    <row r="4684" spans="28:32" ht="20.100000000000001" customHeight="1" x14ac:dyDescent="0.5">
      <c r="AB4684" s="102">
        <f t="shared" si="365"/>
        <v>38</v>
      </c>
      <c r="AC4684" s="103">
        <f t="shared" si="366"/>
        <v>64.620930232558152</v>
      </c>
      <c r="AD4684" s="103">
        <f t="shared" si="367"/>
        <v>2455.5953488372097</v>
      </c>
      <c r="AE4684" s="104">
        <f t="shared" si="368"/>
        <v>328.28411906976748</v>
      </c>
      <c r="AF4684" s="104">
        <f t="shared" si="369"/>
        <v>12474.796524651165</v>
      </c>
    </row>
    <row r="4685" spans="28:32" ht="20.100000000000001" customHeight="1" x14ac:dyDescent="0.5">
      <c r="AB4685" s="102">
        <f t="shared" si="365"/>
        <v>38</v>
      </c>
      <c r="AC4685" s="103">
        <f t="shared" si="366"/>
        <v>64.620930232558152</v>
      </c>
      <c r="AD4685" s="103">
        <f t="shared" si="367"/>
        <v>2455.5953488372097</v>
      </c>
      <c r="AE4685" s="104">
        <f t="shared" si="368"/>
        <v>328.28411906976748</v>
      </c>
      <c r="AF4685" s="104">
        <f t="shared" si="369"/>
        <v>12474.796524651165</v>
      </c>
    </row>
    <row r="4686" spans="28:32" ht="20.100000000000001" customHeight="1" x14ac:dyDescent="0.5">
      <c r="AB4686" s="102">
        <f t="shared" si="365"/>
        <v>38</v>
      </c>
      <c r="AC4686" s="103">
        <f t="shared" si="366"/>
        <v>64.620930232558152</v>
      </c>
      <c r="AD4686" s="103">
        <f t="shared" si="367"/>
        <v>2455.5953488372097</v>
      </c>
      <c r="AE4686" s="104">
        <f t="shared" si="368"/>
        <v>328.28411906976748</v>
      </c>
      <c r="AF4686" s="104">
        <f t="shared" si="369"/>
        <v>12474.796524651165</v>
      </c>
    </row>
    <row r="4687" spans="28:32" ht="20.100000000000001" customHeight="1" x14ac:dyDescent="0.5">
      <c r="AB4687" s="102">
        <f t="shared" si="365"/>
        <v>38</v>
      </c>
      <c r="AC4687" s="103">
        <f t="shared" si="366"/>
        <v>64.620930232558152</v>
      </c>
      <c r="AD4687" s="103">
        <f t="shared" si="367"/>
        <v>2455.5953488372097</v>
      </c>
      <c r="AE4687" s="104">
        <f t="shared" si="368"/>
        <v>328.28411906976748</v>
      </c>
      <c r="AF4687" s="104">
        <f t="shared" si="369"/>
        <v>12474.796524651165</v>
      </c>
    </row>
    <row r="4688" spans="28:32" ht="20.100000000000001" customHeight="1" x14ac:dyDescent="0.5">
      <c r="AB4688" s="102">
        <f t="shared" si="365"/>
        <v>38</v>
      </c>
      <c r="AC4688" s="103">
        <f t="shared" si="366"/>
        <v>64.620930232558152</v>
      </c>
      <c r="AD4688" s="103">
        <f t="shared" si="367"/>
        <v>2455.5953488372097</v>
      </c>
      <c r="AE4688" s="104">
        <f t="shared" si="368"/>
        <v>328.28411906976748</v>
      </c>
      <c r="AF4688" s="104">
        <f t="shared" si="369"/>
        <v>12474.796524651165</v>
      </c>
    </row>
    <row r="4689" spans="28:32" ht="20.100000000000001" customHeight="1" x14ac:dyDescent="0.5">
      <c r="AB4689" s="102">
        <f t="shared" si="365"/>
        <v>38</v>
      </c>
      <c r="AC4689" s="103">
        <f t="shared" si="366"/>
        <v>64.620930232558152</v>
      </c>
      <c r="AD4689" s="103">
        <f t="shared" si="367"/>
        <v>2455.5953488372097</v>
      </c>
      <c r="AE4689" s="104">
        <f t="shared" si="368"/>
        <v>328.28411906976748</v>
      </c>
      <c r="AF4689" s="104">
        <f t="shared" si="369"/>
        <v>12474.796524651165</v>
      </c>
    </row>
    <row r="4690" spans="28:32" ht="20.100000000000001" customHeight="1" x14ac:dyDescent="0.5">
      <c r="AB4690" s="102">
        <f t="shared" si="365"/>
        <v>38</v>
      </c>
      <c r="AC4690" s="103">
        <f t="shared" si="366"/>
        <v>64.620930232558152</v>
      </c>
      <c r="AD4690" s="103">
        <f t="shared" si="367"/>
        <v>2455.5953488372097</v>
      </c>
      <c r="AE4690" s="104">
        <f t="shared" si="368"/>
        <v>328.28411906976748</v>
      </c>
      <c r="AF4690" s="104">
        <f t="shared" si="369"/>
        <v>12474.796524651165</v>
      </c>
    </row>
    <row r="4691" spans="28:32" ht="20.100000000000001" customHeight="1" x14ac:dyDescent="0.5">
      <c r="AB4691" s="102">
        <f t="shared" si="365"/>
        <v>38</v>
      </c>
      <c r="AC4691" s="103">
        <f t="shared" si="366"/>
        <v>64.620930232558152</v>
      </c>
      <c r="AD4691" s="103">
        <f t="shared" si="367"/>
        <v>2455.5953488372097</v>
      </c>
      <c r="AE4691" s="104">
        <f t="shared" si="368"/>
        <v>328.28411906976748</v>
      </c>
      <c r="AF4691" s="104">
        <f t="shared" si="369"/>
        <v>12474.796524651165</v>
      </c>
    </row>
    <row r="4692" spans="28:32" ht="20.100000000000001" customHeight="1" x14ac:dyDescent="0.5">
      <c r="AB4692" s="102">
        <f t="shared" si="365"/>
        <v>38</v>
      </c>
      <c r="AC4692" s="103">
        <f t="shared" si="366"/>
        <v>64.620930232558152</v>
      </c>
      <c r="AD4692" s="103">
        <f t="shared" si="367"/>
        <v>2455.5953488372097</v>
      </c>
      <c r="AE4692" s="104">
        <f t="shared" si="368"/>
        <v>328.28411906976748</v>
      </c>
      <c r="AF4692" s="104">
        <f t="shared" si="369"/>
        <v>12474.796524651165</v>
      </c>
    </row>
    <row r="4693" spans="28:32" ht="20.100000000000001" customHeight="1" x14ac:dyDescent="0.5">
      <c r="AB4693" s="102">
        <f t="shared" si="365"/>
        <v>38</v>
      </c>
      <c r="AC4693" s="103">
        <f t="shared" si="366"/>
        <v>64.620930232558152</v>
      </c>
      <c r="AD4693" s="103">
        <f t="shared" si="367"/>
        <v>2455.5953488372097</v>
      </c>
      <c r="AE4693" s="104">
        <f t="shared" si="368"/>
        <v>328.28411906976748</v>
      </c>
      <c r="AF4693" s="104">
        <f t="shared" si="369"/>
        <v>12474.796524651165</v>
      </c>
    </row>
    <row r="4694" spans="28:32" ht="20.100000000000001" customHeight="1" x14ac:dyDescent="0.5">
      <c r="AB4694" s="102">
        <f t="shared" si="365"/>
        <v>38</v>
      </c>
      <c r="AC4694" s="103">
        <f t="shared" si="366"/>
        <v>64.620930232558152</v>
      </c>
      <c r="AD4694" s="103">
        <f t="shared" si="367"/>
        <v>2455.5953488372097</v>
      </c>
      <c r="AE4694" s="104">
        <f t="shared" si="368"/>
        <v>328.28411906976748</v>
      </c>
      <c r="AF4694" s="104">
        <f t="shared" si="369"/>
        <v>12474.796524651165</v>
      </c>
    </row>
    <row r="4695" spans="28:32" ht="20.100000000000001" customHeight="1" x14ac:dyDescent="0.5">
      <c r="AB4695" s="102">
        <f t="shared" si="365"/>
        <v>38</v>
      </c>
      <c r="AC4695" s="103">
        <f t="shared" si="366"/>
        <v>64.620930232558152</v>
      </c>
      <c r="AD4695" s="103">
        <f t="shared" si="367"/>
        <v>2455.5953488372097</v>
      </c>
      <c r="AE4695" s="104">
        <f t="shared" si="368"/>
        <v>328.28411906976748</v>
      </c>
      <c r="AF4695" s="104">
        <f t="shared" si="369"/>
        <v>12474.796524651165</v>
      </c>
    </row>
    <row r="4696" spans="28:32" ht="20.100000000000001" customHeight="1" x14ac:dyDescent="0.5">
      <c r="AB4696" s="102">
        <f t="shared" si="365"/>
        <v>38</v>
      </c>
      <c r="AC4696" s="103">
        <f t="shared" si="366"/>
        <v>64.620930232558152</v>
      </c>
      <c r="AD4696" s="103">
        <f t="shared" si="367"/>
        <v>2455.5953488372097</v>
      </c>
      <c r="AE4696" s="104">
        <f t="shared" si="368"/>
        <v>328.28411906976748</v>
      </c>
      <c r="AF4696" s="104">
        <f t="shared" si="369"/>
        <v>12474.796524651165</v>
      </c>
    </row>
    <row r="4697" spans="28:32" ht="20.100000000000001" customHeight="1" x14ac:dyDescent="0.5">
      <c r="AB4697" s="102">
        <f t="shared" si="365"/>
        <v>38</v>
      </c>
      <c r="AC4697" s="103">
        <f t="shared" si="366"/>
        <v>64.620930232558152</v>
      </c>
      <c r="AD4697" s="103">
        <f t="shared" si="367"/>
        <v>2455.5953488372097</v>
      </c>
      <c r="AE4697" s="104">
        <f t="shared" si="368"/>
        <v>328.28411906976748</v>
      </c>
      <c r="AF4697" s="104">
        <f t="shared" si="369"/>
        <v>12474.796524651165</v>
      </c>
    </row>
    <row r="4698" spans="28:32" ht="20.100000000000001" customHeight="1" x14ac:dyDescent="0.5">
      <c r="AB4698" s="102">
        <f t="shared" si="365"/>
        <v>38</v>
      </c>
      <c r="AC4698" s="103">
        <f t="shared" si="366"/>
        <v>64.620930232558152</v>
      </c>
      <c r="AD4698" s="103">
        <f t="shared" si="367"/>
        <v>2455.5953488372097</v>
      </c>
      <c r="AE4698" s="104">
        <f t="shared" si="368"/>
        <v>328.28411906976748</v>
      </c>
      <c r="AF4698" s="104">
        <f t="shared" si="369"/>
        <v>12474.796524651165</v>
      </c>
    </row>
    <row r="4699" spans="28:32" ht="20.100000000000001" customHeight="1" x14ac:dyDescent="0.5">
      <c r="AB4699" s="102">
        <f t="shared" si="365"/>
        <v>38</v>
      </c>
      <c r="AC4699" s="103">
        <f t="shared" si="366"/>
        <v>64.620930232558152</v>
      </c>
      <c r="AD4699" s="103">
        <f t="shared" si="367"/>
        <v>2455.5953488372097</v>
      </c>
      <c r="AE4699" s="104">
        <f t="shared" si="368"/>
        <v>328.28411906976748</v>
      </c>
      <c r="AF4699" s="104">
        <f t="shared" si="369"/>
        <v>12474.796524651165</v>
      </c>
    </row>
    <row r="4700" spans="28:32" ht="20.100000000000001" customHeight="1" x14ac:dyDescent="0.5">
      <c r="AB4700" s="102">
        <f t="shared" si="365"/>
        <v>38</v>
      </c>
      <c r="AC4700" s="103">
        <f t="shared" si="366"/>
        <v>64.620930232558152</v>
      </c>
      <c r="AD4700" s="103">
        <f t="shared" si="367"/>
        <v>2455.5953488372097</v>
      </c>
      <c r="AE4700" s="104">
        <f t="shared" si="368"/>
        <v>328.28411906976748</v>
      </c>
      <c r="AF4700" s="104">
        <f t="shared" si="369"/>
        <v>12474.796524651165</v>
      </c>
    </row>
    <row r="4701" spans="28:32" ht="20.100000000000001" customHeight="1" x14ac:dyDescent="0.5">
      <c r="AB4701" s="102">
        <f t="shared" si="365"/>
        <v>38</v>
      </c>
      <c r="AC4701" s="103">
        <f t="shared" si="366"/>
        <v>64.620930232558152</v>
      </c>
      <c r="AD4701" s="103">
        <f t="shared" si="367"/>
        <v>2455.5953488372097</v>
      </c>
      <c r="AE4701" s="104">
        <f t="shared" si="368"/>
        <v>328.28411906976748</v>
      </c>
      <c r="AF4701" s="104">
        <f t="shared" si="369"/>
        <v>12474.796524651165</v>
      </c>
    </row>
    <row r="4702" spans="28:32" ht="20.100000000000001" customHeight="1" x14ac:dyDescent="0.5">
      <c r="AB4702" s="102">
        <f t="shared" si="365"/>
        <v>38</v>
      </c>
      <c r="AC4702" s="103">
        <f t="shared" si="366"/>
        <v>64.620930232558152</v>
      </c>
      <c r="AD4702" s="103">
        <f t="shared" si="367"/>
        <v>2455.5953488372097</v>
      </c>
      <c r="AE4702" s="104">
        <f t="shared" si="368"/>
        <v>328.28411906976748</v>
      </c>
      <c r="AF4702" s="104">
        <f t="shared" si="369"/>
        <v>12474.796524651165</v>
      </c>
    </row>
    <row r="4703" spans="28:32" ht="20.100000000000001" customHeight="1" x14ac:dyDescent="0.5">
      <c r="AB4703" s="102">
        <f t="shared" si="365"/>
        <v>38</v>
      </c>
      <c r="AC4703" s="103">
        <f t="shared" si="366"/>
        <v>64.620930232558152</v>
      </c>
      <c r="AD4703" s="103">
        <f t="shared" si="367"/>
        <v>2455.5953488372097</v>
      </c>
      <c r="AE4703" s="104">
        <f t="shared" si="368"/>
        <v>328.28411906976748</v>
      </c>
      <c r="AF4703" s="104">
        <f t="shared" si="369"/>
        <v>12474.796524651165</v>
      </c>
    </row>
    <row r="4704" spans="28:32" ht="20.100000000000001" customHeight="1" x14ac:dyDescent="0.5">
      <c r="AB4704" s="102">
        <f t="shared" si="365"/>
        <v>38</v>
      </c>
      <c r="AC4704" s="103">
        <f t="shared" si="366"/>
        <v>64.620930232558152</v>
      </c>
      <c r="AD4704" s="103">
        <f t="shared" si="367"/>
        <v>2455.5953488372097</v>
      </c>
      <c r="AE4704" s="104">
        <f t="shared" si="368"/>
        <v>328.28411906976748</v>
      </c>
      <c r="AF4704" s="104">
        <f t="shared" si="369"/>
        <v>12474.796524651165</v>
      </c>
    </row>
    <row r="4705" spans="28:32" ht="20.100000000000001" customHeight="1" x14ac:dyDescent="0.5">
      <c r="AB4705" s="102">
        <f t="shared" si="365"/>
        <v>38</v>
      </c>
      <c r="AC4705" s="103">
        <f t="shared" si="366"/>
        <v>64.620930232558152</v>
      </c>
      <c r="AD4705" s="103">
        <f t="shared" si="367"/>
        <v>2455.5953488372097</v>
      </c>
      <c r="AE4705" s="104">
        <f t="shared" si="368"/>
        <v>328.28411906976748</v>
      </c>
      <c r="AF4705" s="104">
        <f t="shared" si="369"/>
        <v>12474.796524651165</v>
      </c>
    </row>
    <row r="4706" spans="28:32" ht="20.100000000000001" customHeight="1" x14ac:dyDescent="0.5">
      <c r="AB4706" s="102">
        <f t="shared" si="365"/>
        <v>38</v>
      </c>
      <c r="AC4706" s="103">
        <f t="shared" si="366"/>
        <v>64.620930232558152</v>
      </c>
      <c r="AD4706" s="103">
        <f t="shared" si="367"/>
        <v>2455.5953488372097</v>
      </c>
      <c r="AE4706" s="104">
        <f t="shared" si="368"/>
        <v>328.28411906976748</v>
      </c>
      <c r="AF4706" s="104">
        <f t="shared" si="369"/>
        <v>12474.796524651165</v>
      </c>
    </row>
    <row r="4707" spans="28:32" ht="20.100000000000001" customHeight="1" x14ac:dyDescent="0.5">
      <c r="AB4707" s="102">
        <f t="shared" si="365"/>
        <v>38</v>
      </c>
      <c r="AC4707" s="103">
        <f t="shared" si="366"/>
        <v>64.620930232558152</v>
      </c>
      <c r="AD4707" s="103">
        <f t="shared" si="367"/>
        <v>2455.5953488372097</v>
      </c>
      <c r="AE4707" s="104">
        <f t="shared" si="368"/>
        <v>328.28411906976748</v>
      </c>
      <c r="AF4707" s="104">
        <f t="shared" si="369"/>
        <v>12474.796524651165</v>
      </c>
    </row>
    <row r="4708" spans="28:32" ht="20.100000000000001" customHeight="1" x14ac:dyDescent="0.5">
      <c r="AB4708" s="102">
        <f t="shared" si="365"/>
        <v>38</v>
      </c>
      <c r="AC4708" s="103">
        <f t="shared" si="366"/>
        <v>64.620930232558152</v>
      </c>
      <c r="AD4708" s="103">
        <f t="shared" si="367"/>
        <v>2455.5953488372097</v>
      </c>
      <c r="AE4708" s="104">
        <f t="shared" si="368"/>
        <v>328.28411906976748</v>
      </c>
      <c r="AF4708" s="104">
        <f t="shared" si="369"/>
        <v>12474.796524651165</v>
      </c>
    </row>
    <row r="4709" spans="28:32" ht="20.100000000000001" customHeight="1" x14ac:dyDescent="0.5">
      <c r="AB4709" s="102">
        <f t="shared" si="365"/>
        <v>38</v>
      </c>
      <c r="AC4709" s="103">
        <f t="shared" si="366"/>
        <v>64.620930232558152</v>
      </c>
      <c r="AD4709" s="103">
        <f t="shared" si="367"/>
        <v>2455.5953488372097</v>
      </c>
      <c r="AE4709" s="104">
        <f t="shared" si="368"/>
        <v>328.28411906976748</v>
      </c>
      <c r="AF4709" s="104">
        <f t="shared" si="369"/>
        <v>12474.796524651165</v>
      </c>
    </row>
    <row r="4710" spans="28:32" ht="20.100000000000001" customHeight="1" x14ac:dyDescent="0.5">
      <c r="AB4710" s="102">
        <f t="shared" si="365"/>
        <v>38</v>
      </c>
      <c r="AC4710" s="103">
        <f t="shared" si="366"/>
        <v>64.620930232558152</v>
      </c>
      <c r="AD4710" s="103">
        <f t="shared" si="367"/>
        <v>2455.5953488372097</v>
      </c>
      <c r="AE4710" s="104">
        <f t="shared" si="368"/>
        <v>328.28411906976748</v>
      </c>
      <c r="AF4710" s="104">
        <f t="shared" si="369"/>
        <v>12474.796524651165</v>
      </c>
    </row>
    <row r="4711" spans="28:32" ht="20.100000000000001" customHeight="1" x14ac:dyDescent="0.5">
      <c r="AB4711" s="102">
        <f t="shared" si="365"/>
        <v>38</v>
      </c>
      <c r="AC4711" s="103">
        <f t="shared" si="366"/>
        <v>64.620930232558152</v>
      </c>
      <c r="AD4711" s="103">
        <f t="shared" si="367"/>
        <v>2455.5953488372097</v>
      </c>
      <c r="AE4711" s="104">
        <f t="shared" si="368"/>
        <v>328.28411906976748</v>
      </c>
      <c r="AF4711" s="104">
        <f t="shared" si="369"/>
        <v>12474.796524651165</v>
      </c>
    </row>
    <row r="4712" spans="28:32" ht="20.100000000000001" customHeight="1" x14ac:dyDescent="0.5">
      <c r="AB4712" s="102">
        <f t="shared" si="365"/>
        <v>38</v>
      </c>
      <c r="AC4712" s="103">
        <f t="shared" si="366"/>
        <v>64.620930232558152</v>
      </c>
      <c r="AD4712" s="103">
        <f t="shared" si="367"/>
        <v>2455.5953488372097</v>
      </c>
      <c r="AE4712" s="104">
        <f t="shared" si="368"/>
        <v>328.28411906976748</v>
      </c>
      <c r="AF4712" s="104">
        <f t="shared" si="369"/>
        <v>12474.796524651165</v>
      </c>
    </row>
    <row r="4713" spans="28:32" ht="20.100000000000001" customHeight="1" x14ac:dyDescent="0.5">
      <c r="AB4713" s="102">
        <f t="shared" si="365"/>
        <v>38</v>
      </c>
      <c r="AC4713" s="103">
        <f t="shared" si="366"/>
        <v>64.620930232558152</v>
      </c>
      <c r="AD4713" s="103">
        <f t="shared" si="367"/>
        <v>2455.5953488372097</v>
      </c>
      <c r="AE4713" s="104">
        <f t="shared" si="368"/>
        <v>328.28411906976748</v>
      </c>
      <c r="AF4713" s="104">
        <f t="shared" si="369"/>
        <v>12474.796524651165</v>
      </c>
    </row>
    <row r="4714" spans="28:32" ht="20.100000000000001" customHeight="1" x14ac:dyDescent="0.5">
      <c r="AB4714" s="102">
        <f t="shared" si="365"/>
        <v>38</v>
      </c>
      <c r="AC4714" s="103">
        <f t="shared" si="366"/>
        <v>64.620930232558152</v>
      </c>
      <c r="AD4714" s="103">
        <f t="shared" si="367"/>
        <v>2455.5953488372097</v>
      </c>
      <c r="AE4714" s="104">
        <f t="shared" si="368"/>
        <v>328.28411906976748</v>
      </c>
      <c r="AF4714" s="104">
        <f t="shared" si="369"/>
        <v>12474.796524651165</v>
      </c>
    </row>
    <row r="4715" spans="28:32" ht="20.100000000000001" customHeight="1" x14ac:dyDescent="0.5">
      <c r="AB4715" s="102">
        <f t="shared" si="365"/>
        <v>38</v>
      </c>
      <c r="AC4715" s="103">
        <f t="shared" si="366"/>
        <v>64.620930232558152</v>
      </c>
      <c r="AD4715" s="103">
        <f t="shared" si="367"/>
        <v>2455.5953488372097</v>
      </c>
      <c r="AE4715" s="104">
        <f t="shared" si="368"/>
        <v>328.28411906976748</v>
      </c>
      <c r="AF4715" s="104">
        <f t="shared" si="369"/>
        <v>12474.796524651165</v>
      </c>
    </row>
    <row r="4716" spans="28:32" ht="20.100000000000001" customHeight="1" x14ac:dyDescent="0.5">
      <c r="AB4716" s="102">
        <f t="shared" si="365"/>
        <v>38</v>
      </c>
      <c r="AC4716" s="103">
        <f t="shared" si="366"/>
        <v>64.620930232558152</v>
      </c>
      <c r="AD4716" s="103">
        <f t="shared" si="367"/>
        <v>2455.5953488372097</v>
      </c>
      <c r="AE4716" s="104">
        <f t="shared" si="368"/>
        <v>328.28411906976748</v>
      </c>
      <c r="AF4716" s="104">
        <f t="shared" si="369"/>
        <v>12474.796524651165</v>
      </c>
    </row>
    <row r="4717" spans="28:32" ht="20.100000000000001" customHeight="1" x14ac:dyDescent="0.5">
      <c r="AB4717" s="102">
        <f t="shared" si="365"/>
        <v>38</v>
      </c>
      <c r="AC4717" s="103">
        <f t="shared" si="366"/>
        <v>64.620930232558152</v>
      </c>
      <c r="AD4717" s="103">
        <f t="shared" si="367"/>
        <v>2455.5953488372097</v>
      </c>
      <c r="AE4717" s="104">
        <f t="shared" si="368"/>
        <v>328.28411906976748</v>
      </c>
      <c r="AF4717" s="104">
        <f t="shared" si="369"/>
        <v>12474.796524651165</v>
      </c>
    </row>
    <row r="4718" spans="28:32" ht="20.100000000000001" customHeight="1" x14ac:dyDescent="0.5">
      <c r="AB4718" s="102">
        <f t="shared" si="365"/>
        <v>38</v>
      </c>
      <c r="AC4718" s="103">
        <f t="shared" si="366"/>
        <v>64.620930232558152</v>
      </c>
      <c r="AD4718" s="103">
        <f t="shared" si="367"/>
        <v>2455.5953488372097</v>
      </c>
      <c r="AE4718" s="104">
        <f t="shared" si="368"/>
        <v>328.28411906976748</v>
      </c>
      <c r="AF4718" s="104">
        <f t="shared" si="369"/>
        <v>12474.796524651165</v>
      </c>
    </row>
    <row r="4719" spans="28:32" ht="20.100000000000001" customHeight="1" x14ac:dyDescent="0.5">
      <c r="AB4719" s="102">
        <f t="shared" si="365"/>
        <v>38</v>
      </c>
      <c r="AC4719" s="103">
        <f t="shared" si="366"/>
        <v>64.620930232558152</v>
      </c>
      <c r="AD4719" s="103">
        <f t="shared" si="367"/>
        <v>2455.5953488372097</v>
      </c>
      <c r="AE4719" s="104">
        <f t="shared" si="368"/>
        <v>328.28411906976748</v>
      </c>
      <c r="AF4719" s="104">
        <f t="shared" si="369"/>
        <v>12474.796524651165</v>
      </c>
    </row>
    <row r="4720" spans="28:32" ht="20.100000000000001" customHeight="1" x14ac:dyDescent="0.5">
      <c r="AB4720" s="102">
        <f t="shared" si="365"/>
        <v>38</v>
      </c>
      <c r="AC4720" s="103">
        <f t="shared" si="366"/>
        <v>64.620930232558152</v>
      </c>
      <c r="AD4720" s="103">
        <f t="shared" si="367"/>
        <v>2455.5953488372097</v>
      </c>
      <c r="AE4720" s="104">
        <f t="shared" si="368"/>
        <v>328.28411906976748</v>
      </c>
      <c r="AF4720" s="104">
        <f t="shared" si="369"/>
        <v>12474.796524651165</v>
      </c>
    </row>
    <row r="4721" spans="28:32" ht="20.100000000000001" customHeight="1" x14ac:dyDescent="0.5">
      <c r="AB4721" s="102">
        <f t="shared" si="365"/>
        <v>38</v>
      </c>
      <c r="AC4721" s="103">
        <f t="shared" si="366"/>
        <v>64.620930232558152</v>
      </c>
      <c r="AD4721" s="103">
        <f t="shared" si="367"/>
        <v>2455.5953488372097</v>
      </c>
      <c r="AE4721" s="104">
        <f t="shared" si="368"/>
        <v>328.28411906976748</v>
      </c>
      <c r="AF4721" s="104">
        <f t="shared" si="369"/>
        <v>12474.796524651165</v>
      </c>
    </row>
    <row r="4722" spans="28:32" ht="20.100000000000001" customHeight="1" x14ac:dyDescent="0.5">
      <c r="AB4722" s="102">
        <f t="shared" si="365"/>
        <v>38</v>
      </c>
      <c r="AC4722" s="103">
        <f t="shared" si="366"/>
        <v>64.620930232558152</v>
      </c>
      <c r="AD4722" s="103">
        <f t="shared" si="367"/>
        <v>2455.5953488372097</v>
      </c>
      <c r="AE4722" s="104">
        <f t="shared" si="368"/>
        <v>328.28411906976748</v>
      </c>
      <c r="AF4722" s="104">
        <f t="shared" si="369"/>
        <v>12474.796524651165</v>
      </c>
    </row>
    <row r="4723" spans="28:32" ht="20.100000000000001" customHeight="1" x14ac:dyDescent="0.5">
      <c r="AB4723" s="102">
        <f t="shared" si="365"/>
        <v>38</v>
      </c>
      <c r="AC4723" s="103">
        <f t="shared" si="366"/>
        <v>64.620930232558152</v>
      </c>
      <c r="AD4723" s="103">
        <f t="shared" si="367"/>
        <v>2455.5953488372097</v>
      </c>
      <c r="AE4723" s="104">
        <f t="shared" si="368"/>
        <v>328.28411906976748</v>
      </c>
      <c r="AF4723" s="104">
        <f t="shared" si="369"/>
        <v>12474.796524651165</v>
      </c>
    </row>
    <row r="4724" spans="28:32" ht="20.100000000000001" customHeight="1" x14ac:dyDescent="0.5">
      <c r="AB4724" s="102">
        <f t="shared" si="365"/>
        <v>38</v>
      </c>
      <c r="AC4724" s="103">
        <f t="shared" si="366"/>
        <v>64.620930232558152</v>
      </c>
      <c r="AD4724" s="103">
        <f t="shared" si="367"/>
        <v>2455.5953488372097</v>
      </c>
      <c r="AE4724" s="104">
        <f t="shared" si="368"/>
        <v>328.28411906976748</v>
      </c>
      <c r="AF4724" s="104">
        <f t="shared" si="369"/>
        <v>12474.796524651165</v>
      </c>
    </row>
    <row r="4725" spans="28:32" ht="20.100000000000001" customHeight="1" x14ac:dyDescent="0.5">
      <c r="AB4725" s="102">
        <f t="shared" si="365"/>
        <v>38</v>
      </c>
      <c r="AC4725" s="103">
        <f t="shared" si="366"/>
        <v>64.620930232558152</v>
      </c>
      <c r="AD4725" s="103">
        <f t="shared" si="367"/>
        <v>2455.5953488372097</v>
      </c>
      <c r="AE4725" s="104">
        <f t="shared" si="368"/>
        <v>328.28411906976748</v>
      </c>
      <c r="AF4725" s="104">
        <f t="shared" si="369"/>
        <v>12474.796524651165</v>
      </c>
    </row>
    <row r="4726" spans="28:32" ht="20.100000000000001" customHeight="1" x14ac:dyDescent="0.5">
      <c r="AB4726" s="102">
        <f t="shared" si="365"/>
        <v>38</v>
      </c>
      <c r="AC4726" s="103">
        <f t="shared" si="366"/>
        <v>64.620930232558152</v>
      </c>
      <c r="AD4726" s="103">
        <f t="shared" si="367"/>
        <v>2455.5953488372097</v>
      </c>
      <c r="AE4726" s="104">
        <f t="shared" si="368"/>
        <v>328.28411906976748</v>
      </c>
      <c r="AF4726" s="104">
        <f t="shared" si="369"/>
        <v>12474.796524651165</v>
      </c>
    </row>
    <row r="4727" spans="28:32" ht="20.100000000000001" customHeight="1" x14ac:dyDescent="0.5">
      <c r="AB4727" s="102">
        <f t="shared" si="365"/>
        <v>38</v>
      </c>
      <c r="AC4727" s="103">
        <f t="shared" si="366"/>
        <v>64.620930232558152</v>
      </c>
      <c r="AD4727" s="103">
        <f t="shared" si="367"/>
        <v>2455.5953488372097</v>
      </c>
      <c r="AE4727" s="104">
        <f t="shared" si="368"/>
        <v>328.28411906976748</v>
      </c>
      <c r="AF4727" s="104">
        <f t="shared" si="369"/>
        <v>12474.796524651165</v>
      </c>
    </row>
    <row r="4728" spans="28:32" ht="20.100000000000001" customHeight="1" x14ac:dyDescent="0.5">
      <c r="AB4728" s="102">
        <f t="shared" si="365"/>
        <v>38</v>
      </c>
      <c r="AC4728" s="103">
        <f t="shared" si="366"/>
        <v>64.620930232558152</v>
      </c>
      <c r="AD4728" s="103">
        <f t="shared" si="367"/>
        <v>2455.5953488372097</v>
      </c>
      <c r="AE4728" s="104">
        <f t="shared" si="368"/>
        <v>328.28411906976748</v>
      </c>
      <c r="AF4728" s="104">
        <f t="shared" si="369"/>
        <v>12474.796524651165</v>
      </c>
    </row>
    <row r="4729" spans="28:32" ht="20.100000000000001" customHeight="1" x14ac:dyDescent="0.5">
      <c r="AB4729" s="102">
        <f t="shared" si="365"/>
        <v>38</v>
      </c>
      <c r="AC4729" s="103">
        <f t="shared" si="366"/>
        <v>64.620930232558152</v>
      </c>
      <c r="AD4729" s="103">
        <f t="shared" si="367"/>
        <v>2455.5953488372097</v>
      </c>
      <c r="AE4729" s="104">
        <f t="shared" si="368"/>
        <v>328.28411906976748</v>
      </c>
      <c r="AF4729" s="104">
        <f t="shared" si="369"/>
        <v>12474.796524651165</v>
      </c>
    </row>
    <row r="4730" spans="28:32" ht="20.100000000000001" customHeight="1" x14ac:dyDescent="0.5">
      <c r="AB4730" s="102">
        <f t="shared" si="365"/>
        <v>38</v>
      </c>
      <c r="AC4730" s="103">
        <f t="shared" si="366"/>
        <v>64.620930232558152</v>
      </c>
      <c r="AD4730" s="103">
        <f t="shared" si="367"/>
        <v>2455.5953488372097</v>
      </c>
      <c r="AE4730" s="104">
        <f t="shared" si="368"/>
        <v>328.28411906976748</v>
      </c>
      <c r="AF4730" s="104">
        <f t="shared" si="369"/>
        <v>12474.796524651165</v>
      </c>
    </row>
    <row r="4731" spans="28:32" ht="20.100000000000001" customHeight="1" x14ac:dyDescent="0.5">
      <c r="AB4731" s="102">
        <f t="shared" si="365"/>
        <v>38</v>
      </c>
      <c r="AC4731" s="103">
        <f t="shared" si="366"/>
        <v>64.620930232558152</v>
      </c>
      <c r="AD4731" s="103">
        <f t="shared" si="367"/>
        <v>2455.5953488372097</v>
      </c>
      <c r="AE4731" s="104">
        <f t="shared" si="368"/>
        <v>328.28411906976748</v>
      </c>
      <c r="AF4731" s="104">
        <f t="shared" si="369"/>
        <v>12474.796524651165</v>
      </c>
    </row>
    <row r="4732" spans="28:32" ht="20.100000000000001" customHeight="1" x14ac:dyDescent="0.5">
      <c r="AB4732" s="102">
        <f t="shared" si="365"/>
        <v>38</v>
      </c>
      <c r="AC4732" s="103">
        <f t="shared" si="366"/>
        <v>64.620930232558152</v>
      </c>
      <c r="AD4732" s="103">
        <f t="shared" si="367"/>
        <v>2455.5953488372097</v>
      </c>
      <c r="AE4732" s="104">
        <f t="shared" si="368"/>
        <v>328.28411906976748</v>
      </c>
      <c r="AF4732" s="104">
        <f t="shared" si="369"/>
        <v>12474.796524651165</v>
      </c>
    </row>
    <row r="4733" spans="28:32" ht="20.100000000000001" customHeight="1" x14ac:dyDescent="0.5">
      <c r="AB4733" s="102">
        <f t="shared" si="365"/>
        <v>38</v>
      </c>
      <c r="AC4733" s="103">
        <f t="shared" si="366"/>
        <v>64.620930232558152</v>
      </c>
      <c r="AD4733" s="103">
        <f t="shared" si="367"/>
        <v>2455.5953488372097</v>
      </c>
      <c r="AE4733" s="104">
        <f t="shared" si="368"/>
        <v>328.28411906976748</v>
      </c>
      <c r="AF4733" s="104">
        <f t="shared" si="369"/>
        <v>12474.796524651165</v>
      </c>
    </row>
    <row r="4734" spans="28:32" ht="20.100000000000001" customHeight="1" x14ac:dyDescent="0.5">
      <c r="AB4734" s="102">
        <f t="shared" si="365"/>
        <v>38</v>
      </c>
      <c r="AC4734" s="103">
        <f t="shared" si="366"/>
        <v>64.620930232558152</v>
      </c>
      <c r="AD4734" s="103">
        <f t="shared" si="367"/>
        <v>2455.5953488372097</v>
      </c>
      <c r="AE4734" s="104">
        <f t="shared" si="368"/>
        <v>328.28411906976748</v>
      </c>
      <c r="AF4734" s="104">
        <f t="shared" si="369"/>
        <v>12474.796524651165</v>
      </c>
    </row>
    <row r="4735" spans="28:32" ht="20.100000000000001" customHeight="1" x14ac:dyDescent="0.5">
      <c r="AB4735" s="102">
        <f t="shared" si="365"/>
        <v>38</v>
      </c>
      <c r="AC4735" s="103">
        <f t="shared" si="366"/>
        <v>64.620930232558152</v>
      </c>
      <c r="AD4735" s="103">
        <f t="shared" si="367"/>
        <v>2455.5953488372097</v>
      </c>
      <c r="AE4735" s="104">
        <f t="shared" si="368"/>
        <v>328.28411906976748</v>
      </c>
      <c r="AF4735" s="104">
        <f t="shared" si="369"/>
        <v>12474.796524651165</v>
      </c>
    </row>
    <row r="4736" spans="28:32" ht="20.100000000000001" customHeight="1" x14ac:dyDescent="0.5">
      <c r="AB4736" s="102">
        <f t="shared" si="365"/>
        <v>38</v>
      </c>
      <c r="AC4736" s="103">
        <f t="shared" si="366"/>
        <v>64.620930232558152</v>
      </c>
      <c r="AD4736" s="103">
        <f t="shared" si="367"/>
        <v>2455.5953488372097</v>
      </c>
      <c r="AE4736" s="104">
        <f t="shared" si="368"/>
        <v>328.28411906976748</v>
      </c>
      <c r="AF4736" s="104">
        <f t="shared" si="369"/>
        <v>12474.796524651165</v>
      </c>
    </row>
    <row r="4737" spans="28:32" ht="20.100000000000001" customHeight="1" x14ac:dyDescent="0.5">
      <c r="AB4737" s="102">
        <f t="shared" si="365"/>
        <v>38</v>
      </c>
      <c r="AC4737" s="103">
        <f t="shared" si="366"/>
        <v>64.620930232558152</v>
      </c>
      <c r="AD4737" s="103">
        <f t="shared" si="367"/>
        <v>2455.5953488372097</v>
      </c>
      <c r="AE4737" s="104">
        <f t="shared" si="368"/>
        <v>328.28411906976748</v>
      </c>
      <c r="AF4737" s="104">
        <f t="shared" si="369"/>
        <v>12474.796524651165</v>
      </c>
    </row>
    <row r="4738" spans="28:32" ht="20.100000000000001" customHeight="1" x14ac:dyDescent="0.5">
      <c r="AB4738" s="102">
        <f t="shared" si="365"/>
        <v>38</v>
      </c>
      <c r="AC4738" s="103">
        <f t="shared" si="366"/>
        <v>64.620930232558152</v>
      </c>
      <c r="AD4738" s="103">
        <f t="shared" si="367"/>
        <v>2455.5953488372097</v>
      </c>
      <c r="AE4738" s="104">
        <f t="shared" si="368"/>
        <v>328.28411906976748</v>
      </c>
      <c r="AF4738" s="104">
        <f t="shared" si="369"/>
        <v>12474.796524651165</v>
      </c>
    </row>
    <row r="4739" spans="28:32" ht="20.100000000000001" customHeight="1" x14ac:dyDescent="0.5">
      <c r="AB4739" s="102">
        <f t="shared" si="365"/>
        <v>38</v>
      </c>
      <c r="AC4739" s="103">
        <f t="shared" si="366"/>
        <v>64.620930232558152</v>
      </c>
      <c r="AD4739" s="103">
        <f t="shared" si="367"/>
        <v>2455.5953488372097</v>
      </c>
      <c r="AE4739" s="104">
        <f t="shared" si="368"/>
        <v>328.28411906976748</v>
      </c>
      <c r="AF4739" s="104">
        <f t="shared" si="369"/>
        <v>12474.796524651165</v>
      </c>
    </row>
    <row r="4740" spans="28:32" ht="20.100000000000001" customHeight="1" x14ac:dyDescent="0.5">
      <c r="AB4740" s="102">
        <f t="shared" si="365"/>
        <v>38</v>
      </c>
      <c r="AC4740" s="103">
        <f t="shared" si="366"/>
        <v>64.620930232558152</v>
      </c>
      <c r="AD4740" s="103">
        <f t="shared" si="367"/>
        <v>2455.5953488372097</v>
      </c>
      <c r="AE4740" s="104">
        <f t="shared" si="368"/>
        <v>328.28411906976748</v>
      </c>
      <c r="AF4740" s="104">
        <f t="shared" si="369"/>
        <v>12474.796524651165</v>
      </c>
    </row>
    <row r="4741" spans="28:32" ht="20.100000000000001" customHeight="1" x14ac:dyDescent="0.5">
      <c r="AB4741" s="102">
        <f t="shared" si="365"/>
        <v>38</v>
      </c>
      <c r="AC4741" s="103">
        <f t="shared" si="366"/>
        <v>64.620930232558152</v>
      </c>
      <c r="AD4741" s="103">
        <f t="shared" si="367"/>
        <v>2455.5953488372097</v>
      </c>
      <c r="AE4741" s="104">
        <f t="shared" si="368"/>
        <v>328.28411906976748</v>
      </c>
      <c r="AF4741" s="104">
        <f t="shared" si="369"/>
        <v>12474.796524651165</v>
      </c>
    </row>
    <row r="4742" spans="28:32" ht="20.100000000000001" customHeight="1" x14ac:dyDescent="0.5">
      <c r="AB4742" s="102">
        <f t="shared" si="365"/>
        <v>38</v>
      </c>
      <c r="AC4742" s="103">
        <f t="shared" si="366"/>
        <v>64.620930232558152</v>
      </c>
      <c r="AD4742" s="103">
        <f t="shared" si="367"/>
        <v>2455.5953488372097</v>
      </c>
      <c r="AE4742" s="104">
        <f t="shared" si="368"/>
        <v>328.28411906976748</v>
      </c>
      <c r="AF4742" s="104">
        <f t="shared" si="369"/>
        <v>12474.796524651165</v>
      </c>
    </row>
    <row r="4743" spans="28:32" ht="20.100000000000001" customHeight="1" x14ac:dyDescent="0.5">
      <c r="AB4743" s="102">
        <f t="shared" ref="AB4743:AB4806" si="370">AB4742+U4743</f>
        <v>38</v>
      </c>
      <c r="AC4743" s="103">
        <f t="shared" ref="AC4743:AC4806" si="371">IF(U4743&gt;0,(W4743+AD4742)/AB4743,AC4742)</f>
        <v>64.620930232558152</v>
      </c>
      <c r="AD4743" s="103">
        <f t="shared" ref="AD4743:AD4806" si="372">AB4743*AC4743</f>
        <v>2455.5953488372097</v>
      </c>
      <c r="AE4743" s="104">
        <f t="shared" ref="AE4743:AE4806" si="373">IF(U4743&gt;0,(AF4742+Z4743)/AB4743,AE4742)</f>
        <v>328.28411906976748</v>
      </c>
      <c r="AF4743" s="104">
        <f t="shared" ref="AF4743:AF4806" si="374">AB4743*AE4743</f>
        <v>12474.796524651165</v>
      </c>
    </row>
    <row r="4744" spans="28:32" ht="20.100000000000001" customHeight="1" x14ac:dyDescent="0.5">
      <c r="AB4744" s="102">
        <f t="shared" si="370"/>
        <v>38</v>
      </c>
      <c r="AC4744" s="103">
        <f t="shared" si="371"/>
        <v>64.620930232558152</v>
      </c>
      <c r="AD4744" s="103">
        <f t="shared" si="372"/>
        <v>2455.5953488372097</v>
      </c>
      <c r="AE4744" s="104">
        <f t="shared" si="373"/>
        <v>328.28411906976748</v>
      </c>
      <c r="AF4744" s="104">
        <f t="shared" si="374"/>
        <v>12474.796524651165</v>
      </c>
    </row>
    <row r="4745" spans="28:32" ht="20.100000000000001" customHeight="1" x14ac:dyDescent="0.5">
      <c r="AB4745" s="102">
        <f t="shared" si="370"/>
        <v>38</v>
      </c>
      <c r="AC4745" s="103">
        <f t="shared" si="371"/>
        <v>64.620930232558152</v>
      </c>
      <c r="AD4745" s="103">
        <f t="shared" si="372"/>
        <v>2455.5953488372097</v>
      </c>
      <c r="AE4745" s="104">
        <f t="shared" si="373"/>
        <v>328.28411906976748</v>
      </c>
      <c r="AF4745" s="104">
        <f t="shared" si="374"/>
        <v>12474.796524651165</v>
      </c>
    </row>
    <row r="4746" spans="28:32" ht="20.100000000000001" customHeight="1" x14ac:dyDescent="0.5">
      <c r="AB4746" s="102">
        <f t="shared" si="370"/>
        <v>38</v>
      </c>
      <c r="AC4746" s="103">
        <f t="shared" si="371"/>
        <v>64.620930232558152</v>
      </c>
      <c r="AD4746" s="103">
        <f t="shared" si="372"/>
        <v>2455.5953488372097</v>
      </c>
      <c r="AE4746" s="104">
        <f t="shared" si="373"/>
        <v>328.28411906976748</v>
      </c>
      <c r="AF4746" s="104">
        <f t="shared" si="374"/>
        <v>12474.796524651165</v>
      </c>
    </row>
    <row r="4747" spans="28:32" ht="20.100000000000001" customHeight="1" x14ac:dyDescent="0.5">
      <c r="AB4747" s="102">
        <f t="shared" si="370"/>
        <v>38</v>
      </c>
      <c r="AC4747" s="103">
        <f t="shared" si="371"/>
        <v>64.620930232558152</v>
      </c>
      <c r="AD4747" s="103">
        <f t="shared" si="372"/>
        <v>2455.5953488372097</v>
      </c>
      <c r="AE4747" s="104">
        <f t="shared" si="373"/>
        <v>328.28411906976748</v>
      </c>
      <c r="AF4747" s="104">
        <f t="shared" si="374"/>
        <v>12474.796524651165</v>
      </c>
    </row>
    <row r="4748" spans="28:32" ht="20.100000000000001" customHeight="1" x14ac:dyDescent="0.5">
      <c r="AB4748" s="102">
        <f t="shared" si="370"/>
        <v>38</v>
      </c>
      <c r="AC4748" s="103">
        <f t="shared" si="371"/>
        <v>64.620930232558152</v>
      </c>
      <c r="AD4748" s="103">
        <f t="shared" si="372"/>
        <v>2455.5953488372097</v>
      </c>
      <c r="AE4748" s="104">
        <f t="shared" si="373"/>
        <v>328.28411906976748</v>
      </c>
      <c r="AF4748" s="104">
        <f t="shared" si="374"/>
        <v>12474.796524651165</v>
      </c>
    </row>
    <row r="4749" spans="28:32" ht="20.100000000000001" customHeight="1" x14ac:dyDescent="0.5">
      <c r="AB4749" s="102">
        <f t="shared" si="370"/>
        <v>38</v>
      </c>
      <c r="AC4749" s="103">
        <f t="shared" si="371"/>
        <v>64.620930232558152</v>
      </c>
      <c r="AD4749" s="103">
        <f t="shared" si="372"/>
        <v>2455.5953488372097</v>
      </c>
      <c r="AE4749" s="104">
        <f t="shared" si="373"/>
        <v>328.28411906976748</v>
      </c>
      <c r="AF4749" s="104">
        <f t="shared" si="374"/>
        <v>12474.796524651165</v>
      </c>
    </row>
    <row r="4750" spans="28:32" ht="20.100000000000001" customHeight="1" x14ac:dyDescent="0.5">
      <c r="AB4750" s="102">
        <f t="shared" si="370"/>
        <v>38</v>
      </c>
      <c r="AC4750" s="103">
        <f t="shared" si="371"/>
        <v>64.620930232558152</v>
      </c>
      <c r="AD4750" s="103">
        <f t="shared" si="372"/>
        <v>2455.5953488372097</v>
      </c>
      <c r="AE4750" s="104">
        <f t="shared" si="373"/>
        <v>328.28411906976748</v>
      </c>
      <c r="AF4750" s="104">
        <f t="shared" si="374"/>
        <v>12474.796524651165</v>
      </c>
    </row>
    <row r="4751" spans="28:32" ht="20.100000000000001" customHeight="1" x14ac:dyDescent="0.5">
      <c r="AB4751" s="102">
        <f t="shared" si="370"/>
        <v>38</v>
      </c>
      <c r="AC4751" s="103">
        <f t="shared" si="371"/>
        <v>64.620930232558152</v>
      </c>
      <c r="AD4751" s="103">
        <f t="shared" si="372"/>
        <v>2455.5953488372097</v>
      </c>
      <c r="AE4751" s="104">
        <f t="shared" si="373"/>
        <v>328.28411906976748</v>
      </c>
      <c r="AF4751" s="104">
        <f t="shared" si="374"/>
        <v>12474.796524651165</v>
      </c>
    </row>
    <row r="4752" spans="28:32" ht="20.100000000000001" customHeight="1" x14ac:dyDescent="0.5">
      <c r="AB4752" s="102">
        <f t="shared" si="370"/>
        <v>38</v>
      </c>
      <c r="AC4752" s="103">
        <f t="shared" si="371"/>
        <v>64.620930232558152</v>
      </c>
      <c r="AD4752" s="103">
        <f t="shared" si="372"/>
        <v>2455.5953488372097</v>
      </c>
      <c r="AE4752" s="104">
        <f t="shared" si="373"/>
        <v>328.28411906976748</v>
      </c>
      <c r="AF4752" s="104">
        <f t="shared" si="374"/>
        <v>12474.796524651165</v>
      </c>
    </row>
    <row r="4753" spans="28:32" ht="20.100000000000001" customHeight="1" x14ac:dyDescent="0.5">
      <c r="AB4753" s="102">
        <f t="shared" si="370"/>
        <v>38</v>
      </c>
      <c r="AC4753" s="103">
        <f t="shared" si="371"/>
        <v>64.620930232558152</v>
      </c>
      <c r="AD4753" s="103">
        <f t="shared" si="372"/>
        <v>2455.5953488372097</v>
      </c>
      <c r="AE4753" s="104">
        <f t="shared" si="373"/>
        <v>328.28411906976748</v>
      </c>
      <c r="AF4753" s="104">
        <f t="shared" si="374"/>
        <v>12474.796524651165</v>
      </c>
    </row>
    <row r="4754" spans="28:32" ht="20.100000000000001" customHeight="1" x14ac:dyDescent="0.5">
      <c r="AB4754" s="102">
        <f t="shared" si="370"/>
        <v>38</v>
      </c>
      <c r="AC4754" s="103">
        <f t="shared" si="371"/>
        <v>64.620930232558152</v>
      </c>
      <c r="AD4754" s="103">
        <f t="shared" si="372"/>
        <v>2455.5953488372097</v>
      </c>
      <c r="AE4754" s="104">
        <f t="shared" si="373"/>
        <v>328.28411906976748</v>
      </c>
      <c r="AF4754" s="104">
        <f t="shared" si="374"/>
        <v>12474.796524651165</v>
      </c>
    </row>
    <row r="4755" spans="28:32" ht="20.100000000000001" customHeight="1" x14ac:dyDescent="0.5">
      <c r="AB4755" s="102">
        <f t="shared" si="370"/>
        <v>38</v>
      </c>
      <c r="AC4755" s="103">
        <f t="shared" si="371"/>
        <v>64.620930232558152</v>
      </c>
      <c r="AD4755" s="103">
        <f t="shared" si="372"/>
        <v>2455.5953488372097</v>
      </c>
      <c r="AE4755" s="104">
        <f t="shared" si="373"/>
        <v>328.28411906976748</v>
      </c>
      <c r="AF4755" s="104">
        <f t="shared" si="374"/>
        <v>12474.796524651165</v>
      </c>
    </row>
    <row r="4756" spans="28:32" ht="20.100000000000001" customHeight="1" x14ac:dyDescent="0.5">
      <c r="AB4756" s="102">
        <f t="shared" si="370"/>
        <v>38</v>
      </c>
      <c r="AC4756" s="103">
        <f t="shared" si="371"/>
        <v>64.620930232558152</v>
      </c>
      <c r="AD4756" s="103">
        <f t="shared" si="372"/>
        <v>2455.5953488372097</v>
      </c>
      <c r="AE4756" s="104">
        <f t="shared" si="373"/>
        <v>328.28411906976748</v>
      </c>
      <c r="AF4756" s="104">
        <f t="shared" si="374"/>
        <v>12474.796524651165</v>
      </c>
    </row>
    <row r="4757" spans="28:32" ht="20.100000000000001" customHeight="1" x14ac:dyDescent="0.5">
      <c r="AB4757" s="102">
        <f t="shared" si="370"/>
        <v>38</v>
      </c>
      <c r="AC4757" s="103">
        <f t="shared" si="371"/>
        <v>64.620930232558152</v>
      </c>
      <c r="AD4757" s="103">
        <f t="shared" si="372"/>
        <v>2455.5953488372097</v>
      </c>
      <c r="AE4757" s="104">
        <f t="shared" si="373"/>
        <v>328.28411906976748</v>
      </c>
      <c r="AF4757" s="104">
        <f t="shared" si="374"/>
        <v>12474.796524651165</v>
      </c>
    </row>
    <row r="4758" spans="28:32" ht="20.100000000000001" customHeight="1" x14ac:dyDescent="0.5">
      <c r="AB4758" s="102">
        <f t="shared" si="370"/>
        <v>38</v>
      </c>
      <c r="AC4758" s="103">
        <f t="shared" si="371"/>
        <v>64.620930232558152</v>
      </c>
      <c r="AD4758" s="103">
        <f t="shared" si="372"/>
        <v>2455.5953488372097</v>
      </c>
      <c r="AE4758" s="104">
        <f t="shared" si="373"/>
        <v>328.28411906976748</v>
      </c>
      <c r="AF4758" s="104">
        <f t="shared" si="374"/>
        <v>12474.796524651165</v>
      </c>
    </row>
    <row r="4759" spans="28:32" ht="20.100000000000001" customHeight="1" x14ac:dyDescent="0.5">
      <c r="AB4759" s="102">
        <f t="shared" si="370"/>
        <v>38</v>
      </c>
      <c r="AC4759" s="103">
        <f t="shared" si="371"/>
        <v>64.620930232558152</v>
      </c>
      <c r="AD4759" s="103">
        <f t="shared" si="372"/>
        <v>2455.5953488372097</v>
      </c>
      <c r="AE4759" s="104">
        <f t="shared" si="373"/>
        <v>328.28411906976748</v>
      </c>
      <c r="AF4759" s="104">
        <f t="shared" si="374"/>
        <v>12474.796524651165</v>
      </c>
    </row>
    <row r="4760" spans="28:32" ht="20.100000000000001" customHeight="1" x14ac:dyDescent="0.5">
      <c r="AB4760" s="102">
        <f t="shared" si="370"/>
        <v>38</v>
      </c>
      <c r="AC4760" s="103">
        <f t="shared" si="371"/>
        <v>64.620930232558152</v>
      </c>
      <c r="AD4760" s="103">
        <f t="shared" si="372"/>
        <v>2455.5953488372097</v>
      </c>
      <c r="AE4760" s="104">
        <f t="shared" si="373"/>
        <v>328.28411906976748</v>
      </c>
      <c r="AF4760" s="104">
        <f t="shared" si="374"/>
        <v>12474.796524651165</v>
      </c>
    </row>
    <row r="4761" spans="28:32" ht="20.100000000000001" customHeight="1" x14ac:dyDescent="0.5">
      <c r="AB4761" s="102">
        <f t="shared" si="370"/>
        <v>38</v>
      </c>
      <c r="AC4761" s="103">
        <f t="shared" si="371"/>
        <v>64.620930232558152</v>
      </c>
      <c r="AD4761" s="103">
        <f t="shared" si="372"/>
        <v>2455.5953488372097</v>
      </c>
      <c r="AE4761" s="104">
        <f t="shared" si="373"/>
        <v>328.28411906976748</v>
      </c>
      <c r="AF4761" s="104">
        <f t="shared" si="374"/>
        <v>12474.796524651165</v>
      </c>
    </row>
    <row r="4762" spans="28:32" ht="20.100000000000001" customHeight="1" x14ac:dyDescent="0.5">
      <c r="AB4762" s="102">
        <f t="shared" si="370"/>
        <v>38</v>
      </c>
      <c r="AC4762" s="103">
        <f t="shared" si="371"/>
        <v>64.620930232558152</v>
      </c>
      <c r="AD4762" s="103">
        <f t="shared" si="372"/>
        <v>2455.5953488372097</v>
      </c>
      <c r="AE4762" s="104">
        <f t="shared" si="373"/>
        <v>328.28411906976748</v>
      </c>
      <c r="AF4762" s="104">
        <f t="shared" si="374"/>
        <v>12474.796524651165</v>
      </c>
    </row>
    <row r="4763" spans="28:32" ht="20.100000000000001" customHeight="1" x14ac:dyDescent="0.5">
      <c r="AB4763" s="102">
        <f t="shared" si="370"/>
        <v>38</v>
      </c>
      <c r="AC4763" s="103">
        <f t="shared" si="371"/>
        <v>64.620930232558152</v>
      </c>
      <c r="AD4763" s="103">
        <f t="shared" si="372"/>
        <v>2455.5953488372097</v>
      </c>
      <c r="AE4763" s="104">
        <f t="shared" si="373"/>
        <v>328.28411906976748</v>
      </c>
      <c r="AF4763" s="104">
        <f t="shared" si="374"/>
        <v>12474.796524651165</v>
      </c>
    </row>
    <row r="4764" spans="28:32" ht="20.100000000000001" customHeight="1" x14ac:dyDescent="0.5">
      <c r="AB4764" s="102">
        <f t="shared" si="370"/>
        <v>38</v>
      </c>
      <c r="AC4764" s="103">
        <f t="shared" si="371"/>
        <v>64.620930232558152</v>
      </c>
      <c r="AD4764" s="103">
        <f t="shared" si="372"/>
        <v>2455.5953488372097</v>
      </c>
      <c r="AE4764" s="104">
        <f t="shared" si="373"/>
        <v>328.28411906976748</v>
      </c>
      <c r="AF4764" s="104">
        <f t="shared" si="374"/>
        <v>12474.796524651165</v>
      </c>
    </row>
    <row r="4765" spans="28:32" ht="20.100000000000001" customHeight="1" x14ac:dyDescent="0.5">
      <c r="AB4765" s="102">
        <f t="shared" si="370"/>
        <v>38</v>
      </c>
      <c r="AC4765" s="103">
        <f t="shared" si="371"/>
        <v>64.620930232558152</v>
      </c>
      <c r="AD4765" s="103">
        <f t="shared" si="372"/>
        <v>2455.5953488372097</v>
      </c>
      <c r="AE4765" s="104">
        <f t="shared" si="373"/>
        <v>328.28411906976748</v>
      </c>
      <c r="AF4765" s="104">
        <f t="shared" si="374"/>
        <v>12474.796524651165</v>
      </c>
    </row>
    <row r="4766" spans="28:32" ht="20.100000000000001" customHeight="1" x14ac:dyDescent="0.5">
      <c r="AB4766" s="102">
        <f t="shared" si="370"/>
        <v>38</v>
      </c>
      <c r="AC4766" s="103">
        <f t="shared" si="371"/>
        <v>64.620930232558152</v>
      </c>
      <c r="AD4766" s="103">
        <f t="shared" si="372"/>
        <v>2455.5953488372097</v>
      </c>
      <c r="AE4766" s="104">
        <f t="shared" si="373"/>
        <v>328.28411906976748</v>
      </c>
      <c r="AF4766" s="104">
        <f t="shared" si="374"/>
        <v>12474.796524651165</v>
      </c>
    </row>
    <row r="4767" spans="28:32" ht="20.100000000000001" customHeight="1" x14ac:dyDescent="0.5">
      <c r="AB4767" s="102">
        <f t="shared" si="370"/>
        <v>38</v>
      </c>
      <c r="AC4767" s="103">
        <f t="shared" si="371"/>
        <v>64.620930232558152</v>
      </c>
      <c r="AD4767" s="103">
        <f t="shared" si="372"/>
        <v>2455.5953488372097</v>
      </c>
      <c r="AE4767" s="104">
        <f t="shared" si="373"/>
        <v>328.28411906976748</v>
      </c>
      <c r="AF4767" s="104">
        <f t="shared" si="374"/>
        <v>12474.796524651165</v>
      </c>
    </row>
    <row r="4768" spans="28:32" ht="20.100000000000001" customHeight="1" x14ac:dyDescent="0.5">
      <c r="AB4768" s="102">
        <f t="shared" si="370"/>
        <v>38</v>
      </c>
      <c r="AC4768" s="103">
        <f t="shared" si="371"/>
        <v>64.620930232558152</v>
      </c>
      <c r="AD4768" s="103">
        <f t="shared" si="372"/>
        <v>2455.5953488372097</v>
      </c>
      <c r="AE4768" s="104">
        <f t="shared" si="373"/>
        <v>328.28411906976748</v>
      </c>
      <c r="AF4768" s="104">
        <f t="shared" si="374"/>
        <v>12474.796524651165</v>
      </c>
    </row>
    <row r="4769" spans="28:32" ht="20.100000000000001" customHeight="1" x14ac:dyDescent="0.5">
      <c r="AB4769" s="102">
        <f t="shared" si="370"/>
        <v>38</v>
      </c>
      <c r="AC4769" s="103">
        <f t="shared" si="371"/>
        <v>64.620930232558152</v>
      </c>
      <c r="AD4769" s="103">
        <f t="shared" si="372"/>
        <v>2455.5953488372097</v>
      </c>
      <c r="AE4769" s="104">
        <f t="shared" si="373"/>
        <v>328.28411906976748</v>
      </c>
      <c r="AF4769" s="104">
        <f t="shared" si="374"/>
        <v>12474.796524651165</v>
      </c>
    </row>
    <row r="4770" spans="28:32" ht="20.100000000000001" customHeight="1" x14ac:dyDescent="0.5">
      <c r="AB4770" s="102">
        <f t="shared" si="370"/>
        <v>38</v>
      </c>
      <c r="AC4770" s="103">
        <f t="shared" si="371"/>
        <v>64.620930232558152</v>
      </c>
      <c r="AD4770" s="103">
        <f t="shared" si="372"/>
        <v>2455.5953488372097</v>
      </c>
      <c r="AE4770" s="104">
        <f t="shared" si="373"/>
        <v>328.28411906976748</v>
      </c>
      <c r="AF4770" s="104">
        <f t="shared" si="374"/>
        <v>12474.796524651165</v>
      </c>
    </row>
    <row r="4771" spans="28:32" ht="20.100000000000001" customHeight="1" x14ac:dyDescent="0.5">
      <c r="AB4771" s="102">
        <f t="shared" si="370"/>
        <v>38</v>
      </c>
      <c r="AC4771" s="103">
        <f t="shared" si="371"/>
        <v>64.620930232558152</v>
      </c>
      <c r="AD4771" s="103">
        <f t="shared" si="372"/>
        <v>2455.5953488372097</v>
      </c>
      <c r="AE4771" s="104">
        <f t="shared" si="373"/>
        <v>328.28411906976748</v>
      </c>
      <c r="AF4771" s="104">
        <f t="shared" si="374"/>
        <v>12474.796524651165</v>
      </c>
    </row>
    <row r="4772" spans="28:32" ht="20.100000000000001" customHeight="1" x14ac:dyDescent="0.5">
      <c r="AB4772" s="102">
        <f t="shared" si="370"/>
        <v>38</v>
      </c>
      <c r="AC4772" s="103">
        <f t="shared" si="371"/>
        <v>64.620930232558152</v>
      </c>
      <c r="AD4772" s="103">
        <f t="shared" si="372"/>
        <v>2455.5953488372097</v>
      </c>
      <c r="AE4772" s="104">
        <f t="shared" si="373"/>
        <v>328.28411906976748</v>
      </c>
      <c r="AF4772" s="104">
        <f t="shared" si="374"/>
        <v>12474.796524651165</v>
      </c>
    </row>
    <row r="4773" spans="28:32" ht="20.100000000000001" customHeight="1" x14ac:dyDescent="0.5">
      <c r="AB4773" s="102">
        <f t="shared" si="370"/>
        <v>38</v>
      </c>
      <c r="AC4773" s="103">
        <f t="shared" si="371"/>
        <v>64.620930232558152</v>
      </c>
      <c r="AD4773" s="103">
        <f t="shared" si="372"/>
        <v>2455.5953488372097</v>
      </c>
      <c r="AE4773" s="104">
        <f t="shared" si="373"/>
        <v>328.28411906976748</v>
      </c>
      <c r="AF4773" s="104">
        <f t="shared" si="374"/>
        <v>12474.796524651165</v>
      </c>
    </row>
    <row r="4774" spans="28:32" ht="20.100000000000001" customHeight="1" x14ac:dyDescent="0.5">
      <c r="AB4774" s="102">
        <f t="shared" si="370"/>
        <v>38</v>
      </c>
      <c r="AC4774" s="103">
        <f t="shared" si="371"/>
        <v>64.620930232558152</v>
      </c>
      <c r="AD4774" s="103">
        <f t="shared" si="372"/>
        <v>2455.5953488372097</v>
      </c>
      <c r="AE4774" s="104">
        <f t="shared" si="373"/>
        <v>328.28411906976748</v>
      </c>
      <c r="AF4774" s="104">
        <f t="shared" si="374"/>
        <v>12474.796524651165</v>
      </c>
    </row>
    <row r="4775" spans="28:32" ht="20.100000000000001" customHeight="1" x14ac:dyDescent="0.5">
      <c r="AB4775" s="102">
        <f t="shared" si="370"/>
        <v>38</v>
      </c>
      <c r="AC4775" s="103">
        <f t="shared" si="371"/>
        <v>64.620930232558152</v>
      </c>
      <c r="AD4775" s="103">
        <f t="shared" si="372"/>
        <v>2455.5953488372097</v>
      </c>
      <c r="AE4775" s="104">
        <f t="shared" si="373"/>
        <v>328.28411906976748</v>
      </c>
      <c r="AF4775" s="104">
        <f t="shared" si="374"/>
        <v>12474.796524651165</v>
      </c>
    </row>
    <row r="4776" spans="28:32" ht="20.100000000000001" customHeight="1" x14ac:dyDescent="0.5">
      <c r="AB4776" s="102">
        <f t="shared" si="370"/>
        <v>38</v>
      </c>
      <c r="AC4776" s="103">
        <f t="shared" si="371"/>
        <v>64.620930232558152</v>
      </c>
      <c r="AD4776" s="103">
        <f t="shared" si="372"/>
        <v>2455.5953488372097</v>
      </c>
      <c r="AE4776" s="104">
        <f t="shared" si="373"/>
        <v>328.28411906976748</v>
      </c>
      <c r="AF4776" s="104">
        <f t="shared" si="374"/>
        <v>12474.796524651165</v>
      </c>
    </row>
    <row r="4777" spans="28:32" ht="20.100000000000001" customHeight="1" x14ac:dyDescent="0.5">
      <c r="AB4777" s="102">
        <f t="shared" si="370"/>
        <v>38</v>
      </c>
      <c r="AC4777" s="103">
        <f t="shared" si="371"/>
        <v>64.620930232558152</v>
      </c>
      <c r="AD4777" s="103">
        <f t="shared" si="372"/>
        <v>2455.5953488372097</v>
      </c>
      <c r="AE4777" s="104">
        <f t="shared" si="373"/>
        <v>328.28411906976748</v>
      </c>
      <c r="AF4777" s="104">
        <f t="shared" si="374"/>
        <v>12474.796524651165</v>
      </c>
    </row>
    <row r="4778" spans="28:32" ht="20.100000000000001" customHeight="1" x14ac:dyDescent="0.5">
      <c r="AB4778" s="102">
        <f t="shared" si="370"/>
        <v>38</v>
      </c>
      <c r="AC4778" s="103">
        <f t="shared" si="371"/>
        <v>64.620930232558152</v>
      </c>
      <c r="AD4778" s="103">
        <f t="shared" si="372"/>
        <v>2455.5953488372097</v>
      </c>
      <c r="AE4778" s="104">
        <f t="shared" si="373"/>
        <v>328.28411906976748</v>
      </c>
      <c r="AF4778" s="104">
        <f t="shared" si="374"/>
        <v>12474.796524651165</v>
      </c>
    </row>
    <row r="4779" spans="28:32" ht="20.100000000000001" customHeight="1" x14ac:dyDescent="0.5">
      <c r="AB4779" s="102">
        <f t="shared" si="370"/>
        <v>38</v>
      </c>
      <c r="AC4779" s="103">
        <f t="shared" si="371"/>
        <v>64.620930232558152</v>
      </c>
      <c r="AD4779" s="103">
        <f t="shared" si="372"/>
        <v>2455.5953488372097</v>
      </c>
      <c r="AE4779" s="104">
        <f t="shared" si="373"/>
        <v>328.28411906976748</v>
      </c>
      <c r="AF4779" s="104">
        <f t="shared" si="374"/>
        <v>12474.796524651165</v>
      </c>
    </row>
    <row r="4780" spans="28:32" ht="20.100000000000001" customHeight="1" x14ac:dyDescent="0.5">
      <c r="AB4780" s="102">
        <f t="shared" si="370"/>
        <v>38</v>
      </c>
      <c r="AC4780" s="103">
        <f t="shared" si="371"/>
        <v>64.620930232558152</v>
      </c>
      <c r="AD4780" s="103">
        <f t="shared" si="372"/>
        <v>2455.5953488372097</v>
      </c>
      <c r="AE4780" s="104">
        <f t="shared" si="373"/>
        <v>328.28411906976748</v>
      </c>
      <c r="AF4780" s="104">
        <f t="shared" si="374"/>
        <v>12474.796524651165</v>
      </c>
    </row>
    <row r="4781" spans="28:32" ht="20.100000000000001" customHeight="1" x14ac:dyDescent="0.5">
      <c r="AB4781" s="102">
        <f t="shared" si="370"/>
        <v>38</v>
      </c>
      <c r="AC4781" s="103">
        <f t="shared" si="371"/>
        <v>64.620930232558152</v>
      </c>
      <c r="AD4781" s="103">
        <f t="shared" si="372"/>
        <v>2455.5953488372097</v>
      </c>
      <c r="AE4781" s="104">
        <f t="shared" si="373"/>
        <v>328.28411906976748</v>
      </c>
      <c r="AF4781" s="104">
        <f t="shared" si="374"/>
        <v>12474.796524651165</v>
      </c>
    </row>
    <row r="4782" spans="28:32" ht="20.100000000000001" customHeight="1" x14ac:dyDescent="0.5">
      <c r="AB4782" s="102">
        <f t="shared" si="370"/>
        <v>38</v>
      </c>
      <c r="AC4782" s="103">
        <f t="shared" si="371"/>
        <v>64.620930232558152</v>
      </c>
      <c r="AD4782" s="103">
        <f t="shared" si="372"/>
        <v>2455.5953488372097</v>
      </c>
      <c r="AE4782" s="104">
        <f t="shared" si="373"/>
        <v>328.28411906976748</v>
      </c>
      <c r="AF4782" s="104">
        <f t="shared" si="374"/>
        <v>12474.796524651165</v>
      </c>
    </row>
    <row r="4783" spans="28:32" ht="20.100000000000001" customHeight="1" x14ac:dyDescent="0.5">
      <c r="AB4783" s="102">
        <f t="shared" si="370"/>
        <v>38</v>
      </c>
      <c r="AC4783" s="103">
        <f t="shared" si="371"/>
        <v>64.620930232558152</v>
      </c>
      <c r="AD4783" s="103">
        <f t="shared" si="372"/>
        <v>2455.5953488372097</v>
      </c>
      <c r="AE4783" s="104">
        <f t="shared" si="373"/>
        <v>328.28411906976748</v>
      </c>
      <c r="AF4783" s="104">
        <f t="shared" si="374"/>
        <v>12474.796524651165</v>
      </c>
    </row>
    <row r="4784" spans="28:32" ht="20.100000000000001" customHeight="1" x14ac:dyDescent="0.5">
      <c r="AB4784" s="102">
        <f t="shared" si="370"/>
        <v>38</v>
      </c>
      <c r="AC4784" s="103">
        <f t="shared" si="371"/>
        <v>64.620930232558152</v>
      </c>
      <c r="AD4784" s="103">
        <f t="shared" si="372"/>
        <v>2455.5953488372097</v>
      </c>
      <c r="AE4784" s="104">
        <f t="shared" si="373"/>
        <v>328.28411906976748</v>
      </c>
      <c r="AF4784" s="104">
        <f t="shared" si="374"/>
        <v>12474.796524651165</v>
      </c>
    </row>
    <row r="4785" spans="28:32" ht="20.100000000000001" customHeight="1" x14ac:dyDescent="0.5">
      <c r="AB4785" s="102">
        <f t="shared" si="370"/>
        <v>38</v>
      </c>
      <c r="AC4785" s="103">
        <f t="shared" si="371"/>
        <v>64.620930232558152</v>
      </c>
      <c r="AD4785" s="103">
        <f t="shared" si="372"/>
        <v>2455.5953488372097</v>
      </c>
      <c r="AE4785" s="104">
        <f t="shared" si="373"/>
        <v>328.28411906976748</v>
      </c>
      <c r="AF4785" s="104">
        <f t="shared" si="374"/>
        <v>12474.796524651165</v>
      </c>
    </row>
    <row r="4786" spans="28:32" ht="20.100000000000001" customHeight="1" x14ac:dyDescent="0.5">
      <c r="AB4786" s="102">
        <f t="shared" si="370"/>
        <v>38</v>
      </c>
      <c r="AC4786" s="103">
        <f t="shared" si="371"/>
        <v>64.620930232558152</v>
      </c>
      <c r="AD4786" s="103">
        <f t="shared" si="372"/>
        <v>2455.5953488372097</v>
      </c>
      <c r="AE4786" s="104">
        <f t="shared" si="373"/>
        <v>328.28411906976748</v>
      </c>
      <c r="AF4786" s="104">
        <f t="shared" si="374"/>
        <v>12474.796524651165</v>
      </c>
    </row>
    <row r="4787" spans="28:32" ht="20.100000000000001" customHeight="1" x14ac:dyDescent="0.5">
      <c r="AB4787" s="102">
        <f t="shared" si="370"/>
        <v>38</v>
      </c>
      <c r="AC4787" s="103">
        <f t="shared" si="371"/>
        <v>64.620930232558152</v>
      </c>
      <c r="AD4787" s="103">
        <f t="shared" si="372"/>
        <v>2455.5953488372097</v>
      </c>
      <c r="AE4787" s="104">
        <f t="shared" si="373"/>
        <v>328.28411906976748</v>
      </c>
      <c r="AF4787" s="104">
        <f t="shared" si="374"/>
        <v>12474.796524651165</v>
      </c>
    </row>
    <row r="4788" spans="28:32" ht="20.100000000000001" customHeight="1" x14ac:dyDescent="0.5">
      <c r="AB4788" s="102">
        <f t="shared" si="370"/>
        <v>38</v>
      </c>
      <c r="AC4788" s="103">
        <f t="shared" si="371"/>
        <v>64.620930232558152</v>
      </c>
      <c r="AD4788" s="103">
        <f t="shared" si="372"/>
        <v>2455.5953488372097</v>
      </c>
      <c r="AE4788" s="104">
        <f t="shared" si="373"/>
        <v>328.28411906976748</v>
      </c>
      <c r="AF4788" s="104">
        <f t="shared" si="374"/>
        <v>12474.796524651165</v>
      </c>
    </row>
    <row r="4789" spans="28:32" ht="20.100000000000001" customHeight="1" x14ac:dyDescent="0.5">
      <c r="AB4789" s="102">
        <f t="shared" si="370"/>
        <v>38</v>
      </c>
      <c r="AC4789" s="103">
        <f t="shared" si="371"/>
        <v>64.620930232558152</v>
      </c>
      <c r="AD4789" s="103">
        <f t="shared" si="372"/>
        <v>2455.5953488372097</v>
      </c>
      <c r="AE4789" s="104">
        <f t="shared" si="373"/>
        <v>328.28411906976748</v>
      </c>
      <c r="AF4789" s="104">
        <f t="shared" si="374"/>
        <v>12474.796524651165</v>
      </c>
    </row>
    <row r="4790" spans="28:32" ht="20.100000000000001" customHeight="1" x14ac:dyDescent="0.5">
      <c r="AB4790" s="102">
        <f t="shared" si="370"/>
        <v>38</v>
      </c>
      <c r="AC4790" s="103">
        <f t="shared" si="371"/>
        <v>64.620930232558152</v>
      </c>
      <c r="AD4790" s="103">
        <f t="shared" si="372"/>
        <v>2455.5953488372097</v>
      </c>
      <c r="AE4790" s="104">
        <f t="shared" si="373"/>
        <v>328.28411906976748</v>
      </c>
      <c r="AF4790" s="104">
        <f t="shared" si="374"/>
        <v>12474.796524651165</v>
      </c>
    </row>
    <row r="4791" spans="28:32" ht="20.100000000000001" customHeight="1" x14ac:dyDescent="0.5">
      <c r="AB4791" s="102">
        <f t="shared" si="370"/>
        <v>38</v>
      </c>
      <c r="AC4791" s="103">
        <f t="shared" si="371"/>
        <v>64.620930232558152</v>
      </c>
      <c r="AD4791" s="103">
        <f t="shared" si="372"/>
        <v>2455.5953488372097</v>
      </c>
      <c r="AE4791" s="104">
        <f t="shared" si="373"/>
        <v>328.28411906976748</v>
      </c>
      <c r="AF4791" s="104">
        <f t="shared" si="374"/>
        <v>12474.796524651165</v>
      </c>
    </row>
    <row r="4792" spans="28:32" ht="20.100000000000001" customHeight="1" x14ac:dyDescent="0.5">
      <c r="AB4792" s="102">
        <f t="shared" si="370"/>
        <v>38</v>
      </c>
      <c r="AC4792" s="103">
        <f t="shared" si="371"/>
        <v>64.620930232558152</v>
      </c>
      <c r="AD4792" s="103">
        <f t="shared" si="372"/>
        <v>2455.5953488372097</v>
      </c>
      <c r="AE4792" s="104">
        <f t="shared" si="373"/>
        <v>328.28411906976748</v>
      </c>
      <c r="AF4792" s="104">
        <f t="shared" si="374"/>
        <v>12474.796524651165</v>
      </c>
    </row>
    <row r="4793" spans="28:32" ht="20.100000000000001" customHeight="1" x14ac:dyDescent="0.5">
      <c r="AB4793" s="102">
        <f t="shared" si="370"/>
        <v>38</v>
      </c>
      <c r="AC4793" s="103">
        <f t="shared" si="371"/>
        <v>64.620930232558152</v>
      </c>
      <c r="AD4793" s="103">
        <f t="shared" si="372"/>
        <v>2455.5953488372097</v>
      </c>
      <c r="AE4793" s="104">
        <f t="shared" si="373"/>
        <v>328.28411906976748</v>
      </c>
      <c r="AF4793" s="104">
        <f t="shared" si="374"/>
        <v>12474.796524651165</v>
      </c>
    </row>
    <row r="4794" spans="28:32" ht="20.100000000000001" customHeight="1" x14ac:dyDescent="0.5">
      <c r="AB4794" s="102">
        <f t="shared" si="370"/>
        <v>38</v>
      </c>
      <c r="AC4794" s="103">
        <f t="shared" si="371"/>
        <v>64.620930232558152</v>
      </c>
      <c r="AD4794" s="103">
        <f t="shared" si="372"/>
        <v>2455.5953488372097</v>
      </c>
      <c r="AE4794" s="104">
        <f t="shared" si="373"/>
        <v>328.28411906976748</v>
      </c>
      <c r="AF4794" s="104">
        <f t="shared" si="374"/>
        <v>12474.796524651165</v>
      </c>
    </row>
    <row r="4795" spans="28:32" ht="20.100000000000001" customHeight="1" x14ac:dyDescent="0.5">
      <c r="AB4795" s="102">
        <f t="shared" si="370"/>
        <v>38</v>
      </c>
      <c r="AC4795" s="103">
        <f t="shared" si="371"/>
        <v>64.620930232558152</v>
      </c>
      <c r="AD4795" s="103">
        <f t="shared" si="372"/>
        <v>2455.5953488372097</v>
      </c>
      <c r="AE4795" s="104">
        <f t="shared" si="373"/>
        <v>328.28411906976748</v>
      </c>
      <c r="AF4795" s="104">
        <f t="shared" si="374"/>
        <v>12474.796524651165</v>
      </c>
    </row>
    <row r="4796" spans="28:32" ht="20.100000000000001" customHeight="1" x14ac:dyDescent="0.5">
      <c r="AB4796" s="102">
        <f t="shared" si="370"/>
        <v>38</v>
      </c>
      <c r="AC4796" s="103">
        <f t="shared" si="371"/>
        <v>64.620930232558152</v>
      </c>
      <c r="AD4796" s="103">
        <f t="shared" si="372"/>
        <v>2455.5953488372097</v>
      </c>
      <c r="AE4796" s="104">
        <f t="shared" si="373"/>
        <v>328.28411906976748</v>
      </c>
      <c r="AF4796" s="104">
        <f t="shared" si="374"/>
        <v>12474.796524651165</v>
      </c>
    </row>
    <row r="4797" spans="28:32" ht="20.100000000000001" customHeight="1" x14ac:dyDescent="0.5">
      <c r="AB4797" s="102">
        <f t="shared" si="370"/>
        <v>38</v>
      </c>
      <c r="AC4797" s="103">
        <f t="shared" si="371"/>
        <v>64.620930232558152</v>
      </c>
      <c r="AD4797" s="103">
        <f t="shared" si="372"/>
        <v>2455.5953488372097</v>
      </c>
      <c r="AE4797" s="104">
        <f t="shared" si="373"/>
        <v>328.28411906976748</v>
      </c>
      <c r="AF4797" s="104">
        <f t="shared" si="374"/>
        <v>12474.796524651165</v>
      </c>
    </row>
    <row r="4798" spans="28:32" ht="20.100000000000001" customHeight="1" x14ac:dyDescent="0.5">
      <c r="AB4798" s="102">
        <f t="shared" si="370"/>
        <v>38</v>
      </c>
      <c r="AC4798" s="103">
        <f t="shared" si="371"/>
        <v>64.620930232558152</v>
      </c>
      <c r="AD4798" s="103">
        <f t="shared" si="372"/>
        <v>2455.5953488372097</v>
      </c>
      <c r="AE4798" s="104">
        <f t="shared" si="373"/>
        <v>328.28411906976748</v>
      </c>
      <c r="AF4798" s="104">
        <f t="shared" si="374"/>
        <v>12474.796524651165</v>
      </c>
    </row>
    <row r="4799" spans="28:32" ht="20.100000000000001" customHeight="1" x14ac:dyDescent="0.5">
      <c r="AB4799" s="102">
        <f t="shared" si="370"/>
        <v>38</v>
      </c>
      <c r="AC4799" s="103">
        <f t="shared" si="371"/>
        <v>64.620930232558152</v>
      </c>
      <c r="AD4799" s="103">
        <f t="shared" si="372"/>
        <v>2455.5953488372097</v>
      </c>
      <c r="AE4799" s="104">
        <f t="shared" si="373"/>
        <v>328.28411906976748</v>
      </c>
      <c r="AF4799" s="104">
        <f t="shared" si="374"/>
        <v>12474.796524651165</v>
      </c>
    </row>
    <row r="4800" spans="28:32" ht="20.100000000000001" customHeight="1" x14ac:dyDescent="0.5">
      <c r="AB4800" s="102">
        <f t="shared" si="370"/>
        <v>38</v>
      </c>
      <c r="AC4800" s="103">
        <f t="shared" si="371"/>
        <v>64.620930232558152</v>
      </c>
      <c r="AD4800" s="103">
        <f t="shared" si="372"/>
        <v>2455.5953488372097</v>
      </c>
      <c r="AE4800" s="104">
        <f t="shared" si="373"/>
        <v>328.28411906976748</v>
      </c>
      <c r="AF4800" s="104">
        <f t="shared" si="374"/>
        <v>12474.796524651165</v>
      </c>
    </row>
    <row r="4801" spans="28:32" ht="20.100000000000001" customHeight="1" x14ac:dyDescent="0.5">
      <c r="AB4801" s="102">
        <f t="shared" si="370"/>
        <v>38</v>
      </c>
      <c r="AC4801" s="103">
        <f t="shared" si="371"/>
        <v>64.620930232558152</v>
      </c>
      <c r="AD4801" s="103">
        <f t="shared" si="372"/>
        <v>2455.5953488372097</v>
      </c>
      <c r="AE4801" s="104">
        <f t="shared" si="373"/>
        <v>328.28411906976748</v>
      </c>
      <c r="AF4801" s="104">
        <f t="shared" si="374"/>
        <v>12474.796524651165</v>
      </c>
    </row>
    <row r="4802" spans="28:32" ht="20.100000000000001" customHeight="1" x14ac:dyDescent="0.5">
      <c r="AB4802" s="102">
        <f t="shared" si="370"/>
        <v>38</v>
      </c>
      <c r="AC4802" s="103">
        <f t="shared" si="371"/>
        <v>64.620930232558152</v>
      </c>
      <c r="AD4802" s="103">
        <f t="shared" si="372"/>
        <v>2455.5953488372097</v>
      </c>
      <c r="AE4802" s="104">
        <f t="shared" si="373"/>
        <v>328.28411906976748</v>
      </c>
      <c r="AF4802" s="104">
        <f t="shared" si="374"/>
        <v>12474.796524651165</v>
      </c>
    </row>
    <row r="4803" spans="28:32" ht="20.100000000000001" customHeight="1" x14ac:dyDescent="0.5">
      <c r="AB4803" s="102">
        <f t="shared" si="370"/>
        <v>38</v>
      </c>
      <c r="AC4803" s="103">
        <f t="shared" si="371"/>
        <v>64.620930232558152</v>
      </c>
      <c r="AD4803" s="103">
        <f t="shared" si="372"/>
        <v>2455.5953488372097</v>
      </c>
      <c r="AE4803" s="104">
        <f t="shared" si="373"/>
        <v>328.28411906976748</v>
      </c>
      <c r="AF4803" s="104">
        <f t="shared" si="374"/>
        <v>12474.796524651165</v>
      </c>
    </row>
    <row r="4804" spans="28:32" ht="20.100000000000001" customHeight="1" x14ac:dyDescent="0.5">
      <c r="AB4804" s="102">
        <f t="shared" si="370"/>
        <v>38</v>
      </c>
      <c r="AC4804" s="103">
        <f t="shared" si="371"/>
        <v>64.620930232558152</v>
      </c>
      <c r="AD4804" s="103">
        <f t="shared" si="372"/>
        <v>2455.5953488372097</v>
      </c>
      <c r="AE4804" s="104">
        <f t="shared" si="373"/>
        <v>328.28411906976748</v>
      </c>
      <c r="AF4804" s="104">
        <f t="shared" si="374"/>
        <v>12474.796524651165</v>
      </c>
    </row>
    <row r="4805" spans="28:32" ht="20.100000000000001" customHeight="1" x14ac:dyDescent="0.5">
      <c r="AB4805" s="102">
        <f t="shared" si="370"/>
        <v>38</v>
      </c>
      <c r="AC4805" s="103">
        <f t="shared" si="371"/>
        <v>64.620930232558152</v>
      </c>
      <c r="AD4805" s="103">
        <f t="shared" si="372"/>
        <v>2455.5953488372097</v>
      </c>
      <c r="AE4805" s="104">
        <f t="shared" si="373"/>
        <v>328.28411906976748</v>
      </c>
      <c r="AF4805" s="104">
        <f t="shared" si="374"/>
        <v>12474.796524651165</v>
      </c>
    </row>
    <row r="4806" spans="28:32" ht="20.100000000000001" customHeight="1" x14ac:dyDescent="0.5">
      <c r="AB4806" s="102">
        <f t="shared" si="370"/>
        <v>38</v>
      </c>
      <c r="AC4806" s="103">
        <f t="shared" si="371"/>
        <v>64.620930232558152</v>
      </c>
      <c r="AD4806" s="103">
        <f t="shared" si="372"/>
        <v>2455.5953488372097</v>
      </c>
      <c r="AE4806" s="104">
        <f t="shared" si="373"/>
        <v>328.28411906976748</v>
      </c>
      <c r="AF4806" s="104">
        <f t="shared" si="374"/>
        <v>12474.796524651165</v>
      </c>
    </row>
    <row r="4807" spans="28:32" ht="20.100000000000001" customHeight="1" x14ac:dyDescent="0.5">
      <c r="AB4807" s="102">
        <f t="shared" ref="AB4807:AB4870" si="375">AB4806+U4807</f>
        <v>38</v>
      </c>
      <c r="AC4807" s="103">
        <f t="shared" ref="AC4807:AC4870" si="376">IF(U4807&gt;0,(W4807+AD4806)/AB4807,AC4806)</f>
        <v>64.620930232558152</v>
      </c>
      <c r="AD4807" s="103">
        <f t="shared" ref="AD4807:AD4870" si="377">AB4807*AC4807</f>
        <v>2455.5953488372097</v>
      </c>
      <c r="AE4807" s="104">
        <f t="shared" ref="AE4807:AE4870" si="378">IF(U4807&gt;0,(AF4806+Z4807)/AB4807,AE4806)</f>
        <v>328.28411906976748</v>
      </c>
      <c r="AF4807" s="104">
        <f t="shared" ref="AF4807:AF4870" si="379">AB4807*AE4807</f>
        <v>12474.796524651165</v>
      </c>
    </row>
    <row r="4808" spans="28:32" ht="20.100000000000001" customHeight="1" x14ac:dyDescent="0.5">
      <c r="AB4808" s="102">
        <f t="shared" si="375"/>
        <v>38</v>
      </c>
      <c r="AC4808" s="103">
        <f t="shared" si="376"/>
        <v>64.620930232558152</v>
      </c>
      <c r="AD4808" s="103">
        <f t="shared" si="377"/>
        <v>2455.5953488372097</v>
      </c>
      <c r="AE4808" s="104">
        <f t="shared" si="378"/>
        <v>328.28411906976748</v>
      </c>
      <c r="AF4808" s="104">
        <f t="shared" si="379"/>
        <v>12474.796524651165</v>
      </c>
    </row>
    <row r="4809" spans="28:32" ht="20.100000000000001" customHeight="1" x14ac:dyDescent="0.5">
      <c r="AB4809" s="102">
        <f t="shared" si="375"/>
        <v>38</v>
      </c>
      <c r="AC4809" s="103">
        <f t="shared" si="376"/>
        <v>64.620930232558152</v>
      </c>
      <c r="AD4809" s="103">
        <f t="shared" si="377"/>
        <v>2455.5953488372097</v>
      </c>
      <c r="AE4809" s="104">
        <f t="shared" si="378"/>
        <v>328.28411906976748</v>
      </c>
      <c r="AF4809" s="104">
        <f t="shared" si="379"/>
        <v>12474.796524651165</v>
      </c>
    </row>
    <row r="4810" spans="28:32" ht="20.100000000000001" customHeight="1" x14ac:dyDescent="0.5">
      <c r="AB4810" s="102">
        <f t="shared" si="375"/>
        <v>38</v>
      </c>
      <c r="AC4810" s="103">
        <f t="shared" si="376"/>
        <v>64.620930232558152</v>
      </c>
      <c r="AD4810" s="103">
        <f t="shared" si="377"/>
        <v>2455.5953488372097</v>
      </c>
      <c r="AE4810" s="104">
        <f t="shared" si="378"/>
        <v>328.28411906976748</v>
      </c>
      <c r="AF4810" s="104">
        <f t="shared" si="379"/>
        <v>12474.796524651165</v>
      </c>
    </row>
    <row r="4811" spans="28:32" ht="20.100000000000001" customHeight="1" x14ac:dyDescent="0.5">
      <c r="AB4811" s="102">
        <f t="shared" si="375"/>
        <v>38</v>
      </c>
      <c r="AC4811" s="103">
        <f t="shared" si="376"/>
        <v>64.620930232558152</v>
      </c>
      <c r="AD4811" s="103">
        <f t="shared" si="377"/>
        <v>2455.5953488372097</v>
      </c>
      <c r="AE4811" s="104">
        <f t="shared" si="378"/>
        <v>328.28411906976748</v>
      </c>
      <c r="AF4811" s="104">
        <f t="shared" si="379"/>
        <v>12474.796524651165</v>
      </c>
    </row>
    <row r="4812" spans="28:32" ht="20.100000000000001" customHeight="1" x14ac:dyDescent="0.5">
      <c r="AB4812" s="102">
        <f t="shared" si="375"/>
        <v>38</v>
      </c>
      <c r="AC4812" s="103">
        <f t="shared" si="376"/>
        <v>64.620930232558152</v>
      </c>
      <c r="AD4812" s="103">
        <f t="shared" si="377"/>
        <v>2455.5953488372097</v>
      </c>
      <c r="AE4812" s="104">
        <f t="shared" si="378"/>
        <v>328.28411906976748</v>
      </c>
      <c r="AF4812" s="104">
        <f t="shared" si="379"/>
        <v>12474.796524651165</v>
      </c>
    </row>
    <row r="4813" spans="28:32" ht="20.100000000000001" customHeight="1" x14ac:dyDescent="0.5">
      <c r="AB4813" s="102">
        <f t="shared" si="375"/>
        <v>38</v>
      </c>
      <c r="AC4813" s="103">
        <f t="shared" si="376"/>
        <v>64.620930232558152</v>
      </c>
      <c r="AD4813" s="103">
        <f t="shared" si="377"/>
        <v>2455.5953488372097</v>
      </c>
      <c r="AE4813" s="104">
        <f t="shared" si="378"/>
        <v>328.28411906976748</v>
      </c>
      <c r="AF4813" s="104">
        <f t="shared" si="379"/>
        <v>12474.796524651165</v>
      </c>
    </row>
    <row r="4814" spans="28:32" ht="20.100000000000001" customHeight="1" x14ac:dyDescent="0.5">
      <c r="AB4814" s="102">
        <f t="shared" si="375"/>
        <v>38</v>
      </c>
      <c r="AC4814" s="103">
        <f t="shared" si="376"/>
        <v>64.620930232558152</v>
      </c>
      <c r="AD4814" s="103">
        <f t="shared" si="377"/>
        <v>2455.5953488372097</v>
      </c>
      <c r="AE4814" s="104">
        <f t="shared" si="378"/>
        <v>328.28411906976748</v>
      </c>
      <c r="AF4814" s="104">
        <f t="shared" si="379"/>
        <v>12474.796524651165</v>
      </c>
    </row>
    <row r="4815" spans="28:32" ht="20.100000000000001" customHeight="1" x14ac:dyDescent="0.5">
      <c r="AB4815" s="102">
        <f t="shared" si="375"/>
        <v>38</v>
      </c>
      <c r="AC4815" s="103">
        <f t="shared" si="376"/>
        <v>64.620930232558152</v>
      </c>
      <c r="AD4815" s="103">
        <f t="shared" si="377"/>
        <v>2455.5953488372097</v>
      </c>
      <c r="AE4815" s="104">
        <f t="shared" si="378"/>
        <v>328.28411906976748</v>
      </c>
      <c r="AF4815" s="104">
        <f t="shared" si="379"/>
        <v>12474.796524651165</v>
      </c>
    </row>
    <row r="4816" spans="28:32" ht="20.100000000000001" customHeight="1" x14ac:dyDescent="0.5">
      <c r="AB4816" s="102">
        <f t="shared" si="375"/>
        <v>38</v>
      </c>
      <c r="AC4816" s="103">
        <f t="shared" si="376"/>
        <v>64.620930232558152</v>
      </c>
      <c r="AD4816" s="103">
        <f t="shared" si="377"/>
        <v>2455.5953488372097</v>
      </c>
      <c r="AE4816" s="104">
        <f t="shared" si="378"/>
        <v>328.28411906976748</v>
      </c>
      <c r="AF4816" s="104">
        <f t="shared" si="379"/>
        <v>12474.796524651165</v>
      </c>
    </row>
    <row r="4817" spans="28:32" ht="20.100000000000001" customHeight="1" x14ac:dyDescent="0.5">
      <c r="AB4817" s="102">
        <f t="shared" si="375"/>
        <v>38</v>
      </c>
      <c r="AC4817" s="103">
        <f t="shared" si="376"/>
        <v>64.620930232558152</v>
      </c>
      <c r="AD4817" s="103">
        <f t="shared" si="377"/>
        <v>2455.5953488372097</v>
      </c>
      <c r="AE4817" s="104">
        <f t="shared" si="378"/>
        <v>328.28411906976748</v>
      </c>
      <c r="AF4817" s="104">
        <f t="shared" si="379"/>
        <v>12474.796524651165</v>
      </c>
    </row>
    <row r="4818" spans="28:32" ht="20.100000000000001" customHeight="1" x14ac:dyDescent="0.5">
      <c r="AB4818" s="102">
        <f t="shared" si="375"/>
        <v>38</v>
      </c>
      <c r="AC4818" s="103">
        <f t="shared" si="376"/>
        <v>64.620930232558152</v>
      </c>
      <c r="AD4818" s="103">
        <f t="shared" si="377"/>
        <v>2455.5953488372097</v>
      </c>
      <c r="AE4818" s="104">
        <f t="shared" si="378"/>
        <v>328.28411906976748</v>
      </c>
      <c r="AF4818" s="104">
        <f t="shared" si="379"/>
        <v>12474.796524651165</v>
      </c>
    </row>
    <row r="4819" spans="28:32" ht="20.100000000000001" customHeight="1" x14ac:dyDescent="0.5">
      <c r="AB4819" s="102">
        <f t="shared" si="375"/>
        <v>38</v>
      </c>
      <c r="AC4819" s="103">
        <f t="shared" si="376"/>
        <v>64.620930232558152</v>
      </c>
      <c r="AD4819" s="103">
        <f t="shared" si="377"/>
        <v>2455.5953488372097</v>
      </c>
      <c r="AE4819" s="104">
        <f t="shared" si="378"/>
        <v>328.28411906976748</v>
      </c>
      <c r="AF4819" s="104">
        <f t="shared" si="379"/>
        <v>12474.796524651165</v>
      </c>
    </row>
    <row r="4820" spans="28:32" ht="20.100000000000001" customHeight="1" x14ac:dyDescent="0.5">
      <c r="AB4820" s="102">
        <f t="shared" si="375"/>
        <v>38</v>
      </c>
      <c r="AC4820" s="103">
        <f t="shared" si="376"/>
        <v>64.620930232558152</v>
      </c>
      <c r="AD4820" s="103">
        <f t="shared" si="377"/>
        <v>2455.5953488372097</v>
      </c>
      <c r="AE4820" s="104">
        <f t="shared" si="378"/>
        <v>328.28411906976748</v>
      </c>
      <c r="AF4820" s="104">
        <f t="shared" si="379"/>
        <v>12474.796524651165</v>
      </c>
    </row>
    <row r="4821" spans="28:32" ht="20.100000000000001" customHeight="1" x14ac:dyDescent="0.5">
      <c r="AB4821" s="102">
        <f t="shared" si="375"/>
        <v>38</v>
      </c>
      <c r="AC4821" s="103">
        <f t="shared" si="376"/>
        <v>64.620930232558152</v>
      </c>
      <c r="AD4821" s="103">
        <f t="shared" si="377"/>
        <v>2455.5953488372097</v>
      </c>
      <c r="AE4821" s="104">
        <f t="shared" si="378"/>
        <v>328.28411906976748</v>
      </c>
      <c r="AF4821" s="104">
        <f t="shared" si="379"/>
        <v>12474.796524651165</v>
      </c>
    </row>
    <row r="4822" spans="28:32" ht="20.100000000000001" customHeight="1" x14ac:dyDescent="0.5">
      <c r="AB4822" s="102">
        <f t="shared" si="375"/>
        <v>38</v>
      </c>
      <c r="AC4822" s="103">
        <f t="shared" si="376"/>
        <v>64.620930232558152</v>
      </c>
      <c r="AD4822" s="103">
        <f t="shared" si="377"/>
        <v>2455.5953488372097</v>
      </c>
      <c r="AE4822" s="104">
        <f t="shared" si="378"/>
        <v>328.28411906976748</v>
      </c>
      <c r="AF4822" s="104">
        <f t="shared" si="379"/>
        <v>12474.796524651165</v>
      </c>
    </row>
    <row r="4823" spans="28:32" ht="20.100000000000001" customHeight="1" x14ac:dyDescent="0.5">
      <c r="AB4823" s="102">
        <f t="shared" si="375"/>
        <v>38</v>
      </c>
      <c r="AC4823" s="103">
        <f t="shared" si="376"/>
        <v>64.620930232558152</v>
      </c>
      <c r="AD4823" s="103">
        <f t="shared" si="377"/>
        <v>2455.5953488372097</v>
      </c>
      <c r="AE4823" s="104">
        <f t="shared" si="378"/>
        <v>328.28411906976748</v>
      </c>
      <c r="AF4823" s="104">
        <f t="shared" si="379"/>
        <v>12474.796524651165</v>
      </c>
    </row>
    <row r="4824" spans="28:32" ht="20.100000000000001" customHeight="1" x14ac:dyDescent="0.5">
      <c r="AB4824" s="102">
        <f t="shared" si="375"/>
        <v>38</v>
      </c>
      <c r="AC4824" s="103">
        <f t="shared" si="376"/>
        <v>64.620930232558152</v>
      </c>
      <c r="AD4824" s="103">
        <f t="shared" si="377"/>
        <v>2455.5953488372097</v>
      </c>
      <c r="AE4824" s="104">
        <f t="shared" si="378"/>
        <v>328.28411906976748</v>
      </c>
      <c r="AF4824" s="104">
        <f t="shared" si="379"/>
        <v>12474.796524651165</v>
      </c>
    </row>
    <row r="4825" spans="28:32" ht="20.100000000000001" customHeight="1" x14ac:dyDescent="0.5">
      <c r="AB4825" s="102">
        <f t="shared" si="375"/>
        <v>38</v>
      </c>
      <c r="AC4825" s="103">
        <f t="shared" si="376"/>
        <v>64.620930232558152</v>
      </c>
      <c r="AD4825" s="103">
        <f t="shared" si="377"/>
        <v>2455.5953488372097</v>
      </c>
      <c r="AE4825" s="104">
        <f t="shared" si="378"/>
        <v>328.28411906976748</v>
      </c>
      <c r="AF4825" s="104">
        <f t="shared" si="379"/>
        <v>12474.796524651165</v>
      </c>
    </row>
    <row r="4826" spans="28:32" ht="20.100000000000001" customHeight="1" x14ac:dyDescent="0.5">
      <c r="AB4826" s="102">
        <f t="shared" si="375"/>
        <v>38</v>
      </c>
      <c r="AC4826" s="103">
        <f t="shared" si="376"/>
        <v>64.620930232558152</v>
      </c>
      <c r="AD4826" s="103">
        <f t="shared" si="377"/>
        <v>2455.5953488372097</v>
      </c>
      <c r="AE4826" s="104">
        <f t="shared" si="378"/>
        <v>328.28411906976748</v>
      </c>
      <c r="AF4826" s="104">
        <f t="shared" si="379"/>
        <v>12474.796524651165</v>
      </c>
    </row>
    <row r="4827" spans="28:32" ht="20.100000000000001" customHeight="1" x14ac:dyDescent="0.5">
      <c r="AB4827" s="102">
        <f t="shared" si="375"/>
        <v>38</v>
      </c>
      <c r="AC4827" s="103">
        <f t="shared" si="376"/>
        <v>64.620930232558152</v>
      </c>
      <c r="AD4827" s="103">
        <f t="shared" si="377"/>
        <v>2455.5953488372097</v>
      </c>
      <c r="AE4827" s="104">
        <f t="shared" si="378"/>
        <v>328.28411906976748</v>
      </c>
      <c r="AF4827" s="104">
        <f t="shared" si="379"/>
        <v>12474.796524651165</v>
      </c>
    </row>
    <row r="4828" spans="28:32" ht="20.100000000000001" customHeight="1" x14ac:dyDescent="0.5">
      <c r="AB4828" s="102">
        <f t="shared" si="375"/>
        <v>38</v>
      </c>
      <c r="AC4828" s="103">
        <f t="shared" si="376"/>
        <v>64.620930232558152</v>
      </c>
      <c r="AD4828" s="103">
        <f t="shared" si="377"/>
        <v>2455.5953488372097</v>
      </c>
      <c r="AE4828" s="104">
        <f t="shared" si="378"/>
        <v>328.28411906976748</v>
      </c>
      <c r="AF4828" s="104">
        <f t="shared" si="379"/>
        <v>12474.796524651165</v>
      </c>
    </row>
    <row r="4829" spans="28:32" ht="20.100000000000001" customHeight="1" x14ac:dyDescent="0.5">
      <c r="AB4829" s="102">
        <f t="shared" si="375"/>
        <v>38</v>
      </c>
      <c r="AC4829" s="103">
        <f t="shared" si="376"/>
        <v>64.620930232558152</v>
      </c>
      <c r="AD4829" s="103">
        <f t="shared" si="377"/>
        <v>2455.5953488372097</v>
      </c>
      <c r="AE4829" s="104">
        <f t="shared" si="378"/>
        <v>328.28411906976748</v>
      </c>
      <c r="AF4829" s="104">
        <f t="shared" si="379"/>
        <v>12474.796524651165</v>
      </c>
    </row>
    <row r="4830" spans="28:32" ht="20.100000000000001" customHeight="1" x14ac:dyDescent="0.5">
      <c r="AB4830" s="102">
        <f t="shared" si="375"/>
        <v>38</v>
      </c>
      <c r="AC4830" s="103">
        <f t="shared" si="376"/>
        <v>64.620930232558152</v>
      </c>
      <c r="AD4830" s="103">
        <f t="shared" si="377"/>
        <v>2455.5953488372097</v>
      </c>
      <c r="AE4830" s="104">
        <f t="shared" si="378"/>
        <v>328.28411906976748</v>
      </c>
      <c r="AF4830" s="104">
        <f t="shared" si="379"/>
        <v>12474.796524651165</v>
      </c>
    </row>
    <row r="4831" spans="28:32" ht="20.100000000000001" customHeight="1" x14ac:dyDescent="0.5">
      <c r="AB4831" s="102">
        <f t="shared" si="375"/>
        <v>38</v>
      </c>
      <c r="AC4831" s="103">
        <f t="shared" si="376"/>
        <v>64.620930232558152</v>
      </c>
      <c r="AD4831" s="103">
        <f t="shared" si="377"/>
        <v>2455.5953488372097</v>
      </c>
      <c r="AE4831" s="104">
        <f t="shared" si="378"/>
        <v>328.28411906976748</v>
      </c>
      <c r="AF4831" s="104">
        <f t="shared" si="379"/>
        <v>12474.796524651165</v>
      </c>
    </row>
    <row r="4832" spans="28:32" ht="20.100000000000001" customHeight="1" x14ac:dyDescent="0.5">
      <c r="AB4832" s="102">
        <f t="shared" si="375"/>
        <v>38</v>
      </c>
      <c r="AC4832" s="103">
        <f t="shared" si="376"/>
        <v>64.620930232558152</v>
      </c>
      <c r="AD4832" s="103">
        <f t="shared" si="377"/>
        <v>2455.5953488372097</v>
      </c>
      <c r="AE4832" s="104">
        <f t="shared" si="378"/>
        <v>328.28411906976748</v>
      </c>
      <c r="AF4832" s="104">
        <f t="shared" si="379"/>
        <v>12474.796524651165</v>
      </c>
    </row>
    <row r="4833" spans="28:32" ht="20.100000000000001" customHeight="1" x14ac:dyDescent="0.5">
      <c r="AB4833" s="102">
        <f t="shared" si="375"/>
        <v>38</v>
      </c>
      <c r="AC4833" s="103">
        <f t="shared" si="376"/>
        <v>64.620930232558152</v>
      </c>
      <c r="AD4833" s="103">
        <f t="shared" si="377"/>
        <v>2455.5953488372097</v>
      </c>
      <c r="AE4833" s="104">
        <f t="shared" si="378"/>
        <v>328.28411906976748</v>
      </c>
      <c r="AF4833" s="104">
        <f t="shared" si="379"/>
        <v>12474.796524651165</v>
      </c>
    </row>
    <row r="4834" spans="28:32" ht="20.100000000000001" customHeight="1" x14ac:dyDescent="0.5">
      <c r="AB4834" s="102">
        <f t="shared" si="375"/>
        <v>38</v>
      </c>
      <c r="AC4834" s="103">
        <f t="shared" si="376"/>
        <v>64.620930232558152</v>
      </c>
      <c r="AD4834" s="103">
        <f t="shared" si="377"/>
        <v>2455.5953488372097</v>
      </c>
      <c r="AE4834" s="104">
        <f t="shared" si="378"/>
        <v>328.28411906976748</v>
      </c>
      <c r="AF4834" s="104">
        <f t="shared" si="379"/>
        <v>12474.796524651165</v>
      </c>
    </row>
    <row r="4835" spans="28:32" ht="20.100000000000001" customHeight="1" x14ac:dyDescent="0.5">
      <c r="AB4835" s="102">
        <f t="shared" si="375"/>
        <v>38</v>
      </c>
      <c r="AC4835" s="103">
        <f t="shared" si="376"/>
        <v>64.620930232558152</v>
      </c>
      <c r="AD4835" s="103">
        <f t="shared" si="377"/>
        <v>2455.5953488372097</v>
      </c>
      <c r="AE4835" s="104">
        <f t="shared" si="378"/>
        <v>328.28411906976748</v>
      </c>
      <c r="AF4835" s="104">
        <f t="shared" si="379"/>
        <v>12474.796524651165</v>
      </c>
    </row>
    <row r="4836" spans="28:32" ht="20.100000000000001" customHeight="1" x14ac:dyDescent="0.5">
      <c r="AB4836" s="102">
        <f t="shared" si="375"/>
        <v>38</v>
      </c>
      <c r="AC4836" s="103">
        <f t="shared" si="376"/>
        <v>64.620930232558152</v>
      </c>
      <c r="AD4836" s="103">
        <f t="shared" si="377"/>
        <v>2455.5953488372097</v>
      </c>
      <c r="AE4836" s="104">
        <f t="shared" si="378"/>
        <v>328.28411906976748</v>
      </c>
      <c r="AF4836" s="104">
        <f t="shared" si="379"/>
        <v>12474.796524651165</v>
      </c>
    </row>
    <row r="4837" spans="28:32" ht="20.100000000000001" customHeight="1" x14ac:dyDescent="0.5">
      <c r="AB4837" s="102">
        <f t="shared" si="375"/>
        <v>38</v>
      </c>
      <c r="AC4837" s="103">
        <f t="shared" si="376"/>
        <v>64.620930232558152</v>
      </c>
      <c r="AD4837" s="103">
        <f t="shared" si="377"/>
        <v>2455.5953488372097</v>
      </c>
      <c r="AE4837" s="104">
        <f t="shared" si="378"/>
        <v>328.28411906976748</v>
      </c>
      <c r="AF4837" s="104">
        <f t="shared" si="379"/>
        <v>12474.796524651165</v>
      </c>
    </row>
    <row r="4838" spans="28:32" ht="20.100000000000001" customHeight="1" x14ac:dyDescent="0.5">
      <c r="AB4838" s="102">
        <f t="shared" si="375"/>
        <v>38</v>
      </c>
      <c r="AC4838" s="103">
        <f t="shared" si="376"/>
        <v>64.620930232558152</v>
      </c>
      <c r="AD4838" s="103">
        <f t="shared" si="377"/>
        <v>2455.5953488372097</v>
      </c>
      <c r="AE4838" s="104">
        <f t="shared" si="378"/>
        <v>328.28411906976748</v>
      </c>
      <c r="AF4838" s="104">
        <f t="shared" si="379"/>
        <v>12474.796524651165</v>
      </c>
    </row>
    <row r="4839" spans="28:32" ht="20.100000000000001" customHeight="1" x14ac:dyDescent="0.5">
      <c r="AB4839" s="102">
        <f t="shared" si="375"/>
        <v>38</v>
      </c>
      <c r="AC4839" s="103">
        <f t="shared" si="376"/>
        <v>64.620930232558152</v>
      </c>
      <c r="AD4839" s="103">
        <f t="shared" si="377"/>
        <v>2455.5953488372097</v>
      </c>
      <c r="AE4839" s="104">
        <f t="shared" si="378"/>
        <v>328.28411906976748</v>
      </c>
      <c r="AF4839" s="104">
        <f t="shared" si="379"/>
        <v>12474.796524651165</v>
      </c>
    </row>
    <row r="4840" spans="28:32" ht="20.100000000000001" customHeight="1" x14ac:dyDescent="0.5">
      <c r="AB4840" s="102">
        <f t="shared" si="375"/>
        <v>38</v>
      </c>
      <c r="AC4840" s="103">
        <f t="shared" si="376"/>
        <v>64.620930232558152</v>
      </c>
      <c r="AD4840" s="103">
        <f t="shared" si="377"/>
        <v>2455.5953488372097</v>
      </c>
      <c r="AE4840" s="104">
        <f t="shared" si="378"/>
        <v>328.28411906976748</v>
      </c>
      <c r="AF4840" s="104">
        <f t="shared" si="379"/>
        <v>12474.796524651165</v>
      </c>
    </row>
    <row r="4841" spans="28:32" ht="20.100000000000001" customHeight="1" x14ac:dyDescent="0.5">
      <c r="AB4841" s="102">
        <f t="shared" si="375"/>
        <v>38</v>
      </c>
      <c r="AC4841" s="103">
        <f t="shared" si="376"/>
        <v>64.620930232558152</v>
      </c>
      <c r="AD4841" s="103">
        <f t="shared" si="377"/>
        <v>2455.5953488372097</v>
      </c>
      <c r="AE4841" s="104">
        <f t="shared" si="378"/>
        <v>328.28411906976748</v>
      </c>
      <c r="AF4841" s="104">
        <f t="shared" si="379"/>
        <v>12474.796524651165</v>
      </c>
    </row>
    <row r="4842" spans="28:32" ht="20.100000000000001" customHeight="1" x14ac:dyDescent="0.5">
      <c r="AB4842" s="102">
        <f t="shared" si="375"/>
        <v>38</v>
      </c>
      <c r="AC4842" s="103">
        <f t="shared" si="376"/>
        <v>64.620930232558152</v>
      </c>
      <c r="AD4842" s="103">
        <f t="shared" si="377"/>
        <v>2455.5953488372097</v>
      </c>
      <c r="AE4842" s="104">
        <f t="shared" si="378"/>
        <v>328.28411906976748</v>
      </c>
      <c r="AF4842" s="104">
        <f t="shared" si="379"/>
        <v>12474.796524651165</v>
      </c>
    </row>
    <row r="4843" spans="28:32" ht="20.100000000000001" customHeight="1" x14ac:dyDescent="0.5">
      <c r="AB4843" s="102">
        <f t="shared" si="375"/>
        <v>38</v>
      </c>
      <c r="AC4843" s="103">
        <f t="shared" si="376"/>
        <v>64.620930232558152</v>
      </c>
      <c r="AD4843" s="103">
        <f t="shared" si="377"/>
        <v>2455.5953488372097</v>
      </c>
      <c r="AE4843" s="104">
        <f t="shared" si="378"/>
        <v>328.28411906976748</v>
      </c>
      <c r="AF4843" s="104">
        <f t="shared" si="379"/>
        <v>12474.796524651165</v>
      </c>
    </row>
    <row r="4844" spans="28:32" ht="20.100000000000001" customHeight="1" x14ac:dyDescent="0.5">
      <c r="AB4844" s="102">
        <f t="shared" si="375"/>
        <v>38</v>
      </c>
      <c r="AC4844" s="103">
        <f t="shared" si="376"/>
        <v>64.620930232558152</v>
      </c>
      <c r="AD4844" s="103">
        <f t="shared" si="377"/>
        <v>2455.5953488372097</v>
      </c>
      <c r="AE4844" s="104">
        <f t="shared" si="378"/>
        <v>328.28411906976748</v>
      </c>
      <c r="AF4844" s="104">
        <f t="shared" si="379"/>
        <v>12474.796524651165</v>
      </c>
    </row>
    <row r="4845" spans="28:32" ht="20.100000000000001" customHeight="1" x14ac:dyDescent="0.5">
      <c r="AB4845" s="102">
        <f t="shared" si="375"/>
        <v>38</v>
      </c>
      <c r="AC4845" s="103">
        <f t="shared" si="376"/>
        <v>64.620930232558152</v>
      </c>
      <c r="AD4845" s="103">
        <f t="shared" si="377"/>
        <v>2455.5953488372097</v>
      </c>
      <c r="AE4845" s="104">
        <f t="shared" si="378"/>
        <v>328.28411906976748</v>
      </c>
      <c r="AF4845" s="104">
        <f t="shared" si="379"/>
        <v>12474.796524651165</v>
      </c>
    </row>
    <row r="4846" spans="28:32" ht="20.100000000000001" customHeight="1" x14ac:dyDescent="0.5">
      <c r="AB4846" s="102">
        <f t="shared" si="375"/>
        <v>38</v>
      </c>
      <c r="AC4846" s="103">
        <f t="shared" si="376"/>
        <v>64.620930232558152</v>
      </c>
      <c r="AD4846" s="103">
        <f t="shared" si="377"/>
        <v>2455.5953488372097</v>
      </c>
      <c r="AE4846" s="104">
        <f t="shared" si="378"/>
        <v>328.28411906976748</v>
      </c>
      <c r="AF4846" s="104">
        <f t="shared" si="379"/>
        <v>12474.796524651165</v>
      </c>
    </row>
    <row r="4847" spans="28:32" ht="20.100000000000001" customHeight="1" x14ac:dyDescent="0.5">
      <c r="AB4847" s="102">
        <f t="shared" si="375"/>
        <v>38</v>
      </c>
      <c r="AC4847" s="103">
        <f t="shared" si="376"/>
        <v>64.620930232558152</v>
      </c>
      <c r="AD4847" s="103">
        <f t="shared" si="377"/>
        <v>2455.5953488372097</v>
      </c>
      <c r="AE4847" s="104">
        <f t="shared" si="378"/>
        <v>328.28411906976748</v>
      </c>
      <c r="AF4847" s="104">
        <f t="shared" si="379"/>
        <v>12474.796524651165</v>
      </c>
    </row>
    <row r="4848" spans="28:32" ht="20.100000000000001" customHeight="1" x14ac:dyDescent="0.5">
      <c r="AB4848" s="102">
        <f t="shared" si="375"/>
        <v>38</v>
      </c>
      <c r="AC4848" s="103">
        <f t="shared" si="376"/>
        <v>64.620930232558152</v>
      </c>
      <c r="AD4848" s="103">
        <f t="shared" si="377"/>
        <v>2455.5953488372097</v>
      </c>
      <c r="AE4848" s="104">
        <f t="shared" si="378"/>
        <v>328.28411906976748</v>
      </c>
      <c r="AF4848" s="104">
        <f t="shared" si="379"/>
        <v>12474.796524651165</v>
      </c>
    </row>
    <row r="4849" spans="28:32" ht="20.100000000000001" customHeight="1" x14ac:dyDescent="0.5">
      <c r="AB4849" s="102">
        <f t="shared" si="375"/>
        <v>38</v>
      </c>
      <c r="AC4849" s="103">
        <f t="shared" si="376"/>
        <v>64.620930232558152</v>
      </c>
      <c r="AD4849" s="103">
        <f t="shared" si="377"/>
        <v>2455.5953488372097</v>
      </c>
      <c r="AE4849" s="104">
        <f t="shared" si="378"/>
        <v>328.28411906976748</v>
      </c>
      <c r="AF4849" s="104">
        <f t="shared" si="379"/>
        <v>12474.796524651165</v>
      </c>
    </row>
    <row r="4850" spans="28:32" ht="20.100000000000001" customHeight="1" x14ac:dyDescent="0.5">
      <c r="AB4850" s="102">
        <f t="shared" si="375"/>
        <v>38</v>
      </c>
      <c r="AC4850" s="103">
        <f t="shared" si="376"/>
        <v>64.620930232558152</v>
      </c>
      <c r="AD4850" s="103">
        <f t="shared" si="377"/>
        <v>2455.5953488372097</v>
      </c>
      <c r="AE4850" s="104">
        <f t="shared" si="378"/>
        <v>328.28411906976748</v>
      </c>
      <c r="AF4850" s="104">
        <f t="shared" si="379"/>
        <v>12474.796524651165</v>
      </c>
    </row>
    <row r="4851" spans="28:32" ht="20.100000000000001" customHeight="1" x14ac:dyDescent="0.5">
      <c r="AB4851" s="102">
        <f t="shared" si="375"/>
        <v>38</v>
      </c>
      <c r="AC4851" s="103">
        <f t="shared" si="376"/>
        <v>64.620930232558152</v>
      </c>
      <c r="AD4851" s="103">
        <f t="shared" si="377"/>
        <v>2455.5953488372097</v>
      </c>
      <c r="AE4851" s="104">
        <f t="shared" si="378"/>
        <v>328.28411906976748</v>
      </c>
      <c r="AF4851" s="104">
        <f t="shared" si="379"/>
        <v>12474.796524651165</v>
      </c>
    </row>
    <row r="4852" spans="28:32" ht="20.100000000000001" customHeight="1" x14ac:dyDescent="0.5">
      <c r="AB4852" s="102">
        <f t="shared" si="375"/>
        <v>38</v>
      </c>
      <c r="AC4852" s="103">
        <f t="shared" si="376"/>
        <v>64.620930232558152</v>
      </c>
      <c r="AD4852" s="103">
        <f t="shared" si="377"/>
        <v>2455.5953488372097</v>
      </c>
      <c r="AE4852" s="104">
        <f t="shared" si="378"/>
        <v>328.28411906976748</v>
      </c>
      <c r="AF4852" s="104">
        <f t="shared" si="379"/>
        <v>12474.796524651165</v>
      </c>
    </row>
    <row r="4853" spans="28:32" ht="20.100000000000001" customHeight="1" x14ac:dyDescent="0.5">
      <c r="AB4853" s="102">
        <f t="shared" si="375"/>
        <v>38</v>
      </c>
      <c r="AC4853" s="103">
        <f t="shared" si="376"/>
        <v>64.620930232558152</v>
      </c>
      <c r="AD4853" s="103">
        <f t="shared" si="377"/>
        <v>2455.5953488372097</v>
      </c>
      <c r="AE4853" s="104">
        <f t="shared" si="378"/>
        <v>328.28411906976748</v>
      </c>
      <c r="AF4853" s="104">
        <f t="shared" si="379"/>
        <v>12474.796524651165</v>
      </c>
    </row>
    <row r="4854" spans="28:32" ht="20.100000000000001" customHeight="1" x14ac:dyDescent="0.5">
      <c r="AB4854" s="102">
        <f t="shared" si="375"/>
        <v>38</v>
      </c>
      <c r="AC4854" s="103">
        <f t="shared" si="376"/>
        <v>64.620930232558152</v>
      </c>
      <c r="AD4854" s="103">
        <f t="shared" si="377"/>
        <v>2455.5953488372097</v>
      </c>
      <c r="AE4854" s="104">
        <f t="shared" si="378"/>
        <v>328.28411906976748</v>
      </c>
      <c r="AF4854" s="104">
        <f t="shared" si="379"/>
        <v>12474.796524651165</v>
      </c>
    </row>
    <row r="4855" spans="28:32" ht="20.100000000000001" customHeight="1" x14ac:dyDescent="0.5">
      <c r="AB4855" s="102">
        <f t="shared" si="375"/>
        <v>38</v>
      </c>
      <c r="AC4855" s="103">
        <f t="shared" si="376"/>
        <v>64.620930232558152</v>
      </c>
      <c r="AD4855" s="103">
        <f t="shared" si="377"/>
        <v>2455.5953488372097</v>
      </c>
      <c r="AE4855" s="104">
        <f t="shared" si="378"/>
        <v>328.28411906976748</v>
      </c>
      <c r="AF4855" s="104">
        <f t="shared" si="379"/>
        <v>12474.796524651165</v>
      </c>
    </row>
    <row r="4856" spans="28:32" ht="20.100000000000001" customHeight="1" x14ac:dyDescent="0.5">
      <c r="AB4856" s="102">
        <f t="shared" si="375"/>
        <v>38</v>
      </c>
      <c r="AC4856" s="103">
        <f t="shared" si="376"/>
        <v>64.620930232558152</v>
      </c>
      <c r="AD4856" s="103">
        <f t="shared" si="377"/>
        <v>2455.5953488372097</v>
      </c>
      <c r="AE4856" s="104">
        <f t="shared" si="378"/>
        <v>328.28411906976748</v>
      </c>
      <c r="AF4856" s="104">
        <f t="shared" si="379"/>
        <v>12474.796524651165</v>
      </c>
    </row>
    <row r="4857" spans="28:32" ht="20.100000000000001" customHeight="1" x14ac:dyDescent="0.5">
      <c r="AB4857" s="102">
        <f t="shared" si="375"/>
        <v>38</v>
      </c>
      <c r="AC4857" s="103">
        <f t="shared" si="376"/>
        <v>64.620930232558152</v>
      </c>
      <c r="AD4857" s="103">
        <f t="shared" si="377"/>
        <v>2455.5953488372097</v>
      </c>
      <c r="AE4857" s="104">
        <f t="shared" si="378"/>
        <v>328.28411906976748</v>
      </c>
      <c r="AF4857" s="104">
        <f t="shared" si="379"/>
        <v>12474.796524651165</v>
      </c>
    </row>
    <row r="4858" spans="28:32" ht="20.100000000000001" customHeight="1" x14ac:dyDescent="0.5">
      <c r="AB4858" s="102">
        <f t="shared" si="375"/>
        <v>38</v>
      </c>
      <c r="AC4858" s="103">
        <f t="shared" si="376"/>
        <v>64.620930232558152</v>
      </c>
      <c r="AD4858" s="103">
        <f t="shared" si="377"/>
        <v>2455.5953488372097</v>
      </c>
      <c r="AE4858" s="104">
        <f t="shared" si="378"/>
        <v>328.28411906976748</v>
      </c>
      <c r="AF4858" s="104">
        <f t="shared" si="379"/>
        <v>12474.796524651165</v>
      </c>
    </row>
    <row r="4859" spans="28:32" ht="20.100000000000001" customHeight="1" x14ac:dyDescent="0.5">
      <c r="AB4859" s="102">
        <f t="shared" si="375"/>
        <v>38</v>
      </c>
      <c r="AC4859" s="103">
        <f t="shared" si="376"/>
        <v>64.620930232558152</v>
      </c>
      <c r="AD4859" s="103">
        <f t="shared" si="377"/>
        <v>2455.5953488372097</v>
      </c>
      <c r="AE4859" s="104">
        <f t="shared" si="378"/>
        <v>328.28411906976748</v>
      </c>
      <c r="AF4859" s="104">
        <f t="shared" si="379"/>
        <v>12474.796524651165</v>
      </c>
    </row>
    <row r="4860" spans="28:32" ht="20.100000000000001" customHeight="1" x14ac:dyDescent="0.5">
      <c r="AB4860" s="102">
        <f t="shared" si="375"/>
        <v>38</v>
      </c>
      <c r="AC4860" s="103">
        <f t="shared" si="376"/>
        <v>64.620930232558152</v>
      </c>
      <c r="AD4860" s="103">
        <f t="shared" si="377"/>
        <v>2455.5953488372097</v>
      </c>
      <c r="AE4860" s="104">
        <f t="shared" si="378"/>
        <v>328.28411906976748</v>
      </c>
      <c r="AF4860" s="104">
        <f t="shared" si="379"/>
        <v>12474.796524651165</v>
      </c>
    </row>
    <row r="4861" spans="28:32" ht="20.100000000000001" customHeight="1" x14ac:dyDescent="0.5">
      <c r="AB4861" s="102">
        <f t="shared" si="375"/>
        <v>38</v>
      </c>
      <c r="AC4861" s="103">
        <f t="shared" si="376"/>
        <v>64.620930232558152</v>
      </c>
      <c r="AD4861" s="103">
        <f t="shared" si="377"/>
        <v>2455.5953488372097</v>
      </c>
      <c r="AE4861" s="104">
        <f t="shared" si="378"/>
        <v>328.28411906976748</v>
      </c>
      <c r="AF4861" s="104">
        <f t="shared" si="379"/>
        <v>12474.796524651165</v>
      </c>
    </row>
    <row r="4862" spans="28:32" ht="20.100000000000001" customHeight="1" x14ac:dyDescent="0.5">
      <c r="AB4862" s="102">
        <f t="shared" si="375"/>
        <v>38</v>
      </c>
      <c r="AC4862" s="103">
        <f t="shared" si="376"/>
        <v>64.620930232558152</v>
      </c>
      <c r="AD4862" s="103">
        <f t="shared" si="377"/>
        <v>2455.5953488372097</v>
      </c>
      <c r="AE4862" s="104">
        <f t="shared" si="378"/>
        <v>328.28411906976748</v>
      </c>
      <c r="AF4862" s="104">
        <f t="shared" si="379"/>
        <v>12474.796524651165</v>
      </c>
    </row>
    <row r="4863" spans="28:32" ht="20.100000000000001" customHeight="1" x14ac:dyDescent="0.5">
      <c r="AB4863" s="102">
        <f t="shared" si="375"/>
        <v>38</v>
      </c>
      <c r="AC4863" s="103">
        <f t="shared" si="376"/>
        <v>64.620930232558152</v>
      </c>
      <c r="AD4863" s="103">
        <f t="shared" si="377"/>
        <v>2455.5953488372097</v>
      </c>
      <c r="AE4863" s="104">
        <f t="shared" si="378"/>
        <v>328.28411906976748</v>
      </c>
      <c r="AF4863" s="104">
        <f t="shared" si="379"/>
        <v>12474.796524651165</v>
      </c>
    </row>
    <row r="4864" spans="28:32" ht="20.100000000000001" customHeight="1" x14ac:dyDescent="0.5">
      <c r="AB4864" s="102">
        <f t="shared" si="375"/>
        <v>38</v>
      </c>
      <c r="AC4864" s="103">
        <f t="shared" si="376"/>
        <v>64.620930232558152</v>
      </c>
      <c r="AD4864" s="103">
        <f t="shared" si="377"/>
        <v>2455.5953488372097</v>
      </c>
      <c r="AE4864" s="104">
        <f t="shared" si="378"/>
        <v>328.28411906976748</v>
      </c>
      <c r="AF4864" s="104">
        <f t="shared" si="379"/>
        <v>12474.796524651165</v>
      </c>
    </row>
    <row r="4865" spans="28:32" ht="20.100000000000001" customHeight="1" x14ac:dyDescent="0.5">
      <c r="AB4865" s="102">
        <f t="shared" si="375"/>
        <v>38</v>
      </c>
      <c r="AC4865" s="103">
        <f t="shared" si="376"/>
        <v>64.620930232558152</v>
      </c>
      <c r="AD4865" s="103">
        <f t="shared" si="377"/>
        <v>2455.5953488372097</v>
      </c>
      <c r="AE4865" s="104">
        <f t="shared" si="378"/>
        <v>328.28411906976748</v>
      </c>
      <c r="AF4865" s="104">
        <f t="shared" si="379"/>
        <v>12474.796524651165</v>
      </c>
    </row>
    <row r="4866" spans="28:32" ht="20.100000000000001" customHeight="1" x14ac:dyDescent="0.5">
      <c r="AB4866" s="102">
        <f t="shared" si="375"/>
        <v>38</v>
      </c>
      <c r="AC4866" s="103">
        <f t="shared" si="376"/>
        <v>64.620930232558152</v>
      </c>
      <c r="AD4866" s="103">
        <f t="shared" si="377"/>
        <v>2455.5953488372097</v>
      </c>
      <c r="AE4866" s="104">
        <f t="shared" si="378"/>
        <v>328.28411906976748</v>
      </c>
      <c r="AF4866" s="104">
        <f t="shared" si="379"/>
        <v>12474.796524651165</v>
      </c>
    </row>
    <row r="4867" spans="28:32" ht="20.100000000000001" customHeight="1" x14ac:dyDescent="0.5">
      <c r="AB4867" s="102">
        <f t="shared" si="375"/>
        <v>38</v>
      </c>
      <c r="AC4867" s="103">
        <f t="shared" si="376"/>
        <v>64.620930232558152</v>
      </c>
      <c r="AD4867" s="103">
        <f t="shared" si="377"/>
        <v>2455.5953488372097</v>
      </c>
      <c r="AE4867" s="104">
        <f t="shared" si="378"/>
        <v>328.28411906976748</v>
      </c>
      <c r="AF4867" s="104">
        <f t="shared" si="379"/>
        <v>12474.796524651165</v>
      </c>
    </row>
    <row r="4868" spans="28:32" ht="20.100000000000001" customHeight="1" x14ac:dyDescent="0.5">
      <c r="AB4868" s="102">
        <f t="shared" si="375"/>
        <v>38</v>
      </c>
      <c r="AC4868" s="103">
        <f t="shared" si="376"/>
        <v>64.620930232558152</v>
      </c>
      <c r="AD4868" s="103">
        <f t="shared" si="377"/>
        <v>2455.5953488372097</v>
      </c>
      <c r="AE4868" s="104">
        <f t="shared" si="378"/>
        <v>328.28411906976748</v>
      </c>
      <c r="AF4868" s="104">
        <f t="shared" si="379"/>
        <v>12474.796524651165</v>
      </c>
    </row>
    <row r="4869" spans="28:32" ht="20.100000000000001" customHeight="1" x14ac:dyDescent="0.5">
      <c r="AB4869" s="102">
        <f t="shared" si="375"/>
        <v>38</v>
      </c>
      <c r="AC4869" s="103">
        <f t="shared" si="376"/>
        <v>64.620930232558152</v>
      </c>
      <c r="AD4869" s="103">
        <f t="shared" si="377"/>
        <v>2455.5953488372097</v>
      </c>
      <c r="AE4869" s="104">
        <f t="shared" si="378"/>
        <v>328.28411906976748</v>
      </c>
      <c r="AF4869" s="104">
        <f t="shared" si="379"/>
        <v>12474.796524651165</v>
      </c>
    </row>
    <row r="4870" spans="28:32" ht="20.100000000000001" customHeight="1" x14ac:dyDescent="0.5">
      <c r="AB4870" s="102">
        <f t="shared" si="375"/>
        <v>38</v>
      </c>
      <c r="AC4870" s="103">
        <f t="shared" si="376"/>
        <v>64.620930232558152</v>
      </c>
      <c r="AD4870" s="103">
        <f t="shared" si="377"/>
        <v>2455.5953488372097</v>
      </c>
      <c r="AE4870" s="104">
        <f t="shared" si="378"/>
        <v>328.28411906976748</v>
      </c>
      <c r="AF4870" s="104">
        <f t="shared" si="379"/>
        <v>12474.796524651165</v>
      </c>
    </row>
    <row r="4871" spans="28:32" ht="20.100000000000001" customHeight="1" x14ac:dyDescent="0.5">
      <c r="AB4871" s="102">
        <f t="shared" ref="AB4871:AB4934" si="380">AB4870+U4871</f>
        <v>38</v>
      </c>
      <c r="AC4871" s="103">
        <f t="shared" ref="AC4871:AC4934" si="381">IF(U4871&gt;0,(W4871+AD4870)/AB4871,AC4870)</f>
        <v>64.620930232558152</v>
      </c>
      <c r="AD4871" s="103">
        <f t="shared" ref="AD4871:AD4934" si="382">AB4871*AC4871</f>
        <v>2455.5953488372097</v>
      </c>
      <c r="AE4871" s="104">
        <f t="shared" ref="AE4871:AE4934" si="383">IF(U4871&gt;0,(AF4870+Z4871)/AB4871,AE4870)</f>
        <v>328.28411906976748</v>
      </c>
      <c r="AF4871" s="104">
        <f t="shared" ref="AF4871:AF4934" si="384">AB4871*AE4871</f>
        <v>12474.796524651165</v>
      </c>
    </row>
    <row r="4872" spans="28:32" ht="20.100000000000001" customHeight="1" x14ac:dyDescent="0.5">
      <c r="AB4872" s="102">
        <f t="shared" si="380"/>
        <v>38</v>
      </c>
      <c r="AC4872" s="103">
        <f t="shared" si="381"/>
        <v>64.620930232558152</v>
      </c>
      <c r="AD4872" s="103">
        <f t="shared" si="382"/>
        <v>2455.5953488372097</v>
      </c>
      <c r="AE4872" s="104">
        <f t="shared" si="383"/>
        <v>328.28411906976748</v>
      </c>
      <c r="AF4872" s="104">
        <f t="shared" si="384"/>
        <v>12474.796524651165</v>
      </c>
    </row>
    <row r="4873" spans="28:32" ht="20.100000000000001" customHeight="1" x14ac:dyDescent="0.5">
      <c r="AB4873" s="102">
        <f t="shared" si="380"/>
        <v>38</v>
      </c>
      <c r="AC4873" s="103">
        <f t="shared" si="381"/>
        <v>64.620930232558152</v>
      </c>
      <c r="AD4873" s="103">
        <f t="shared" si="382"/>
        <v>2455.5953488372097</v>
      </c>
      <c r="AE4873" s="104">
        <f t="shared" si="383"/>
        <v>328.28411906976748</v>
      </c>
      <c r="AF4873" s="104">
        <f t="shared" si="384"/>
        <v>12474.796524651165</v>
      </c>
    </row>
    <row r="4874" spans="28:32" ht="20.100000000000001" customHeight="1" x14ac:dyDescent="0.5">
      <c r="AB4874" s="102">
        <f t="shared" si="380"/>
        <v>38</v>
      </c>
      <c r="AC4874" s="103">
        <f t="shared" si="381"/>
        <v>64.620930232558152</v>
      </c>
      <c r="AD4874" s="103">
        <f t="shared" si="382"/>
        <v>2455.5953488372097</v>
      </c>
      <c r="AE4874" s="104">
        <f t="shared" si="383"/>
        <v>328.28411906976748</v>
      </c>
      <c r="AF4874" s="104">
        <f t="shared" si="384"/>
        <v>12474.796524651165</v>
      </c>
    </row>
    <row r="4875" spans="28:32" ht="20.100000000000001" customHeight="1" x14ac:dyDescent="0.5">
      <c r="AB4875" s="102">
        <f t="shared" si="380"/>
        <v>38</v>
      </c>
      <c r="AC4875" s="103">
        <f t="shared" si="381"/>
        <v>64.620930232558152</v>
      </c>
      <c r="AD4875" s="103">
        <f t="shared" si="382"/>
        <v>2455.5953488372097</v>
      </c>
      <c r="AE4875" s="104">
        <f t="shared" si="383"/>
        <v>328.28411906976748</v>
      </c>
      <c r="AF4875" s="104">
        <f t="shared" si="384"/>
        <v>12474.796524651165</v>
      </c>
    </row>
    <row r="4876" spans="28:32" ht="20.100000000000001" customHeight="1" x14ac:dyDescent="0.5">
      <c r="AB4876" s="102">
        <f t="shared" si="380"/>
        <v>38</v>
      </c>
      <c r="AC4876" s="103">
        <f t="shared" si="381"/>
        <v>64.620930232558152</v>
      </c>
      <c r="AD4876" s="103">
        <f t="shared" si="382"/>
        <v>2455.5953488372097</v>
      </c>
      <c r="AE4876" s="104">
        <f t="shared" si="383"/>
        <v>328.28411906976748</v>
      </c>
      <c r="AF4876" s="104">
        <f t="shared" si="384"/>
        <v>12474.796524651165</v>
      </c>
    </row>
    <row r="4877" spans="28:32" ht="20.100000000000001" customHeight="1" x14ac:dyDescent="0.5">
      <c r="AB4877" s="102">
        <f t="shared" si="380"/>
        <v>38</v>
      </c>
      <c r="AC4877" s="103">
        <f t="shared" si="381"/>
        <v>64.620930232558152</v>
      </c>
      <c r="AD4877" s="103">
        <f t="shared" si="382"/>
        <v>2455.5953488372097</v>
      </c>
      <c r="AE4877" s="104">
        <f t="shared" si="383"/>
        <v>328.28411906976748</v>
      </c>
      <c r="AF4877" s="104">
        <f t="shared" si="384"/>
        <v>12474.796524651165</v>
      </c>
    </row>
    <row r="4878" spans="28:32" ht="20.100000000000001" customHeight="1" x14ac:dyDescent="0.5">
      <c r="AB4878" s="102">
        <f t="shared" si="380"/>
        <v>38</v>
      </c>
      <c r="AC4878" s="103">
        <f t="shared" si="381"/>
        <v>64.620930232558152</v>
      </c>
      <c r="AD4878" s="103">
        <f t="shared" si="382"/>
        <v>2455.5953488372097</v>
      </c>
      <c r="AE4878" s="104">
        <f t="shared" si="383"/>
        <v>328.28411906976748</v>
      </c>
      <c r="AF4878" s="104">
        <f t="shared" si="384"/>
        <v>12474.796524651165</v>
      </c>
    </row>
    <row r="4879" spans="28:32" ht="20.100000000000001" customHeight="1" x14ac:dyDescent="0.5">
      <c r="AB4879" s="102">
        <f t="shared" si="380"/>
        <v>38</v>
      </c>
      <c r="AC4879" s="103">
        <f t="shared" si="381"/>
        <v>64.620930232558152</v>
      </c>
      <c r="AD4879" s="103">
        <f t="shared" si="382"/>
        <v>2455.5953488372097</v>
      </c>
      <c r="AE4879" s="104">
        <f t="shared" si="383"/>
        <v>328.28411906976748</v>
      </c>
      <c r="AF4879" s="104">
        <f t="shared" si="384"/>
        <v>12474.796524651165</v>
      </c>
    </row>
    <row r="4880" spans="28:32" ht="20.100000000000001" customHeight="1" x14ac:dyDescent="0.5">
      <c r="AB4880" s="102">
        <f t="shared" si="380"/>
        <v>38</v>
      </c>
      <c r="AC4880" s="103">
        <f t="shared" si="381"/>
        <v>64.620930232558152</v>
      </c>
      <c r="AD4880" s="103">
        <f t="shared" si="382"/>
        <v>2455.5953488372097</v>
      </c>
      <c r="AE4880" s="104">
        <f t="shared" si="383"/>
        <v>328.28411906976748</v>
      </c>
      <c r="AF4880" s="104">
        <f t="shared" si="384"/>
        <v>12474.796524651165</v>
      </c>
    </row>
    <row r="4881" spans="28:32" ht="20.100000000000001" customHeight="1" x14ac:dyDescent="0.5">
      <c r="AB4881" s="102">
        <f t="shared" si="380"/>
        <v>38</v>
      </c>
      <c r="AC4881" s="103">
        <f t="shared" si="381"/>
        <v>64.620930232558152</v>
      </c>
      <c r="AD4881" s="103">
        <f t="shared" si="382"/>
        <v>2455.5953488372097</v>
      </c>
      <c r="AE4881" s="104">
        <f t="shared" si="383"/>
        <v>328.28411906976748</v>
      </c>
      <c r="AF4881" s="104">
        <f t="shared" si="384"/>
        <v>12474.796524651165</v>
      </c>
    </row>
    <row r="4882" spans="28:32" ht="20.100000000000001" customHeight="1" x14ac:dyDescent="0.5">
      <c r="AB4882" s="102">
        <f t="shared" si="380"/>
        <v>38</v>
      </c>
      <c r="AC4882" s="103">
        <f t="shared" si="381"/>
        <v>64.620930232558152</v>
      </c>
      <c r="AD4882" s="103">
        <f t="shared" si="382"/>
        <v>2455.5953488372097</v>
      </c>
      <c r="AE4882" s="104">
        <f t="shared" si="383"/>
        <v>328.28411906976748</v>
      </c>
      <c r="AF4882" s="104">
        <f t="shared" si="384"/>
        <v>12474.796524651165</v>
      </c>
    </row>
    <row r="4883" spans="28:32" ht="20.100000000000001" customHeight="1" x14ac:dyDescent="0.5">
      <c r="AB4883" s="102">
        <f t="shared" si="380"/>
        <v>38</v>
      </c>
      <c r="AC4883" s="103">
        <f t="shared" si="381"/>
        <v>64.620930232558152</v>
      </c>
      <c r="AD4883" s="103">
        <f t="shared" si="382"/>
        <v>2455.5953488372097</v>
      </c>
      <c r="AE4883" s="104">
        <f t="shared" si="383"/>
        <v>328.28411906976748</v>
      </c>
      <c r="AF4883" s="104">
        <f t="shared" si="384"/>
        <v>12474.796524651165</v>
      </c>
    </row>
    <row r="4884" spans="28:32" ht="20.100000000000001" customHeight="1" x14ac:dyDescent="0.5">
      <c r="AB4884" s="102">
        <f t="shared" si="380"/>
        <v>38</v>
      </c>
      <c r="AC4884" s="103">
        <f t="shared" si="381"/>
        <v>64.620930232558152</v>
      </c>
      <c r="AD4884" s="103">
        <f t="shared" si="382"/>
        <v>2455.5953488372097</v>
      </c>
      <c r="AE4884" s="104">
        <f t="shared" si="383"/>
        <v>328.28411906976748</v>
      </c>
      <c r="AF4884" s="104">
        <f t="shared" si="384"/>
        <v>12474.796524651165</v>
      </c>
    </row>
    <row r="4885" spans="28:32" ht="20.100000000000001" customHeight="1" x14ac:dyDescent="0.5">
      <c r="AB4885" s="102">
        <f t="shared" si="380"/>
        <v>38</v>
      </c>
      <c r="AC4885" s="103">
        <f t="shared" si="381"/>
        <v>64.620930232558152</v>
      </c>
      <c r="AD4885" s="103">
        <f t="shared" si="382"/>
        <v>2455.5953488372097</v>
      </c>
      <c r="AE4885" s="104">
        <f t="shared" si="383"/>
        <v>328.28411906976748</v>
      </c>
      <c r="AF4885" s="104">
        <f t="shared" si="384"/>
        <v>12474.796524651165</v>
      </c>
    </row>
    <row r="4886" spans="28:32" ht="20.100000000000001" customHeight="1" x14ac:dyDescent="0.5">
      <c r="AB4886" s="102">
        <f t="shared" si="380"/>
        <v>38</v>
      </c>
      <c r="AC4886" s="103">
        <f t="shared" si="381"/>
        <v>64.620930232558152</v>
      </c>
      <c r="AD4886" s="103">
        <f t="shared" si="382"/>
        <v>2455.5953488372097</v>
      </c>
      <c r="AE4886" s="104">
        <f t="shared" si="383"/>
        <v>328.28411906976748</v>
      </c>
      <c r="AF4886" s="104">
        <f t="shared" si="384"/>
        <v>12474.796524651165</v>
      </c>
    </row>
    <row r="4887" spans="28:32" ht="20.100000000000001" customHeight="1" x14ac:dyDescent="0.5">
      <c r="AB4887" s="102">
        <f t="shared" si="380"/>
        <v>38</v>
      </c>
      <c r="AC4887" s="103">
        <f t="shared" si="381"/>
        <v>64.620930232558152</v>
      </c>
      <c r="AD4887" s="103">
        <f t="shared" si="382"/>
        <v>2455.5953488372097</v>
      </c>
      <c r="AE4887" s="104">
        <f t="shared" si="383"/>
        <v>328.28411906976748</v>
      </c>
      <c r="AF4887" s="104">
        <f t="shared" si="384"/>
        <v>12474.796524651165</v>
      </c>
    </row>
    <row r="4888" spans="28:32" ht="20.100000000000001" customHeight="1" x14ac:dyDescent="0.5">
      <c r="AB4888" s="102">
        <f t="shared" si="380"/>
        <v>38</v>
      </c>
      <c r="AC4888" s="103">
        <f t="shared" si="381"/>
        <v>64.620930232558152</v>
      </c>
      <c r="AD4888" s="103">
        <f t="shared" si="382"/>
        <v>2455.5953488372097</v>
      </c>
      <c r="AE4888" s="104">
        <f t="shared" si="383"/>
        <v>328.28411906976748</v>
      </c>
      <c r="AF4888" s="104">
        <f t="shared" si="384"/>
        <v>12474.796524651165</v>
      </c>
    </row>
    <row r="4889" spans="28:32" ht="20.100000000000001" customHeight="1" x14ac:dyDescent="0.5">
      <c r="AB4889" s="102">
        <f t="shared" si="380"/>
        <v>38</v>
      </c>
      <c r="AC4889" s="103">
        <f t="shared" si="381"/>
        <v>64.620930232558152</v>
      </c>
      <c r="AD4889" s="103">
        <f t="shared" si="382"/>
        <v>2455.5953488372097</v>
      </c>
      <c r="AE4889" s="104">
        <f t="shared" si="383"/>
        <v>328.28411906976748</v>
      </c>
      <c r="AF4889" s="104">
        <f t="shared" si="384"/>
        <v>12474.796524651165</v>
      </c>
    </row>
    <row r="4890" spans="28:32" ht="20.100000000000001" customHeight="1" x14ac:dyDescent="0.5">
      <c r="AB4890" s="102">
        <f t="shared" si="380"/>
        <v>38</v>
      </c>
      <c r="AC4890" s="103">
        <f t="shared" si="381"/>
        <v>64.620930232558152</v>
      </c>
      <c r="AD4890" s="103">
        <f t="shared" si="382"/>
        <v>2455.5953488372097</v>
      </c>
      <c r="AE4890" s="104">
        <f t="shared" si="383"/>
        <v>328.28411906976748</v>
      </c>
      <c r="AF4890" s="104">
        <f t="shared" si="384"/>
        <v>12474.796524651165</v>
      </c>
    </row>
    <row r="4891" spans="28:32" ht="20.100000000000001" customHeight="1" x14ac:dyDescent="0.5">
      <c r="AB4891" s="102">
        <f t="shared" si="380"/>
        <v>38</v>
      </c>
      <c r="AC4891" s="103">
        <f t="shared" si="381"/>
        <v>64.620930232558152</v>
      </c>
      <c r="AD4891" s="103">
        <f t="shared" si="382"/>
        <v>2455.5953488372097</v>
      </c>
      <c r="AE4891" s="104">
        <f t="shared" si="383"/>
        <v>328.28411906976748</v>
      </c>
      <c r="AF4891" s="104">
        <f t="shared" si="384"/>
        <v>12474.796524651165</v>
      </c>
    </row>
    <row r="4892" spans="28:32" ht="20.100000000000001" customHeight="1" x14ac:dyDescent="0.5">
      <c r="AB4892" s="102">
        <f t="shared" si="380"/>
        <v>38</v>
      </c>
      <c r="AC4892" s="103">
        <f t="shared" si="381"/>
        <v>64.620930232558152</v>
      </c>
      <c r="AD4892" s="103">
        <f t="shared" si="382"/>
        <v>2455.5953488372097</v>
      </c>
      <c r="AE4892" s="104">
        <f t="shared" si="383"/>
        <v>328.28411906976748</v>
      </c>
      <c r="AF4892" s="104">
        <f t="shared" si="384"/>
        <v>12474.796524651165</v>
      </c>
    </row>
    <row r="4893" spans="28:32" ht="20.100000000000001" customHeight="1" x14ac:dyDescent="0.5">
      <c r="AB4893" s="102">
        <f t="shared" si="380"/>
        <v>38</v>
      </c>
      <c r="AC4893" s="103">
        <f t="shared" si="381"/>
        <v>64.620930232558152</v>
      </c>
      <c r="AD4893" s="103">
        <f t="shared" si="382"/>
        <v>2455.5953488372097</v>
      </c>
      <c r="AE4893" s="104">
        <f t="shared" si="383"/>
        <v>328.28411906976748</v>
      </c>
      <c r="AF4893" s="104">
        <f t="shared" si="384"/>
        <v>12474.796524651165</v>
      </c>
    </row>
    <row r="4894" spans="28:32" ht="20.100000000000001" customHeight="1" x14ac:dyDescent="0.5">
      <c r="AB4894" s="102">
        <f t="shared" si="380"/>
        <v>38</v>
      </c>
      <c r="AC4894" s="103">
        <f t="shared" si="381"/>
        <v>64.620930232558152</v>
      </c>
      <c r="AD4894" s="103">
        <f t="shared" si="382"/>
        <v>2455.5953488372097</v>
      </c>
      <c r="AE4894" s="104">
        <f t="shared" si="383"/>
        <v>328.28411906976748</v>
      </c>
      <c r="AF4894" s="104">
        <f t="shared" si="384"/>
        <v>12474.796524651165</v>
      </c>
    </row>
    <row r="4895" spans="28:32" ht="20.100000000000001" customHeight="1" x14ac:dyDescent="0.5">
      <c r="AB4895" s="102">
        <f t="shared" si="380"/>
        <v>38</v>
      </c>
      <c r="AC4895" s="103">
        <f t="shared" si="381"/>
        <v>64.620930232558152</v>
      </c>
      <c r="AD4895" s="103">
        <f t="shared" si="382"/>
        <v>2455.5953488372097</v>
      </c>
      <c r="AE4895" s="104">
        <f t="shared" si="383"/>
        <v>328.28411906976748</v>
      </c>
      <c r="AF4895" s="104">
        <f t="shared" si="384"/>
        <v>12474.796524651165</v>
      </c>
    </row>
    <row r="4896" spans="28:32" ht="20.100000000000001" customHeight="1" x14ac:dyDescent="0.5">
      <c r="AB4896" s="102">
        <f t="shared" si="380"/>
        <v>38</v>
      </c>
      <c r="AC4896" s="103">
        <f t="shared" si="381"/>
        <v>64.620930232558152</v>
      </c>
      <c r="AD4896" s="103">
        <f t="shared" si="382"/>
        <v>2455.5953488372097</v>
      </c>
      <c r="AE4896" s="104">
        <f t="shared" si="383"/>
        <v>328.28411906976748</v>
      </c>
      <c r="AF4896" s="104">
        <f t="shared" si="384"/>
        <v>12474.796524651165</v>
      </c>
    </row>
    <row r="4897" spans="28:32" ht="20.100000000000001" customHeight="1" x14ac:dyDescent="0.5">
      <c r="AB4897" s="102">
        <f t="shared" si="380"/>
        <v>38</v>
      </c>
      <c r="AC4897" s="103">
        <f t="shared" si="381"/>
        <v>64.620930232558152</v>
      </c>
      <c r="AD4897" s="103">
        <f t="shared" si="382"/>
        <v>2455.5953488372097</v>
      </c>
      <c r="AE4897" s="104">
        <f t="shared" si="383"/>
        <v>328.28411906976748</v>
      </c>
      <c r="AF4897" s="104">
        <f t="shared" si="384"/>
        <v>12474.796524651165</v>
      </c>
    </row>
    <row r="4898" spans="28:32" ht="20.100000000000001" customHeight="1" x14ac:dyDescent="0.5">
      <c r="AB4898" s="102">
        <f t="shared" si="380"/>
        <v>38</v>
      </c>
      <c r="AC4898" s="103">
        <f t="shared" si="381"/>
        <v>64.620930232558152</v>
      </c>
      <c r="AD4898" s="103">
        <f t="shared" si="382"/>
        <v>2455.5953488372097</v>
      </c>
      <c r="AE4898" s="104">
        <f t="shared" si="383"/>
        <v>328.28411906976748</v>
      </c>
      <c r="AF4898" s="104">
        <f t="shared" si="384"/>
        <v>12474.796524651165</v>
      </c>
    </row>
    <row r="4899" spans="28:32" ht="20.100000000000001" customHeight="1" x14ac:dyDescent="0.5">
      <c r="AB4899" s="102">
        <f t="shared" si="380"/>
        <v>38</v>
      </c>
      <c r="AC4899" s="103">
        <f t="shared" si="381"/>
        <v>64.620930232558152</v>
      </c>
      <c r="AD4899" s="103">
        <f t="shared" si="382"/>
        <v>2455.5953488372097</v>
      </c>
      <c r="AE4899" s="104">
        <f t="shared" si="383"/>
        <v>328.28411906976748</v>
      </c>
      <c r="AF4899" s="104">
        <f t="shared" si="384"/>
        <v>12474.796524651165</v>
      </c>
    </row>
    <row r="4900" spans="28:32" ht="20.100000000000001" customHeight="1" x14ac:dyDescent="0.5">
      <c r="AB4900" s="102">
        <f t="shared" si="380"/>
        <v>38</v>
      </c>
      <c r="AC4900" s="103">
        <f t="shared" si="381"/>
        <v>64.620930232558152</v>
      </c>
      <c r="AD4900" s="103">
        <f t="shared" si="382"/>
        <v>2455.5953488372097</v>
      </c>
      <c r="AE4900" s="104">
        <f t="shared" si="383"/>
        <v>328.28411906976748</v>
      </c>
      <c r="AF4900" s="104">
        <f t="shared" si="384"/>
        <v>12474.796524651165</v>
      </c>
    </row>
    <row r="4901" spans="28:32" ht="20.100000000000001" customHeight="1" x14ac:dyDescent="0.5">
      <c r="AB4901" s="102">
        <f t="shared" si="380"/>
        <v>38</v>
      </c>
      <c r="AC4901" s="103">
        <f t="shared" si="381"/>
        <v>64.620930232558152</v>
      </c>
      <c r="AD4901" s="103">
        <f t="shared" si="382"/>
        <v>2455.5953488372097</v>
      </c>
      <c r="AE4901" s="104">
        <f t="shared" si="383"/>
        <v>328.28411906976748</v>
      </c>
      <c r="AF4901" s="104">
        <f t="shared" si="384"/>
        <v>12474.796524651165</v>
      </c>
    </row>
    <row r="4902" spans="28:32" ht="20.100000000000001" customHeight="1" x14ac:dyDescent="0.5">
      <c r="AB4902" s="102">
        <f t="shared" si="380"/>
        <v>38</v>
      </c>
      <c r="AC4902" s="103">
        <f t="shared" si="381"/>
        <v>64.620930232558152</v>
      </c>
      <c r="AD4902" s="103">
        <f t="shared" si="382"/>
        <v>2455.5953488372097</v>
      </c>
      <c r="AE4902" s="104">
        <f t="shared" si="383"/>
        <v>328.28411906976748</v>
      </c>
      <c r="AF4902" s="104">
        <f t="shared" si="384"/>
        <v>12474.796524651165</v>
      </c>
    </row>
    <row r="4903" spans="28:32" ht="20.100000000000001" customHeight="1" x14ac:dyDescent="0.5">
      <c r="AB4903" s="102">
        <f t="shared" si="380"/>
        <v>38</v>
      </c>
      <c r="AC4903" s="103">
        <f t="shared" si="381"/>
        <v>64.620930232558152</v>
      </c>
      <c r="AD4903" s="103">
        <f t="shared" si="382"/>
        <v>2455.5953488372097</v>
      </c>
      <c r="AE4903" s="104">
        <f t="shared" si="383"/>
        <v>328.28411906976748</v>
      </c>
      <c r="AF4903" s="104">
        <f t="shared" si="384"/>
        <v>12474.796524651165</v>
      </c>
    </row>
    <row r="4904" spans="28:32" ht="20.100000000000001" customHeight="1" x14ac:dyDescent="0.5">
      <c r="AB4904" s="102">
        <f t="shared" si="380"/>
        <v>38</v>
      </c>
      <c r="AC4904" s="103">
        <f t="shared" si="381"/>
        <v>64.620930232558152</v>
      </c>
      <c r="AD4904" s="103">
        <f t="shared" si="382"/>
        <v>2455.5953488372097</v>
      </c>
      <c r="AE4904" s="104">
        <f t="shared" si="383"/>
        <v>328.28411906976748</v>
      </c>
      <c r="AF4904" s="104">
        <f t="shared" si="384"/>
        <v>12474.796524651165</v>
      </c>
    </row>
    <row r="4905" spans="28:32" ht="20.100000000000001" customHeight="1" x14ac:dyDescent="0.5">
      <c r="AB4905" s="102">
        <f t="shared" si="380"/>
        <v>38</v>
      </c>
      <c r="AC4905" s="103">
        <f t="shared" si="381"/>
        <v>64.620930232558152</v>
      </c>
      <c r="AD4905" s="103">
        <f t="shared" si="382"/>
        <v>2455.5953488372097</v>
      </c>
      <c r="AE4905" s="104">
        <f t="shared" si="383"/>
        <v>328.28411906976748</v>
      </c>
      <c r="AF4905" s="104">
        <f t="shared" si="384"/>
        <v>12474.796524651165</v>
      </c>
    </row>
    <row r="4906" spans="28:32" ht="20.100000000000001" customHeight="1" x14ac:dyDescent="0.5">
      <c r="AB4906" s="102">
        <f t="shared" si="380"/>
        <v>38</v>
      </c>
      <c r="AC4906" s="103">
        <f t="shared" si="381"/>
        <v>64.620930232558152</v>
      </c>
      <c r="AD4906" s="103">
        <f t="shared" si="382"/>
        <v>2455.5953488372097</v>
      </c>
      <c r="AE4906" s="104">
        <f t="shared" si="383"/>
        <v>328.28411906976748</v>
      </c>
      <c r="AF4906" s="104">
        <f t="shared" si="384"/>
        <v>12474.796524651165</v>
      </c>
    </row>
    <row r="4907" spans="28:32" ht="20.100000000000001" customHeight="1" x14ac:dyDescent="0.5">
      <c r="AB4907" s="102">
        <f t="shared" si="380"/>
        <v>38</v>
      </c>
      <c r="AC4907" s="103">
        <f t="shared" si="381"/>
        <v>64.620930232558152</v>
      </c>
      <c r="AD4907" s="103">
        <f t="shared" si="382"/>
        <v>2455.5953488372097</v>
      </c>
      <c r="AE4907" s="104">
        <f t="shared" si="383"/>
        <v>328.28411906976748</v>
      </c>
      <c r="AF4907" s="104">
        <f t="shared" si="384"/>
        <v>12474.796524651165</v>
      </c>
    </row>
    <row r="4908" spans="28:32" ht="20.100000000000001" customHeight="1" x14ac:dyDescent="0.5">
      <c r="AB4908" s="102">
        <f t="shared" si="380"/>
        <v>38</v>
      </c>
      <c r="AC4908" s="103">
        <f t="shared" si="381"/>
        <v>64.620930232558152</v>
      </c>
      <c r="AD4908" s="103">
        <f t="shared" si="382"/>
        <v>2455.5953488372097</v>
      </c>
      <c r="AE4908" s="104">
        <f t="shared" si="383"/>
        <v>328.28411906976748</v>
      </c>
      <c r="AF4908" s="104">
        <f t="shared" si="384"/>
        <v>12474.796524651165</v>
      </c>
    </row>
    <row r="4909" spans="28:32" ht="20.100000000000001" customHeight="1" x14ac:dyDescent="0.5">
      <c r="AB4909" s="102">
        <f t="shared" si="380"/>
        <v>38</v>
      </c>
      <c r="AC4909" s="103">
        <f t="shared" si="381"/>
        <v>64.620930232558152</v>
      </c>
      <c r="AD4909" s="103">
        <f t="shared" si="382"/>
        <v>2455.5953488372097</v>
      </c>
      <c r="AE4909" s="104">
        <f t="shared" si="383"/>
        <v>328.28411906976748</v>
      </c>
      <c r="AF4909" s="104">
        <f t="shared" si="384"/>
        <v>12474.796524651165</v>
      </c>
    </row>
    <row r="4910" spans="28:32" ht="20.100000000000001" customHeight="1" x14ac:dyDescent="0.5">
      <c r="AB4910" s="102">
        <f t="shared" si="380"/>
        <v>38</v>
      </c>
      <c r="AC4910" s="103">
        <f t="shared" si="381"/>
        <v>64.620930232558152</v>
      </c>
      <c r="AD4910" s="103">
        <f t="shared" si="382"/>
        <v>2455.5953488372097</v>
      </c>
      <c r="AE4910" s="104">
        <f t="shared" si="383"/>
        <v>328.28411906976748</v>
      </c>
      <c r="AF4910" s="104">
        <f t="shared" si="384"/>
        <v>12474.796524651165</v>
      </c>
    </row>
    <row r="4911" spans="28:32" ht="20.100000000000001" customHeight="1" x14ac:dyDescent="0.5">
      <c r="AB4911" s="102">
        <f t="shared" si="380"/>
        <v>38</v>
      </c>
      <c r="AC4911" s="103">
        <f t="shared" si="381"/>
        <v>64.620930232558152</v>
      </c>
      <c r="AD4911" s="103">
        <f t="shared" si="382"/>
        <v>2455.5953488372097</v>
      </c>
      <c r="AE4911" s="104">
        <f t="shared" si="383"/>
        <v>328.28411906976748</v>
      </c>
      <c r="AF4911" s="104">
        <f t="shared" si="384"/>
        <v>12474.796524651165</v>
      </c>
    </row>
    <row r="4912" spans="28:32" ht="20.100000000000001" customHeight="1" x14ac:dyDescent="0.5">
      <c r="AB4912" s="102">
        <f t="shared" si="380"/>
        <v>38</v>
      </c>
      <c r="AC4912" s="103">
        <f t="shared" si="381"/>
        <v>64.620930232558152</v>
      </c>
      <c r="AD4912" s="103">
        <f t="shared" si="382"/>
        <v>2455.5953488372097</v>
      </c>
      <c r="AE4912" s="104">
        <f t="shared" si="383"/>
        <v>328.28411906976748</v>
      </c>
      <c r="AF4912" s="104">
        <f t="shared" si="384"/>
        <v>12474.796524651165</v>
      </c>
    </row>
    <row r="4913" spans="28:32" ht="20.100000000000001" customHeight="1" x14ac:dyDescent="0.5">
      <c r="AB4913" s="102">
        <f t="shared" si="380"/>
        <v>38</v>
      </c>
      <c r="AC4913" s="103">
        <f t="shared" si="381"/>
        <v>64.620930232558152</v>
      </c>
      <c r="AD4913" s="103">
        <f t="shared" si="382"/>
        <v>2455.5953488372097</v>
      </c>
      <c r="AE4913" s="104">
        <f t="shared" si="383"/>
        <v>328.28411906976748</v>
      </c>
      <c r="AF4913" s="104">
        <f t="shared" si="384"/>
        <v>12474.796524651165</v>
      </c>
    </row>
    <row r="4914" spans="28:32" ht="20.100000000000001" customHeight="1" x14ac:dyDescent="0.5">
      <c r="AB4914" s="102">
        <f t="shared" si="380"/>
        <v>38</v>
      </c>
      <c r="AC4914" s="103">
        <f t="shared" si="381"/>
        <v>64.620930232558152</v>
      </c>
      <c r="AD4914" s="103">
        <f t="shared" si="382"/>
        <v>2455.5953488372097</v>
      </c>
      <c r="AE4914" s="104">
        <f t="shared" si="383"/>
        <v>328.28411906976748</v>
      </c>
      <c r="AF4914" s="104">
        <f t="shared" si="384"/>
        <v>12474.796524651165</v>
      </c>
    </row>
    <row r="4915" spans="28:32" ht="20.100000000000001" customHeight="1" x14ac:dyDescent="0.5">
      <c r="AB4915" s="102">
        <f t="shared" si="380"/>
        <v>38</v>
      </c>
      <c r="AC4915" s="103">
        <f t="shared" si="381"/>
        <v>64.620930232558152</v>
      </c>
      <c r="AD4915" s="103">
        <f t="shared" si="382"/>
        <v>2455.5953488372097</v>
      </c>
      <c r="AE4915" s="104">
        <f t="shared" si="383"/>
        <v>328.28411906976748</v>
      </c>
      <c r="AF4915" s="104">
        <f t="shared" si="384"/>
        <v>12474.796524651165</v>
      </c>
    </row>
    <row r="4916" spans="28:32" ht="20.100000000000001" customHeight="1" x14ac:dyDescent="0.5">
      <c r="AB4916" s="102">
        <f t="shared" si="380"/>
        <v>38</v>
      </c>
      <c r="AC4916" s="103">
        <f t="shared" si="381"/>
        <v>64.620930232558152</v>
      </c>
      <c r="AD4916" s="103">
        <f t="shared" si="382"/>
        <v>2455.5953488372097</v>
      </c>
      <c r="AE4916" s="104">
        <f t="shared" si="383"/>
        <v>328.28411906976748</v>
      </c>
      <c r="AF4916" s="104">
        <f t="shared" si="384"/>
        <v>12474.796524651165</v>
      </c>
    </row>
    <row r="4917" spans="28:32" ht="20.100000000000001" customHeight="1" x14ac:dyDescent="0.5">
      <c r="AB4917" s="102">
        <f t="shared" si="380"/>
        <v>38</v>
      </c>
      <c r="AC4917" s="103">
        <f t="shared" si="381"/>
        <v>64.620930232558152</v>
      </c>
      <c r="AD4917" s="103">
        <f t="shared" si="382"/>
        <v>2455.5953488372097</v>
      </c>
      <c r="AE4917" s="104">
        <f t="shared" si="383"/>
        <v>328.28411906976748</v>
      </c>
      <c r="AF4917" s="104">
        <f t="shared" si="384"/>
        <v>12474.796524651165</v>
      </c>
    </row>
    <row r="4918" spans="28:32" ht="20.100000000000001" customHeight="1" x14ac:dyDescent="0.5">
      <c r="AB4918" s="102">
        <f t="shared" si="380"/>
        <v>38</v>
      </c>
      <c r="AC4918" s="103">
        <f t="shared" si="381"/>
        <v>64.620930232558152</v>
      </c>
      <c r="AD4918" s="103">
        <f t="shared" si="382"/>
        <v>2455.5953488372097</v>
      </c>
      <c r="AE4918" s="104">
        <f t="shared" si="383"/>
        <v>328.28411906976748</v>
      </c>
      <c r="AF4918" s="104">
        <f t="shared" si="384"/>
        <v>12474.796524651165</v>
      </c>
    </row>
    <row r="4919" spans="28:32" ht="20.100000000000001" customHeight="1" x14ac:dyDescent="0.5">
      <c r="AB4919" s="102">
        <f t="shared" si="380"/>
        <v>38</v>
      </c>
      <c r="AC4919" s="103">
        <f t="shared" si="381"/>
        <v>64.620930232558152</v>
      </c>
      <c r="AD4919" s="103">
        <f t="shared" si="382"/>
        <v>2455.5953488372097</v>
      </c>
      <c r="AE4919" s="104">
        <f t="shared" si="383"/>
        <v>328.28411906976748</v>
      </c>
      <c r="AF4919" s="104">
        <f t="shared" si="384"/>
        <v>12474.796524651165</v>
      </c>
    </row>
    <row r="4920" spans="28:32" ht="20.100000000000001" customHeight="1" x14ac:dyDescent="0.5">
      <c r="AB4920" s="102">
        <f t="shared" si="380"/>
        <v>38</v>
      </c>
      <c r="AC4920" s="103">
        <f t="shared" si="381"/>
        <v>64.620930232558152</v>
      </c>
      <c r="AD4920" s="103">
        <f t="shared" si="382"/>
        <v>2455.5953488372097</v>
      </c>
      <c r="AE4920" s="104">
        <f t="shared" si="383"/>
        <v>328.28411906976748</v>
      </c>
      <c r="AF4920" s="104">
        <f t="shared" si="384"/>
        <v>12474.796524651165</v>
      </c>
    </row>
    <row r="4921" spans="28:32" ht="20.100000000000001" customHeight="1" x14ac:dyDescent="0.5">
      <c r="AB4921" s="102">
        <f t="shared" si="380"/>
        <v>38</v>
      </c>
      <c r="AC4921" s="103">
        <f t="shared" si="381"/>
        <v>64.620930232558152</v>
      </c>
      <c r="AD4921" s="103">
        <f t="shared" si="382"/>
        <v>2455.5953488372097</v>
      </c>
      <c r="AE4921" s="104">
        <f t="shared" si="383"/>
        <v>328.28411906976748</v>
      </c>
      <c r="AF4921" s="104">
        <f t="shared" si="384"/>
        <v>12474.796524651165</v>
      </c>
    </row>
    <row r="4922" spans="28:32" ht="20.100000000000001" customHeight="1" x14ac:dyDescent="0.5">
      <c r="AB4922" s="102">
        <f t="shared" si="380"/>
        <v>38</v>
      </c>
      <c r="AC4922" s="103">
        <f t="shared" si="381"/>
        <v>64.620930232558152</v>
      </c>
      <c r="AD4922" s="103">
        <f t="shared" si="382"/>
        <v>2455.5953488372097</v>
      </c>
      <c r="AE4922" s="104">
        <f t="shared" si="383"/>
        <v>328.28411906976748</v>
      </c>
      <c r="AF4922" s="104">
        <f t="shared" si="384"/>
        <v>12474.796524651165</v>
      </c>
    </row>
    <row r="4923" spans="28:32" ht="20.100000000000001" customHeight="1" x14ac:dyDescent="0.5">
      <c r="AB4923" s="102">
        <f t="shared" si="380"/>
        <v>38</v>
      </c>
      <c r="AC4923" s="103">
        <f t="shared" si="381"/>
        <v>64.620930232558152</v>
      </c>
      <c r="AD4923" s="103">
        <f t="shared" si="382"/>
        <v>2455.5953488372097</v>
      </c>
      <c r="AE4923" s="104">
        <f t="shared" si="383"/>
        <v>328.28411906976748</v>
      </c>
      <c r="AF4923" s="104">
        <f t="shared" si="384"/>
        <v>12474.796524651165</v>
      </c>
    </row>
    <row r="4924" spans="28:32" ht="20.100000000000001" customHeight="1" x14ac:dyDescent="0.5">
      <c r="AB4924" s="102">
        <f t="shared" si="380"/>
        <v>38</v>
      </c>
      <c r="AC4924" s="103">
        <f t="shared" si="381"/>
        <v>64.620930232558152</v>
      </c>
      <c r="AD4924" s="103">
        <f t="shared" si="382"/>
        <v>2455.5953488372097</v>
      </c>
      <c r="AE4924" s="104">
        <f t="shared" si="383"/>
        <v>328.28411906976748</v>
      </c>
      <c r="AF4924" s="104">
        <f t="shared" si="384"/>
        <v>12474.796524651165</v>
      </c>
    </row>
    <row r="4925" spans="28:32" ht="20.100000000000001" customHeight="1" x14ac:dyDescent="0.5">
      <c r="AB4925" s="102">
        <f t="shared" si="380"/>
        <v>38</v>
      </c>
      <c r="AC4925" s="103">
        <f t="shared" si="381"/>
        <v>64.620930232558152</v>
      </c>
      <c r="AD4925" s="103">
        <f t="shared" si="382"/>
        <v>2455.5953488372097</v>
      </c>
      <c r="AE4925" s="104">
        <f t="shared" si="383"/>
        <v>328.28411906976748</v>
      </c>
      <c r="AF4925" s="104">
        <f t="shared" si="384"/>
        <v>12474.796524651165</v>
      </c>
    </row>
    <row r="4926" spans="28:32" ht="20.100000000000001" customHeight="1" x14ac:dyDescent="0.5">
      <c r="AB4926" s="102">
        <f t="shared" si="380"/>
        <v>38</v>
      </c>
      <c r="AC4926" s="103">
        <f t="shared" si="381"/>
        <v>64.620930232558152</v>
      </c>
      <c r="AD4926" s="103">
        <f t="shared" si="382"/>
        <v>2455.5953488372097</v>
      </c>
      <c r="AE4926" s="104">
        <f t="shared" si="383"/>
        <v>328.28411906976748</v>
      </c>
      <c r="AF4926" s="104">
        <f t="shared" si="384"/>
        <v>12474.796524651165</v>
      </c>
    </row>
    <row r="4927" spans="28:32" ht="20.100000000000001" customHeight="1" x14ac:dyDescent="0.5">
      <c r="AB4927" s="102">
        <f t="shared" si="380"/>
        <v>38</v>
      </c>
      <c r="AC4927" s="103">
        <f t="shared" si="381"/>
        <v>64.620930232558152</v>
      </c>
      <c r="AD4927" s="103">
        <f t="shared" si="382"/>
        <v>2455.5953488372097</v>
      </c>
      <c r="AE4927" s="104">
        <f t="shared" si="383"/>
        <v>328.28411906976748</v>
      </c>
      <c r="AF4927" s="104">
        <f t="shared" si="384"/>
        <v>12474.796524651165</v>
      </c>
    </row>
    <row r="4928" spans="28:32" ht="20.100000000000001" customHeight="1" x14ac:dyDescent="0.5">
      <c r="AB4928" s="102">
        <f t="shared" si="380"/>
        <v>38</v>
      </c>
      <c r="AC4928" s="103">
        <f t="shared" si="381"/>
        <v>64.620930232558152</v>
      </c>
      <c r="AD4928" s="103">
        <f t="shared" si="382"/>
        <v>2455.5953488372097</v>
      </c>
      <c r="AE4928" s="104">
        <f t="shared" si="383"/>
        <v>328.28411906976748</v>
      </c>
      <c r="AF4928" s="104">
        <f t="shared" si="384"/>
        <v>12474.796524651165</v>
      </c>
    </row>
    <row r="4929" spans="28:32" ht="20.100000000000001" customHeight="1" x14ac:dyDescent="0.5">
      <c r="AB4929" s="102">
        <f t="shared" si="380"/>
        <v>38</v>
      </c>
      <c r="AC4929" s="103">
        <f t="shared" si="381"/>
        <v>64.620930232558152</v>
      </c>
      <c r="AD4929" s="103">
        <f t="shared" si="382"/>
        <v>2455.5953488372097</v>
      </c>
      <c r="AE4929" s="104">
        <f t="shared" si="383"/>
        <v>328.28411906976748</v>
      </c>
      <c r="AF4929" s="104">
        <f t="shared" si="384"/>
        <v>12474.796524651165</v>
      </c>
    </row>
    <row r="4930" spans="28:32" ht="20.100000000000001" customHeight="1" x14ac:dyDescent="0.5">
      <c r="AB4930" s="102">
        <f t="shared" si="380"/>
        <v>38</v>
      </c>
      <c r="AC4930" s="103">
        <f t="shared" si="381"/>
        <v>64.620930232558152</v>
      </c>
      <c r="AD4930" s="103">
        <f t="shared" si="382"/>
        <v>2455.5953488372097</v>
      </c>
      <c r="AE4930" s="104">
        <f t="shared" si="383"/>
        <v>328.28411906976748</v>
      </c>
      <c r="AF4930" s="104">
        <f t="shared" si="384"/>
        <v>12474.796524651165</v>
      </c>
    </row>
    <row r="4931" spans="28:32" ht="20.100000000000001" customHeight="1" x14ac:dyDescent="0.5">
      <c r="AB4931" s="102">
        <f t="shared" si="380"/>
        <v>38</v>
      </c>
      <c r="AC4931" s="103">
        <f t="shared" si="381"/>
        <v>64.620930232558152</v>
      </c>
      <c r="AD4931" s="103">
        <f t="shared" si="382"/>
        <v>2455.5953488372097</v>
      </c>
      <c r="AE4931" s="104">
        <f t="shared" si="383"/>
        <v>328.28411906976748</v>
      </c>
      <c r="AF4931" s="104">
        <f t="shared" si="384"/>
        <v>12474.796524651165</v>
      </c>
    </row>
    <row r="4932" spans="28:32" ht="20.100000000000001" customHeight="1" x14ac:dyDescent="0.5">
      <c r="AB4932" s="102">
        <f t="shared" si="380"/>
        <v>38</v>
      </c>
      <c r="AC4932" s="103">
        <f t="shared" si="381"/>
        <v>64.620930232558152</v>
      </c>
      <c r="AD4932" s="103">
        <f t="shared" si="382"/>
        <v>2455.5953488372097</v>
      </c>
      <c r="AE4932" s="104">
        <f t="shared" si="383"/>
        <v>328.28411906976748</v>
      </c>
      <c r="AF4932" s="104">
        <f t="shared" si="384"/>
        <v>12474.796524651165</v>
      </c>
    </row>
    <row r="4933" spans="28:32" ht="20.100000000000001" customHeight="1" x14ac:dyDescent="0.5">
      <c r="AB4933" s="102">
        <f t="shared" si="380"/>
        <v>38</v>
      </c>
      <c r="AC4933" s="103">
        <f t="shared" si="381"/>
        <v>64.620930232558152</v>
      </c>
      <c r="AD4933" s="103">
        <f t="shared" si="382"/>
        <v>2455.5953488372097</v>
      </c>
      <c r="AE4933" s="104">
        <f t="shared" si="383"/>
        <v>328.28411906976748</v>
      </c>
      <c r="AF4933" s="104">
        <f t="shared" si="384"/>
        <v>12474.796524651165</v>
      </c>
    </row>
    <row r="4934" spans="28:32" ht="20.100000000000001" customHeight="1" x14ac:dyDescent="0.5">
      <c r="AB4934" s="102">
        <f t="shared" si="380"/>
        <v>38</v>
      </c>
      <c r="AC4934" s="103">
        <f t="shared" si="381"/>
        <v>64.620930232558152</v>
      </c>
      <c r="AD4934" s="103">
        <f t="shared" si="382"/>
        <v>2455.5953488372097</v>
      </c>
      <c r="AE4934" s="104">
        <f t="shared" si="383"/>
        <v>328.28411906976748</v>
      </c>
      <c r="AF4934" s="104">
        <f t="shared" si="384"/>
        <v>12474.796524651165</v>
      </c>
    </row>
    <row r="4935" spans="28:32" ht="20.100000000000001" customHeight="1" x14ac:dyDescent="0.5">
      <c r="AB4935" s="102">
        <f t="shared" ref="AB4935:AB4998" si="385">AB4934+U4935</f>
        <v>38</v>
      </c>
      <c r="AC4935" s="103">
        <f t="shared" ref="AC4935:AC4998" si="386">IF(U4935&gt;0,(W4935+AD4934)/AB4935,AC4934)</f>
        <v>64.620930232558152</v>
      </c>
      <c r="AD4935" s="103">
        <f t="shared" ref="AD4935:AD4998" si="387">AB4935*AC4935</f>
        <v>2455.5953488372097</v>
      </c>
      <c r="AE4935" s="104">
        <f t="shared" ref="AE4935:AE4998" si="388">IF(U4935&gt;0,(AF4934+Z4935)/AB4935,AE4934)</f>
        <v>328.28411906976748</v>
      </c>
      <c r="AF4935" s="104">
        <f t="shared" ref="AF4935:AF4998" si="389">AB4935*AE4935</f>
        <v>12474.796524651165</v>
      </c>
    </row>
    <row r="4936" spans="28:32" ht="20.100000000000001" customHeight="1" x14ac:dyDescent="0.5">
      <c r="AB4936" s="102">
        <f t="shared" si="385"/>
        <v>38</v>
      </c>
      <c r="AC4936" s="103">
        <f t="shared" si="386"/>
        <v>64.620930232558152</v>
      </c>
      <c r="AD4936" s="103">
        <f t="shared" si="387"/>
        <v>2455.5953488372097</v>
      </c>
      <c r="AE4936" s="104">
        <f t="shared" si="388"/>
        <v>328.28411906976748</v>
      </c>
      <c r="AF4936" s="104">
        <f t="shared" si="389"/>
        <v>12474.796524651165</v>
      </c>
    </row>
    <row r="4937" spans="28:32" ht="20.100000000000001" customHeight="1" x14ac:dyDescent="0.5">
      <c r="AB4937" s="102">
        <f t="shared" si="385"/>
        <v>38</v>
      </c>
      <c r="AC4937" s="103">
        <f t="shared" si="386"/>
        <v>64.620930232558152</v>
      </c>
      <c r="AD4937" s="103">
        <f t="shared" si="387"/>
        <v>2455.5953488372097</v>
      </c>
      <c r="AE4937" s="104">
        <f t="shared" si="388"/>
        <v>328.28411906976748</v>
      </c>
      <c r="AF4937" s="104">
        <f t="shared" si="389"/>
        <v>12474.796524651165</v>
      </c>
    </row>
    <row r="4938" spans="28:32" ht="20.100000000000001" customHeight="1" x14ac:dyDescent="0.5">
      <c r="AB4938" s="102">
        <f t="shared" si="385"/>
        <v>38</v>
      </c>
      <c r="AC4938" s="103">
        <f t="shared" si="386"/>
        <v>64.620930232558152</v>
      </c>
      <c r="AD4938" s="103">
        <f t="shared" si="387"/>
        <v>2455.5953488372097</v>
      </c>
      <c r="AE4938" s="104">
        <f t="shared" si="388"/>
        <v>328.28411906976748</v>
      </c>
      <c r="AF4938" s="104">
        <f t="shared" si="389"/>
        <v>12474.796524651165</v>
      </c>
    </row>
    <row r="4939" spans="28:32" ht="20.100000000000001" customHeight="1" x14ac:dyDescent="0.5">
      <c r="AB4939" s="102">
        <f t="shared" si="385"/>
        <v>38</v>
      </c>
      <c r="AC4939" s="103">
        <f t="shared" si="386"/>
        <v>64.620930232558152</v>
      </c>
      <c r="AD4939" s="103">
        <f t="shared" si="387"/>
        <v>2455.5953488372097</v>
      </c>
      <c r="AE4939" s="104">
        <f t="shared" si="388"/>
        <v>328.28411906976748</v>
      </c>
      <c r="AF4939" s="104">
        <f t="shared" si="389"/>
        <v>12474.796524651165</v>
      </c>
    </row>
    <row r="4940" spans="28:32" ht="20.100000000000001" customHeight="1" x14ac:dyDescent="0.5">
      <c r="AB4940" s="102">
        <f t="shared" si="385"/>
        <v>38</v>
      </c>
      <c r="AC4940" s="103">
        <f t="shared" si="386"/>
        <v>64.620930232558152</v>
      </c>
      <c r="AD4940" s="103">
        <f t="shared" si="387"/>
        <v>2455.5953488372097</v>
      </c>
      <c r="AE4940" s="104">
        <f t="shared" si="388"/>
        <v>328.28411906976748</v>
      </c>
      <c r="AF4940" s="104">
        <f t="shared" si="389"/>
        <v>12474.796524651165</v>
      </c>
    </row>
    <row r="4941" spans="28:32" ht="20.100000000000001" customHeight="1" x14ac:dyDescent="0.5">
      <c r="AB4941" s="102">
        <f t="shared" si="385"/>
        <v>38</v>
      </c>
      <c r="AC4941" s="103">
        <f t="shared" si="386"/>
        <v>64.620930232558152</v>
      </c>
      <c r="AD4941" s="103">
        <f t="shared" si="387"/>
        <v>2455.5953488372097</v>
      </c>
      <c r="AE4941" s="104">
        <f t="shared" si="388"/>
        <v>328.28411906976748</v>
      </c>
      <c r="AF4941" s="104">
        <f t="shared" si="389"/>
        <v>12474.796524651165</v>
      </c>
    </row>
    <row r="4942" spans="28:32" ht="20.100000000000001" customHeight="1" x14ac:dyDescent="0.5">
      <c r="AB4942" s="102">
        <f t="shared" si="385"/>
        <v>38</v>
      </c>
      <c r="AC4942" s="103">
        <f t="shared" si="386"/>
        <v>64.620930232558152</v>
      </c>
      <c r="AD4942" s="103">
        <f t="shared" si="387"/>
        <v>2455.5953488372097</v>
      </c>
      <c r="AE4942" s="104">
        <f t="shared" si="388"/>
        <v>328.28411906976748</v>
      </c>
      <c r="AF4942" s="104">
        <f t="shared" si="389"/>
        <v>12474.796524651165</v>
      </c>
    </row>
    <row r="4943" spans="28:32" ht="20.100000000000001" customHeight="1" x14ac:dyDescent="0.5">
      <c r="AB4943" s="102">
        <f t="shared" si="385"/>
        <v>38</v>
      </c>
      <c r="AC4943" s="103">
        <f t="shared" si="386"/>
        <v>64.620930232558152</v>
      </c>
      <c r="AD4943" s="103">
        <f t="shared" si="387"/>
        <v>2455.5953488372097</v>
      </c>
      <c r="AE4943" s="104">
        <f t="shared" si="388"/>
        <v>328.28411906976748</v>
      </c>
      <c r="AF4943" s="104">
        <f t="shared" si="389"/>
        <v>12474.796524651165</v>
      </c>
    </row>
    <row r="4944" spans="28:32" ht="20.100000000000001" customHeight="1" x14ac:dyDescent="0.5">
      <c r="AB4944" s="102">
        <f t="shared" si="385"/>
        <v>38</v>
      </c>
      <c r="AC4944" s="103">
        <f t="shared" si="386"/>
        <v>64.620930232558152</v>
      </c>
      <c r="AD4944" s="103">
        <f t="shared" si="387"/>
        <v>2455.5953488372097</v>
      </c>
      <c r="AE4944" s="104">
        <f t="shared" si="388"/>
        <v>328.28411906976748</v>
      </c>
      <c r="AF4944" s="104">
        <f t="shared" si="389"/>
        <v>12474.796524651165</v>
      </c>
    </row>
    <row r="4945" spans="28:32" ht="20.100000000000001" customHeight="1" x14ac:dyDescent="0.5">
      <c r="AB4945" s="102">
        <f t="shared" si="385"/>
        <v>38</v>
      </c>
      <c r="AC4945" s="103">
        <f t="shared" si="386"/>
        <v>64.620930232558152</v>
      </c>
      <c r="AD4945" s="103">
        <f t="shared" si="387"/>
        <v>2455.5953488372097</v>
      </c>
      <c r="AE4945" s="104">
        <f t="shared" si="388"/>
        <v>328.28411906976748</v>
      </c>
      <c r="AF4945" s="104">
        <f t="shared" si="389"/>
        <v>12474.796524651165</v>
      </c>
    </row>
    <row r="4946" spans="28:32" ht="20.100000000000001" customHeight="1" x14ac:dyDescent="0.5">
      <c r="AB4946" s="102">
        <f t="shared" si="385"/>
        <v>38</v>
      </c>
      <c r="AC4946" s="103">
        <f t="shared" si="386"/>
        <v>64.620930232558152</v>
      </c>
      <c r="AD4946" s="103">
        <f t="shared" si="387"/>
        <v>2455.5953488372097</v>
      </c>
      <c r="AE4946" s="104">
        <f t="shared" si="388"/>
        <v>328.28411906976748</v>
      </c>
      <c r="AF4946" s="104">
        <f t="shared" si="389"/>
        <v>12474.796524651165</v>
      </c>
    </row>
    <row r="4947" spans="28:32" ht="20.100000000000001" customHeight="1" x14ac:dyDescent="0.5">
      <c r="AB4947" s="102">
        <f t="shared" si="385"/>
        <v>38</v>
      </c>
      <c r="AC4947" s="103">
        <f t="shared" si="386"/>
        <v>64.620930232558152</v>
      </c>
      <c r="AD4947" s="103">
        <f t="shared" si="387"/>
        <v>2455.5953488372097</v>
      </c>
      <c r="AE4947" s="104">
        <f t="shared" si="388"/>
        <v>328.28411906976748</v>
      </c>
      <c r="AF4947" s="104">
        <f t="shared" si="389"/>
        <v>12474.796524651165</v>
      </c>
    </row>
    <row r="4948" spans="28:32" ht="20.100000000000001" customHeight="1" x14ac:dyDescent="0.5">
      <c r="AB4948" s="102">
        <f t="shared" si="385"/>
        <v>38</v>
      </c>
      <c r="AC4948" s="103">
        <f t="shared" si="386"/>
        <v>64.620930232558152</v>
      </c>
      <c r="AD4948" s="103">
        <f t="shared" si="387"/>
        <v>2455.5953488372097</v>
      </c>
      <c r="AE4948" s="104">
        <f t="shared" si="388"/>
        <v>328.28411906976748</v>
      </c>
      <c r="AF4948" s="104">
        <f t="shared" si="389"/>
        <v>12474.796524651165</v>
      </c>
    </row>
    <row r="4949" spans="28:32" ht="20.100000000000001" customHeight="1" x14ac:dyDescent="0.5">
      <c r="AB4949" s="102">
        <f t="shared" si="385"/>
        <v>38</v>
      </c>
      <c r="AC4949" s="103">
        <f t="shared" si="386"/>
        <v>64.620930232558152</v>
      </c>
      <c r="AD4949" s="103">
        <f t="shared" si="387"/>
        <v>2455.5953488372097</v>
      </c>
      <c r="AE4949" s="104">
        <f t="shared" si="388"/>
        <v>328.28411906976748</v>
      </c>
      <c r="AF4949" s="104">
        <f t="shared" si="389"/>
        <v>12474.796524651165</v>
      </c>
    </row>
    <row r="4950" spans="28:32" ht="20.100000000000001" customHeight="1" x14ac:dyDescent="0.5">
      <c r="AB4950" s="102">
        <f t="shared" si="385"/>
        <v>38</v>
      </c>
      <c r="AC4950" s="103">
        <f t="shared" si="386"/>
        <v>64.620930232558152</v>
      </c>
      <c r="AD4950" s="103">
        <f t="shared" si="387"/>
        <v>2455.5953488372097</v>
      </c>
      <c r="AE4950" s="104">
        <f t="shared" si="388"/>
        <v>328.28411906976748</v>
      </c>
      <c r="AF4950" s="104">
        <f t="shared" si="389"/>
        <v>12474.796524651165</v>
      </c>
    </row>
    <row r="4951" spans="28:32" ht="20.100000000000001" customHeight="1" x14ac:dyDescent="0.5">
      <c r="AB4951" s="102">
        <f t="shared" si="385"/>
        <v>38</v>
      </c>
      <c r="AC4951" s="103">
        <f t="shared" si="386"/>
        <v>64.620930232558152</v>
      </c>
      <c r="AD4951" s="103">
        <f t="shared" si="387"/>
        <v>2455.5953488372097</v>
      </c>
      <c r="AE4951" s="104">
        <f t="shared" si="388"/>
        <v>328.28411906976748</v>
      </c>
      <c r="AF4951" s="104">
        <f t="shared" si="389"/>
        <v>12474.796524651165</v>
      </c>
    </row>
    <row r="4952" spans="28:32" ht="20.100000000000001" customHeight="1" x14ac:dyDescent="0.5">
      <c r="AB4952" s="102">
        <f t="shared" si="385"/>
        <v>38</v>
      </c>
      <c r="AC4952" s="103">
        <f t="shared" si="386"/>
        <v>64.620930232558152</v>
      </c>
      <c r="AD4952" s="103">
        <f t="shared" si="387"/>
        <v>2455.5953488372097</v>
      </c>
      <c r="AE4952" s="104">
        <f t="shared" si="388"/>
        <v>328.28411906976748</v>
      </c>
      <c r="AF4952" s="104">
        <f t="shared" si="389"/>
        <v>12474.796524651165</v>
      </c>
    </row>
    <row r="4953" spans="28:32" ht="20.100000000000001" customHeight="1" x14ac:dyDescent="0.5">
      <c r="AB4953" s="102">
        <f t="shared" si="385"/>
        <v>38</v>
      </c>
      <c r="AC4953" s="103">
        <f t="shared" si="386"/>
        <v>64.620930232558152</v>
      </c>
      <c r="AD4953" s="103">
        <f t="shared" si="387"/>
        <v>2455.5953488372097</v>
      </c>
      <c r="AE4953" s="104">
        <f t="shared" si="388"/>
        <v>328.28411906976748</v>
      </c>
      <c r="AF4953" s="104">
        <f t="shared" si="389"/>
        <v>12474.796524651165</v>
      </c>
    </row>
    <row r="4954" spans="28:32" ht="20.100000000000001" customHeight="1" x14ac:dyDescent="0.5">
      <c r="AB4954" s="102">
        <f t="shared" si="385"/>
        <v>38</v>
      </c>
      <c r="AC4954" s="103">
        <f t="shared" si="386"/>
        <v>64.620930232558152</v>
      </c>
      <c r="AD4954" s="103">
        <f t="shared" si="387"/>
        <v>2455.5953488372097</v>
      </c>
      <c r="AE4954" s="104">
        <f t="shared" si="388"/>
        <v>328.28411906976748</v>
      </c>
      <c r="AF4954" s="104">
        <f t="shared" si="389"/>
        <v>12474.796524651165</v>
      </c>
    </row>
    <row r="4955" spans="28:32" ht="20.100000000000001" customHeight="1" x14ac:dyDescent="0.5">
      <c r="AB4955" s="102">
        <f t="shared" si="385"/>
        <v>38</v>
      </c>
      <c r="AC4955" s="103">
        <f t="shared" si="386"/>
        <v>64.620930232558152</v>
      </c>
      <c r="AD4955" s="103">
        <f t="shared" si="387"/>
        <v>2455.5953488372097</v>
      </c>
      <c r="AE4955" s="104">
        <f t="shared" si="388"/>
        <v>328.28411906976748</v>
      </c>
      <c r="AF4955" s="104">
        <f t="shared" si="389"/>
        <v>12474.796524651165</v>
      </c>
    </row>
    <row r="4956" spans="28:32" ht="20.100000000000001" customHeight="1" x14ac:dyDescent="0.5">
      <c r="AB4956" s="102">
        <f t="shared" si="385"/>
        <v>38</v>
      </c>
      <c r="AC4956" s="103">
        <f t="shared" si="386"/>
        <v>64.620930232558152</v>
      </c>
      <c r="AD4956" s="103">
        <f t="shared" si="387"/>
        <v>2455.5953488372097</v>
      </c>
      <c r="AE4956" s="104">
        <f t="shared" si="388"/>
        <v>328.28411906976748</v>
      </c>
      <c r="AF4956" s="104">
        <f t="shared" si="389"/>
        <v>12474.796524651165</v>
      </c>
    </row>
    <row r="4957" spans="28:32" ht="20.100000000000001" customHeight="1" x14ac:dyDescent="0.5">
      <c r="AB4957" s="102">
        <f t="shared" si="385"/>
        <v>38</v>
      </c>
      <c r="AC4957" s="103">
        <f t="shared" si="386"/>
        <v>64.620930232558152</v>
      </c>
      <c r="AD4957" s="103">
        <f t="shared" si="387"/>
        <v>2455.5953488372097</v>
      </c>
      <c r="AE4957" s="104">
        <f t="shared" si="388"/>
        <v>328.28411906976748</v>
      </c>
      <c r="AF4957" s="104">
        <f t="shared" si="389"/>
        <v>12474.796524651165</v>
      </c>
    </row>
    <row r="4958" spans="28:32" ht="20.100000000000001" customHeight="1" x14ac:dyDescent="0.5">
      <c r="AB4958" s="102">
        <f t="shared" si="385"/>
        <v>38</v>
      </c>
      <c r="AC4958" s="103">
        <f t="shared" si="386"/>
        <v>64.620930232558152</v>
      </c>
      <c r="AD4958" s="103">
        <f t="shared" si="387"/>
        <v>2455.5953488372097</v>
      </c>
      <c r="AE4958" s="104">
        <f t="shared" si="388"/>
        <v>328.28411906976748</v>
      </c>
      <c r="AF4958" s="104">
        <f t="shared" si="389"/>
        <v>12474.796524651165</v>
      </c>
    </row>
    <row r="4959" spans="28:32" ht="20.100000000000001" customHeight="1" x14ac:dyDescent="0.5">
      <c r="AB4959" s="102">
        <f t="shared" si="385"/>
        <v>38</v>
      </c>
      <c r="AC4959" s="103">
        <f t="shared" si="386"/>
        <v>64.620930232558152</v>
      </c>
      <c r="AD4959" s="103">
        <f t="shared" si="387"/>
        <v>2455.5953488372097</v>
      </c>
      <c r="AE4959" s="104">
        <f t="shared" si="388"/>
        <v>328.28411906976748</v>
      </c>
      <c r="AF4959" s="104">
        <f t="shared" si="389"/>
        <v>12474.796524651165</v>
      </c>
    </row>
    <row r="4960" spans="28:32" ht="20.100000000000001" customHeight="1" x14ac:dyDescent="0.5">
      <c r="AB4960" s="102">
        <f t="shared" si="385"/>
        <v>38</v>
      </c>
      <c r="AC4960" s="103">
        <f t="shared" si="386"/>
        <v>64.620930232558152</v>
      </c>
      <c r="AD4960" s="103">
        <f t="shared" si="387"/>
        <v>2455.5953488372097</v>
      </c>
      <c r="AE4960" s="104">
        <f t="shared" si="388"/>
        <v>328.28411906976748</v>
      </c>
      <c r="AF4960" s="104">
        <f t="shared" si="389"/>
        <v>12474.796524651165</v>
      </c>
    </row>
    <row r="4961" spans="28:32" ht="20.100000000000001" customHeight="1" x14ac:dyDescent="0.5">
      <c r="AB4961" s="102">
        <f t="shared" si="385"/>
        <v>38</v>
      </c>
      <c r="AC4961" s="103">
        <f t="shared" si="386"/>
        <v>64.620930232558152</v>
      </c>
      <c r="AD4961" s="103">
        <f t="shared" si="387"/>
        <v>2455.5953488372097</v>
      </c>
      <c r="AE4961" s="104">
        <f t="shared" si="388"/>
        <v>328.28411906976748</v>
      </c>
      <c r="AF4961" s="104">
        <f t="shared" si="389"/>
        <v>12474.796524651165</v>
      </c>
    </row>
    <row r="4962" spans="28:32" ht="20.100000000000001" customHeight="1" x14ac:dyDescent="0.5">
      <c r="AB4962" s="102">
        <f t="shared" si="385"/>
        <v>38</v>
      </c>
      <c r="AC4962" s="103">
        <f t="shared" si="386"/>
        <v>64.620930232558152</v>
      </c>
      <c r="AD4962" s="103">
        <f t="shared" si="387"/>
        <v>2455.5953488372097</v>
      </c>
      <c r="AE4962" s="104">
        <f t="shared" si="388"/>
        <v>328.28411906976748</v>
      </c>
      <c r="AF4962" s="104">
        <f t="shared" si="389"/>
        <v>12474.796524651165</v>
      </c>
    </row>
    <row r="4963" spans="28:32" ht="20.100000000000001" customHeight="1" x14ac:dyDescent="0.5">
      <c r="AB4963" s="102">
        <f t="shared" si="385"/>
        <v>38</v>
      </c>
      <c r="AC4963" s="103">
        <f t="shared" si="386"/>
        <v>64.620930232558152</v>
      </c>
      <c r="AD4963" s="103">
        <f t="shared" si="387"/>
        <v>2455.5953488372097</v>
      </c>
      <c r="AE4963" s="104">
        <f t="shared" si="388"/>
        <v>328.28411906976748</v>
      </c>
      <c r="AF4963" s="104">
        <f t="shared" si="389"/>
        <v>12474.796524651165</v>
      </c>
    </row>
    <row r="4964" spans="28:32" ht="20.100000000000001" customHeight="1" x14ac:dyDescent="0.5">
      <c r="AB4964" s="102">
        <f t="shared" si="385"/>
        <v>38</v>
      </c>
      <c r="AC4964" s="103">
        <f t="shared" si="386"/>
        <v>64.620930232558152</v>
      </c>
      <c r="AD4964" s="103">
        <f t="shared" si="387"/>
        <v>2455.5953488372097</v>
      </c>
      <c r="AE4964" s="104">
        <f t="shared" si="388"/>
        <v>328.28411906976748</v>
      </c>
      <c r="AF4964" s="104">
        <f t="shared" si="389"/>
        <v>12474.796524651165</v>
      </c>
    </row>
    <row r="4965" spans="28:32" ht="20.100000000000001" customHeight="1" x14ac:dyDescent="0.5">
      <c r="AB4965" s="102">
        <f t="shared" si="385"/>
        <v>38</v>
      </c>
      <c r="AC4965" s="103">
        <f t="shared" si="386"/>
        <v>64.620930232558152</v>
      </c>
      <c r="AD4965" s="103">
        <f t="shared" si="387"/>
        <v>2455.5953488372097</v>
      </c>
      <c r="AE4965" s="104">
        <f t="shared" si="388"/>
        <v>328.28411906976748</v>
      </c>
      <c r="AF4965" s="104">
        <f t="shared" si="389"/>
        <v>12474.796524651165</v>
      </c>
    </row>
    <row r="4966" spans="28:32" ht="20.100000000000001" customHeight="1" x14ac:dyDescent="0.5">
      <c r="AB4966" s="102">
        <f t="shared" si="385"/>
        <v>38</v>
      </c>
      <c r="AC4966" s="103">
        <f t="shared" si="386"/>
        <v>64.620930232558152</v>
      </c>
      <c r="AD4966" s="103">
        <f t="shared" si="387"/>
        <v>2455.5953488372097</v>
      </c>
      <c r="AE4966" s="104">
        <f t="shared" si="388"/>
        <v>328.28411906976748</v>
      </c>
      <c r="AF4966" s="104">
        <f t="shared" si="389"/>
        <v>12474.796524651165</v>
      </c>
    </row>
    <row r="4967" spans="28:32" ht="20.100000000000001" customHeight="1" x14ac:dyDescent="0.5">
      <c r="AB4967" s="102">
        <f t="shared" si="385"/>
        <v>38</v>
      </c>
      <c r="AC4967" s="103">
        <f t="shared" si="386"/>
        <v>64.620930232558152</v>
      </c>
      <c r="AD4967" s="103">
        <f t="shared" si="387"/>
        <v>2455.5953488372097</v>
      </c>
      <c r="AE4967" s="104">
        <f t="shared" si="388"/>
        <v>328.28411906976748</v>
      </c>
      <c r="AF4967" s="104">
        <f t="shared" si="389"/>
        <v>12474.796524651165</v>
      </c>
    </row>
    <row r="4968" spans="28:32" ht="20.100000000000001" customHeight="1" x14ac:dyDescent="0.5">
      <c r="AB4968" s="102">
        <f t="shared" si="385"/>
        <v>38</v>
      </c>
      <c r="AC4968" s="103">
        <f t="shared" si="386"/>
        <v>64.620930232558152</v>
      </c>
      <c r="AD4968" s="103">
        <f t="shared" si="387"/>
        <v>2455.5953488372097</v>
      </c>
      <c r="AE4968" s="104">
        <f t="shared" si="388"/>
        <v>328.28411906976748</v>
      </c>
      <c r="AF4968" s="104">
        <f t="shared" si="389"/>
        <v>12474.796524651165</v>
      </c>
    </row>
    <row r="4969" spans="28:32" ht="20.100000000000001" customHeight="1" x14ac:dyDescent="0.5">
      <c r="AB4969" s="102">
        <f t="shared" si="385"/>
        <v>38</v>
      </c>
      <c r="AC4969" s="103">
        <f t="shared" si="386"/>
        <v>64.620930232558152</v>
      </c>
      <c r="AD4969" s="103">
        <f t="shared" si="387"/>
        <v>2455.5953488372097</v>
      </c>
      <c r="AE4969" s="104">
        <f t="shared" si="388"/>
        <v>328.28411906976748</v>
      </c>
      <c r="AF4969" s="104">
        <f t="shared" si="389"/>
        <v>12474.796524651165</v>
      </c>
    </row>
    <row r="4970" spans="28:32" ht="20.100000000000001" customHeight="1" x14ac:dyDescent="0.5">
      <c r="AB4970" s="102">
        <f t="shared" si="385"/>
        <v>38</v>
      </c>
      <c r="AC4970" s="103">
        <f t="shared" si="386"/>
        <v>64.620930232558152</v>
      </c>
      <c r="AD4970" s="103">
        <f t="shared" si="387"/>
        <v>2455.5953488372097</v>
      </c>
      <c r="AE4970" s="104">
        <f t="shared" si="388"/>
        <v>328.28411906976748</v>
      </c>
      <c r="AF4970" s="104">
        <f t="shared" si="389"/>
        <v>12474.796524651165</v>
      </c>
    </row>
    <row r="4971" spans="28:32" ht="20.100000000000001" customHeight="1" x14ac:dyDescent="0.5">
      <c r="AB4971" s="102">
        <f t="shared" si="385"/>
        <v>38</v>
      </c>
      <c r="AC4971" s="103">
        <f t="shared" si="386"/>
        <v>64.620930232558152</v>
      </c>
      <c r="AD4971" s="103">
        <f t="shared" si="387"/>
        <v>2455.5953488372097</v>
      </c>
      <c r="AE4971" s="104">
        <f t="shared" si="388"/>
        <v>328.28411906976748</v>
      </c>
      <c r="AF4971" s="104">
        <f t="shared" si="389"/>
        <v>12474.796524651165</v>
      </c>
    </row>
    <row r="4972" spans="28:32" ht="20.100000000000001" customHeight="1" x14ac:dyDescent="0.5">
      <c r="AB4972" s="102">
        <f t="shared" si="385"/>
        <v>38</v>
      </c>
      <c r="AC4972" s="103">
        <f t="shared" si="386"/>
        <v>64.620930232558152</v>
      </c>
      <c r="AD4972" s="103">
        <f t="shared" si="387"/>
        <v>2455.5953488372097</v>
      </c>
      <c r="AE4972" s="104">
        <f t="shared" si="388"/>
        <v>328.28411906976748</v>
      </c>
      <c r="AF4972" s="104">
        <f t="shared" si="389"/>
        <v>12474.796524651165</v>
      </c>
    </row>
    <row r="4973" spans="28:32" ht="20.100000000000001" customHeight="1" x14ac:dyDescent="0.5">
      <c r="AB4973" s="102">
        <f t="shared" si="385"/>
        <v>38</v>
      </c>
      <c r="AC4973" s="103">
        <f t="shared" si="386"/>
        <v>64.620930232558152</v>
      </c>
      <c r="AD4973" s="103">
        <f t="shared" si="387"/>
        <v>2455.5953488372097</v>
      </c>
      <c r="AE4973" s="104">
        <f t="shared" si="388"/>
        <v>328.28411906976748</v>
      </c>
      <c r="AF4973" s="104">
        <f t="shared" si="389"/>
        <v>12474.796524651165</v>
      </c>
    </row>
    <row r="4974" spans="28:32" ht="20.100000000000001" customHeight="1" x14ac:dyDescent="0.5">
      <c r="AB4974" s="102">
        <f t="shared" si="385"/>
        <v>38</v>
      </c>
      <c r="AC4974" s="103">
        <f t="shared" si="386"/>
        <v>64.620930232558152</v>
      </c>
      <c r="AD4974" s="103">
        <f t="shared" si="387"/>
        <v>2455.5953488372097</v>
      </c>
      <c r="AE4974" s="104">
        <f t="shared" si="388"/>
        <v>328.28411906976748</v>
      </c>
      <c r="AF4974" s="104">
        <f t="shared" si="389"/>
        <v>12474.796524651165</v>
      </c>
    </row>
    <row r="4975" spans="28:32" ht="20.100000000000001" customHeight="1" x14ac:dyDescent="0.5">
      <c r="AB4975" s="102">
        <f t="shared" si="385"/>
        <v>38</v>
      </c>
      <c r="AC4975" s="103">
        <f t="shared" si="386"/>
        <v>64.620930232558152</v>
      </c>
      <c r="AD4975" s="103">
        <f t="shared" si="387"/>
        <v>2455.5953488372097</v>
      </c>
      <c r="AE4975" s="104">
        <f t="shared" si="388"/>
        <v>328.28411906976748</v>
      </c>
      <c r="AF4975" s="104">
        <f t="shared" si="389"/>
        <v>12474.796524651165</v>
      </c>
    </row>
    <row r="4976" spans="28:32" ht="20.100000000000001" customHeight="1" x14ac:dyDescent="0.5">
      <c r="AB4976" s="102">
        <f t="shared" si="385"/>
        <v>38</v>
      </c>
      <c r="AC4976" s="103">
        <f t="shared" si="386"/>
        <v>64.620930232558152</v>
      </c>
      <c r="AD4976" s="103">
        <f t="shared" si="387"/>
        <v>2455.5953488372097</v>
      </c>
      <c r="AE4976" s="104">
        <f t="shared" si="388"/>
        <v>328.28411906976748</v>
      </c>
      <c r="AF4976" s="104">
        <f t="shared" si="389"/>
        <v>12474.796524651165</v>
      </c>
    </row>
    <row r="4977" spans="28:32" ht="20.100000000000001" customHeight="1" x14ac:dyDescent="0.5">
      <c r="AB4977" s="102">
        <f t="shared" si="385"/>
        <v>38</v>
      </c>
      <c r="AC4977" s="103">
        <f t="shared" si="386"/>
        <v>64.620930232558152</v>
      </c>
      <c r="AD4977" s="103">
        <f t="shared" si="387"/>
        <v>2455.5953488372097</v>
      </c>
      <c r="AE4977" s="104">
        <f t="shared" si="388"/>
        <v>328.28411906976748</v>
      </c>
      <c r="AF4977" s="104">
        <f t="shared" si="389"/>
        <v>12474.796524651165</v>
      </c>
    </row>
    <row r="4978" spans="28:32" ht="20.100000000000001" customHeight="1" x14ac:dyDescent="0.5">
      <c r="AB4978" s="102">
        <f t="shared" si="385"/>
        <v>38</v>
      </c>
      <c r="AC4978" s="103">
        <f t="shared" si="386"/>
        <v>64.620930232558152</v>
      </c>
      <c r="AD4978" s="103">
        <f t="shared" si="387"/>
        <v>2455.5953488372097</v>
      </c>
      <c r="AE4978" s="104">
        <f t="shared" si="388"/>
        <v>328.28411906976748</v>
      </c>
      <c r="AF4978" s="104">
        <f t="shared" si="389"/>
        <v>12474.796524651165</v>
      </c>
    </row>
    <row r="4979" spans="28:32" ht="20.100000000000001" customHeight="1" x14ac:dyDescent="0.5">
      <c r="AB4979" s="102">
        <f t="shared" si="385"/>
        <v>38</v>
      </c>
      <c r="AC4979" s="103">
        <f t="shared" si="386"/>
        <v>64.620930232558152</v>
      </c>
      <c r="AD4979" s="103">
        <f t="shared" si="387"/>
        <v>2455.5953488372097</v>
      </c>
      <c r="AE4979" s="104">
        <f t="shared" si="388"/>
        <v>328.28411906976748</v>
      </c>
      <c r="AF4979" s="104">
        <f t="shared" si="389"/>
        <v>12474.796524651165</v>
      </c>
    </row>
    <row r="4980" spans="28:32" ht="20.100000000000001" customHeight="1" x14ac:dyDescent="0.5">
      <c r="AB4980" s="102">
        <f t="shared" si="385"/>
        <v>38</v>
      </c>
      <c r="AC4980" s="103">
        <f t="shared" si="386"/>
        <v>64.620930232558152</v>
      </c>
      <c r="AD4980" s="103">
        <f t="shared" si="387"/>
        <v>2455.5953488372097</v>
      </c>
      <c r="AE4980" s="104">
        <f t="shared" si="388"/>
        <v>328.28411906976748</v>
      </c>
      <c r="AF4980" s="104">
        <f t="shared" si="389"/>
        <v>12474.796524651165</v>
      </c>
    </row>
    <row r="4981" spans="28:32" ht="20.100000000000001" customHeight="1" x14ac:dyDescent="0.5">
      <c r="AB4981" s="102">
        <f t="shared" si="385"/>
        <v>38</v>
      </c>
      <c r="AC4981" s="103">
        <f t="shared" si="386"/>
        <v>64.620930232558152</v>
      </c>
      <c r="AD4981" s="103">
        <f t="shared" si="387"/>
        <v>2455.5953488372097</v>
      </c>
      <c r="AE4981" s="104">
        <f t="shared" si="388"/>
        <v>328.28411906976748</v>
      </c>
      <c r="AF4981" s="104">
        <f t="shared" si="389"/>
        <v>12474.796524651165</v>
      </c>
    </row>
    <row r="4982" spans="28:32" ht="20.100000000000001" customHeight="1" x14ac:dyDescent="0.5">
      <c r="AB4982" s="102">
        <f t="shared" si="385"/>
        <v>38</v>
      </c>
      <c r="AC4982" s="103">
        <f t="shared" si="386"/>
        <v>64.620930232558152</v>
      </c>
      <c r="AD4982" s="103">
        <f t="shared" si="387"/>
        <v>2455.5953488372097</v>
      </c>
      <c r="AE4982" s="104">
        <f t="shared" si="388"/>
        <v>328.28411906976748</v>
      </c>
      <c r="AF4982" s="104">
        <f t="shared" si="389"/>
        <v>12474.796524651165</v>
      </c>
    </row>
    <row r="4983" spans="28:32" ht="20.100000000000001" customHeight="1" x14ac:dyDescent="0.5">
      <c r="AB4983" s="102">
        <f t="shared" si="385"/>
        <v>38</v>
      </c>
      <c r="AC4983" s="103">
        <f t="shared" si="386"/>
        <v>64.620930232558152</v>
      </c>
      <c r="AD4983" s="103">
        <f t="shared" si="387"/>
        <v>2455.5953488372097</v>
      </c>
      <c r="AE4983" s="104">
        <f t="shared" si="388"/>
        <v>328.28411906976748</v>
      </c>
      <c r="AF4983" s="104">
        <f t="shared" si="389"/>
        <v>12474.796524651165</v>
      </c>
    </row>
    <row r="4984" spans="28:32" ht="20.100000000000001" customHeight="1" x14ac:dyDescent="0.5">
      <c r="AB4984" s="102">
        <f t="shared" si="385"/>
        <v>38</v>
      </c>
      <c r="AC4984" s="103">
        <f t="shared" si="386"/>
        <v>64.620930232558152</v>
      </c>
      <c r="AD4984" s="103">
        <f t="shared" si="387"/>
        <v>2455.5953488372097</v>
      </c>
      <c r="AE4984" s="104">
        <f t="shared" si="388"/>
        <v>328.28411906976748</v>
      </c>
      <c r="AF4984" s="104">
        <f t="shared" si="389"/>
        <v>12474.796524651165</v>
      </c>
    </row>
    <row r="4985" spans="28:32" ht="20.100000000000001" customHeight="1" x14ac:dyDescent="0.5">
      <c r="AB4985" s="102">
        <f t="shared" si="385"/>
        <v>38</v>
      </c>
      <c r="AC4985" s="103">
        <f t="shared" si="386"/>
        <v>64.620930232558152</v>
      </c>
      <c r="AD4985" s="103">
        <f t="shared" si="387"/>
        <v>2455.5953488372097</v>
      </c>
      <c r="AE4985" s="104">
        <f t="shared" si="388"/>
        <v>328.28411906976748</v>
      </c>
      <c r="AF4985" s="104">
        <f t="shared" si="389"/>
        <v>12474.796524651165</v>
      </c>
    </row>
    <row r="4986" spans="28:32" ht="20.100000000000001" customHeight="1" x14ac:dyDescent="0.5">
      <c r="AB4986" s="102">
        <f t="shared" si="385"/>
        <v>38</v>
      </c>
      <c r="AC4986" s="103">
        <f t="shared" si="386"/>
        <v>64.620930232558152</v>
      </c>
      <c r="AD4986" s="103">
        <f t="shared" si="387"/>
        <v>2455.5953488372097</v>
      </c>
      <c r="AE4986" s="104">
        <f t="shared" si="388"/>
        <v>328.28411906976748</v>
      </c>
      <c r="AF4986" s="104">
        <f t="shared" si="389"/>
        <v>12474.796524651165</v>
      </c>
    </row>
    <row r="4987" spans="28:32" ht="20.100000000000001" customHeight="1" x14ac:dyDescent="0.5">
      <c r="AB4987" s="102">
        <f t="shared" si="385"/>
        <v>38</v>
      </c>
      <c r="AC4987" s="103">
        <f t="shared" si="386"/>
        <v>64.620930232558152</v>
      </c>
      <c r="AD4987" s="103">
        <f t="shared" si="387"/>
        <v>2455.5953488372097</v>
      </c>
      <c r="AE4987" s="104">
        <f t="shared" si="388"/>
        <v>328.28411906976748</v>
      </c>
      <c r="AF4987" s="104">
        <f t="shared" si="389"/>
        <v>12474.796524651165</v>
      </c>
    </row>
    <row r="4988" spans="28:32" ht="20.100000000000001" customHeight="1" x14ac:dyDescent="0.5">
      <c r="AB4988" s="102">
        <f t="shared" si="385"/>
        <v>38</v>
      </c>
      <c r="AC4988" s="103">
        <f t="shared" si="386"/>
        <v>64.620930232558152</v>
      </c>
      <c r="AD4988" s="103">
        <f t="shared" si="387"/>
        <v>2455.5953488372097</v>
      </c>
      <c r="AE4988" s="104">
        <f t="shared" si="388"/>
        <v>328.28411906976748</v>
      </c>
      <c r="AF4988" s="104">
        <f t="shared" si="389"/>
        <v>12474.796524651165</v>
      </c>
    </row>
    <row r="4989" spans="28:32" ht="20.100000000000001" customHeight="1" x14ac:dyDescent="0.5">
      <c r="AB4989" s="102">
        <f t="shared" si="385"/>
        <v>38</v>
      </c>
      <c r="AC4989" s="103">
        <f t="shared" si="386"/>
        <v>64.620930232558152</v>
      </c>
      <c r="AD4989" s="103">
        <f t="shared" si="387"/>
        <v>2455.5953488372097</v>
      </c>
      <c r="AE4989" s="104">
        <f t="shared" si="388"/>
        <v>328.28411906976748</v>
      </c>
      <c r="AF4989" s="104">
        <f t="shared" si="389"/>
        <v>12474.796524651165</v>
      </c>
    </row>
    <row r="4990" spans="28:32" ht="20.100000000000001" customHeight="1" x14ac:dyDescent="0.5">
      <c r="AB4990" s="102">
        <f t="shared" si="385"/>
        <v>38</v>
      </c>
      <c r="AC4990" s="103">
        <f t="shared" si="386"/>
        <v>64.620930232558152</v>
      </c>
      <c r="AD4990" s="103">
        <f t="shared" si="387"/>
        <v>2455.5953488372097</v>
      </c>
      <c r="AE4990" s="104">
        <f t="shared" si="388"/>
        <v>328.28411906976748</v>
      </c>
      <c r="AF4990" s="104">
        <f t="shared" si="389"/>
        <v>12474.796524651165</v>
      </c>
    </row>
    <row r="4991" spans="28:32" ht="20.100000000000001" customHeight="1" x14ac:dyDescent="0.5">
      <c r="AB4991" s="102">
        <f t="shared" si="385"/>
        <v>38</v>
      </c>
      <c r="AC4991" s="103">
        <f t="shared" si="386"/>
        <v>64.620930232558152</v>
      </c>
      <c r="AD4991" s="103">
        <f t="shared" si="387"/>
        <v>2455.5953488372097</v>
      </c>
      <c r="AE4991" s="104">
        <f t="shared" si="388"/>
        <v>328.28411906976748</v>
      </c>
      <c r="AF4991" s="104">
        <f t="shared" si="389"/>
        <v>12474.796524651165</v>
      </c>
    </row>
    <row r="4992" spans="28:32" ht="20.100000000000001" customHeight="1" x14ac:dyDescent="0.5">
      <c r="AB4992" s="102">
        <f t="shared" si="385"/>
        <v>38</v>
      </c>
      <c r="AC4992" s="103">
        <f t="shared" si="386"/>
        <v>64.620930232558152</v>
      </c>
      <c r="AD4992" s="103">
        <f t="shared" si="387"/>
        <v>2455.5953488372097</v>
      </c>
      <c r="AE4992" s="104">
        <f t="shared" si="388"/>
        <v>328.28411906976748</v>
      </c>
      <c r="AF4992" s="104">
        <f t="shared" si="389"/>
        <v>12474.796524651165</v>
      </c>
    </row>
    <row r="4993" spans="28:32" ht="20.100000000000001" customHeight="1" x14ac:dyDescent="0.5">
      <c r="AB4993" s="102">
        <f t="shared" si="385"/>
        <v>38</v>
      </c>
      <c r="AC4993" s="103">
        <f t="shared" si="386"/>
        <v>64.620930232558152</v>
      </c>
      <c r="AD4993" s="103">
        <f t="shared" si="387"/>
        <v>2455.5953488372097</v>
      </c>
      <c r="AE4993" s="104">
        <f t="shared" si="388"/>
        <v>328.28411906976748</v>
      </c>
      <c r="AF4993" s="104">
        <f t="shared" si="389"/>
        <v>12474.796524651165</v>
      </c>
    </row>
    <row r="4994" spans="28:32" ht="20.100000000000001" customHeight="1" x14ac:dyDescent="0.5">
      <c r="AB4994" s="102">
        <f t="shared" si="385"/>
        <v>38</v>
      </c>
      <c r="AC4994" s="103">
        <f t="shared" si="386"/>
        <v>64.620930232558152</v>
      </c>
      <c r="AD4994" s="103">
        <f t="shared" si="387"/>
        <v>2455.5953488372097</v>
      </c>
      <c r="AE4994" s="104">
        <f t="shared" si="388"/>
        <v>328.28411906976748</v>
      </c>
      <c r="AF4994" s="104">
        <f t="shared" si="389"/>
        <v>12474.796524651165</v>
      </c>
    </row>
    <row r="4995" spans="28:32" ht="20.100000000000001" customHeight="1" x14ac:dyDescent="0.5">
      <c r="AB4995" s="102">
        <f t="shared" si="385"/>
        <v>38</v>
      </c>
      <c r="AC4995" s="103">
        <f t="shared" si="386"/>
        <v>64.620930232558152</v>
      </c>
      <c r="AD4995" s="103">
        <f t="shared" si="387"/>
        <v>2455.5953488372097</v>
      </c>
      <c r="AE4995" s="104">
        <f t="shared" si="388"/>
        <v>328.28411906976748</v>
      </c>
      <c r="AF4995" s="104">
        <f t="shared" si="389"/>
        <v>12474.796524651165</v>
      </c>
    </row>
    <row r="4996" spans="28:32" ht="20.100000000000001" customHeight="1" x14ac:dyDescent="0.5">
      <c r="AB4996" s="102">
        <f t="shared" si="385"/>
        <v>38</v>
      </c>
      <c r="AC4996" s="103">
        <f t="shared" si="386"/>
        <v>64.620930232558152</v>
      </c>
      <c r="AD4996" s="103">
        <f t="shared" si="387"/>
        <v>2455.5953488372097</v>
      </c>
      <c r="AE4996" s="104">
        <f t="shared" si="388"/>
        <v>328.28411906976748</v>
      </c>
      <c r="AF4996" s="104">
        <f t="shared" si="389"/>
        <v>12474.796524651165</v>
      </c>
    </row>
    <row r="4997" spans="28:32" ht="20.100000000000001" customHeight="1" x14ac:dyDescent="0.5">
      <c r="AB4997" s="102">
        <f t="shared" si="385"/>
        <v>38</v>
      </c>
      <c r="AC4997" s="103">
        <f t="shared" si="386"/>
        <v>64.620930232558152</v>
      </c>
      <c r="AD4997" s="103">
        <f t="shared" si="387"/>
        <v>2455.5953488372097</v>
      </c>
      <c r="AE4997" s="104">
        <f t="shared" si="388"/>
        <v>328.28411906976748</v>
      </c>
      <c r="AF4997" s="104">
        <f t="shared" si="389"/>
        <v>12474.796524651165</v>
      </c>
    </row>
    <row r="4998" spans="28:32" ht="20.100000000000001" customHeight="1" x14ac:dyDescent="0.5">
      <c r="AB4998" s="102">
        <f t="shared" si="385"/>
        <v>38</v>
      </c>
      <c r="AC4998" s="103">
        <f t="shared" si="386"/>
        <v>64.620930232558152</v>
      </c>
      <c r="AD4998" s="103">
        <f t="shared" si="387"/>
        <v>2455.5953488372097</v>
      </c>
      <c r="AE4998" s="104">
        <f t="shared" si="388"/>
        <v>328.28411906976748</v>
      </c>
      <c r="AF4998" s="104">
        <f t="shared" si="389"/>
        <v>12474.796524651165</v>
      </c>
    </row>
    <row r="4999" spans="28:32" ht="20.100000000000001" customHeight="1" x14ac:dyDescent="0.5">
      <c r="AB4999" s="102">
        <f t="shared" ref="AB4999:AB5000" si="390">AB4998+U4999</f>
        <v>38</v>
      </c>
      <c r="AC4999" s="103">
        <f t="shared" ref="AC4999:AC5000" si="391">IF(U4999&gt;0,(W4999+AD4998)/AB4999,AC4998)</f>
        <v>64.620930232558152</v>
      </c>
      <c r="AD4999" s="103">
        <f t="shared" ref="AD4999:AD5000" si="392">AB4999*AC4999</f>
        <v>2455.5953488372097</v>
      </c>
      <c r="AE4999" s="104">
        <f t="shared" ref="AE4999:AE5000" si="393">IF(U4999&gt;0,(AF4998+Z4999)/AB4999,AE4998)</f>
        <v>328.28411906976748</v>
      </c>
      <c r="AF4999" s="104">
        <f t="shared" ref="AF4999:AF5000" si="394">AB4999*AE4999</f>
        <v>12474.796524651165</v>
      </c>
    </row>
    <row r="5000" spans="28:32" ht="20.100000000000001" customHeight="1" x14ac:dyDescent="0.5">
      <c r="AB5000" s="102">
        <f t="shared" si="390"/>
        <v>38</v>
      </c>
      <c r="AC5000" s="103">
        <f t="shared" si="391"/>
        <v>64.620930232558152</v>
      </c>
      <c r="AD5000" s="103">
        <f t="shared" si="392"/>
        <v>2455.5953488372097</v>
      </c>
      <c r="AE5000" s="104">
        <f t="shared" si="393"/>
        <v>328.28411906976748</v>
      </c>
      <c r="AF5000" s="104">
        <f t="shared" si="394"/>
        <v>12474.796524651165</v>
      </c>
    </row>
  </sheetData>
  <mergeCells count="1">
    <mergeCell ref="B20:L20"/>
  </mergeCells>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0E9457-FA1D-4881-98E4-8CE8C2C2CCC2}">
  <dimension ref="B1:G12"/>
  <sheetViews>
    <sheetView showGridLines="0" workbookViewId="0">
      <selection activeCell="B10" sqref="B10"/>
    </sheetView>
  </sheetViews>
  <sheetFormatPr defaultColWidth="12.64453125" defaultRowHeight="20.100000000000001" customHeight="1" x14ac:dyDescent="0.5"/>
  <cols>
    <col min="1" max="1" width="10.8203125" style="1" customWidth="1"/>
    <col min="2" max="2" width="12.17578125" style="1" customWidth="1"/>
    <col min="3" max="5" width="21" style="1" customWidth="1"/>
    <col min="6" max="16384" width="12.64453125" style="1"/>
  </cols>
  <sheetData>
    <row r="1" spans="2:7" ht="69" customHeight="1" x14ac:dyDescent="1.45">
      <c r="B1" s="2" t="s">
        <v>125</v>
      </c>
    </row>
    <row r="3" spans="2:7" ht="20.100000000000001" hidden="1" customHeight="1" x14ac:dyDescent="0.5">
      <c r="C3" s="1" t="s">
        <v>126</v>
      </c>
      <c r="D3" s="1" t="s">
        <v>127</v>
      </c>
      <c r="E3" s="1" t="s">
        <v>128</v>
      </c>
    </row>
    <row r="4" spans="2:7" ht="20.100000000000001" hidden="1" customHeight="1" x14ac:dyDescent="0.5">
      <c r="B4" s="1" t="s">
        <v>126</v>
      </c>
      <c r="C4" s="1">
        <v>1</v>
      </c>
      <c r="D4" s="1" t="e" vm="8847">
        <v>#VALUE!</v>
      </c>
      <c r="E4" s="1" t="e" vm="8848">
        <v>#VALUE!</v>
      </c>
      <c r="G4" s="32" cm="1">
        <f t="array" ref="G4">_FV(D4,"Price")</f>
        <v>5.6749999999999998</v>
      </c>
    </row>
    <row r="5" spans="2:7" ht="20.100000000000001" hidden="1" customHeight="1" x14ac:dyDescent="0.5">
      <c r="B5" s="1" t="s">
        <v>127</v>
      </c>
      <c r="C5" s="1" t="e" vm="8849">
        <v>#VALUE!</v>
      </c>
      <c r="D5" s="1">
        <v>1</v>
      </c>
      <c r="E5" s="1" t="e" vm="8850">
        <v>#VALUE!</v>
      </c>
    </row>
    <row r="6" spans="2:7" ht="20.100000000000001" hidden="1" customHeight="1" x14ac:dyDescent="0.5">
      <c r="B6" s="1" t="s">
        <v>128</v>
      </c>
      <c r="C6" s="1" t="e" vm="8851">
        <v>#VALUE!</v>
      </c>
      <c r="D6" s="1" t="e" vm="8852">
        <v>#VALUE!</v>
      </c>
      <c r="E6" s="1">
        <v>1</v>
      </c>
    </row>
    <row r="9" spans="2:7" ht="37.35" customHeight="1" x14ac:dyDescent="0.5">
      <c r="B9" s="77">
        <v>1</v>
      </c>
      <c r="C9" s="64" t="s">
        <v>126</v>
      </c>
      <c r="D9" s="64" t="s">
        <v>127</v>
      </c>
      <c r="E9" s="65" t="s">
        <v>128</v>
      </c>
    </row>
    <row r="10" spans="2:7" ht="37.35" customHeight="1" x14ac:dyDescent="0.5">
      <c r="B10" s="66" t="s">
        <v>126</v>
      </c>
      <c r="C10" s="69">
        <v>1</v>
      </c>
      <c r="D10" s="70" cm="1">
        <f t="array" ref="D10">multiplicador_moedas*_FV(D4,"Price")</f>
        <v>5.6749999999999998</v>
      </c>
      <c r="E10" s="71" cm="1">
        <f t="array" ref="E10">multiplicador_moedas*_FV(E4,"Price")</f>
        <v>0.88329999999999997</v>
      </c>
    </row>
    <row r="11" spans="2:7" ht="37.35" customHeight="1" x14ac:dyDescent="0.5">
      <c r="B11" s="66" t="s">
        <v>127</v>
      </c>
      <c r="C11" s="72" cm="1">
        <f t="array" ref="C11">multiplicador_moedas*_FV(C5,"Price")</f>
        <v>0.1762</v>
      </c>
      <c r="D11" s="73">
        <v>1</v>
      </c>
      <c r="E11" s="74" cm="1">
        <f t="array" ref="E11">multiplicador_moedas*_FV(E5,"Price")</f>
        <v>0.15559999999999999</v>
      </c>
    </row>
    <row r="12" spans="2:7" ht="37.35" customHeight="1" x14ac:dyDescent="0.5">
      <c r="B12" s="67" t="s">
        <v>128</v>
      </c>
      <c r="C12" s="75" cm="1">
        <f t="array" ref="C12">multiplicador_moedas*_FV(C6,"Price")</f>
        <v>1.1316999999999999</v>
      </c>
      <c r="D12" s="70" cm="1">
        <f t="array" ref="D12">multiplicador_moedas*_FV(D6,"Price")</f>
        <v>6.4223999999999997</v>
      </c>
      <c r="E12" s="76">
        <v>1</v>
      </c>
    </row>
  </sheetData>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749F85-ABAA-4D9B-B62C-B231391CA86F}">
  <dimension ref="A1:G1000"/>
  <sheetViews>
    <sheetView workbookViewId="0">
      <selection activeCell="K11" sqref="K11"/>
    </sheetView>
  </sheetViews>
  <sheetFormatPr defaultColWidth="8.9375" defaultRowHeight="15.75" x14ac:dyDescent="0.5"/>
  <cols>
    <col min="1" max="1" width="12.87890625" style="57" customWidth="1"/>
    <col min="2" max="2" width="1.76171875" style="109" customWidth="1"/>
    <col min="3" max="4" width="12.87890625" style="110" customWidth="1"/>
    <col min="5" max="6" width="8.9375" style="33"/>
    <col min="7" max="7" width="8.9375" style="105"/>
    <col min="8" max="16384" width="8.9375" style="33"/>
  </cols>
  <sheetData>
    <row r="1" spans="1:7" x14ac:dyDescent="0.5">
      <c r="A1" s="57" t="s">
        <v>4</v>
      </c>
      <c r="C1" s="110" t="s">
        <v>165</v>
      </c>
      <c r="D1" s="110" t="s">
        <v>166</v>
      </c>
    </row>
    <row r="2" spans="1:7" x14ac:dyDescent="0.5">
      <c r="A2" s="111">
        <v>43102</v>
      </c>
      <c r="B2" s="109" t="s">
        <v>164</v>
      </c>
      <c r="C2" s="110">
        <v>3.2690999999999999</v>
      </c>
      <c r="D2" s="110">
        <v>3.2696999999999998</v>
      </c>
    </row>
    <row r="3" spans="1:7" x14ac:dyDescent="0.5">
      <c r="A3" s="111">
        <v>43103</v>
      </c>
      <c r="B3" s="109" t="s">
        <v>164</v>
      </c>
      <c r="C3" s="110">
        <v>3.2528999999999999</v>
      </c>
      <c r="D3" s="110">
        <v>3.2534999999999998</v>
      </c>
      <c r="G3" s="105" t="s">
        <v>167</v>
      </c>
    </row>
    <row r="4" spans="1:7" x14ac:dyDescent="0.5">
      <c r="A4" s="111">
        <v>43104</v>
      </c>
      <c r="B4" s="109" t="s">
        <v>164</v>
      </c>
      <c r="C4" s="110">
        <v>3.2311999999999999</v>
      </c>
      <c r="D4" s="110">
        <v>3.2317999999999998</v>
      </c>
    </row>
    <row r="5" spans="1:7" x14ac:dyDescent="0.5">
      <c r="A5" s="111">
        <v>43105</v>
      </c>
      <c r="B5" s="109" t="s">
        <v>164</v>
      </c>
      <c r="C5" s="110">
        <v>3.2403</v>
      </c>
      <c r="D5" s="110">
        <v>3.2408999999999999</v>
      </c>
      <c r="G5" s="106" t="s">
        <v>168</v>
      </c>
    </row>
    <row r="6" spans="1:7" x14ac:dyDescent="0.5">
      <c r="A6" s="111">
        <v>43108</v>
      </c>
      <c r="B6" s="109" t="s">
        <v>164</v>
      </c>
      <c r="C6" s="110">
        <v>3.2351000000000001</v>
      </c>
      <c r="D6" s="110">
        <v>3.2357</v>
      </c>
    </row>
    <row r="7" spans="1:7" x14ac:dyDescent="0.5">
      <c r="A7" s="111">
        <v>43109</v>
      </c>
      <c r="B7" s="109" t="s">
        <v>164</v>
      </c>
      <c r="C7" s="110">
        <v>3.2391000000000001</v>
      </c>
      <c r="D7" s="110">
        <v>3.2397</v>
      </c>
    </row>
    <row r="8" spans="1:7" x14ac:dyDescent="0.5">
      <c r="A8" s="111">
        <v>43110</v>
      </c>
      <c r="B8" s="109" t="s">
        <v>164</v>
      </c>
      <c r="C8" s="110">
        <v>3.2461000000000002</v>
      </c>
      <c r="D8" s="110">
        <v>3.2467000000000001</v>
      </c>
    </row>
    <row r="9" spans="1:7" x14ac:dyDescent="0.5">
      <c r="A9" s="111">
        <v>43111</v>
      </c>
      <c r="B9" s="109" t="s">
        <v>164</v>
      </c>
      <c r="C9" s="110">
        <v>3.2294999999999998</v>
      </c>
      <c r="D9" s="110">
        <v>3.2301000000000002</v>
      </c>
    </row>
    <row r="10" spans="1:7" x14ac:dyDescent="0.5">
      <c r="A10" s="111">
        <v>43112</v>
      </c>
      <c r="B10" s="109" t="s">
        <v>164</v>
      </c>
      <c r="C10" s="110">
        <v>3.2191999999999998</v>
      </c>
      <c r="D10" s="110">
        <v>3.2197</v>
      </c>
    </row>
    <row r="11" spans="1:7" x14ac:dyDescent="0.5">
      <c r="A11" s="111">
        <v>43115</v>
      </c>
      <c r="B11" s="109" t="s">
        <v>164</v>
      </c>
      <c r="C11" s="110">
        <v>3.1957</v>
      </c>
      <c r="D11" s="110">
        <v>3.1962999999999999</v>
      </c>
    </row>
    <row r="12" spans="1:7" x14ac:dyDescent="0.5">
      <c r="A12" s="111">
        <v>43116</v>
      </c>
      <c r="B12" s="109" t="s">
        <v>164</v>
      </c>
      <c r="C12" s="110">
        <v>3.2212999999999998</v>
      </c>
      <c r="D12" s="110">
        <v>3.2219000000000002</v>
      </c>
    </row>
    <row r="13" spans="1:7" x14ac:dyDescent="0.5">
      <c r="A13" s="111">
        <v>43117</v>
      </c>
      <c r="B13" s="109" t="s">
        <v>164</v>
      </c>
      <c r="C13" s="110">
        <v>3.2317999999999998</v>
      </c>
      <c r="D13" s="110">
        <v>3.2324000000000002</v>
      </c>
    </row>
    <row r="14" spans="1:7" x14ac:dyDescent="0.5">
      <c r="A14" s="111">
        <v>43118</v>
      </c>
      <c r="B14" s="109" t="s">
        <v>164</v>
      </c>
      <c r="C14" s="110">
        <v>3.2122999999999999</v>
      </c>
      <c r="D14" s="110">
        <v>3.2128999999999999</v>
      </c>
    </row>
    <row r="15" spans="1:7" x14ac:dyDescent="0.5">
      <c r="A15" s="111">
        <v>43119</v>
      </c>
      <c r="B15" s="109" t="s">
        <v>164</v>
      </c>
      <c r="C15" s="110">
        <v>3.2081</v>
      </c>
      <c r="D15" s="110">
        <v>3.2086999999999999</v>
      </c>
    </row>
    <row r="16" spans="1:7" x14ac:dyDescent="0.5">
      <c r="A16" s="111">
        <v>43122</v>
      </c>
      <c r="B16" s="109" t="s">
        <v>164</v>
      </c>
      <c r="C16" s="110">
        <v>3.1928000000000001</v>
      </c>
      <c r="D16" s="110">
        <v>3.1934</v>
      </c>
    </row>
    <row r="17" spans="1:4" x14ac:dyDescent="0.5">
      <c r="A17" s="111">
        <v>43123</v>
      </c>
      <c r="B17" s="109" t="s">
        <v>164</v>
      </c>
      <c r="C17" s="110">
        <v>3.2242999999999999</v>
      </c>
      <c r="D17" s="110">
        <v>3.2248999999999999</v>
      </c>
    </row>
    <row r="18" spans="1:4" x14ac:dyDescent="0.5">
      <c r="A18" s="111">
        <v>43124</v>
      </c>
      <c r="B18" s="109" t="s">
        <v>164</v>
      </c>
      <c r="C18" s="110">
        <v>3.1964000000000001</v>
      </c>
      <c r="D18" s="110">
        <v>3.1970000000000001</v>
      </c>
    </row>
    <row r="19" spans="1:4" x14ac:dyDescent="0.5">
      <c r="A19" s="111">
        <v>43125</v>
      </c>
      <c r="B19" s="109" t="s">
        <v>164</v>
      </c>
      <c r="C19" s="110">
        <v>3.1379999999999999</v>
      </c>
      <c r="D19" s="110">
        <v>3.1391</v>
      </c>
    </row>
    <row r="20" spans="1:4" x14ac:dyDescent="0.5">
      <c r="A20" s="111">
        <v>43126</v>
      </c>
      <c r="B20" s="109" t="s">
        <v>164</v>
      </c>
      <c r="C20" s="110">
        <v>3.1444000000000001</v>
      </c>
      <c r="D20" s="110">
        <v>3.145</v>
      </c>
    </row>
    <row r="21" spans="1:4" x14ac:dyDescent="0.5">
      <c r="A21" s="111">
        <v>43129</v>
      </c>
      <c r="B21" s="109" t="s">
        <v>164</v>
      </c>
      <c r="C21" s="110">
        <v>3.1648000000000001</v>
      </c>
      <c r="D21" s="110">
        <v>3.1655000000000002</v>
      </c>
    </row>
    <row r="22" spans="1:4" x14ac:dyDescent="0.5">
      <c r="A22" s="111">
        <v>43130</v>
      </c>
      <c r="B22" s="109" t="s">
        <v>164</v>
      </c>
      <c r="C22" s="110">
        <v>3.1655000000000002</v>
      </c>
      <c r="D22" s="110">
        <v>3.1661000000000001</v>
      </c>
    </row>
    <row r="23" spans="1:4" x14ac:dyDescent="0.5">
      <c r="A23" s="111">
        <v>43131</v>
      </c>
      <c r="B23" s="109" t="s">
        <v>164</v>
      </c>
      <c r="C23" s="110">
        <v>3.1617999999999999</v>
      </c>
      <c r="D23" s="110">
        <v>3.1623999999999999</v>
      </c>
    </row>
    <row r="24" spans="1:4" x14ac:dyDescent="0.5">
      <c r="A24" s="111">
        <v>43132</v>
      </c>
      <c r="B24" s="109" t="s">
        <v>164</v>
      </c>
      <c r="C24" s="110">
        <v>3.1724000000000001</v>
      </c>
      <c r="D24" s="110">
        <v>3.173</v>
      </c>
    </row>
    <row r="25" spans="1:4" x14ac:dyDescent="0.5">
      <c r="A25" s="111">
        <v>43133</v>
      </c>
      <c r="B25" s="109" t="s">
        <v>164</v>
      </c>
      <c r="C25" s="110">
        <v>3.2054</v>
      </c>
      <c r="D25" s="110">
        <v>3.206</v>
      </c>
    </row>
    <row r="26" spans="1:4" x14ac:dyDescent="0.5">
      <c r="A26" s="111">
        <v>43136</v>
      </c>
      <c r="B26" s="109" t="s">
        <v>164</v>
      </c>
      <c r="C26" s="110">
        <v>3.2349000000000001</v>
      </c>
      <c r="D26" s="110">
        <v>3.2355</v>
      </c>
    </row>
    <row r="27" spans="1:4" x14ac:dyDescent="0.5">
      <c r="A27" s="111">
        <v>43137</v>
      </c>
      <c r="B27" s="109" t="s">
        <v>164</v>
      </c>
      <c r="C27" s="110">
        <v>3.2606999999999999</v>
      </c>
      <c r="D27" s="110">
        <v>3.2612999999999999</v>
      </c>
    </row>
    <row r="28" spans="1:4" x14ac:dyDescent="0.5">
      <c r="A28" s="111">
        <v>43138</v>
      </c>
      <c r="B28" s="109" t="s">
        <v>164</v>
      </c>
      <c r="C28" s="110">
        <v>3.2461000000000002</v>
      </c>
      <c r="D28" s="110">
        <v>3.2467000000000001</v>
      </c>
    </row>
    <row r="29" spans="1:4" x14ac:dyDescent="0.5">
      <c r="A29" s="111">
        <v>43139</v>
      </c>
      <c r="B29" s="109" t="s">
        <v>164</v>
      </c>
      <c r="C29" s="110">
        <v>3.2686000000000002</v>
      </c>
      <c r="D29" s="110">
        <v>3.2692000000000001</v>
      </c>
    </row>
    <row r="30" spans="1:4" x14ac:dyDescent="0.5">
      <c r="A30" s="111">
        <v>43140</v>
      </c>
      <c r="B30" s="109" t="s">
        <v>164</v>
      </c>
      <c r="C30" s="110">
        <v>3.2814999999999999</v>
      </c>
      <c r="D30" s="110">
        <v>3.2820999999999998</v>
      </c>
    </row>
    <row r="31" spans="1:4" x14ac:dyDescent="0.5">
      <c r="A31" s="111">
        <v>43145</v>
      </c>
      <c r="B31" s="109" t="s">
        <v>164</v>
      </c>
      <c r="C31" s="110">
        <v>3.2530999999999999</v>
      </c>
      <c r="D31" s="110">
        <v>3.2536</v>
      </c>
    </row>
    <row r="32" spans="1:4" x14ac:dyDescent="0.5">
      <c r="A32" s="111">
        <v>43146</v>
      </c>
      <c r="B32" s="109" t="s">
        <v>164</v>
      </c>
      <c r="C32" s="110">
        <v>3.2202000000000002</v>
      </c>
      <c r="D32" s="110">
        <v>3.2208000000000001</v>
      </c>
    </row>
    <row r="33" spans="1:4" x14ac:dyDescent="0.5">
      <c r="A33" s="111">
        <v>43147</v>
      </c>
      <c r="B33" s="109" t="s">
        <v>164</v>
      </c>
      <c r="C33" s="110">
        <v>3.2374999999999998</v>
      </c>
      <c r="D33" s="110">
        <v>3.2381000000000002</v>
      </c>
    </row>
    <row r="34" spans="1:4" x14ac:dyDescent="0.5">
      <c r="A34" s="111">
        <v>43150</v>
      </c>
      <c r="B34" s="109" t="s">
        <v>164</v>
      </c>
      <c r="C34" s="110">
        <v>3.2341000000000002</v>
      </c>
      <c r="D34" s="110">
        <v>3.2347000000000001</v>
      </c>
    </row>
    <row r="35" spans="1:4" x14ac:dyDescent="0.5">
      <c r="A35" s="111">
        <v>43151</v>
      </c>
      <c r="B35" s="109" t="s">
        <v>164</v>
      </c>
      <c r="C35" s="110">
        <v>3.2501000000000002</v>
      </c>
      <c r="D35" s="110">
        <v>3.2507000000000001</v>
      </c>
    </row>
    <row r="36" spans="1:4" x14ac:dyDescent="0.5">
      <c r="A36" s="111">
        <v>43152</v>
      </c>
      <c r="B36" s="109" t="s">
        <v>164</v>
      </c>
      <c r="C36" s="110">
        <v>3.2549000000000001</v>
      </c>
      <c r="D36" s="110">
        <v>3.2555000000000001</v>
      </c>
    </row>
    <row r="37" spans="1:4" x14ac:dyDescent="0.5">
      <c r="A37" s="111">
        <v>43153</v>
      </c>
      <c r="B37" s="109" t="s">
        <v>164</v>
      </c>
      <c r="C37" s="110">
        <v>3.2591999999999999</v>
      </c>
      <c r="D37" s="110">
        <v>3.2597999999999998</v>
      </c>
    </row>
    <row r="38" spans="1:4" x14ac:dyDescent="0.5">
      <c r="A38" s="111">
        <v>43154</v>
      </c>
      <c r="B38" s="109" t="s">
        <v>164</v>
      </c>
      <c r="C38" s="110">
        <v>3.2410999999999999</v>
      </c>
      <c r="D38" s="110">
        <v>3.2416999999999998</v>
      </c>
    </row>
    <row r="39" spans="1:4" x14ac:dyDescent="0.5">
      <c r="A39" s="111">
        <v>43157</v>
      </c>
      <c r="B39" s="109" t="s">
        <v>164</v>
      </c>
      <c r="C39" s="110">
        <v>3.2345000000000002</v>
      </c>
      <c r="D39" s="110">
        <v>3.2351000000000001</v>
      </c>
    </row>
    <row r="40" spans="1:4" x14ac:dyDescent="0.5">
      <c r="A40" s="111">
        <v>43158</v>
      </c>
      <c r="B40" s="109" t="s">
        <v>164</v>
      </c>
      <c r="C40" s="110">
        <v>3.2376999999999998</v>
      </c>
      <c r="D40" s="110">
        <v>3.2383000000000002</v>
      </c>
    </row>
    <row r="41" spans="1:4" x14ac:dyDescent="0.5">
      <c r="A41" s="111">
        <v>43159</v>
      </c>
      <c r="B41" s="109" t="s">
        <v>164</v>
      </c>
      <c r="C41" s="110">
        <v>3.2443</v>
      </c>
      <c r="D41" s="110">
        <v>3.2448999999999999</v>
      </c>
    </row>
    <row r="42" spans="1:4" x14ac:dyDescent="0.5">
      <c r="A42" s="111">
        <v>43160</v>
      </c>
      <c r="B42" s="109" t="s">
        <v>164</v>
      </c>
      <c r="C42" s="110">
        <v>3.2614000000000001</v>
      </c>
      <c r="D42" s="110">
        <v>3.262</v>
      </c>
    </row>
    <row r="43" spans="1:4" x14ac:dyDescent="0.5">
      <c r="A43" s="111">
        <v>43161</v>
      </c>
      <c r="B43" s="109" t="s">
        <v>164</v>
      </c>
      <c r="C43" s="110">
        <v>3.2608000000000001</v>
      </c>
      <c r="D43" s="110">
        <v>3.2614000000000001</v>
      </c>
    </row>
    <row r="44" spans="1:4" x14ac:dyDescent="0.5">
      <c r="A44" s="111">
        <v>43164</v>
      </c>
      <c r="B44" s="109" t="s">
        <v>164</v>
      </c>
      <c r="C44" s="110">
        <v>3.2576000000000001</v>
      </c>
      <c r="D44" s="110">
        <v>3.2582</v>
      </c>
    </row>
    <row r="45" spans="1:4" x14ac:dyDescent="0.5">
      <c r="A45" s="111">
        <v>43165</v>
      </c>
      <c r="B45" s="109" t="s">
        <v>164</v>
      </c>
      <c r="C45" s="110">
        <v>3.2240000000000002</v>
      </c>
      <c r="D45" s="110">
        <v>3.2246000000000001</v>
      </c>
    </row>
    <row r="46" spans="1:4" x14ac:dyDescent="0.5">
      <c r="A46" s="111">
        <v>43166</v>
      </c>
      <c r="B46" s="109" t="s">
        <v>164</v>
      </c>
      <c r="C46" s="110">
        <v>3.2311999999999999</v>
      </c>
      <c r="D46" s="110">
        <v>3.2317999999999998</v>
      </c>
    </row>
    <row r="47" spans="1:4" x14ac:dyDescent="0.5">
      <c r="A47" s="111">
        <v>43167</v>
      </c>
      <c r="B47" s="109" t="s">
        <v>164</v>
      </c>
      <c r="C47" s="110">
        <v>3.2511999999999999</v>
      </c>
      <c r="D47" s="110">
        <v>3.2517999999999998</v>
      </c>
    </row>
    <row r="48" spans="1:4" x14ac:dyDescent="0.5">
      <c r="A48" s="111">
        <v>43168</v>
      </c>
      <c r="B48" s="109" t="s">
        <v>164</v>
      </c>
      <c r="C48" s="110">
        <v>3.2490000000000001</v>
      </c>
      <c r="D48" s="110">
        <v>3.2496</v>
      </c>
    </row>
    <row r="49" spans="1:4" x14ac:dyDescent="0.5">
      <c r="A49" s="111">
        <v>43171</v>
      </c>
      <c r="B49" s="109" t="s">
        <v>164</v>
      </c>
      <c r="C49" s="110">
        <v>3.26</v>
      </c>
      <c r="D49" s="110">
        <v>3.2606000000000002</v>
      </c>
    </row>
    <row r="50" spans="1:4" x14ac:dyDescent="0.5">
      <c r="A50" s="111">
        <v>43172</v>
      </c>
      <c r="B50" s="109" t="s">
        <v>164</v>
      </c>
      <c r="C50" s="110">
        <v>3.2486000000000002</v>
      </c>
      <c r="D50" s="110">
        <v>3.2492000000000001</v>
      </c>
    </row>
    <row r="51" spans="1:4" x14ac:dyDescent="0.5">
      <c r="A51" s="111">
        <v>43173</v>
      </c>
      <c r="B51" s="109" t="s">
        <v>164</v>
      </c>
      <c r="C51" s="110">
        <v>3.2578</v>
      </c>
      <c r="D51" s="110">
        <v>3.2584</v>
      </c>
    </row>
    <row r="52" spans="1:4" x14ac:dyDescent="0.5">
      <c r="A52" s="111">
        <v>43174</v>
      </c>
      <c r="B52" s="109" t="s">
        <v>164</v>
      </c>
      <c r="C52" s="110">
        <v>3.2852999999999999</v>
      </c>
      <c r="D52" s="110">
        <v>3.2858999999999998</v>
      </c>
    </row>
    <row r="53" spans="1:4" x14ac:dyDescent="0.5">
      <c r="A53" s="111">
        <v>43175</v>
      </c>
      <c r="B53" s="109" t="s">
        <v>164</v>
      </c>
      <c r="C53" s="110">
        <v>3.2898999999999998</v>
      </c>
      <c r="D53" s="110">
        <v>3.2905000000000002</v>
      </c>
    </row>
    <row r="54" spans="1:4" x14ac:dyDescent="0.5">
      <c r="A54" s="111">
        <v>43178</v>
      </c>
      <c r="B54" s="109" t="s">
        <v>164</v>
      </c>
      <c r="C54" s="110">
        <v>3.2905000000000002</v>
      </c>
      <c r="D54" s="110">
        <v>3.2911000000000001</v>
      </c>
    </row>
    <row r="55" spans="1:4" x14ac:dyDescent="0.5">
      <c r="A55" s="111">
        <v>43179</v>
      </c>
      <c r="B55" s="109" t="s">
        <v>164</v>
      </c>
      <c r="C55" s="110">
        <v>3.2974999999999999</v>
      </c>
      <c r="D55" s="110">
        <v>3.2980999999999998</v>
      </c>
    </row>
    <row r="56" spans="1:4" x14ac:dyDescent="0.5">
      <c r="A56" s="111">
        <v>43180</v>
      </c>
      <c r="B56" s="109" t="s">
        <v>164</v>
      </c>
      <c r="C56" s="110">
        <v>3.2915000000000001</v>
      </c>
      <c r="D56" s="110">
        <v>3.2921</v>
      </c>
    </row>
    <row r="57" spans="1:4" x14ac:dyDescent="0.5">
      <c r="A57" s="111">
        <v>43181</v>
      </c>
      <c r="B57" s="109" t="s">
        <v>164</v>
      </c>
      <c r="C57" s="110">
        <v>3.3027000000000002</v>
      </c>
      <c r="D57" s="110">
        <v>3.3033000000000001</v>
      </c>
    </row>
    <row r="58" spans="1:4" x14ac:dyDescent="0.5">
      <c r="A58" s="111">
        <v>43182</v>
      </c>
      <c r="B58" s="109" t="s">
        <v>164</v>
      </c>
      <c r="C58" s="110">
        <v>3.3035000000000001</v>
      </c>
      <c r="D58" s="110">
        <v>3.3041</v>
      </c>
    </row>
    <row r="59" spans="1:4" x14ac:dyDescent="0.5">
      <c r="A59" s="111">
        <v>43185</v>
      </c>
      <c r="B59" s="109" t="s">
        <v>164</v>
      </c>
      <c r="C59" s="110">
        <v>3.3028</v>
      </c>
      <c r="D59" s="110">
        <v>3.3033999999999999</v>
      </c>
    </row>
    <row r="60" spans="1:4" x14ac:dyDescent="0.5">
      <c r="A60" s="111">
        <v>43186</v>
      </c>
      <c r="B60" s="109" t="s">
        <v>164</v>
      </c>
      <c r="C60" s="110">
        <v>3.3250000000000002</v>
      </c>
      <c r="D60" s="110">
        <v>3.3256000000000001</v>
      </c>
    </row>
    <row r="61" spans="1:4" x14ac:dyDescent="0.5">
      <c r="A61" s="111">
        <v>43187</v>
      </c>
      <c r="B61" s="109" t="s">
        <v>164</v>
      </c>
      <c r="C61" s="110">
        <v>3.3374000000000001</v>
      </c>
      <c r="D61" s="110">
        <v>3.3380000000000001</v>
      </c>
    </row>
    <row r="62" spans="1:4" x14ac:dyDescent="0.5">
      <c r="A62" s="111">
        <v>43188</v>
      </c>
      <c r="B62" s="109" t="s">
        <v>164</v>
      </c>
      <c r="C62" s="110">
        <v>3.3231999999999999</v>
      </c>
      <c r="D62" s="110">
        <v>3.3237999999999999</v>
      </c>
    </row>
    <row r="63" spans="1:4" x14ac:dyDescent="0.5">
      <c r="A63" s="111">
        <v>43192</v>
      </c>
      <c r="B63" s="109" t="s">
        <v>164</v>
      </c>
      <c r="C63" s="110">
        <v>3.3098000000000001</v>
      </c>
      <c r="D63" s="110">
        <v>3.3104</v>
      </c>
    </row>
    <row r="64" spans="1:4" x14ac:dyDescent="0.5">
      <c r="A64" s="111">
        <v>43193</v>
      </c>
      <c r="B64" s="109" t="s">
        <v>164</v>
      </c>
      <c r="C64" s="110">
        <v>3.3132999999999999</v>
      </c>
      <c r="D64" s="110">
        <v>3.3138999999999998</v>
      </c>
    </row>
    <row r="65" spans="1:4" x14ac:dyDescent="0.5">
      <c r="A65" s="111">
        <v>43194</v>
      </c>
      <c r="B65" s="109" t="s">
        <v>164</v>
      </c>
      <c r="C65" s="110">
        <v>3.3532000000000002</v>
      </c>
      <c r="D65" s="110">
        <v>3.3538000000000001</v>
      </c>
    </row>
    <row r="66" spans="1:4" x14ac:dyDescent="0.5">
      <c r="A66" s="111">
        <v>43195</v>
      </c>
      <c r="B66" s="109" t="s">
        <v>164</v>
      </c>
      <c r="C66" s="110">
        <v>3.319</v>
      </c>
      <c r="D66" s="110">
        <v>3.3195999999999999</v>
      </c>
    </row>
    <row r="67" spans="1:4" x14ac:dyDescent="0.5">
      <c r="A67" s="111">
        <v>43196</v>
      </c>
      <c r="B67" s="109" t="s">
        <v>164</v>
      </c>
      <c r="C67" s="110">
        <v>3.3660000000000001</v>
      </c>
      <c r="D67" s="110">
        <v>3.3666</v>
      </c>
    </row>
    <row r="68" spans="1:4" x14ac:dyDescent="0.5">
      <c r="A68" s="111">
        <v>43199</v>
      </c>
      <c r="B68" s="109" t="s">
        <v>164</v>
      </c>
      <c r="C68" s="110">
        <v>3.3896999999999999</v>
      </c>
      <c r="D68" s="110">
        <v>3.3902999999999999</v>
      </c>
    </row>
    <row r="69" spans="1:4" x14ac:dyDescent="0.5">
      <c r="A69" s="111">
        <v>43200</v>
      </c>
      <c r="B69" s="109" t="s">
        <v>164</v>
      </c>
      <c r="C69" s="110">
        <v>3.4188999999999998</v>
      </c>
      <c r="D69" s="110">
        <v>3.4195000000000002</v>
      </c>
    </row>
    <row r="70" spans="1:4" x14ac:dyDescent="0.5">
      <c r="A70" s="111">
        <v>43201</v>
      </c>
      <c r="B70" s="109" t="s">
        <v>164</v>
      </c>
      <c r="C70" s="110">
        <v>3.4045999999999998</v>
      </c>
      <c r="D70" s="110">
        <v>3.4051999999999998</v>
      </c>
    </row>
    <row r="71" spans="1:4" x14ac:dyDescent="0.5">
      <c r="A71" s="111">
        <v>43202</v>
      </c>
      <c r="B71" s="109" t="s">
        <v>164</v>
      </c>
      <c r="C71" s="110">
        <v>3.3852000000000002</v>
      </c>
      <c r="D71" s="110">
        <v>3.3858000000000001</v>
      </c>
    </row>
    <row r="72" spans="1:4" x14ac:dyDescent="0.5">
      <c r="A72" s="111">
        <v>43203</v>
      </c>
      <c r="B72" s="109" t="s">
        <v>164</v>
      </c>
      <c r="C72" s="110">
        <v>3.4098999999999999</v>
      </c>
      <c r="D72" s="110">
        <v>3.4104999999999999</v>
      </c>
    </row>
    <row r="73" spans="1:4" x14ac:dyDescent="0.5">
      <c r="A73" s="111">
        <v>43206</v>
      </c>
      <c r="B73" s="109" t="s">
        <v>164</v>
      </c>
      <c r="C73" s="110">
        <v>3.4257</v>
      </c>
      <c r="D73" s="110">
        <v>3.4262999999999999</v>
      </c>
    </row>
    <row r="74" spans="1:4" x14ac:dyDescent="0.5">
      <c r="A74" s="111">
        <v>43207</v>
      </c>
      <c r="B74" s="109" t="s">
        <v>164</v>
      </c>
      <c r="C74" s="110">
        <v>3.4035000000000002</v>
      </c>
      <c r="D74" s="110">
        <v>3.4041000000000001</v>
      </c>
    </row>
    <row r="75" spans="1:4" x14ac:dyDescent="0.5">
      <c r="A75" s="111">
        <v>43208</v>
      </c>
      <c r="B75" s="109" t="s">
        <v>164</v>
      </c>
      <c r="C75" s="110">
        <v>3.3837999999999999</v>
      </c>
      <c r="D75" s="110">
        <v>3.3843999999999999</v>
      </c>
    </row>
    <row r="76" spans="1:4" x14ac:dyDescent="0.5">
      <c r="A76" s="111">
        <v>43209</v>
      </c>
      <c r="B76" s="109" t="s">
        <v>164</v>
      </c>
      <c r="C76" s="110">
        <v>3.3971</v>
      </c>
      <c r="D76" s="110">
        <v>3.3976999999999999</v>
      </c>
    </row>
    <row r="77" spans="1:4" x14ac:dyDescent="0.5">
      <c r="A77" s="111">
        <v>43210</v>
      </c>
      <c r="B77" s="109" t="s">
        <v>164</v>
      </c>
      <c r="C77" s="110">
        <v>3.4096000000000002</v>
      </c>
      <c r="D77" s="110">
        <v>3.4100999999999999</v>
      </c>
    </row>
    <row r="78" spans="1:4" x14ac:dyDescent="0.5">
      <c r="A78" s="111">
        <v>43213</v>
      </c>
      <c r="B78" s="109" t="s">
        <v>164</v>
      </c>
      <c r="C78" s="110">
        <v>3.4415</v>
      </c>
      <c r="D78" s="110">
        <v>3.4420999999999999</v>
      </c>
    </row>
    <row r="79" spans="1:4" x14ac:dyDescent="0.5">
      <c r="A79" s="111">
        <v>43214</v>
      </c>
      <c r="B79" s="109" t="s">
        <v>164</v>
      </c>
      <c r="C79" s="110">
        <v>3.4661</v>
      </c>
      <c r="D79" s="110">
        <v>3.4666999999999999</v>
      </c>
    </row>
    <row r="80" spans="1:4" x14ac:dyDescent="0.5">
      <c r="A80" s="111">
        <v>43215</v>
      </c>
      <c r="B80" s="109" t="s">
        <v>164</v>
      </c>
      <c r="C80" s="110">
        <v>3.5034000000000001</v>
      </c>
      <c r="D80" s="110">
        <v>3.504</v>
      </c>
    </row>
    <row r="81" spans="1:4" x14ac:dyDescent="0.5">
      <c r="A81" s="111">
        <v>43216</v>
      </c>
      <c r="B81" s="109" t="s">
        <v>164</v>
      </c>
      <c r="C81" s="110">
        <v>3.4971000000000001</v>
      </c>
      <c r="D81" s="110">
        <v>3.4977</v>
      </c>
    </row>
    <row r="82" spans="1:4" x14ac:dyDescent="0.5">
      <c r="A82" s="111">
        <v>43217</v>
      </c>
      <c r="B82" s="109" t="s">
        <v>164</v>
      </c>
      <c r="C82" s="110">
        <v>3.4670000000000001</v>
      </c>
      <c r="D82" s="110">
        <v>3.4676</v>
      </c>
    </row>
    <row r="83" spans="1:4" x14ac:dyDescent="0.5">
      <c r="A83" s="111">
        <v>43220</v>
      </c>
      <c r="B83" s="109" t="s">
        <v>164</v>
      </c>
      <c r="C83" s="110">
        <v>3.4805000000000001</v>
      </c>
      <c r="D83" s="110">
        <v>3.4811000000000001</v>
      </c>
    </row>
    <row r="84" spans="1:4" x14ac:dyDescent="0.5">
      <c r="A84" s="111">
        <v>43222</v>
      </c>
      <c r="B84" s="109" t="s">
        <v>164</v>
      </c>
      <c r="C84" s="110">
        <v>3.5417999999999998</v>
      </c>
      <c r="D84" s="110">
        <v>3.5424000000000002</v>
      </c>
    </row>
    <row r="85" spans="1:4" x14ac:dyDescent="0.5">
      <c r="A85" s="111">
        <v>43223</v>
      </c>
      <c r="B85" s="109" t="s">
        <v>164</v>
      </c>
      <c r="C85" s="110">
        <v>3.5478000000000001</v>
      </c>
      <c r="D85" s="110">
        <v>3.5484</v>
      </c>
    </row>
    <row r="86" spans="1:4" x14ac:dyDescent="0.5">
      <c r="A86" s="111">
        <v>43224</v>
      </c>
      <c r="B86" s="109" t="s">
        <v>164</v>
      </c>
      <c r="C86" s="110">
        <v>3.5301999999999998</v>
      </c>
      <c r="D86" s="110">
        <v>3.5308000000000002</v>
      </c>
    </row>
    <row r="87" spans="1:4" x14ac:dyDescent="0.5">
      <c r="A87" s="111">
        <v>43227</v>
      </c>
      <c r="B87" s="109" t="s">
        <v>164</v>
      </c>
      <c r="C87" s="110">
        <v>3.5451999999999999</v>
      </c>
      <c r="D87" s="110">
        <v>3.5457999999999998</v>
      </c>
    </row>
    <row r="88" spans="1:4" x14ac:dyDescent="0.5">
      <c r="A88" s="111">
        <v>43228</v>
      </c>
      <c r="B88" s="109" t="s">
        <v>164</v>
      </c>
      <c r="C88" s="110">
        <v>3.5781999999999998</v>
      </c>
      <c r="D88" s="110">
        <v>3.5788000000000002</v>
      </c>
    </row>
    <row r="89" spans="1:4" x14ac:dyDescent="0.5">
      <c r="A89" s="111">
        <v>43229</v>
      </c>
      <c r="B89" s="109" t="s">
        <v>164</v>
      </c>
      <c r="C89" s="110">
        <v>3.5937000000000001</v>
      </c>
      <c r="D89" s="110">
        <v>3.5943000000000001</v>
      </c>
    </row>
    <row r="90" spans="1:4" x14ac:dyDescent="0.5">
      <c r="A90" s="111">
        <v>43230</v>
      </c>
      <c r="B90" s="109" t="s">
        <v>164</v>
      </c>
      <c r="C90" s="110">
        <v>3.5560999999999998</v>
      </c>
      <c r="D90" s="110">
        <v>3.5566</v>
      </c>
    </row>
    <row r="91" spans="1:4" x14ac:dyDescent="0.5">
      <c r="A91" s="111">
        <v>43231</v>
      </c>
      <c r="B91" s="109" t="s">
        <v>164</v>
      </c>
      <c r="C91" s="110">
        <v>3.5710000000000002</v>
      </c>
      <c r="D91" s="110">
        <v>3.5716000000000001</v>
      </c>
    </row>
    <row r="92" spans="1:4" x14ac:dyDescent="0.5">
      <c r="A92" s="111">
        <v>43234</v>
      </c>
      <c r="B92" s="109" t="s">
        <v>164</v>
      </c>
      <c r="C92" s="110">
        <v>3.6091000000000002</v>
      </c>
      <c r="D92" s="110">
        <v>3.6097000000000001</v>
      </c>
    </row>
    <row r="93" spans="1:4" x14ac:dyDescent="0.5">
      <c r="A93" s="111">
        <v>43235</v>
      </c>
      <c r="B93" s="109" t="s">
        <v>164</v>
      </c>
      <c r="C93" s="110">
        <v>3.6747000000000001</v>
      </c>
      <c r="D93" s="110">
        <v>3.6753</v>
      </c>
    </row>
    <row r="94" spans="1:4" x14ac:dyDescent="0.5">
      <c r="A94" s="111">
        <v>43236</v>
      </c>
      <c r="B94" s="109" t="s">
        <v>164</v>
      </c>
      <c r="C94" s="110">
        <v>3.6797</v>
      </c>
      <c r="D94" s="110">
        <v>3.6802999999999999</v>
      </c>
    </row>
    <row r="95" spans="1:4" x14ac:dyDescent="0.5">
      <c r="A95" s="111">
        <v>43237</v>
      </c>
      <c r="B95" s="109" t="s">
        <v>164</v>
      </c>
      <c r="C95" s="110">
        <v>3.6867999999999999</v>
      </c>
      <c r="D95" s="110">
        <v>3.6873999999999998</v>
      </c>
    </row>
    <row r="96" spans="1:4" x14ac:dyDescent="0.5">
      <c r="A96" s="111">
        <v>43238</v>
      </c>
      <c r="B96" s="109" t="s">
        <v>164</v>
      </c>
      <c r="C96" s="110">
        <v>3.7496999999999998</v>
      </c>
      <c r="D96" s="110">
        <v>3.7503000000000002</v>
      </c>
    </row>
    <row r="97" spans="1:4" x14ac:dyDescent="0.5">
      <c r="A97" s="111">
        <v>43241</v>
      </c>
      <c r="B97" s="109" t="s">
        <v>164</v>
      </c>
      <c r="C97" s="110">
        <v>3.7065999999999999</v>
      </c>
      <c r="D97" s="110">
        <v>3.7071999999999998</v>
      </c>
    </row>
    <row r="98" spans="1:4" x14ac:dyDescent="0.5">
      <c r="A98" s="111">
        <v>43242</v>
      </c>
      <c r="B98" s="109" t="s">
        <v>164</v>
      </c>
      <c r="C98" s="110">
        <v>3.6496</v>
      </c>
      <c r="D98" s="110">
        <v>3.6501999999999999</v>
      </c>
    </row>
    <row r="99" spans="1:4" x14ac:dyDescent="0.5">
      <c r="A99" s="111">
        <v>43243</v>
      </c>
      <c r="B99" s="109" t="s">
        <v>164</v>
      </c>
      <c r="C99" s="110">
        <v>3.6501000000000001</v>
      </c>
      <c r="D99" s="110">
        <v>3.6507000000000001</v>
      </c>
    </row>
    <row r="100" spans="1:4" x14ac:dyDescent="0.5">
      <c r="A100" s="111">
        <v>43244</v>
      </c>
      <c r="B100" s="109" t="s">
        <v>164</v>
      </c>
      <c r="C100" s="110">
        <v>3.6429999999999998</v>
      </c>
      <c r="D100" s="110">
        <v>3.6436000000000002</v>
      </c>
    </row>
    <row r="101" spans="1:4" x14ac:dyDescent="0.5">
      <c r="A101" s="111">
        <v>43245</v>
      </c>
      <c r="B101" s="109" t="s">
        <v>164</v>
      </c>
      <c r="C101" s="110">
        <v>3.6581000000000001</v>
      </c>
      <c r="D101" s="110">
        <v>3.6587000000000001</v>
      </c>
    </row>
    <row r="102" spans="1:4" x14ac:dyDescent="0.5">
      <c r="A102" s="111">
        <v>43248</v>
      </c>
      <c r="B102" s="109" t="s">
        <v>164</v>
      </c>
      <c r="C102" s="110">
        <v>3.7086000000000001</v>
      </c>
      <c r="D102" s="110">
        <v>3.7092000000000001</v>
      </c>
    </row>
    <row r="103" spans="1:4" x14ac:dyDescent="0.5">
      <c r="A103" s="111">
        <v>43249</v>
      </c>
      <c r="B103" s="109" t="s">
        <v>164</v>
      </c>
      <c r="C103" s="110">
        <v>3.7282999999999999</v>
      </c>
      <c r="D103" s="110">
        <v>3.7288999999999999</v>
      </c>
    </row>
    <row r="104" spans="1:4" x14ac:dyDescent="0.5">
      <c r="A104" s="111">
        <v>43250</v>
      </c>
      <c r="B104" s="109" t="s">
        <v>164</v>
      </c>
      <c r="C104" s="110">
        <v>3.7364000000000002</v>
      </c>
      <c r="D104" s="110">
        <v>3.7370000000000001</v>
      </c>
    </row>
    <row r="105" spans="1:4" x14ac:dyDescent="0.5">
      <c r="A105" s="111">
        <v>43252</v>
      </c>
      <c r="B105" s="109" t="s">
        <v>164</v>
      </c>
      <c r="C105" s="110">
        <v>3.7406999999999999</v>
      </c>
      <c r="D105" s="110">
        <v>3.7412999999999998</v>
      </c>
    </row>
    <row r="106" spans="1:4" x14ac:dyDescent="0.5">
      <c r="A106" s="111">
        <v>43255</v>
      </c>
      <c r="B106" s="109" t="s">
        <v>164</v>
      </c>
      <c r="C106" s="110">
        <v>3.7418</v>
      </c>
      <c r="D106" s="110">
        <v>3.7423999999999999</v>
      </c>
    </row>
    <row r="107" spans="1:4" x14ac:dyDescent="0.5">
      <c r="A107" s="111">
        <v>43256</v>
      </c>
      <c r="B107" s="109" t="s">
        <v>164</v>
      </c>
      <c r="C107" s="110">
        <v>3.7746</v>
      </c>
      <c r="D107" s="110">
        <v>3.7751999999999999</v>
      </c>
    </row>
    <row r="108" spans="1:4" x14ac:dyDescent="0.5">
      <c r="A108" s="111">
        <v>43257</v>
      </c>
      <c r="B108" s="109" t="s">
        <v>164</v>
      </c>
      <c r="C108" s="110">
        <v>3.8187000000000002</v>
      </c>
      <c r="D108" s="110">
        <v>3.8193000000000001</v>
      </c>
    </row>
    <row r="109" spans="1:4" x14ac:dyDescent="0.5">
      <c r="A109" s="111">
        <v>43258</v>
      </c>
      <c r="B109" s="109" t="s">
        <v>164</v>
      </c>
      <c r="C109" s="110">
        <v>3.8994</v>
      </c>
      <c r="D109" s="110">
        <v>3.9</v>
      </c>
    </row>
    <row r="110" spans="1:4" x14ac:dyDescent="0.5">
      <c r="A110" s="111">
        <v>43259</v>
      </c>
      <c r="B110" s="109" t="s">
        <v>164</v>
      </c>
      <c r="C110" s="110">
        <v>3.7852999999999999</v>
      </c>
      <c r="D110" s="110">
        <v>3.7858999999999998</v>
      </c>
    </row>
    <row r="111" spans="1:4" x14ac:dyDescent="0.5">
      <c r="A111" s="111">
        <v>43262</v>
      </c>
      <c r="B111" s="109" t="s">
        <v>164</v>
      </c>
      <c r="C111" s="110">
        <v>3.6907000000000001</v>
      </c>
      <c r="D111" s="110">
        <v>3.6913</v>
      </c>
    </row>
    <row r="112" spans="1:4" x14ac:dyDescent="0.5">
      <c r="A112" s="111">
        <v>43263</v>
      </c>
      <c r="B112" s="109" t="s">
        <v>164</v>
      </c>
      <c r="C112" s="110">
        <v>3.7038000000000002</v>
      </c>
      <c r="D112" s="110">
        <v>3.7044000000000001</v>
      </c>
    </row>
    <row r="113" spans="1:4" x14ac:dyDescent="0.5">
      <c r="A113" s="111">
        <v>43264</v>
      </c>
      <c r="B113" s="109" t="s">
        <v>164</v>
      </c>
      <c r="C113" s="110">
        <v>3.7048000000000001</v>
      </c>
      <c r="D113" s="110">
        <v>3.7054</v>
      </c>
    </row>
    <row r="114" spans="1:4" x14ac:dyDescent="0.5">
      <c r="A114" s="111">
        <v>43265</v>
      </c>
      <c r="B114" s="109" t="s">
        <v>164</v>
      </c>
      <c r="C114" s="110">
        <v>3.7050999999999998</v>
      </c>
      <c r="D114" s="110">
        <v>3.7057000000000002</v>
      </c>
    </row>
    <row r="115" spans="1:4" x14ac:dyDescent="0.5">
      <c r="A115" s="111">
        <v>43266</v>
      </c>
      <c r="B115" s="109" t="s">
        <v>164</v>
      </c>
      <c r="C115" s="110">
        <v>3.7732000000000001</v>
      </c>
      <c r="D115" s="110">
        <v>3.7738</v>
      </c>
    </row>
    <row r="116" spans="1:4" x14ac:dyDescent="0.5">
      <c r="A116" s="111">
        <v>43269</v>
      </c>
      <c r="B116" s="109" t="s">
        <v>164</v>
      </c>
      <c r="C116" s="110">
        <v>3.7536999999999998</v>
      </c>
      <c r="D116" s="110">
        <v>3.7543000000000002</v>
      </c>
    </row>
    <row r="117" spans="1:4" x14ac:dyDescent="0.5">
      <c r="A117" s="111">
        <v>43270</v>
      </c>
      <c r="B117" s="109" t="s">
        <v>164</v>
      </c>
      <c r="C117" s="110">
        <v>3.7559999999999998</v>
      </c>
      <c r="D117" s="110">
        <v>3.7566000000000002</v>
      </c>
    </row>
    <row r="118" spans="1:4" x14ac:dyDescent="0.5">
      <c r="A118" s="111">
        <v>43271</v>
      </c>
      <c r="B118" s="109" t="s">
        <v>164</v>
      </c>
      <c r="C118" s="110">
        <v>3.7328999999999999</v>
      </c>
      <c r="D118" s="110">
        <v>3.7334999999999998</v>
      </c>
    </row>
    <row r="119" spans="1:4" x14ac:dyDescent="0.5">
      <c r="A119" s="111">
        <v>43272</v>
      </c>
      <c r="B119" s="109" t="s">
        <v>164</v>
      </c>
      <c r="C119" s="110">
        <v>3.7888000000000002</v>
      </c>
      <c r="D119" s="110">
        <v>3.7894000000000001</v>
      </c>
    </row>
    <row r="120" spans="1:4" x14ac:dyDescent="0.5">
      <c r="A120" s="111">
        <v>43273</v>
      </c>
      <c r="B120" s="109" t="s">
        <v>164</v>
      </c>
      <c r="C120" s="110">
        <v>3.7656999999999998</v>
      </c>
      <c r="D120" s="110">
        <v>3.7663000000000002</v>
      </c>
    </row>
    <row r="121" spans="1:4" x14ac:dyDescent="0.5">
      <c r="A121" s="111">
        <v>43276</v>
      </c>
      <c r="B121" s="109" t="s">
        <v>164</v>
      </c>
      <c r="C121" s="110">
        <v>3.7753999999999999</v>
      </c>
      <c r="D121" s="110">
        <v>3.7759999999999998</v>
      </c>
    </row>
    <row r="122" spans="1:4" x14ac:dyDescent="0.5">
      <c r="A122" s="111">
        <v>43277</v>
      </c>
      <c r="B122" s="109" t="s">
        <v>164</v>
      </c>
      <c r="C122" s="110">
        <v>3.7715000000000001</v>
      </c>
      <c r="D122" s="110">
        <v>3.7721</v>
      </c>
    </row>
    <row r="123" spans="1:4" x14ac:dyDescent="0.5">
      <c r="A123" s="111">
        <v>43278</v>
      </c>
      <c r="B123" s="109" t="s">
        <v>164</v>
      </c>
      <c r="C123" s="110">
        <v>3.8351999999999999</v>
      </c>
      <c r="D123" s="110">
        <v>3.8357999999999999</v>
      </c>
    </row>
    <row r="124" spans="1:4" x14ac:dyDescent="0.5">
      <c r="A124" s="111">
        <v>43279</v>
      </c>
      <c r="B124" s="109" t="s">
        <v>164</v>
      </c>
      <c r="C124" s="110">
        <v>3.8515000000000001</v>
      </c>
      <c r="D124" s="110">
        <v>3.8521000000000001</v>
      </c>
    </row>
    <row r="125" spans="1:4" x14ac:dyDescent="0.5">
      <c r="A125" s="111">
        <v>43280</v>
      </c>
      <c r="B125" s="109" t="s">
        <v>164</v>
      </c>
      <c r="C125" s="110">
        <v>3.8552</v>
      </c>
      <c r="D125" s="110">
        <v>3.8557999999999999</v>
      </c>
    </row>
    <row r="126" spans="1:4" x14ac:dyDescent="0.5">
      <c r="A126" s="111">
        <v>43283</v>
      </c>
      <c r="B126" s="109" t="s">
        <v>164</v>
      </c>
      <c r="C126" s="110">
        <v>3.9049</v>
      </c>
      <c r="D126" s="110">
        <v>3.9055</v>
      </c>
    </row>
    <row r="127" spans="1:4" x14ac:dyDescent="0.5">
      <c r="A127" s="111">
        <v>43284</v>
      </c>
      <c r="B127" s="109" t="s">
        <v>164</v>
      </c>
      <c r="C127" s="110">
        <v>3.8914</v>
      </c>
      <c r="D127" s="110">
        <v>3.8919999999999999</v>
      </c>
    </row>
    <row r="128" spans="1:4" x14ac:dyDescent="0.5">
      <c r="A128" s="111">
        <v>43285</v>
      </c>
      <c r="B128" s="109" t="s">
        <v>164</v>
      </c>
      <c r="C128" s="110">
        <v>3.9051999999999998</v>
      </c>
      <c r="D128" s="110">
        <v>3.9058000000000002</v>
      </c>
    </row>
    <row r="129" spans="1:4" x14ac:dyDescent="0.5">
      <c r="A129" s="111">
        <v>43286</v>
      </c>
      <c r="B129" s="109" t="s">
        <v>164</v>
      </c>
      <c r="C129" s="110">
        <v>3.9186000000000001</v>
      </c>
      <c r="D129" s="110">
        <v>3.9192</v>
      </c>
    </row>
    <row r="130" spans="1:4" x14ac:dyDescent="0.5">
      <c r="A130" s="111">
        <v>43287</v>
      </c>
      <c r="B130" s="109" t="s">
        <v>164</v>
      </c>
      <c r="C130" s="110">
        <v>3.9258000000000002</v>
      </c>
      <c r="D130" s="110">
        <v>3.9264000000000001</v>
      </c>
    </row>
    <row r="131" spans="1:4" x14ac:dyDescent="0.5">
      <c r="A131" s="111">
        <v>43290</v>
      </c>
      <c r="B131" s="109" t="s">
        <v>164</v>
      </c>
      <c r="C131" s="110">
        <v>3.8679999999999999</v>
      </c>
      <c r="D131" s="110">
        <v>3.8692000000000002</v>
      </c>
    </row>
    <row r="132" spans="1:4" x14ac:dyDescent="0.5">
      <c r="A132" s="111">
        <v>43291</v>
      </c>
      <c r="B132" s="109" t="s">
        <v>164</v>
      </c>
      <c r="C132" s="110">
        <v>3.8445999999999998</v>
      </c>
      <c r="D132" s="110">
        <v>3.8452000000000002</v>
      </c>
    </row>
    <row r="133" spans="1:4" x14ac:dyDescent="0.5">
      <c r="A133" s="111">
        <v>43292</v>
      </c>
      <c r="B133" s="109" t="s">
        <v>164</v>
      </c>
      <c r="C133" s="110">
        <v>3.8411</v>
      </c>
      <c r="D133" s="110">
        <v>3.8416999999999999</v>
      </c>
    </row>
    <row r="134" spans="1:4" x14ac:dyDescent="0.5">
      <c r="A134" s="111">
        <v>43293</v>
      </c>
      <c r="B134" s="109" t="s">
        <v>164</v>
      </c>
      <c r="C134" s="110">
        <v>3.8557999999999999</v>
      </c>
      <c r="D134" s="110">
        <v>3.8563999999999998</v>
      </c>
    </row>
    <row r="135" spans="1:4" x14ac:dyDescent="0.5">
      <c r="A135" s="111">
        <v>43294</v>
      </c>
      <c r="B135" s="109" t="s">
        <v>164</v>
      </c>
      <c r="C135" s="110">
        <v>3.8738999999999999</v>
      </c>
      <c r="D135" s="110">
        <v>3.8744999999999998</v>
      </c>
    </row>
    <row r="136" spans="1:4" x14ac:dyDescent="0.5">
      <c r="A136" s="111">
        <v>43297</v>
      </c>
      <c r="B136" s="109" t="s">
        <v>164</v>
      </c>
      <c r="C136" s="110">
        <v>3.8573</v>
      </c>
      <c r="D136" s="110">
        <v>3.8578999999999999</v>
      </c>
    </row>
    <row r="137" spans="1:4" x14ac:dyDescent="0.5">
      <c r="A137" s="111">
        <v>43298</v>
      </c>
      <c r="B137" s="109" t="s">
        <v>164</v>
      </c>
      <c r="C137" s="110">
        <v>3.8664999999999998</v>
      </c>
      <c r="D137" s="110">
        <v>3.8671000000000002</v>
      </c>
    </row>
    <row r="138" spans="1:4" x14ac:dyDescent="0.5">
      <c r="A138" s="111">
        <v>43299</v>
      </c>
      <c r="B138" s="109" t="s">
        <v>164</v>
      </c>
      <c r="C138" s="110">
        <v>3.8468</v>
      </c>
      <c r="D138" s="110">
        <v>3.8473999999999999</v>
      </c>
    </row>
    <row r="139" spans="1:4" x14ac:dyDescent="0.5">
      <c r="A139" s="111">
        <v>43300</v>
      </c>
      <c r="B139" s="109" t="s">
        <v>164</v>
      </c>
      <c r="C139" s="110">
        <v>3.8841000000000001</v>
      </c>
      <c r="D139" s="110">
        <v>3.8847</v>
      </c>
    </row>
    <row r="140" spans="1:4" x14ac:dyDescent="0.5">
      <c r="A140" s="111">
        <v>43301</v>
      </c>
      <c r="B140" s="109" t="s">
        <v>164</v>
      </c>
      <c r="C140" s="110">
        <v>3.7787000000000002</v>
      </c>
      <c r="D140" s="110">
        <v>3.7793000000000001</v>
      </c>
    </row>
    <row r="141" spans="1:4" x14ac:dyDescent="0.5">
      <c r="A141" s="111">
        <v>43304</v>
      </c>
      <c r="B141" s="109" t="s">
        <v>164</v>
      </c>
      <c r="C141" s="110">
        <v>3.7909000000000002</v>
      </c>
      <c r="D141" s="110">
        <v>3.7915000000000001</v>
      </c>
    </row>
    <row r="142" spans="1:4" x14ac:dyDescent="0.5">
      <c r="A142" s="111">
        <v>43305</v>
      </c>
      <c r="B142" s="109" t="s">
        <v>164</v>
      </c>
      <c r="C142" s="110">
        <v>3.7452999999999999</v>
      </c>
      <c r="D142" s="110">
        <v>3.7458999999999998</v>
      </c>
    </row>
    <row r="143" spans="1:4" x14ac:dyDescent="0.5">
      <c r="A143" s="111">
        <v>43306</v>
      </c>
      <c r="B143" s="109" t="s">
        <v>164</v>
      </c>
      <c r="C143" s="110">
        <v>3.7113999999999998</v>
      </c>
      <c r="D143" s="110">
        <v>3.7120000000000002</v>
      </c>
    </row>
    <row r="144" spans="1:4" x14ac:dyDescent="0.5">
      <c r="A144" s="111">
        <v>43307</v>
      </c>
      <c r="B144" s="109" t="s">
        <v>164</v>
      </c>
      <c r="C144" s="110">
        <v>3.7237</v>
      </c>
      <c r="D144" s="110">
        <v>3.7242999999999999</v>
      </c>
    </row>
    <row r="145" spans="1:4" x14ac:dyDescent="0.5">
      <c r="A145" s="111">
        <v>43308</v>
      </c>
      <c r="B145" s="109" t="s">
        <v>164</v>
      </c>
      <c r="C145" s="110">
        <v>3.7158000000000002</v>
      </c>
      <c r="D145" s="110">
        <v>3.7164000000000001</v>
      </c>
    </row>
    <row r="146" spans="1:4" x14ac:dyDescent="0.5">
      <c r="A146" s="111">
        <v>43311</v>
      </c>
      <c r="B146" s="109" t="s">
        <v>164</v>
      </c>
      <c r="C146" s="110">
        <v>3.7149000000000001</v>
      </c>
      <c r="D146" s="110">
        <v>3.7155</v>
      </c>
    </row>
    <row r="147" spans="1:4" x14ac:dyDescent="0.5">
      <c r="A147" s="111">
        <v>43312</v>
      </c>
      <c r="B147" s="109" t="s">
        <v>164</v>
      </c>
      <c r="C147" s="110">
        <v>3.7543000000000002</v>
      </c>
      <c r="D147" s="110">
        <v>3.7549000000000001</v>
      </c>
    </row>
    <row r="148" spans="1:4" x14ac:dyDescent="0.5">
      <c r="A148" s="111">
        <v>43313</v>
      </c>
      <c r="B148" s="109" t="s">
        <v>164</v>
      </c>
      <c r="C148" s="110">
        <v>3.7484999999999999</v>
      </c>
      <c r="D148" s="110">
        <v>3.7490999999999999</v>
      </c>
    </row>
    <row r="149" spans="1:4" x14ac:dyDescent="0.5">
      <c r="A149" s="111">
        <v>43314</v>
      </c>
      <c r="B149" s="109" t="s">
        <v>164</v>
      </c>
      <c r="C149" s="110">
        <v>3.7639</v>
      </c>
      <c r="D149" s="110">
        <v>3.7645</v>
      </c>
    </row>
    <row r="150" spans="1:4" x14ac:dyDescent="0.5">
      <c r="A150" s="111">
        <v>43315</v>
      </c>
      <c r="B150" s="109" t="s">
        <v>164</v>
      </c>
      <c r="C150" s="110">
        <v>3.7195</v>
      </c>
      <c r="D150" s="110">
        <v>3.7201</v>
      </c>
    </row>
    <row r="151" spans="1:4" x14ac:dyDescent="0.5">
      <c r="A151" s="111">
        <v>43318</v>
      </c>
      <c r="B151" s="109" t="s">
        <v>164</v>
      </c>
      <c r="C151" s="110">
        <v>3.7208000000000001</v>
      </c>
      <c r="D151" s="110">
        <v>3.7214</v>
      </c>
    </row>
    <row r="152" spans="1:4" x14ac:dyDescent="0.5">
      <c r="A152" s="111">
        <v>43319</v>
      </c>
      <c r="B152" s="109" t="s">
        <v>164</v>
      </c>
      <c r="C152" s="110">
        <v>3.7111999999999998</v>
      </c>
      <c r="D152" s="110">
        <v>3.7118000000000002</v>
      </c>
    </row>
    <row r="153" spans="1:4" x14ac:dyDescent="0.5">
      <c r="A153" s="111">
        <v>43320</v>
      </c>
      <c r="B153" s="109" t="s">
        <v>164</v>
      </c>
      <c r="C153" s="110">
        <v>3.7513000000000001</v>
      </c>
      <c r="D153" s="110">
        <v>3.7519</v>
      </c>
    </row>
    <row r="154" spans="1:4" x14ac:dyDescent="0.5">
      <c r="A154" s="111">
        <v>43321</v>
      </c>
      <c r="B154" s="109" t="s">
        <v>164</v>
      </c>
      <c r="C154" s="110">
        <v>3.8024</v>
      </c>
      <c r="D154" s="110">
        <v>3.8029999999999999</v>
      </c>
    </row>
    <row r="155" spans="1:4" x14ac:dyDescent="0.5">
      <c r="A155" s="111">
        <v>43322</v>
      </c>
      <c r="B155" s="109" t="s">
        <v>164</v>
      </c>
      <c r="C155" s="110">
        <v>3.8466</v>
      </c>
      <c r="D155" s="110">
        <v>3.8472</v>
      </c>
    </row>
    <row r="156" spans="1:4" x14ac:dyDescent="0.5">
      <c r="A156" s="111">
        <v>43325</v>
      </c>
      <c r="B156" s="109" t="s">
        <v>164</v>
      </c>
      <c r="C156" s="110">
        <v>3.8982000000000001</v>
      </c>
      <c r="D156" s="110">
        <v>3.8988</v>
      </c>
    </row>
    <row r="157" spans="1:4" x14ac:dyDescent="0.5">
      <c r="A157" s="111">
        <v>43326</v>
      </c>
      <c r="B157" s="109" t="s">
        <v>164</v>
      </c>
      <c r="C157" s="110">
        <v>3.8805999999999998</v>
      </c>
      <c r="D157" s="110">
        <v>3.8812000000000002</v>
      </c>
    </row>
    <row r="158" spans="1:4" x14ac:dyDescent="0.5">
      <c r="A158" s="111">
        <v>43327</v>
      </c>
      <c r="B158" s="109" t="s">
        <v>164</v>
      </c>
      <c r="C158" s="110">
        <v>3.9127999999999998</v>
      </c>
      <c r="D158" s="110">
        <v>3.9134000000000002</v>
      </c>
    </row>
    <row r="159" spans="1:4" x14ac:dyDescent="0.5">
      <c r="A159" s="111">
        <v>43328</v>
      </c>
      <c r="B159" s="109" t="s">
        <v>164</v>
      </c>
      <c r="C159" s="110">
        <v>3.8803999999999998</v>
      </c>
      <c r="D159" s="110">
        <v>3.8809999999999998</v>
      </c>
    </row>
    <row r="160" spans="1:4" x14ac:dyDescent="0.5">
      <c r="A160" s="111">
        <v>43329</v>
      </c>
      <c r="B160" s="109" t="s">
        <v>164</v>
      </c>
      <c r="C160" s="110">
        <v>3.9382999999999999</v>
      </c>
      <c r="D160" s="110">
        <v>3.9388999999999998</v>
      </c>
    </row>
    <row r="161" spans="1:4" x14ac:dyDescent="0.5">
      <c r="A161" s="111">
        <v>43332</v>
      </c>
      <c r="B161" s="109" t="s">
        <v>164</v>
      </c>
      <c r="C161" s="110">
        <v>3.9424000000000001</v>
      </c>
      <c r="D161" s="110">
        <v>3.9430000000000001</v>
      </c>
    </row>
    <row r="162" spans="1:4" x14ac:dyDescent="0.5">
      <c r="A162" s="111">
        <v>43333</v>
      </c>
      <c r="B162" s="109" t="s">
        <v>164</v>
      </c>
      <c r="C162" s="110">
        <v>3.9866999999999999</v>
      </c>
      <c r="D162" s="110">
        <v>3.9872999999999998</v>
      </c>
    </row>
    <row r="163" spans="1:4" x14ac:dyDescent="0.5">
      <c r="A163" s="111">
        <v>43334</v>
      </c>
      <c r="B163" s="109" t="s">
        <v>164</v>
      </c>
      <c r="C163" s="110">
        <v>4.0734000000000004</v>
      </c>
      <c r="D163" s="110">
        <v>4.0739999999999998</v>
      </c>
    </row>
    <row r="164" spans="1:4" x14ac:dyDescent="0.5">
      <c r="A164" s="111">
        <v>43335</v>
      </c>
      <c r="B164" s="109" t="s">
        <v>164</v>
      </c>
      <c r="C164" s="110">
        <v>4.0720999999999998</v>
      </c>
      <c r="D164" s="110">
        <v>4.0727000000000002</v>
      </c>
    </row>
    <row r="165" spans="1:4" x14ac:dyDescent="0.5">
      <c r="A165" s="111">
        <v>43336</v>
      </c>
      <c r="B165" s="109" t="s">
        <v>164</v>
      </c>
      <c r="C165" s="110">
        <v>4.0848000000000004</v>
      </c>
      <c r="D165" s="110">
        <v>4.0853999999999999</v>
      </c>
    </row>
    <row r="166" spans="1:4" x14ac:dyDescent="0.5">
      <c r="A166" s="111">
        <v>43339</v>
      </c>
      <c r="B166" s="109" t="s">
        <v>164</v>
      </c>
      <c r="C166" s="110">
        <v>4.0681000000000003</v>
      </c>
      <c r="D166" s="110">
        <v>4.0686999999999998</v>
      </c>
    </row>
    <row r="167" spans="1:4" x14ac:dyDescent="0.5">
      <c r="A167" s="111">
        <v>43340</v>
      </c>
      <c r="B167" s="109" t="s">
        <v>164</v>
      </c>
      <c r="C167" s="110">
        <v>4.1185999999999998</v>
      </c>
      <c r="D167" s="110">
        <v>4.1192000000000002</v>
      </c>
    </row>
    <row r="168" spans="1:4" x14ac:dyDescent="0.5">
      <c r="A168" s="111">
        <v>43341</v>
      </c>
      <c r="B168" s="109" t="s">
        <v>164</v>
      </c>
      <c r="C168" s="110">
        <v>4.1346999999999996</v>
      </c>
      <c r="D168" s="110">
        <v>4.1353</v>
      </c>
    </row>
    <row r="169" spans="1:4" x14ac:dyDescent="0.5">
      <c r="A169" s="111">
        <v>43342</v>
      </c>
      <c r="B169" s="109" t="s">
        <v>164</v>
      </c>
      <c r="C169" s="110">
        <v>4.1806000000000001</v>
      </c>
      <c r="D169" s="110">
        <v>4.1811999999999996</v>
      </c>
    </row>
    <row r="170" spans="1:4" x14ac:dyDescent="0.5">
      <c r="A170" s="111">
        <v>43343</v>
      </c>
      <c r="B170" s="109" t="s">
        <v>164</v>
      </c>
      <c r="C170" s="110">
        <v>4.1346999999999996</v>
      </c>
      <c r="D170" s="110">
        <v>4.1353</v>
      </c>
    </row>
    <row r="171" spans="1:4" x14ac:dyDescent="0.5">
      <c r="A171" s="111">
        <v>43346</v>
      </c>
      <c r="B171" s="109" t="s">
        <v>164</v>
      </c>
      <c r="C171" s="110">
        <v>4.1273</v>
      </c>
      <c r="D171" s="110">
        <v>4.1279000000000003</v>
      </c>
    </row>
    <row r="172" spans="1:4" x14ac:dyDescent="0.5">
      <c r="A172" s="111">
        <v>43347</v>
      </c>
      <c r="B172" s="109" t="s">
        <v>164</v>
      </c>
      <c r="C172" s="110">
        <v>4.1646000000000001</v>
      </c>
      <c r="D172" s="110">
        <v>4.1651999999999996</v>
      </c>
    </row>
    <row r="173" spans="1:4" x14ac:dyDescent="0.5">
      <c r="A173" s="111">
        <v>43348</v>
      </c>
      <c r="B173" s="109" t="s">
        <v>164</v>
      </c>
      <c r="C173" s="110">
        <v>4.1603000000000003</v>
      </c>
      <c r="D173" s="110">
        <v>4.1608999999999998</v>
      </c>
    </row>
    <row r="174" spans="1:4" x14ac:dyDescent="0.5">
      <c r="A174" s="111">
        <v>43349</v>
      </c>
      <c r="B174" s="109" t="s">
        <v>164</v>
      </c>
      <c r="C174" s="110">
        <v>4.1454000000000004</v>
      </c>
      <c r="D174" s="110">
        <v>4.1459999999999999</v>
      </c>
    </row>
    <row r="175" spans="1:4" x14ac:dyDescent="0.5">
      <c r="A175" s="111">
        <v>43353</v>
      </c>
      <c r="B175" s="109" t="s">
        <v>164</v>
      </c>
      <c r="C175" s="110">
        <v>4.1001000000000003</v>
      </c>
      <c r="D175" s="110">
        <v>4.1006999999999998</v>
      </c>
    </row>
    <row r="176" spans="1:4" x14ac:dyDescent="0.5">
      <c r="A176" s="111">
        <v>43354</v>
      </c>
      <c r="B176" s="109" t="s">
        <v>164</v>
      </c>
      <c r="C176" s="110">
        <v>4.1635</v>
      </c>
      <c r="D176" s="110">
        <v>4.1641000000000004</v>
      </c>
    </row>
    <row r="177" spans="1:4" x14ac:dyDescent="0.5">
      <c r="A177" s="111">
        <v>43355</v>
      </c>
      <c r="B177" s="109" t="s">
        <v>164</v>
      </c>
      <c r="C177" s="110">
        <v>4.1253000000000002</v>
      </c>
      <c r="D177" s="110">
        <v>4.1258999999999997</v>
      </c>
    </row>
    <row r="178" spans="1:4" x14ac:dyDescent="0.5">
      <c r="A178" s="111">
        <v>43356</v>
      </c>
      <c r="B178" s="109" t="s">
        <v>164</v>
      </c>
      <c r="C178" s="110">
        <v>4.1631</v>
      </c>
      <c r="D178" s="110">
        <v>4.1637000000000004</v>
      </c>
    </row>
    <row r="179" spans="1:4" x14ac:dyDescent="0.5">
      <c r="A179" s="111">
        <v>43357</v>
      </c>
      <c r="B179" s="109" t="s">
        <v>164</v>
      </c>
      <c r="C179" s="110">
        <v>4.1872999999999996</v>
      </c>
      <c r="D179" s="110">
        <v>4.1879</v>
      </c>
    </row>
    <row r="180" spans="1:4" x14ac:dyDescent="0.5">
      <c r="A180" s="111">
        <v>43360</v>
      </c>
      <c r="B180" s="109" t="s">
        <v>164</v>
      </c>
      <c r="C180" s="110">
        <v>4.1688999999999998</v>
      </c>
      <c r="D180" s="110">
        <v>4.1695000000000002</v>
      </c>
    </row>
    <row r="181" spans="1:4" x14ac:dyDescent="0.5">
      <c r="A181" s="111">
        <v>43361</v>
      </c>
      <c r="B181" s="109" t="s">
        <v>164</v>
      </c>
      <c r="C181" s="110">
        <v>4.1363000000000003</v>
      </c>
      <c r="D181" s="110">
        <v>4.1368999999999998</v>
      </c>
    </row>
    <row r="182" spans="1:4" x14ac:dyDescent="0.5">
      <c r="A182" s="111">
        <v>43362</v>
      </c>
      <c r="B182" s="109" t="s">
        <v>164</v>
      </c>
      <c r="C182" s="110">
        <v>4.1345000000000001</v>
      </c>
      <c r="D182" s="110">
        <v>4.1351000000000004</v>
      </c>
    </row>
    <row r="183" spans="1:4" x14ac:dyDescent="0.5">
      <c r="A183" s="111">
        <v>43363</v>
      </c>
      <c r="B183" s="109" t="s">
        <v>164</v>
      </c>
      <c r="C183" s="110">
        <v>4.0991</v>
      </c>
      <c r="D183" s="110">
        <v>4.0997000000000003</v>
      </c>
    </row>
    <row r="184" spans="1:4" x14ac:dyDescent="0.5">
      <c r="A184" s="111">
        <v>43364</v>
      </c>
      <c r="B184" s="109" t="s">
        <v>164</v>
      </c>
      <c r="C184" s="110">
        <v>4.0721999999999996</v>
      </c>
      <c r="D184" s="110">
        <v>4.0728</v>
      </c>
    </row>
    <row r="185" spans="1:4" x14ac:dyDescent="0.5">
      <c r="A185" s="111">
        <v>43367</v>
      </c>
      <c r="B185" s="109" t="s">
        <v>164</v>
      </c>
      <c r="C185" s="110">
        <v>4.0587999999999997</v>
      </c>
      <c r="D185" s="110">
        <v>4.0594000000000001</v>
      </c>
    </row>
    <row r="186" spans="1:4" x14ac:dyDescent="0.5">
      <c r="A186" s="111">
        <v>43368</v>
      </c>
      <c r="B186" s="109" t="s">
        <v>164</v>
      </c>
      <c r="C186" s="110">
        <v>4.1280000000000001</v>
      </c>
      <c r="D186" s="110">
        <v>4.1285999999999996</v>
      </c>
    </row>
    <row r="187" spans="1:4" x14ac:dyDescent="0.5">
      <c r="A187" s="111">
        <v>43369</v>
      </c>
      <c r="B187" s="109" t="s">
        <v>164</v>
      </c>
      <c r="C187" s="110">
        <v>4.0564</v>
      </c>
      <c r="D187" s="110">
        <v>4.0570000000000004</v>
      </c>
    </row>
    <row r="188" spans="1:4" x14ac:dyDescent="0.5">
      <c r="A188" s="111">
        <v>43370</v>
      </c>
      <c r="B188" s="109" t="s">
        <v>164</v>
      </c>
      <c r="C188" s="110">
        <v>4.0086000000000004</v>
      </c>
      <c r="D188" s="110">
        <v>4.0091999999999999</v>
      </c>
    </row>
    <row r="189" spans="1:4" x14ac:dyDescent="0.5">
      <c r="A189" s="111">
        <v>43371</v>
      </c>
      <c r="B189" s="109" t="s">
        <v>164</v>
      </c>
      <c r="C189" s="110">
        <v>4.0033000000000003</v>
      </c>
      <c r="D189" s="110">
        <v>4.0038999999999998</v>
      </c>
    </row>
    <row r="190" spans="1:4" x14ac:dyDescent="0.5">
      <c r="A190" s="111">
        <v>43374</v>
      </c>
      <c r="B190" s="109" t="s">
        <v>164</v>
      </c>
      <c r="C190" s="110">
        <v>4.0266999999999999</v>
      </c>
      <c r="D190" s="110">
        <v>4.0273000000000003</v>
      </c>
    </row>
    <row r="191" spans="1:4" x14ac:dyDescent="0.5">
      <c r="A191" s="111">
        <v>43375</v>
      </c>
      <c r="B191" s="109" t="s">
        <v>164</v>
      </c>
      <c r="C191" s="110">
        <v>3.9499</v>
      </c>
      <c r="D191" s="110">
        <v>3.9504999999999999</v>
      </c>
    </row>
    <row r="192" spans="1:4" x14ac:dyDescent="0.5">
      <c r="A192" s="111">
        <v>43376</v>
      </c>
      <c r="B192" s="109" t="s">
        <v>164</v>
      </c>
      <c r="C192" s="110">
        <v>3.8536000000000001</v>
      </c>
      <c r="D192" s="110">
        <v>3.8542000000000001</v>
      </c>
    </row>
    <row r="193" spans="1:4" x14ac:dyDescent="0.5">
      <c r="A193" s="111">
        <v>43377</v>
      </c>
      <c r="B193" s="109" t="s">
        <v>164</v>
      </c>
      <c r="C193" s="110">
        <v>3.9041000000000001</v>
      </c>
      <c r="D193" s="110">
        <v>3.9047000000000001</v>
      </c>
    </row>
    <row r="194" spans="1:4" x14ac:dyDescent="0.5">
      <c r="A194" s="111">
        <v>43378</v>
      </c>
      <c r="B194" s="109" t="s">
        <v>164</v>
      </c>
      <c r="C194" s="110">
        <v>3.8693</v>
      </c>
      <c r="D194" s="110">
        <v>3.8698999999999999</v>
      </c>
    </row>
    <row r="195" spans="1:4" x14ac:dyDescent="0.5">
      <c r="A195" s="111">
        <v>43381</v>
      </c>
      <c r="B195" s="109" t="s">
        <v>164</v>
      </c>
      <c r="C195" s="110">
        <v>3.7582</v>
      </c>
      <c r="D195" s="110">
        <v>3.7587999999999999</v>
      </c>
    </row>
    <row r="196" spans="1:4" x14ac:dyDescent="0.5">
      <c r="A196" s="111">
        <v>43382</v>
      </c>
      <c r="B196" s="109" t="s">
        <v>164</v>
      </c>
      <c r="C196" s="110">
        <v>3.7385000000000002</v>
      </c>
      <c r="D196" s="110">
        <v>3.7391000000000001</v>
      </c>
    </row>
    <row r="197" spans="1:4" x14ac:dyDescent="0.5">
      <c r="A197" s="111">
        <v>43383</v>
      </c>
      <c r="B197" s="109" t="s">
        <v>164</v>
      </c>
      <c r="C197" s="110">
        <v>3.7504</v>
      </c>
      <c r="D197" s="110">
        <v>3.7509999999999999</v>
      </c>
    </row>
    <row r="198" spans="1:4" x14ac:dyDescent="0.5">
      <c r="A198" s="111">
        <v>43384</v>
      </c>
      <c r="B198" s="109" t="s">
        <v>164</v>
      </c>
      <c r="C198" s="110">
        <v>3.7454000000000001</v>
      </c>
      <c r="D198" s="110">
        <v>3.746</v>
      </c>
    </row>
    <row r="199" spans="1:4" x14ac:dyDescent="0.5">
      <c r="A199" s="111">
        <v>43388</v>
      </c>
      <c r="B199" s="109" t="s">
        <v>164</v>
      </c>
      <c r="C199" s="110">
        <v>3.7326000000000001</v>
      </c>
      <c r="D199" s="110">
        <v>3.7332000000000001</v>
      </c>
    </row>
    <row r="200" spans="1:4" x14ac:dyDescent="0.5">
      <c r="A200" s="111">
        <v>43389</v>
      </c>
      <c r="B200" s="109" t="s">
        <v>164</v>
      </c>
      <c r="C200" s="110">
        <v>3.7073</v>
      </c>
      <c r="D200" s="110">
        <v>3.7079</v>
      </c>
    </row>
    <row r="201" spans="1:4" x14ac:dyDescent="0.5">
      <c r="A201" s="111">
        <v>43390</v>
      </c>
      <c r="B201" s="109" t="s">
        <v>164</v>
      </c>
      <c r="C201" s="110">
        <v>3.7002000000000002</v>
      </c>
      <c r="D201" s="110">
        <v>3.7008000000000001</v>
      </c>
    </row>
    <row r="202" spans="1:4" x14ac:dyDescent="0.5">
      <c r="A202" s="111">
        <v>43391</v>
      </c>
      <c r="B202" s="109" t="s">
        <v>164</v>
      </c>
      <c r="C202" s="110">
        <v>3.6957</v>
      </c>
      <c r="D202" s="110">
        <v>3.6962999999999999</v>
      </c>
    </row>
    <row r="203" spans="1:4" x14ac:dyDescent="0.5">
      <c r="A203" s="111">
        <v>43392</v>
      </c>
      <c r="B203" s="109" t="s">
        <v>164</v>
      </c>
      <c r="C203" s="110">
        <v>3.7073</v>
      </c>
      <c r="D203" s="110">
        <v>3.7079</v>
      </c>
    </row>
    <row r="204" spans="1:4" x14ac:dyDescent="0.5">
      <c r="A204" s="111">
        <v>43395</v>
      </c>
      <c r="B204" s="109" t="s">
        <v>164</v>
      </c>
      <c r="C204" s="110">
        <v>3.6897000000000002</v>
      </c>
      <c r="D204" s="110">
        <v>3.6903000000000001</v>
      </c>
    </row>
    <row r="205" spans="1:4" x14ac:dyDescent="0.5">
      <c r="A205" s="111">
        <v>43396</v>
      </c>
      <c r="B205" s="109" t="s">
        <v>164</v>
      </c>
      <c r="C205" s="110">
        <v>3.7073999999999998</v>
      </c>
      <c r="D205" s="110">
        <v>3.7080000000000002</v>
      </c>
    </row>
    <row r="206" spans="1:4" x14ac:dyDescent="0.5">
      <c r="A206" s="111">
        <v>43397</v>
      </c>
      <c r="B206" s="109" t="s">
        <v>164</v>
      </c>
      <c r="C206" s="110">
        <v>3.7054</v>
      </c>
      <c r="D206" s="110">
        <v>3.706</v>
      </c>
    </row>
    <row r="207" spans="1:4" x14ac:dyDescent="0.5">
      <c r="A207" s="111">
        <v>43398</v>
      </c>
      <c r="B207" s="109" t="s">
        <v>164</v>
      </c>
      <c r="C207" s="110">
        <v>3.7008000000000001</v>
      </c>
      <c r="D207" s="110">
        <v>3.7014</v>
      </c>
    </row>
    <row r="208" spans="1:4" x14ac:dyDescent="0.5">
      <c r="A208" s="111">
        <v>43399</v>
      </c>
      <c r="B208" s="109" t="s">
        <v>164</v>
      </c>
      <c r="C208" s="110">
        <v>3.6745999999999999</v>
      </c>
      <c r="D208" s="110">
        <v>3.6753</v>
      </c>
    </row>
    <row r="209" spans="1:4" x14ac:dyDescent="0.5">
      <c r="A209" s="111">
        <v>43402</v>
      </c>
      <c r="B209" s="109" t="s">
        <v>164</v>
      </c>
      <c r="C209" s="110">
        <v>3.6362000000000001</v>
      </c>
      <c r="D209" s="110">
        <v>3.6368</v>
      </c>
    </row>
    <row r="210" spans="1:4" x14ac:dyDescent="0.5">
      <c r="A210" s="111">
        <v>43403</v>
      </c>
      <c r="B210" s="109" t="s">
        <v>164</v>
      </c>
      <c r="C210" s="110">
        <v>3.7012999999999998</v>
      </c>
      <c r="D210" s="110">
        <v>3.7019000000000002</v>
      </c>
    </row>
    <row r="211" spans="1:4" x14ac:dyDescent="0.5">
      <c r="A211" s="111">
        <v>43404</v>
      </c>
      <c r="B211" s="109" t="s">
        <v>164</v>
      </c>
      <c r="C211" s="110">
        <v>3.7170999999999998</v>
      </c>
      <c r="D211" s="110">
        <v>3.7176999999999998</v>
      </c>
    </row>
    <row r="212" spans="1:4" x14ac:dyDescent="0.5">
      <c r="A212" s="111">
        <v>43405</v>
      </c>
      <c r="B212" s="109" t="s">
        <v>164</v>
      </c>
      <c r="C212" s="110">
        <v>3.6968000000000001</v>
      </c>
      <c r="D212" s="110">
        <v>3.6972999999999998</v>
      </c>
    </row>
    <row r="213" spans="1:4" x14ac:dyDescent="0.5">
      <c r="A213" s="111">
        <v>43409</v>
      </c>
      <c r="B213" s="109" t="s">
        <v>164</v>
      </c>
      <c r="C213" s="110">
        <v>3.7042000000000002</v>
      </c>
      <c r="D213" s="110">
        <v>3.7048000000000001</v>
      </c>
    </row>
    <row r="214" spans="1:4" x14ac:dyDescent="0.5">
      <c r="A214" s="111">
        <v>43410</v>
      </c>
      <c r="B214" s="109" t="s">
        <v>164</v>
      </c>
      <c r="C214" s="110">
        <v>3.7486000000000002</v>
      </c>
      <c r="D214" s="110">
        <v>3.7492000000000001</v>
      </c>
    </row>
    <row r="215" spans="1:4" x14ac:dyDescent="0.5">
      <c r="A215" s="111">
        <v>43411</v>
      </c>
      <c r="B215" s="109" t="s">
        <v>164</v>
      </c>
      <c r="C215" s="110">
        <v>3.7585999999999999</v>
      </c>
      <c r="D215" s="110">
        <v>3.7591999999999999</v>
      </c>
    </row>
    <row r="216" spans="1:4" x14ac:dyDescent="0.5">
      <c r="A216" s="111">
        <v>43412</v>
      </c>
      <c r="B216" s="109" t="s">
        <v>164</v>
      </c>
      <c r="C216" s="110">
        <v>3.7385000000000002</v>
      </c>
      <c r="D216" s="110">
        <v>3.7391000000000001</v>
      </c>
    </row>
    <row r="217" spans="1:4" x14ac:dyDescent="0.5">
      <c r="A217" s="111">
        <v>43413</v>
      </c>
      <c r="B217" s="109" t="s">
        <v>164</v>
      </c>
      <c r="C217" s="110">
        <v>3.75</v>
      </c>
      <c r="D217" s="110">
        <v>3.7505999999999999</v>
      </c>
    </row>
    <row r="218" spans="1:4" x14ac:dyDescent="0.5">
      <c r="A218" s="111">
        <v>43416</v>
      </c>
      <c r="B218" s="109" t="s">
        <v>164</v>
      </c>
      <c r="C218" s="110">
        <v>3.7471999999999999</v>
      </c>
      <c r="D218" s="110">
        <v>3.7477999999999998</v>
      </c>
    </row>
    <row r="219" spans="1:4" x14ac:dyDescent="0.5">
      <c r="A219" s="111">
        <v>43417</v>
      </c>
      <c r="B219" s="109" t="s">
        <v>164</v>
      </c>
      <c r="C219" s="110">
        <v>3.7786</v>
      </c>
      <c r="D219" s="110">
        <v>3.7791999999999999</v>
      </c>
    </row>
    <row r="220" spans="1:4" x14ac:dyDescent="0.5">
      <c r="A220" s="111">
        <v>43418</v>
      </c>
      <c r="B220" s="109" t="s">
        <v>164</v>
      </c>
      <c r="C220" s="110">
        <v>3.7917999999999998</v>
      </c>
      <c r="D220" s="110">
        <v>3.7924000000000002</v>
      </c>
    </row>
    <row r="221" spans="1:4" x14ac:dyDescent="0.5">
      <c r="A221" s="111">
        <v>43420</v>
      </c>
      <c r="B221" s="109" t="s">
        <v>164</v>
      </c>
      <c r="C221" s="110">
        <v>3.7519</v>
      </c>
      <c r="D221" s="110">
        <v>3.7524999999999999</v>
      </c>
    </row>
    <row r="222" spans="1:4" x14ac:dyDescent="0.5">
      <c r="A222" s="111">
        <v>43423</v>
      </c>
      <c r="B222" s="109" t="s">
        <v>164</v>
      </c>
      <c r="C222" s="110">
        <v>3.7547000000000001</v>
      </c>
      <c r="D222" s="110">
        <v>3.7553000000000001</v>
      </c>
    </row>
    <row r="223" spans="1:4" x14ac:dyDescent="0.5">
      <c r="A223" s="111">
        <v>43424</v>
      </c>
      <c r="B223" s="109" t="s">
        <v>164</v>
      </c>
      <c r="C223" s="110">
        <v>3.7574000000000001</v>
      </c>
      <c r="D223" s="110">
        <v>3.7591000000000001</v>
      </c>
    </row>
    <row r="224" spans="1:4" x14ac:dyDescent="0.5">
      <c r="A224" s="111">
        <v>43425</v>
      </c>
      <c r="B224" s="109" t="s">
        <v>164</v>
      </c>
      <c r="C224" s="110">
        <v>3.7866</v>
      </c>
      <c r="D224" s="110">
        <v>3.7871999999999999</v>
      </c>
    </row>
    <row r="225" spans="1:4" x14ac:dyDescent="0.5">
      <c r="A225" s="111">
        <v>43426</v>
      </c>
      <c r="B225" s="109" t="s">
        <v>164</v>
      </c>
      <c r="C225" s="110">
        <v>3.8096999999999999</v>
      </c>
      <c r="D225" s="110">
        <v>3.8102999999999998</v>
      </c>
    </row>
    <row r="226" spans="1:4" x14ac:dyDescent="0.5">
      <c r="A226" s="111">
        <v>43427</v>
      </c>
      <c r="B226" s="109" t="s">
        <v>164</v>
      </c>
      <c r="C226" s="110">
        <v>3.8075000000000001</v>
      </c>
      <c r="D226" s="110">
        <v>3.8081</v>
      </c>
    </row>
    <row r="227" spans="1:4" x14ac:dyDescent="0.5">
      <c r="A227" s="111">
        <v>43430</v>
      </c>
      <c r="B227" s="109" t="s">
        <v>164</v>
      </c>
      <c r="C227" s="110">
        <v>3.8649</v>
      </c>
      <c r="D227" s="110">
        <v>3.8654999999999999</v>
      </c>
    </row>
    <row r="228" spans="1:4" x14ac:dyDescent="0.5">
      <c r="A228" s="111">
        <v>43431</v>
      </c>
      <c r="B228" s="109" t="s">
        <v>164</v>
      </c>
      <c r="C228" s="110">
        <v>3.8919000000000001</v>
      </c>
      <c r="D228" s="110">
        <v>3.8925000000000001</v>
      </c>
    </row>
    <row r="229" spans="1:4" x14ac:dyDescent="0.5">
      <c r="A229" s="111">
        <v>43432</v>
      </c>
      <c r="B229" s="109" t="s">
        <v>164</v>
      </c>
      <c r="C229" s="110">
        <v>3.8624999999999998</v>
      </c>
      <c r="D229" s="110">
        <v>3.8631000000000002</v>
      </c>
    </row>
    <row r="230" spans="1:4" x14ac:dyDescent="0.5">
      <c r="A230" s="111">
        <v>43433</v>
      </c>
      <c r="B230" s="109" t="s">
        <v>164</v>
      </c>
      <c r="C230" s="110">
        <v>3.8561999999999999</v>
      </c>
      <c r="D230" s="110">
        <v>3.8567999999999998</v>
      </c>
    </row>
    <row r="231" spans="1:4" x14ac:dyDescent="0.5">
      <c r="A231" s="111">
        <v>43434</v>
      </c>
      <c r="B231" s="109" t="s">
        <v>164</v>
      </c>
      <c r="C231" s="110">
        <v>3.8626999999999998</v>
      </c>
      <c r="D231" s="110">
        <v>3.8633000000000002</v>
      </c>
    </row>
    <row r="232" spans="1:4" x14ac:dyDescent="0.5">
      <c r="A232" s="111">
        <v>43437</v>
      </c>
      <c r="B232" s="109" t="s">
        <v>164</v>
      </c>
      <c r="C232" s="110">
        <v>3.8279000000000001</v>
      </c>
      <c r="D232" s="110">
        <v>3.8285</v>
      </c>
    </row>
    <row r="233" spans="1:4" x14ac:dyDescent="0.5">
      <c r="A233" s="111">
        <v>43438</v>
      </c>
      <c r="B233" s="109" t="s">
        <v>164</v>
      </c>
      <c r="C233" s="110">
        <v>3.8307000000000002</v>
      </c>
      <c r="D233" s="110">
        <v>3.8313000000000001</v>
      </c>
    </row>
    <row r="234" spans="1:4" x14ac:dyDescent="0.5">
      <c r="A234" s="111">
        <v>43439</v>
      </c>
      <c r="B234" s="109" t="s">
        <v>164</v>
      </c>
      <c r="C234" s="110">
        <v>3.8555000000000001</v>
      </c>
      <c r="D234" s="110">
        <v>3.8561000000000001</v>
      </c>
    </row>
    <row r="235" spans="1:4" x14ac:dyDescent="0.5">
      <c r="A235" s="111">
        <v>43440</v>
      </c>
      <c r="B235" s="109" t="s">
        <v>164</v>
      </c>
      <c r="C235" s="110">
        <v>3.9171999999999998</v>
      </c>
      <c r="D235" s="110">
        <v>3.9178000000000002</v>
      </c>
    </row>
    <row r="236" spans="1:4" x14ac:dyDescent="0.5">
      <c r="A236" s="111">
        <v>43441</v>
      </c>
      <c r="B236" s="109" t="s">
        <v>164</v>
      </c>
      <c r="C236" s="110">
        <v>3.8957999999999999</v>
      </c>
      <c r="D236" s="110">
        <v>3.8963999999999999</v>
      </c>
    </row>
    <row r="237" spans="1:4" x14ac:dyDescent="0.5">
      <c r="A237" s="111">
        <v>43444</v>
      </c>
      <c r="B237" s="109" t="s">
        <v>164</v>
      </c>
      <c r="C237" s="110">
        <v>3.9104000000000001</v>
      </c>
      <c r="D237" s="110">
        <v>3.911</v>
      </c>
    </row>
    <row r="238" spans="1:4" x14ac:dyDescent="0.5">
      <c r="A238" s="111">
        <v>43445</v>
      </c>
      <c r="B238" s="109" t="s">
        <v>164</v>
      </c>
      <c r="C238" s="110">
        <v>3.9007000000000001</v>
      </c>
      <c r="D238" s="110">
        <v>3.9013</v>
      </c>
    </row>
    <row r="239" spans="1:4" x14ac:dyDescent="0.5">
      <c r="A239" s="111">
        <v>43446</v>
      </c>
      <c r="B239" s="109" t="s">
        <v>164</v>
      </c>
      <c r="C239" s="110">
        <v>3.8622999999999998</v>
      </c>
      <c r="D239" s="110">
        <v>3.8628999999999998</v>
      </c>
    </row>
    <row r="240" spans="1:4" x14ac:dyDescent="0.5">
      <c r="A240" s="111">
        <v>43447</v>
      </c>
      <c r="B240" s="109" t="s">
        <v>164</v>
      </c>
      <c r="C240" s="110">
        <v>3.8784000000000001</v>
      </c>
      <c r="D240" s="110">
        <v>3.879</v>
      </c>
    </row>
    <row r="241" spans="1:4" x14ac:dyDescent="0.5">
      <c r="A241" s="111">
        <v>43448</v>
      </c>
      <c r="B241" s="109" t="s">
        <v>164</v>
      </c>
      <c r="C241" s="110">
        <v>3.9083999999999999</v>
      </c>
      <c r="D241" s="110">
        <v>3.9089999999999998</v>
      </c>
    </row>
    <row r="242" spans="1:4" x14ac:dyDescent="0.5">
      <c r="A242" s="111">
        <v>43451</v>
      </c>
      <c r="B242" s="109" t="s">
        <v>164</v>
      </c>
      <c r="C242" s="110">
        <v>3.9115000000000002</v>
      </c>
      <c r="D242" s="110">
        <v>3.9121000000000001</v>
      </c>
    </row>
    <row r="243" spans="1:4" x14ac:dyDescent="0.5">
      <c r="A243" s="111">
        <v>43452</v>
      </c>
      <c r="B243" s="109" t="s">
        <v>164</v>
      </c>
      <c r="C243" s="110">
        <v>3.8990999999999998</v>
      </c>
      <c r="D243" s="110">
        <v>3.8997000000000002</v>
      </c>
    </row>
    <row r="244" spans="1:4" x14ac:dyDescent="0.5">
      <c r="A244" s="111">
        <v>43453</v>
      </c>
      <c r="B244" s="109" t="s">
        <v>164</v>
      </c>
      <c r="C244" s="110">
        <v>3.8900999999999999</v>
      </c>
      <c r="D244" s="110">
        <v>3.8906999999999998</v>
      </c>
    </row>
    <row r="245" spans="1:4" x14ac:dyDescent="0.5">
      <c r="A245" s="111">
        <v>43454</v>
      </c>
      <c r="B245" s="109" t="s">
        <v>164</v>
      </c>
      <c r="C245" s="110">
        <v>3.8437000000000001</v>
      </c>
      <c r="D245" s="110">
        <v>3.8443000000000001</v>
      </c>
    </row>
    <row r="246" spans="1:4" x14ac:dyDescent="0.5">
      <c r="A246" s="111">
        <v>43455</v>
      </c>
      <c r="B246" s="109" t="s">
        <v>164</v>
      </c>
      <c r="C246" s="110">
        <v>3.8664999999999998</v>
      </c>
      <c r="D246" s="110">
        <v>3.8671000000000002</v>
      </c>
    </row>
    <row r="247" spans="1:4" x14ac:dyDescent="0.5">
      <c r="A247" s="111">
        <v>43458</v>
      </c>
      <c r="B247" s="109" t="s">
        <v>164</v>
      </c>
      <c r="C247" s="110">
        <v>3.8839000000000001</v>
      </c>
      <c r="D247" s="110">
        <v>3.8855</v>
      </c>
    </row>
    <row r="248" spans="1:4" x14ac:dyDescent="0.5">
      <c r="A248" s="111">
        <v>43460</v>
      </c>
      <c r="B248" s="109" t="s">
        <v>164</v>
      </c>
      <c r="C248" s="110">
        <v>3.9251999999999998</v>
      </c>
      <c r="D248" s="110">
        <v>3.9258000000000002</v>
      </c>
    </row>
    <row r="249" spans="1:4" x14ac:dyDescent="0.5">
      <c r="A249" s="111">
        <v>43461</v>
      </c>
      <c r="B249" s="109" t="s">
        <v>164</v>
      </c>
      <c r="C249" s="110">
        <v>3.9323999999999999</v>
      </c>
      <c r="D249" s="110">
        <v>3.9329999999999998</v>
      </c>
    </row>
    <row r="250" spans="1:4" x14ac:dyDescent="0.5">
      <c r="A250" s="111">
        <v>43462</v>
      </c>
      <c r="B250" s="109" t="s">
        <v>164</v>
      </c>
      <c r="C250" s="110">
        <v>3.8742000000000001</v>
      </c>
      <c r="D250" s="110">
        <v>3.8748</v>
      </c>
    </row>
    <row r="251" spans="1:4" x14ac:dyDescent="0.5">
      <c r="A251" s="111">
        <v>43465</v>
      </c>
      <c r="B251" s="109" t="s">
        <v>164</v>
      </c>
      <c r="C251" s="110">
        <v>3.8742000000000001</v>
      </c>
      <c r="D251" s="110">
        <v>3.8748</v>
      </c>
    </row>
    <row r="252" spans="1:4" x14ac:dyDescent="0.5">
      <c r="A252" s="111">
        <v>43467</v>
      </c>
      <c r="B252" s="109" t="s">
        <v>164</v>
      </c>
      <c r="C252" s="110">
        <v>3.8589000000000002</v>
      </c>
      <c r="D252" s="110">
        <v>3.8595000000000002</v>
      </c>
    </row>
    <row r="253" spans="1:4" x14ac:dyDescent="0.5">
      <c r="A253" s="111">
        <v>43468</v>
      </c>
      <c r="B253" s="109" t="s">
        <v>164</v>
      </c>
      <c r="C253" s="110">
        <v>3.7677</v>
      </c>
      <c r="D253" s="110">
        <v>3.7683</v>
      </c>
    </row>
    <row r="254" spans="1:4" x14ac:dyDescent="0.5">
      <c r="A254" s="111">
        <v>43469</v>
      </c>
      <c r="B254" s="109" t="s">
        <v>164</v>
      </c>
      <c r="C254" s="110">
        <v>3.7621000000000002</v>
      </c>
      <c r="D254" s="110">
        <v>3.7627000000000002</v>
      </c>
    </row>
    <row r="255" spans="1:4" x14ac:dyDescent="0.5">
      <c r="A255" s="111">
        <v>43472</v>
      </c>
      <c r="B255" s="109" t="s">
        <v>164</v>
      </c>
      <c r="C255" s="110">
        <v>3.7056</v>
      </c>
      <c r="D255" s="110">
        <v>3.7061999999999999</v>
      </c>
    </row>
    <row r="256" spans="1:4" x14ac:dyDescent="0.5">
      <c r="A256" s="111">
        <v>43473</v>
      </c>
      <c r="B256" s="109" t="s">
        <v>164</v>
      </c>
      <c r="C256" s="110">
        <v>3.7202000000000002</v>
      </c>
      <c r="D256" s="110">
        <v>3.7208000000000001</v>
      </c>
    </row>
    <row r="257" spans="1:4" x14ac:dyDescent="0.5">
      <c r="A257" s="111">
        <v>43474</v>
      </c>
      <c r="B257" s="109" t="s">
        <v>164</v>
      </c>
      <c r="C257" s="110">
        <v>3.6924999999999999</v>
      </c>
      <c r="D257" s="110">
        <v>3.6930999999999998</v>
      </c>
    </row>
    <row r="258" spans="1:4" x14ac:dyDescent="0.5">
      <c r="A258" s="111">
        <v>43475</v>
      </c>
      <c r="B258" s="109" t="s">
        <v>164</v>
      </c>
      <c r="C258" s="110">
        <v>3.6863000000000001</v>
      </c>
      <c r="D258" s="110">
        <v>3.6869000000000001</v>
      </c>
    </row>
    <row r="259" spans="1:4" x14ac:dyDescent="0.5">
      <c r="A259" s="111">
        <v>43476</v>
      </c>
      <c r="B259" s="109" t="s">
        <v>164</v>
      </c>
      <c r="C259" s="110">
        <v>3.7134999999999998</v>
      </c>
      <c r="D259" s="110">
        <v>3.7141000000000002</v>
      </c>
    </row>
    <row r="260" spans="1:4" x14ac:dyDescent="0.5">
      <c r="A260" s="111">
        <v>43479</v>
      </c>
      <c r="B260" s="109" t="s">
        <v>164</v>
      </c>
      <c r="C260" s="110">
        <v>3.7254999999999998</v>
      </c>
      <c r="D260" s="110">
        <v>3.726</v>
      </c>
    </row>
    <row r="261" spans="1:4" x14ac:dyDescent="0.5">
      <c r="A261" s="111">
        <v>43480</v>
      </c>
      <c r="B261" s="109" t="s">
        <v>164</v>
      </c>
      <c r="C261" s="110">
        <v>3.7042999999999999</v>
      </c>
      <c r="D261" s="110">
        <v>3.7048999999999999</v>
      </c>
    </row>
    <row r="262" spans="1:4" x14ac:dyDescent="0.5">
      <c r="A262" s="111">
        <v>43481</v>
      </c>
      <c r="B262" s="109" t="s">
        <v>164</v>
      </c>
      <c r="C262" s="110">
        <v>3.7191000000000001</v>
      </c>
      <c r="D262" s="110">
        <v>3.7197</v>
      </c>
    </row>
    <row r="263" spans="1:4" x14ac:dyDescent="0.5">
      <c r="A263" s="111">
        <v>43482</v>
      </c>
      <c r="B263" s="109" t="s">
        <v>164</v>
      </c>
      <c r="C263" s="110">
        <v>3.7585000000000002</v>
      </c>
      <c r="D263" s="110">
        <v>3.7591000000000001</v>
      </c>
    </row>
    <row r="264" spans="1:4" x14ac:dyDescent="0.5">
      <c r="A264" s="111">
        <v>43483</v>
      </c>
      <c r="B264" s="109" t="s">
        <v>164</v>
      </c>
      <c r="C264" s="110">
        <v>3.7480000000000002</v>
      </c>
      <c r="D264" s="110">
        <v>3.7486000000000002</v>
      </c>
    </row>
    <row r="265" spans="1:4" x14ac:dyDescent="0.5">
      <c r="A265" s="111">
        <v>43486</v>
      </c>
      <c r="B265" s="109" t="s">
        <v>164</v>
      </c>
      <c r="C265" s="110">
        <v>3.7698999999999998</v>
      </c>
      <c r="D265" s="110">
        <v>3.7705000000000002</v>
      </c>
    </row>
    <row r="266" spans="1:4" x14ac:dyDescent="0.5">
      <c r="A266" s="111">
        <v>43487</v>
      </c>
      <c r="B266" s="109" t="s">
        <v>164</v>
      </c>
      <c r="C266" s="110">
        <v>3.7608999999999999</v>
      </c>
      <c r="D266" s="110">
        <v>3.7614999999999998</v>
      </c>
    </row>
    <row r="267" spans="1:4" x14ac:dyDescent="0.5">
      <c r="A267" s="111">
        <v>43488</v>
      </c>
      <c r="B267" s="109" t="s">
        <v>164</v>
      </c>
      <c r="C267" s="110">
        <v>3.7988</v>
      </c>
      <c r="D267" s="110">
        <v>3.7993999999999999</v>
      </c>
    </row>
    <row r="268" spans="1:4" x14ac:dyDescent="0.5">
      <c r="A268" s="111">
        <v>43489</v>
      </c>
      <c r="B268" s="109" t="s">
        <v>164</v>
      </c>
      <c r="C268" s="110">
        <v>3.7808999999999999</v>
      </c>
      <c r="D268" s="110">
        <v>3.7814999999999999</v>
      </c>
    </row>
    <row r="269" spans="1:4" x14ac:dyDescent="0.5">
      <c r="A269" s="111">
        <v>43490</v>
      </c>
      <c r="B269" s="109" t="s">
        <v>164</v>
      </c>
      <c r="C269" s="110">
        <v>3.7612999999999999</v>
      </c>
      <c r="D269" s="110">
        <v>3.7625999999999999</v>
      </c>
    </row>
    <row r="270" spans="1:4" x14ac:dyDescent="0.5">
      <c r="A270" s="111">
        <v>43493</v>
      </c>
      <c r="B270" s="109" t="s">
        <v>164</v>
      </c>
      <c r="C270" s="110">
        <v>3.7669999999999999</v>
      </c>
      <c r="D270" s="110">
        <v>3.7675999999999998</v>
      </c>
    </row>
    <row r="271" spans="1:4" x14ac:dyDescent="0.5">
      <c r="A271" s="111">
        <v>43494</v>
      </c>
      <c r="B271" s="109" t="s">
        <v>164</v>
      </c>
      <c r="C271" s="110">
        <v>3.7364000000000002</v>
      </c>
      <c r="D271" s="110">
        <v>3.7370000000000001</v>
      </c>
    </row>
    <row r="272" spans="1:4" x14ac:dyDescent="0.5">
      <c r="A272" s="111">
        <v>43495</v>
      </c>
      <c r="B272" s="109" t="s">
        <v>164</v>
      </c>
      <c r="C272" s="110">
        <v>3.7145000000000001</v>
      </c>
      <c r="D272" s="110">
        <v>3.7151000000000001</v>
      </c>
    </row>
    <row r="273" spans="1:4" x14ac:dyDescent="0.5">
      <c r="A273" s="111">
        <v>43496</v>
      </c>
      <c r="B273" s="109" t="s">
        <v>164</v>
      </c>
      <c r="C273" s="110">
        <v>3.6513</v>
      </c>
      <c r="D273" s="110">
        <v>3.6518999999999999</v>
      </c>
    </row>
    <row r="274" spans="1:4" x14ac:dyDescent="0.5">
      <c r="A274" s="111">
        <v>43497</v>
      </c>
      <c r="B274" s="109" t="s">
        <v>164</v>
      </c>
      <c r="C274" s="110">
        <v>3.6688000000000001</v>
      </c>
      <c r="D274" s="110">
        <v>3.6694</v>
      </c>
    </row>
    <row r="275" spans="1:4" x14ac:dyDescent="0.5">
      <c r="A275" s="111">
        <v>43500</v>
      </c>
      <c r="B275" s="109" t="s">
        <v>164</v>
      </c>
      <c r="C275" s="110">
        <v>3.6749999999999998</v>
      </c>
      <c r="D275" s="110">
        <v>3.6756000000000002</v>
      </c>
    </row>
    <row r="276" spans="1:4" x14ac:dyDescent="0.5">
      <c r="A276" s="111">
        <v>43501</v>
      </c>
      <c r="B276" s="109" t="s">
        <v>164</v>
      </c>
      <c r="C276" s="110">
        <v>3.6735000000000002</v>
      </c>
      <c r="D276" s="110">
        <v>3.6741000000000001</v>
      </c>
    </row>
    <row r="277" spans="1:4" x14ac:dyDescent="0.5">
      <c r="A277" s="111">
        <v>43502</v>
      </c>
      <c r="B277" s="109" t="s">
        <v>164</v>
      </c>
      <c r="C277" s="110">
        <v>3.7012999999999998</v>
      </c>
      <c r="D277" s="110">
        <v>3.7019000000000002</v>
      </c>
    </row>
    <row r="278" spans="1:4" x14ac:dyDescent="0.5">
      <c r="A278" s="111">
        <v>43503</v>
      </c>
      <c r="B278" s="109" t="s">
        <v>164</v>
      </c>
      <c r="C278" s="110">
        <v>3.7187000000000001</v>
      </c>
      <c r="D278" s="110">
        <v>3.7193000000000001</v>
      </c>
    </row>
    <row r="279" spans="1:4" x14ac:dyDescent="0.5">
      <c r="A279" s="111">
        <v>43504</v>
      </c>
      <c r="B279" s="109" t="s">
        <v>164</v>
      </c>
      <c r="C279" s="110">
        <v>3.7178</v>
      </c>
      <c r="D279" s="110">
        <v>3.7183999999999999</v>
      </c>
    </row>
    <row r="280" spans="1:4" x14ac:dyDescent="0.5">
      <c r="A280" s="111">
        <v>43507</v>
      </c>
      <c r="B280" s="109" t="s">
        <v>164</v>
      </c>
      <c r="C280" s="110">
        <v>3.7385000000000002</v>
      </c>
      <c r="D280" s="110">
        <v>3.7391000000000001</v>
      </c>
    </row>
    <row r="281" spans="1:4" x14ac:dyDescent="0.5">
      <c r="A281" s="111">
        <v>43508</v>
      </c>
      <c r="B281" s="109" t="s">
        <v>164</v>
      </c>
      <c r="C281" s="110">
        <v>3.7290000000000001</v>
      </c>
      <c r="D281" s="110">
        <v>3.7296</v>
      </c>
    </row>
    <row r="282" spans="1:4" x14ac:dyDescent="0.5">
      <c r="A282" s="111">
        <v>43509</v>
      </c>
      <c r="B282" s="109" t="s">
        <v>164</v>
      </c>
      <c r="C282" s="110">
        <v>3.7271000000000001</v>
      </c>
      <c r="D282" s="110">
        <v>3.7277</v>
      </c>
    </row>
    <row r="283" spans="1:4" x14ac:dyDescent="0.5">
      <c r="A283" s="111">
        <v>43510</v>
      </c>
      <c r="B283" s="109" t="s">
        <v>164</v>
      </c>
      <c r="C283" s="110">
        <v>3.7749999999999999</v>
      </c>
      <c r="D283" s="110">
        <v>3.7755999999999998</v>
      </c>
    </row>
    <row r="284" spans="1:4" x14ac:dyDescent="0.5">
      <c r="A284" s="111">
        <v>43511</v>
      </c>
      <c r="B284" s="109" t="s">
        <v>164</v>
      </c>
      <c r="C284" s="110">
        <v>3.7149000000000001</v>
      </c>
      <c r="D284" s="110">
        <v>3.7155</v>
      </c>
    </row>
    <row r="285" spans="1:4" x14ac:dyDescent="0.5">
      <c r="A285" s="111">
        <v>43514</v>
      </c>
      <c r="B285" s="109" t="s">
        <v>164</v>
      </c>
      <c r="C285" s="110">
        <v>3.7309999999999999</v>
      </c>
      <c r="D285" s="110">
        <v>3.7315999999999998</v>
      </c>
    </row>
    <row r="286" spans="1:4" x14ac:dyDescent="0.5">
      <c r="A286" s="111">
        <v>43515</v>
      </c>
      <c r="B286" s="109" t="s">
        <v>164</v>
      </c>
      <c r="C286" s="110">
        <v>3.72</v>
      </c>
      <c r="D286" s="110">
        <v>3.7206000000000001</v>
      </c>
    </row>
    <row r="287" spans="1:4" x14ac:dyDescent="0.5">
      <c r="A287" s="111">
        <v>43516</v>
      </c>
      <c r="B287" s="109" t="s">
        <v>164</v>
      </c>
      <c r="C287" s="110">
        <v>3.7094</v>
      </c>
      <c r="D287" s="110">
        <v>3.71</v>
      </c>
    </row>
    <row r="288" spans="1:4" x14ac:dyDescent="0.5">
      <c r="A288" s="111">
        <v>43517</v>
      </c>
      <c r="B288" s="109" t="s">
        <v>164</v>
      </c>
      <c r="C288" s="110">
        <v>3.7589000000000001</v>
      </c>
      <c r="D288" s="110">
        <v>3.7595000000000001</v>
      </c>
    </row>
    <row r="289" spans="1:4" x14ac:dyDescent="0.5">
      <c r="A289" s="111">
        <v>43518</v>
      </c>
      <c r="B289" s="109" t="s">
        <v>164</v>
      </c>
      <c r="C289" s="110">
        <v>3.7423999999999999</v>
      </c>
      <c r="D289" s="110">
        <v>3.7429999999999999</v>
      </c>
    </row>
    <row r="290" spans="1:4" x14ac:dyDescent="0.5">
      <c r="A290" s="111">
        <v>43521</v>
      </c>
      <c r="B290" s="109" t="s">
        <v>164</v>
      </c>
      <c r="C290" s="110">
        <v>3.7279</v>
      </c>
      <c r="D290" s="110">
        <v>3.7284999999999999</v>
      </c>
    </row>
    <row r="291" spans="1:4" x14ac:dyDescent="0.5">
      <c r="A291" s="111">
        <v>43522</v>
      </c>
      <c r="B291" s="109" t="s">
        <v>164</v>
      </c>
      <c r="C291" s="110">
        <v>3.7589000000000001</v>
      </c>
      <c r="D291" s="110">
        <v>3.7595000000000001</v>
      </c>
    </row>
    <row r="292" spans="1:4" x14ac:dyDescent="0.5">
      <c r="A292" s="111">
        <v>43523</v>
      </c>
      <c r="B292" s="109" t="s">
        <v>164</v>
      </c>
      <c r="C292" s="110">
        <v>3.7345000000000002</v>
      </c>
      <c r="D292" s="110">
        <v>3.7351000000000001</v>
      </c>
    </row>
    <row r="293" spans="1:4" x14ac:dyDescent="0.5">
      <c r="A293" s="111">
        <v>43524</v>
      </c>
      <c r="B293" s="109" t="s">
        <v>164</v>
      </c>
      <c r="C293" s="110">
        <v>3.7378999999999998</v>
      </c>
      <c r="D293" s="110">
        <v>3.7385000000000002</v>
      </c>
    </row>
    <row r="294" spans="1:4" x14ac:dyDescent="0.5">
      <c r="A294" s="111">
        <v>43525</v>
      </c>
      <c r="B294" s="109" t="s">
        <v>164</v>
      </c>
      <c r="C294" s="110">
        <v>3.7826</v>
      </c>
      <c r="D294" s="110">
        <v>3.7831999999999999</v>
      </c>
    </row>
    <row r="295" spans="1:4" x14ac:dyDescent="0.5">
      <c r="A295" s="111">
        <v>43530</v>
      </c>
      <c r="B295" s="109" t="s">
        <v>164</v>
      </c>
      <c r="C295" s="110">
        <v>3.8296999999999999</v>
      </c>
      <c r="D295" s="110">
        <v>3.8302999999999998</v>
      </c>
    </row>
    <row r="296" spans="1:4" x14ac:dyDescent="0.5">
      <c r="A296" s="111">
        <v>43531</v>
      </c>
      <c r="B296" s="109" t="s">
        <v>164</v>
      </c>
      <c r="C296" s="110">
        <v>3.8481000000000001</v>
      </c>
      <c r="D296" s="110">
        <v>3.8487</v>
      </c>
    </row>
    <row r="297" spans="1:4" x14ac:dyDescent="0.5">
      <c r="A297" s="111">
        <v>43532</v>
      </c>
      <c r="B297" s="109" t="s">
        <v>164</v>
      </c>
      <c r="C297" s="110">
        <v>3.8672</v>
      </c>
      <c r="D297" s="110">
        <v>3.8677999999999999</v>
      </c>
    </row>
    <row r="298" spans="1:4" x14ac:dyDescent="0.5">
      <c r="A298" s="111">
        <v>43535</v>
      </c>
      <c r="B298" s="109" t="s">
        <v>164</v>
      </c>
      <c r="C298" s="110">
        <v>3.8454999999999999</v>
      </c>
      <c r="D298" s="110">
        <v>3.8460999999999999</v>
      </c>
    </row>
    <row r="299" spans="1:4" x14ac:dyDescent="0.5">
      <c r="A299" s="111">
        <v>43536</v>
      </c>
      <c r="B299" s="109" t="s">
        <v>164</v>
      </c>
      <c r="C299" s="110">
        <v>3.8123</v>
      </c>
      <c r="D299" s="110">
        <v>3.8129</v>
      </c>
    </row>
    <row r="300" spans="1:4" x14ac:dyDescent="0.5">
      <c r="A300" s="111">
        <v>43537</v>
      </c>
      <c r="B300" s="109" t="s">
        <v>164</v>
      </c>
      <c r="C300" s="110">
        <v>3.8258999999999999</v>
      </c>
      <c r="D300" s="110">
        <v>3.8264999999999998</v>
      </c>
    </row>
    <row r="301" spans="1:4" x14ac:dyDescent="0.5">
      <c r="A301" s="111">
        <v>43538</v>
      </c>
      <c r="B301" s="109" t="s">
        <v>164</v>
      </c>
      <c r="C301" s="110">
        <v>3.8321000000000001</v>
      </c>
      <c r="D301" s="110">
        <v>3.8327</v>
      </c>
    </row>
    <row r="302" spans="1:4" x14ac:dyDescent="0.5">
      <c r="A302" s="111">
        <v>43539</v>
      </c>
      <c r="B302" s="109" t="s">
        <v>164</v>
      </c>
      <c r="C302" s="110">
        <v>3.8338000000000001</v>
      </c>
      <c r="D302" s="110">
        <v>3.8344</v>
      </c>
    </row>
    <row r="303" spans="1:4" x14ac:dyDescent="0.5">
      <c r="A303" s="111">
        <v>43542</v>
      </c>
      <c r="B303" s="109" t="s">
        <v>164</v>
      </c>
      <c r="C303" s="110">
        <v>3.8105000000000002</v>
      </c>
      <c r="D303" s="110">
        <v>3.8111000000000002</v>
      </c>
    </row>
    <row r="304" spans="1:4" x14ac:dyDescent="0.5">
      <c r="A304" s="111">
        <v>43543</v>
      </c>
      <c r="B304" s="109" t="s">
        <v>164</v>
      </c>
      <c r="C304" s="110">
        <v>3.7755999999999998</v>
      </c>
      <c r="D304" s="110">
        <v>3.7761999999999998</v>
      </c>
    </row>
    <row r="305" spans="1:4" x14ac:dyDescent="0.5">
      <c r="A305" s="111">
        <v>43544</v>
      </c>
      <c r="B305" s="109" t="s">
        <v>164</v>
      </c>
      <c r="C305" s="110">
        <v>3.7890999999999999</v>
      </c>
      <c r="D305" s="110">
        <v>3.7896999999999998</v>
      </c>
    </row>
    <row r="306" spans="1:4" x14ac:dyDescent="0.5">
      <c r="A306" s="111">
        <v>43545</v>
      </c>
      <c r="B306" s="109" t="s">
        <v>164</v>
      </c>
      <c r="C306" s="110">
        <v>3.7961</v>
      </c>
      <c r="D306" s="110">
        <v>3.7967</v>
      </c>
    </row>
    <row r="307" spans="1:4" x14ac:dyDescent="0.5">
      <c r="A307" s="111">
        <v>43546</v>
      </c>
      <c r="B307" s="109" t="s">
        <v>164</v>
      </c>
      <c r="C307" s="110">
        <v>3.8809</v>
      </c>
      <c r="D307" s="110">
        <v>3.8815</v>
      </c>
    </row>
    <row r="308" spans="1:4" x14ac:dyDescent="0.5">
      <c r="A308" s="111">
        <v>43549</v>
      </c>
      <c r="B308" s="109" t="s">
        <v>164</v>
      </c>
      <c r="C308" s="110">
        <v>3.8763999999999998</v>
      </c>
      <c r="D308" s="110">
        <v>3.8769999999999998</v>
      </c>
    </row>
    <row r="309" spans="1:4" x14ac:dyDescent="0.5">
      <c r="A309" s="111">
        <v>43550</v>
      </c>
      <c r="B309" s="109" t="s">
        <v>164</v>
      </c>
      <c r="C309" s="110">
        <v>3.8639999999999999</v>
      </c>
      <c r="D309" s="110">
        <v>3.8645999999999998</v>
      </c>
    </row>
    <row r="310" spans="1:4" x14ac:dyDescent="0.5">
      <c r="A310" s="111">
        <v>43551</v>
      </c>
      <c r="B310" s="109" t="s">
        <v>164</v>
      </c>
      <c r="C310" s="110">
        <v>3.9382999999999999</v>
      </c>
      <c r="D310" s="110">
        <v>3.9388999999999998</v>
      </c>
    </row>
    <row r="311" spans="1:4" x14ac:dyDescent="0.5">
      <c r="A311" s="111">
        <v>43552</v>
      </c>
      <c r="B311" s="109" t="s">
        <v>164</v>
      </c>
      <c r="C311" s="110">
        <v>3.9676</v>
      </c>
      <c r="D311" s="110">
        <v>3.9681999999999999</v>
      </c>
    </row>
    <row r="312" spans="1:4" x14ac:dyDescent="0.5">
      <c r="A312" s="111">
        <v>43553</v>
      </c>
      <c r="B312" s="109" t="s">
        <v>164</v>
      </c>
      <c r="C312" s="110">
        <v>3.8961000000000001</v>
      </c>
      <c r="D312" s="110">
        <v>3.8967000000000001</v>
      </c>
    </row>
    <row r="313" spans="1:4" x14ac:dyDescent="0.5">
      <c r="A313" s="111">
        <v>43556</v>
      </c>
      <c r="B313" s="109" t="s">
        <v>164</v>
      </c>
      <c r="C313" s="110">
        <v>3.8675999999999999</v>
      </c>
      <c r="D313" s="110">
        <v>3.8681999999999999</v>
      </c>
    </row>
    <row r="314" spans="1:4" x14ac:dyDescent="0.5">
      <c r="A314" s="111">
        <v>43557</v>
      </c>
      <c r="B314" s="109" t="s">
        <v>164</v>
      </c>
      <c r="C314" s="110">
        <v>3.8654999999999999</v>
      </c>
      <c r="D314" s="110">
        <v>3.8660999999999999</v>
      </c>
    </row>
    <row r="315" spans="1:4" x14ac:dyDescent="0.5">
      <c r="A315" s="111">
        <v>43558</v>
      </c>
      <c r="B315" s="109" t="s">
        <v>164</v>
      </c>
      <c r="C315" s="110">
        <v>3.843</v>
      </c>
      <c r="D315" s="110">
        <v>3.8435999999999999</v>
      </c>
    </row>
    <row r="316" spans="1:4" x14ac:dyDescent="0.5">
      <c r="A316" s="111">
        <v>43559</v>
      </c>
      <c r="B316" s="109" t="s">
        <v>164</v>
      </c>
      <c r="C316" s="110">
        <v>3.8706999999999998</v>
      </c>
      <c r="D316" s="110">
        <v>3.8713000000000002</v>
      </c>
    </row>
    <row r="317" spans="1:4" x14ac:dyDescent="0.5">
      <c r="A317" s="111">
        <v>43560</v>
      </c>
      <c r="B317" s="109" t="s">
        <v>164</v>
      </c>
      <c r="C317" s="110">
        <v>3.8616000000000001</v>
      </c>
      <c r="D317" s="110">
        <v>3.8622000000000001</v>
      </c>
    </row>
    <row r="318" spans="1:4" x14ac:dyDescent="0.5">
      <c r="A318" s="111">
        <v>43563</v>
      </c>
      <c r="B318" s="109" t="s">
        <v>164</v>
      </c>
      <c r="C318" s="110">
        <v>3.8652000000000002</v>
      </c>
      <c r="D318" s="110">
        <v>3.8658000000000001</v>
      </c>
    </row>
    <row r="319" spans="1:4" x14ac:dyDescent="0.5">
      <c r="A319" s="111">
        <v>43564</v>
      </c>
      <c r="B319" s="109" t="s">
        <v>164</v>
      </c>
      <c r="C319" s="110">
        <v>3.8557000000000001</v>
      </c>
      <c r="D319" s="110">
        <v>3.8563000000000001</v>
      </c>
    </row>
    <row r="320" spans="1:4" x14ac:dyDescent="0.5">
      <c r="A320" s="111">
        <v>43565</v>
      </c>
      <c r="B320" s="109" t="s">
        <v>164</v>
      </c>
      <c r="C320" s="110">
        <v>3.8338999999999999</v>
      </c>
      <c r="D320" s="110">
        <v>3.8344999999999998</v>
      </c>
    </row>
    <row r="321" spans="1:4" x14ac:dyDescent="0.5">
      <c r="A321" s="111">
        <v>43566</v>
      </c>
      <c r="B321" s="109" t="s">
        <v>164</v>
      </c>
      <c r="C321" s="110">
        <v>3.8393000000000002</v>
      </c>
      <c r="D321" s="110">
        <v>3.8399000000000001</v>
      </c>
    </row>
    <row r="322" spans="1:4" x14ac:dyDescent="0.5">
      <c r="A322" s="111">
        <v>43567</v>
      </c>
      <c r="B322" s="109" t="s">
        <v>164</v>
      </c>
      <c r="C322" s="110">
        <v>3.8679000000000001</v>
      </c>
      <c r="D322" s="110">
        <v>3.8685</v>
      </c>
    </row>
    <row r="323" spans="1:4" x14ac:dyDescent="0.5">
      <c r="A323" s="111">
        <v>43570</v>
      </c>
      <c r="B323" s="109" t="s">
        <v>164</v>
      </c>
      <c r="C323" s="110">
        <v>3.8723999999999998</v>
      </c>
      <c r="D323" s="110">
        <v>3.8730000000000002</v>
      </c>
    </row>
    <row r="324" spans="1:4" x14ac:dyDescent="0.5">
      <c r="A324" s="111">
        <v>43571</v>
      </c>
      <c r="B324" s="109" t="s">
        <v>164</v>
      </c>
      <c r="C324" s="110">
        <v>3.8906999999999998</v>
      </c>
      <c r="D324" s="110">
        <v>3.8913000000000002</v>
      </c>
    </row>
    <row r="325" spans="1:4" x14ac:dyDescent="0.5">
      <c r="A325" s="111">
        <v>43572</v>
      </c>
      <c r="B325" s="109" t="s">
        <v>164</v>
      </c>
      <c r="C325" s="110">
        <v>3.9218999999999999</v>
      </c>
      <c r="D325" s="110">
        <v>3.9224999999999999</v>
      </c>
    </row>
    <row r="326" spans="1:4" x14ac:dyDescent="0.5">
      <c r="A326" s="111">
        <v>43573</v>
      </c>
      <c r="B326" s="109" t="s">
        <v>164</v>
      </c>
      <c r="C326" s="110">
        <v>3.9363999999999999</v>
      </c>
      <c r="D326" s="110">
        <v>3.9369999999999998</v>
      </c>
    </row>
    <row r="327" spans="1:4" x14ac:dyDescent="0.5">
      <c r="A327" s="111">
        <v>43577</v>
      </c>
      <c r="B327" s="109" t="s">
        <v>164</v>
      </c>
      <c r="C327" s="110">
        <v>3.9224000000000001</v>
      </c>
      <c r="D327" s="110">
        <v>3.923</v>
      </c>
    </row>
    <row r="328" spans="1:4" x14ac:dyDescent="0.5">
      <c r="A328" s="111">
        <v>43578</v>
      </c>
      <c r="B328" s="109" t="s">
        <v>164</v>
      </c>
      <c r="C328" s="110">
        <v>3.9430000000000001</v>
      </c>
      <c r="D328" s="110">
        <v>3.9436</v>
      </c>
    </row>
    <row r="329" spans="1:4" x14ac:dyDescent="0.5">
      <c r="A329" s="111">
        <v>43579</v>
      </c>
      <c r="B329" s="109" t="s">
        <v>164</v>
      </c>
      <c r="C329" s="110">
        <v>3.9624000000000001</v>
      </c>
      <c r="D329" s="110">
        <v>3.9630000000000001</v>
      </c>
    </row>
    <row r="330" spans="1:4" x14ac:dyDescent="0.5">
      <c r="A330" s="111">
        <v>43580</v>
      </c>
      <c r="B330" s="109" t="s">
        <v>164</v>
      </c>
      <c r="C330" s="110">
        <v>3.9719000000000002</v>
      </c>
      <c r="D330" s="110">
        <v>3.9725000000000001</v>
      </c>
    </row>
    <row r="331" spans="1:4" x14ac:dyDescent="0.5">
      <c r="A331" s="111">
        <v>43581</v>
      </c>
      <c r="B331" s="109" t="s">
        <v>164</v>
      </c>
      <c r="C331" s="110">
        <v>3.9346999999999999</v>
      </c>
      <c r="D331" s="110">
        <v>3.9352999999999998</v>
      </c>
    </row>
    <row r="332" spans="1:4" x14ac:dyDescent="0.5">
      <c r="A332" s="111">
        <v>43584</v>
      </c>
      <c r="B332" s="109" t="s">
        <v>164</v>
      </c>
      <c r="C332" s="110">
        <v>3.9358</v>
      </c>
      <c r="D332" s="110">
        <v>3.9363999999999999</v>
      </c>
    </row>
    <row r="333" spans="1:4" x14ac:dyDescent="0.5">
      <c r="A333" s="111">
        <v>43585</v>
      </c>
      <c r="B333" s="109" t="s">
        <v>164</v>
      </c>
      <c r="C333" s="110">
        <v>3.9447000000000001</v>
      </c>
      <c r="D333" s="110">
        <v>3.9453</v>
      </c>
    </row>
    <row r="334" spans="1:4" x14ac:dyDescent="0.5">
      <c r="A334" s="111">
        <v>43587</v>
      </c>
      <c r="B334" s="109" t="s">
        <v>164</v>
      </c>
      <c r="C334" s="110">
        <v>3.9643999999999999</v>
      </c>
      <c r="D334" s="110">
        <v>3.9649999999999999</v>
      </c>
    </row>
    <row r="335" spans="1:4" x14ac:dyDescent="0.5">
      <c r="A335" s="111">
        <v>43588</v>
      </c>
      <c r="B335" s="109" t="s">
        <v>164</v>
      </c>
      <c r="C335" s="110">
        <v>3.9382000000000001</v>
      </c>
      <c r="D335" s="110">
        <v>3.9388000000000001</v>
      </c>
    </row>
    <row r="336" spans="1:4" x14ac:dyDescent="0.5">
      <c r="A336" s="111">
        <v>43591</v>
      </c>
      <c r="B336" s="109" t="s">
        <v>164</v>
      </c>
      <c r="C336" s="110">
        <v>3.9618000000000002</v>
      </c>
      <c r="D336" s="110">
        <v>3.9624000000000001</v>
      </c>
    </row>
    <row r="337" spans="1:4" x14ac:dyDescent="0.5">
      <c r="A337" s="111">
        <v>43592</v>
      </c>
      <c r="B337" s="109" t="s">
        <v>164</v>
      </c>
      <c r="C337" s="110">
        <v>3.9874000000000001</v>
      </c>
      <c r="D337" s="110">
        <v>3.988</v>
      </c>
    </row>
    <row r="338" spans="1:4" x14ac:dyDescent="0.5">
      <c r="A338" s="111">
        <v>43593</v>
      </c>
      <c r="B338" s="109" t="s">
        <v>164</v>
      </c>
      <c r="C338" s="110">
        <v>3.9338000000000002</v>
      </c>
      <c r="D338" s="110">
        <v>3.9344000000000001</v>
      </c>
    </row>
    <row r="339" spans="1:4" x14ac:dyDescent="0.5">
      <c r="A339" s="111">
        <v>43594</v>
      </c>
      <c r="B339" s="109" t="s">
        <v>164</v>
      </c>
      <c r="C339" s="110">
        <v>3.9666999999999999</v>
      </c>
      <c r="D339" s="110">
        <v>3.9672999999999998</v>
      </c>
    </row>
    <row r="340" spans="1:4" x14ac:dyDescent="0.5">
      <c r="A340" s="111">
        <v>43595</v>
      </c>
      <c r="B340" s="109" t="s">
        <v>164</v>
      </c>
      <c r="C340" s="110">
        <v>3.9571999999999998</v>
      </c>
      <c r="D340" s="110">
        <v>3.9578000000000002</v>
      </c>
    </row>
    <row r="341" spans="1:4" x14ac:dyDescent="0.5">
      <c r="A341" s="111">
        <v>43598</v>
      </c>
      <c r="B341" s="109" t="s">
        <v>164</v>
      </c>
      <c r="C341" s="110">
        <v>3.9883999999999999</v>
      </c>
      <c r="D341" s="110">
        <v>3.9889999999999999</v>
      </c>
    </row>
    <row r="342" spans="1:4" x14ac:dyDescent="0.5">
      <c r="A342" s="111">
        <v>43599</v>
      </c>
      <c r="B342" s="109" t="s">
        <v>164</v>
      </c>
      <c r="C342" s="110">
        <v>3.9782000000000002</v>
      </c>
      <c r="D342" s="110">
        <v>3.9788000000000001</v>
      </c>
    </row>
    <row r="343" spans="1:4" x14ac:dyDescent="0.5">
      <c r="A343" s="111">
        <v>43600</v>
      </c>
      <c r="B343" s="109" t="s">
        <v>164</v>
      </c>
      <c r="C343" s="110">
        <v>4.0025000000000004</v>
      </c>
      <c r="D343" s="110">
        <v>4.0030999999999999</v>
      </c>
    </row>
    <row r="344" spans="1:4" x14ac:dyDescent="0.5">
      <c r="A344" s="111">
        <v>43601</v>
      </c>
      <c r="B344" s="109" t="s">
        <v>164</v>
      </c>
      <c r="C344" s="110">
        <v>4.0132000000000003</v>
      </c>
      <c r="D344" s="110">
        <v>4.0137999999999998</v>
      </c>
    </row>
    <row r="345" spans="1:4" x14ac:dyDescent="0.5">
      <c r="A345" s="111">
        <v>43602</v>
      </c>
      <c r="B345" s="109" t="s">
        <v>164</v>
      </c>
      <c r="C345" s="110">
        <v>4.0838000000000001</v>
      </c>
      <c r="D345" s="110">
        <v>4.0843999999999996</v>
      </c>
    </row>
    <row r="346" spans="1:4" x14ac:dyDescent="0.5">
      <c r="A346" s="111">
        <v>43605</v>
      </c>
      <c r="B346" s="109" t="s">
        <v>164</v>
      </c>
      <c r="C346" s="110">
        <v>4.1050000000000004</v>
      </c>
      <c r="D346" s="110">
        <v>4.1055999999999999</v>
      </c>
    </row>
    <row r="347" spans="1:4" x14ac:dyDescent="0.5">
      <c r="A347" s="111">
        <v>43606</v>
      </c>
      <c r="B347" s="109" t="s">
        <v>164</v>
      </c>
      <c r="C347" s="110">
        <v>4.0804</v>
      </c>
      <c r="D347" s="110">
        <v>4.0810000000000004</v>
      </c>
    </row>
    <row r="348" spans="1:4" x14ac:dyDescent="0.5">
      <c r="A348" s="111">
        <v>43607</v>
      </c>
      <c r="B348" s="109" t="s">
        <v>164</v>
      </c>
      <c r="C348" s="110">
        <v>4.0221999999999998</v>
      </c>
      <c r="D348" s="110">
        <v>4.0228000000000002</v>
      </c>
    </row>
    <row r="349" spans="1:4" x14ac:dyDescent="0.5">
      <c r="A349" s="111">
        <v>43608</v>
      </c>
      <c r="B349" s="109" t="s">
        <v>164</v>
      </c>
      <c r="C349" s="110">
        <v>4.0507</v>
      </c>
      <c r="D349" s="110">
        <v>4.0513000000000003</v>
      </c>
    </row>
    <row r="350" spans="1:4" x14ac:dyDescent="0.5">
      <c r="A350" s="111">
        <v>43609</v>
      </c>
      <c r="B350" s="109" t="s">
        <v>164</v>
      </c>
      <c r="C350" s="110">
        <v>4.0316000000000001</v>
      </c>
      <c r="D350" s="110">
        <v>4.0321999999999996</v>
      </c>
    </row>
    <row r="351" spans="1:4" x14ac:dyDescent="0.5">
      <c r="A351" s="111">
        <v>43612</v>
      </c>
      <c r="B351" s="109" t="s">
        <v>164</v>
      </c>
      <c r="C351" s="110">
        <v>4.0204000000000004</v>
      </c>
      <c r="D351" s="110">
        <v>4.0209999999999999</v>
      </c>
    </row>
    <row r="352" spans="1:4" x14ac:dyDescent="0.5">
      <c r="A352" s="111">
        <v>43613</v>
      </c>
      <c r="B352" s="109" t="s">
        <v>164</v>
      </c>
      <c r="C352" s="110">
        <v>4.0269000000000004</v>
      </c>
      <c r="D352" s="110">
        <v>4.0274999999999999</v>
      </c>
    </row>
    <row r="353" spans="1:4" x14ac:dyDescent="0.5">
      <c r="A353" s="111">
        <v>43614</v>
      </c>
      <c r="B353" s="109" t="s">
        <v>164</v>
      </c>
      <c r="C353" s="110">
        <v>3.9958999999999998</v>
      </c>
      <c r="D353" s="110">
        <v>3.9965000000000002</v>
      </c>
    </row>
    <row r="354" spans="1:4" x14ac:dyDescent="0.5">
      <c r="A354" s="111">
        <v>43615</v>
      </c>
      <c r="B354" s="109" t="s">
        <v>164</v>
      </c>
      <c r="C354" s="110">
        <v>3.9714</v>
      </c>
      <c r="D354" s="110">
        <v>3.972</v>
      </c>
    </row>
    <row r="355" spans="1:4" x14ac:dyDescent="0.5">
      <c r="A355" s="111">
        <v>43616</v>
      </c>
      <c r="B355" s="109" t="s">
        <v>164</v>
      </c>
      <c r="C355" s="110">
        <v>3.9401000000000002</v>
      </c>
      <c r="D355" s="110">
        <v>3.9407000000000001</v>
      </c>
    </row>
    <row r="356" spans="1:4" x14ac:dyDescent="0.5">
      <c r="A356" s="111">
        <v>43619</v>
      </c>
      <c r="B356" s="109" t="s">
        <v>164</v>
      </c>
      <c r="C356" s="110">
        <v>3.8997000000000002</v>
      </c>
      <c r="D356" s="110">
        <v>3.9003000000000001</v>
      </c>
    </row>
    <row r="357" spans="1:4" x14ac:dyDescent="0.5">
      <c r="A357" s="111">
        <v>43620</v>
      </c>
      <c r="B357" s="109" t="s">
        <v>164</v>
      </c>
      <c r="C357" s="110">
        <v>3.8704000000000001</v>
      </c>
      <c r="D357" s="110">
        <v>3.871</v>
      </c>
    </row>
    <row r="358" spans="1:4" x14ac:dyDescent="0.5">
      <c r="A358" s="111">
        <v>43621</v>
      </c>
      <c r="B358" s="109" t="s">
        <v>164</v>
      </c>
      <c r="C358" s="110">
        <v>3.8605</v>
      </c>
      <c r="D358" s="110">
        <v>3.8611</v>
      </c>
    </row>
    <row r="359" spans="1:4" x14ac:dyDescent="0.5">
      <c r="A359" s="111">
        <v>43622</v>
      </c>
      <c r="B359" s="109" t="s">
        <v>164</v>
      </c>
      <c r="C359" s="110">
        <v>3.8719999999999999</v>
      </c>
      <c r="D359" s="110">
        <v>3.8725999999999998</v>
      </c>
    </row>
    <row r="360" spans="1:4" x14ac:dyDescent="0.5">
      <c r="A360" s="111">
        <v>43623</v>
      </c>
      <c r="B360" s="109" t="s">
        <v>164</v>
      </c>
      <c r="C360" s="110">
        <v>3.8565</v>
      </c>
      <c r="D360" s="110">
        <v>3.8571</v>
      </c>
    </row>
    <row r="361" spans="1:4" x14ac:dyDescent="0.5">
      <c r="A361" s="111">
        <v>43626</v>
      </c>
      <c r="B361" s="109" t="s">
        <v>164</v>
      </c>
      <c r="C361" s="110">
        <v>3.8784000000000001</v>
      </c>
      <c r="D361" s="110">
        <v>3.879</v>
      </c>
    </row>
    <row r="362" spans="1:4" x14ac:dyDescent="0.5">
      <c r="A362" s="111">
        <v>43627</v>
      </c>
      <c r="B362" s="109" t="s">
        <v>164</v>
      </c>
      <c r="C362" s="110">
        <v>3.8658000000000001</v>
      </c>
      <c r="D362" s="110">
        <v>3.8664000000000001</v>
      </c>
    </row>
    <row r="363" spans="1:4" x14ac:dyDescent="0.5">
      <c r="A363" s="111">
        <v>43628</v>
      </c>
      <c r="B363" s="109" t="s">
        <v>164</v>
      </c>
      <c r="C363" s="110">
        <v>3.8431000000000002</v>
      </c>
      <c r="D363" s="110">
        <v>3.8437000000000001</v>
      </c>
    </row>
    <row r="364" spans="1:4" x14ac:dyDescent="0.5">
      <c r="A364" s="111">
        <v>43629</v>
      </c>
      <c r="B364" s="109" t="s">
        <v>164</v>
      </c>
      <c r="C364" s="110">
        <v>3.8422999999999998</v>
      </c>
      <c r="D364" s="110">
        <v>3.8429000000000002</v>
      </c>
    </row>
    <row r="365" spans="1:4" x14ac:dyDescent="0.5">
      <c r="A365" s="111">
        <v>43630</v>
      </c>
      <c r="B365" s="109" t="s">
        <v>164</v>
      </c>
      <c r="C365" s="110">
        <v>3.8807</v>
      </c>
      <c r="D365" s="110">
        <v>3.8813</v>
      </c>
    </row>
    <row r="366" spans="1:4" x14ac:dyDescent="0.5">
      <c r="A366" s="111">
        <v>43633</v>
      </c>
      <c r="B366" s="109" t="s">
        <v>164</v>
      </c>
      <c r="C366" s="110">
        <v>3.8889</v>
      </c>
      <c r="D366" s="110">
        <v>3.8895</v>
      </c>
    </row>
    <row r="367" spans="1:4" x14ac:dyDescent="0.5">
      <c r="A367" s="111">
        <v>43634</v>
      </c>
      <c r="B367" s="109" t="s">
        <v>164</v>
      </c>
      <c r="C367" s="110">
        <v>3.8601999999999999</v>
      </c>
      <c r="D367" s="110">
        <v>3.8607999999999998</v>
      </c>
    </row>
    <row r="368" spans="1:4" x14ac:dyDescent="0.5">
      <c r="A368" s="111">
        <v>43635</v>
      </c>
      <c r="B368" s="109" t="s">
        <v>164</v>
      </c>
      <c r="C368" s="110">
        <v>3.8717000000000001</v>
      </c>
      <c r="D368" s="110">
        <v>3.8723000000000001</v>
      </c>
    </row>
    <row r="369" spans="1:4" x14ac:dyDescent="0.5">
      <c r="A369" s="111">
        <v>43637</v>
      </c>
      <c r="B369" s="109" t="s">
        <v>164</v>
      </c>
      <c r="C369" s="110">
        <v>3.8249</v>
      </c>
      <c r="D369" s="110">
        <v>3.8254999999999999</v>
      </c>
    </row>
    <row r="370" spans="1:4" x14ac:dyDescent="0.5">
      <c r="A370" s="111">
        <v>43640</v>
      </c>
      <c r="B370" s="109" t="s">
        <v>164</v>
      </c>
      <c r="C370" s="110">
        <v>3.8228</v>
      </c>
      <c r="D370" s="110">
        <v>3.8233999999999999</v>
      </c>
    </row>
    <row r="371" spans="1:4" x14ac:dyDescent="0.5">
      <c r="A371" s="111">
        <v>43641</v>
      </c>
      <c r="B371" s="109" t="s">
        <v>164</v>
      </c>
      <c r="C371" s="110">
        <v>3.8296999999999999</v>
      </c>
      <c r="D371" s="110">
        <v>3.8302999999999998</v>
      </c>
    </row>
    <row r="372" spans="1:4" x14ac:dyDescent="0.5">
      <c r="A372" s="111">
        <v>43642</v>
      </c>
      <c r="B372" s="109" t="s">
        <v>164</v>
      </c>
      <c r="C372" s="110">
        <v>3.8435000000000001</v>
      </c>
      <c r="D372" s="110">
        <v>3.8441000000000001</v>
      </c>
    </row>
    <row r="373" spans="1:4" x14ac:dyDescent="0.5">
      <c r="A373" s="111">
        <v>43643</v>
      </c>
      <c r="B373" s="109" t="s">
        <v>164</v>
      </c>
      <c r="C373" s="110">
        <v>3.8635999999999999</v>
      </c>
      <c r="D373" s="110">
        <v>3.8641999999999999</v>
      </c>
    </row>
    <row r="374" spans="1:4" x14ac:dyDescent="0.5">
      <c r="A374" s="111">
        <v>43644</v>
      </c>
      <c r="B374" s="109" t="s">
        <v>164</v>
      </c>
      <c r="C374" s="110">
        <v>3.8315999999999999</v>
      </c>
      <c r="D374" s="110">
        <v>3.8321999999999998</v>
      </c>
    </row>
    <row r="375" spans="1:4" x14ac:dyDescent="0.5">
      <c r="A375" s="111">
        <v>43647</v>
      </c>
      <c r="B375" s="109" t="s">
        <v>164</v>
      </c>
      <c r="C375" s="110">
        <v>3.8187000000000002</v>
      </c>
      <c r="D375" s="110">
        <v>3.8193000000000001</v>
      </c>
    </row>
    <row r="376" spans="1:4" x14ac:dyDescent="0.5">
      <c r="A376" s="111">
        <v>43648</v>
      </c>
      <c r="B376" s="109" t="s">
        <v>164</v>
      </c>
      <c r="C376" s="110">
        <v>3.8557999999999999</v>
      </c>
      <c r="D376" s="110">
        <v>3.8563999999999998</v>
      </c>
    </row>
    <row r="377" spans="1:4" x14ac:dyDescent="0.5">
      <c r="A377" s="111">
        <v>43649</v>
      </c>
      <c r="B377" s="109" t="s">
        <v>164</v>
      </c>
      <c r="C377" s="110">
        <v>3.8469000000000002</v>
      </c>
      <c r="D377" s="110">
        <v>3.8475000000000001</v>
      </c>
    </row>
    <row r="378" spans="1:4" x14ac:dyDescent="0.5">
      <c r="A378" s="111">
        <v>43650</v>
      </c>
      <c r="B378" s="109" t="s">
        <v>164</v>
      </c>
      <c r="C378" s="110">
        <v>3.7934000000000001</v>
      </c>
      <c r="D378" s="110">
        <v>3.794</v>
      </c>
    </row>
    <row r="379" spans="1:4" x14ac:dyDescent="0.5">
      <c r="A379" s="111">
        <v>43651</v>
      </c>
      <c r="B379" s="109" t="s">
        <v>164</v>
      </c>
      <c r="C379" s="110">
        <v>3.8197999999999999</v>
      </c>
      <c r="D379" s="110">
        <v>3.8203999999999998</v>
      </c>
    </row>
    <row r="380" spans="1:4" x14ac:dyDescent="0.5">
      <c r="A380" s="111">
        <v>43654</v>
      </c>
      <c r="B380" s="109" t="s">
        <v>164</v>
      </c>
      <c r="C380" s="110">
        <v>3.8058999999999998</v>
      </c>
      <c r="D380" s="110">
        <v>3.8065000000000002</v>
      </c>
    </row>
    <row r="381" spans="1:4" x14ac:dyDescent="0.5">
      <c r="A381" s="111">
        <v>43655</v>
      </c>
      <c r="B381" s="109" t="s">
        <v>164</v>
      </c>
      <c r="C381" s="110">
        <v>3.7846000000000002</v>
      </c>
      <c r="D381" s="110">
        <v>3.7858000000000001</v>
      </c>
    </row>
    <row r="382" spans="1:4" x14ac:dyDescent="0.5">
      <c r="A382" s="111">
        <v>43656</v>
      </c>
      <c r="B382" s="109" t="s">
        <v>164</v>
      </c>
      <c r="C382" s="110">
        <v>3.7690999999999999</v>
      </c>
      <c r="D382" s="110">
        <v>3.7696999999999998</v>
      </c>
    </row>
    <row r="383" spans="1:4" x14ac:dyDescent="0.5">
      <c r="A383" s="111">
        <v>43657</v>
      </c>
      <c r="B383" s="109" t="s">
        <v>164</v>
      </c>
      <c r="C383" s="110">
        <v>3.7526999999999999</v>
      </c>
      <c r="D383" s="110">
        <v>3.7532999999999999</v>
      </c>
    </row>
    <row r="384" spans="1:4" x14ac:dyDescent="0.5">
      <c r="A384" s="111">
        <v>43658</v>
      </c>
      <c r="B384" s="109" t="s">
        <v>164</v>
      </c>
      <c r="C384" s="110">
        <v>3.7446000000000002</v>
      </c>
      <c r="D384" s="110">
        <v>3.7452000000000001</v>
      </c>
    </row>
    <row r="385" spans="1:4" x14ac:dyDescent="0.5">
      <c r="A385" s="111">
        <v>43661</v>
      </c>
      <c r="B385" s="109" t="s">
        <v>164</v>
      </c>
      <c r="C385" s="110">
        <v>3.7456999999999998</v>
      </c>
      <c r="D385" s="110">
        <v>3.7463000000000002</v>
      </c>
    </row>
    <row r="386" spans="1:4" x14ac:dyDescent="0.5">
      <c r="A386" s="111">
        <v>43662</v>
      </c>
      <c r="B386" s="109" t="s">
        <v>164</v>
      </c>
      <c r="C386" s="110">
        <v>3.7618</v>
      </c>
      <c r="D386" s="110">
        <v>3.7624</v>
      </c>
    </row>
    <row r="387" spans="1:4" x14ac:dyDescent="0.5">
      <c r="A387" s="111">
        <v>43663</v>
      </c>
      <c r="B387" s="109" t="s">
        <v>164</v>
      </c>
      <c r="C387" s="110">
        <v>3.7612000000000001</v>
      </c>
      <c r="D387" s="110">
        <v>3.7618</v>
      </c>
    </row>
    <row r="388" spans="1:4" x14ac:dyDescent="0.5">
      <c r="A388" s="111">
        <v>43664</v>
      </c>
      <c r="B388" s="109" t="s">
        <v>164</v>
      </c>
      <c r="C388" s="110">
        <v>3.7483</v>
      </c>
      <c r="D388" s="110">
        <v>3.7488999999999999</v>
      </c>
    </row>
    <row r="389" spans="1:4" x14ac:dyDescent="0.5">
      <c r="A389" s="111">
        <v>43665</v>
      </c>
      <c r="B389" s="109" t="s">
        <v>164</v>
      </c>
      <c r="C389" s="110">
        <v>3.7402000000000002</v>
      </c>
      <c r="D389" s="110">
        <v>3.7408000000000001</v>
      </c>
    </row>
    <row r="390" spans="1:4" x14ac:dyDescent="0.5">
      <c r="A390" s="111">
        <v>43668</v>
      </c>
      <c r="B390" s="109" t="s">
        <v>164</v>
      </c>
      <c r="C390" s="110">
        <v>3.7393999999999998</v>
      </c>
      <c r="D390" s="110">
        <v>3.74</v>
      </c>
    </row>
    <row r="391" spans="1:4" x14ac:dyDescent="0.5">
      <c r="A391" s="111">
        <v>43669</v>
      </c>
      <c r="B391" s="109" t="s">
        <v>164</v>
      </c>
      <c r="C391" s="110">
        <v>3.7614999999999998</v>
      </c>
      <c r="D391" s="110">
        <v>3.7621000000000002</v>
      </c>
    </row>
    <row r="392" spans="1:4" x14ac:dyDescent="0.5">
      <c r="A392" s="111">
        <v>43670</v>
      </c>
      <c r="B392" s="109" t="s">
        <v>164</v>
      </c>
      <c r="C392" s="110">
        <v>3.7589999999999999</v>
      </c>
      <c r="D392" s="110">
        <v>3.7595999999999998</v>
      </c>
    </row>
    <row r="393" spans="1:4" x14ac:dyDescent="0.5">
      <c r="A393" s="111">
        <v>43671</v>
      </c>
      <c r="B393" s="109" t="s">
        <v>164</v>
      </c>
      <c r="C393" s="110">
        <v>3.7843</v>
      </c>
      <c r="D393" s="110">
        <v>3.7848999999999999</v>
      </c>
    </row>
    <row r="394" spans="1:4" x14ac:dyDescent="0.5">
      <c r="A394" s="111">
        <v>43672</v>
      </c>
      <c r="B394" s="109" t="s">
        <v>164</v>
      </c>
      <c r="C394" s="110">
        <v>3.7734999999999999</v>
      </c>
      <c r="D394" s="110">
        <v>3.7740999999999998</v>
      </c>
    </row>
    <row r="395" spans="1:4" x14ac:dyDescent="0.5">
      <c r="A395" s="111">
        <v>43675</v>
      </c>
      <c r="B395" s="109" t="s">
        <v>164</v>
      </c>
      <c r="C395" s="110">
        <v>3.7902999999999998</v>
      </c>
      <c r="D395" s="110">
        <v>3.7909000000000002</v>
      </c>
    </row>
    <row r="396" spans="1:4" x14ac:dyDescent="0.5">
      <c r="A396" s="111">
        <v>43676</v>
      </c>
      <c r="B396" s="109" t="s">
        <v>164</v>
      </c>
      <c r="C396" s="110">
        <v>3.7894000000000001</v>
      </c>
      <c r="D396" s="110">
        <v>3.79</v>
      </c>
    </row>
    <row r="397" spans="1:4" x14ac:dyDescent="0.5">
      <c r="A397" s="111">
        <v>43677</v>
      </c>
      <c r="B397" s="109" t="s">
        <v>164</v>
      </c>
      <c r="C397" s="110">
        <v>3.7643</v>
      </c>
      <c r="D397" s="110">
        <v>3.7648999999999999</v>
      </c>
    </row>
    <row r="398" spans="1:4" x14ac:dyDescent="0.5">
      <c r="A398" s="111">
        <v>43678</v>
      </c>
      <c r="B398" s="109" t="s">
        <v>164</v>
      </c>
      <c r="C398" s="110">
        <v>3.8290000000000002</v>
      </c>
      <c r="D398" s="110">
        <v>3.8296000000000001</v>
      </c>
    </row>
    <row r="399" spans="1:4" x14ac:dyDescent="0.5">
      <c r="A399" s="111">
        <v>43679</v>
      </c>
      <c r="B399" s="109" t="s">
        <v>164</v>
      </c>
      <c r="C399" s="110">
        <v>3.8733</v>
      </c>
      <c r="D399" s="110">
        <v>3.8738999999999999</v>
      </c>
    </row>
    <row r="400" spans="1:4" x14ac:dyDescent="0.5">
      <c r="A400" s="111">
        <v>43682</v>
      </c>
      <c r="B400" s="109" t="s">
        <v>164</v>
      </c>
      <c r="C400" s="110">
        <v>3.9398</v>
      </c>
      <c r="D400" s="110">
        <v>3.9403999999999999</v>
      </c>
    </row>
    <row r="401" spans="1:4" x14ac:dyDescent="0.5">
      <c r="A401" s="111">
        <v>43683</v>
      </c>
      <c r="B401" s="109" t="s">
        <v>164</v>
      </c>
      <c r="C401" s="110">
        <v>3.9636999999999998</v>
      </c>
      <c r="D401" s="110">
        <v>3.9643000000000002</v>
      </c>
    </row>
    <row r="402" spans="1:4" x14ac:dyDescent="0.5">
      <c r="A402" s="111">
        <v>43684</v>
      </c>
      <c r="B402" s="109" t="s">
        <v>164</v>
      </c>
      <c r="C402" s="110">
        <v>3.9843999999999999</v>
      </c>
      <c r="D402" s="110">
        <v>3.9849999999999999</v>
      </c>
    </row>
    <row r="403" spans="1:4" x14ac:dyDescent="0.5">
      <c r="A403" s="111">
        <v>43685</v>
      </c>
      <c r="B403" s="109" t="s">
        <v>164</v>
      </c>
      <c r="C403" s="110">
        <v>3.9403000000000001</v>
      </c>
      <c r="D403" s="110">
        <v>3.9409000000000001</v>
      </c>
    </row>
    <row r="404" spans="1:4" x14ac:dyDescent="0.5">
      <c r="A404" s="111">
        <v>43686</v>
      </c>
      <c r="B404" s="109" t="s">
        <v>164</v>
      </c>
      <c r="C404" s="110">
        <v>3.9356</v>
      </c>
      <c r="D404" s="110">
        <v>3.9361999999999999</v>
      </c>
    </row>
    <row r="405" spans="1:4" x14ac:dyDescent="0.5">
      <c r="A405" s="111">
        <v>43689</v>
      </c>
      <c r="B405" s="109" t="s">
        <v>164</v>
      </c>
      <c r="C405" s="110">
        <v>3.996</v>
      </c>
      <c r="D405" s="110">
        <v>3.9965999999999999</v>
      </c>
    </row>
    <row r="406" spans="1:4" x14ac:dyDescent="0.5">
      <c r="A406" s="111">
        <v>43690</v>
      </c>
      <c r="B406" s="109" t="s">
        <v>164</v>
      </c>
      <c r="C406" s="110">
        <v>3.9729999999999999</v>
      </c>
      <c r="D406" s="110">
        <v>3.9735999999999998</v>
      </c>
    </row>
    <row r="407" spans="1:4" x14ac:dyDescent="0.5">
      <c r="A407" s="111">
        <v>43691</v>
      </c>
      <c r="B407" s="109" t="s">
        <v>164</v>
      </c>
      <c r="C407" s="110">
        <v>4.0068000000000001</v>
      </c>
      <c r="D407" s="110">
        <v>4.0073999999999996</v>
      </c>
    </row>
    <row r="408" spans="1:4" x14ac:dyDescent="0.5">
      <c r="A408" s="111">
        <v>43692</v>
      </c>
      <c r="B408" s="109" t="s">
        <v>164</v>
      </c>
      <c r="C408" s="110">
        <v>4.0182000000000002</v>
      </c>
      <c r="D408" s="110">
        <v>4.0187999999999997</v>
      </c>
    </row>
    <row r="409" spans="1:4" x14ac:dyDescent="0.5">
      <c r="A409" s="111">
        <v>43693</v>
      </c>
      <c r="B409" s="109" t="s">
        <v>164</v>
      </c>
      <c r="C409" s="110">
        <v>3.9927000000000001</v>
      </c>
      <c r="D409" s="110">
        <v>3.9933000000000001</v>
      </c>
    </row>
    <row r="410" spans="1:4" x14ac:dyDescent="0.5">
      <c r="A410" s="111">
        <v>43696</v>
      </c>
      <c r="B410" s="109" t="s">
        <v>164</v>
      </c>
      <c r="C410" s="110">
        <v>4.0267999999999997</v>
      </c>
      <c r="D410" s="110">
        <v>4.0274000000000001</v>
      </c>
    </row>
    <row r="411" spans="1:4" x14ac:dyDescent="0.5">
      <c r="A411" s="111">
        <v>43697</v>
      </c>
      <c r="B411" s="109" t="s">
        <v>164</v>
      </c>
      <c r="C411" s="110">
        <v>4.0419</v>
      </c>
      <c r="D411" s="110">
        <v>4.0425000000000004</v>
      </c>
    </row>
    <row r="412" spans="1:4" x14ac:dyDescent="0.5">
      <c r="A412" s="111">
        <v>43698</v>
      </c>
      <c r="B412" s="109" t="s">
        <v>164</v>
      </c>
      <c r="C412" s="110">
        <v>4.0247999999999999</v>
      </c>
      <c r="D412" s="110">
        <v>4.0254000000000003</v>
      </c>
    </row>
    <row r="413" spans="1:4" x14ac:dyDescent="0.5">
      <c r="A413" s="111">
        <v>43699</v>
      </c>
      <c r="B413" s="109" t="s">
        <v>164</v>
      </c>
      <c r="C413" s="110">
        <v>4.0438000000000001</v>
      </c>
      <c r="D413" s="110">
        <v>4.0444000000000004</v>
      </c>
    </row>
    <row r="414" spans="1:4" x14ac:dyDescent="0.5">
      <c r="A414" s="111">
        <v>43700</v>
      </c>
      <c r="B414" s="109" t="s">
        <v>164</v>
      </c>
      <c r="C414" s="110">
        <v>4.0845000000000002</v>
      </c>
      <c r="D414" s="110">
        <v>4.0850999999999997</v>
      </c>
    </row>
    <row r="415" spans="1:4" x14ac:dyDescent="0.5">
      <c r="A415" s="111">
        <v>43703</v>
      </c>
      <c r="B415" s="109" t="s">
        <v>164</v>
      </c>
      <c r="C415" s="110">
        <v>4.1360999999999999</v>
      </c>
      <c r="D415" s="110">
        <v>4.1367000000000003</v>
      </c>
    </row>
    <row r="416" spans="1:4" x14ac:dyDescent="0.5">
      <c r="A416" s="111">
        <v>43704</v>
      </c>
      <c r="B416" s="109" t="s">
        <v>164</v>
      </c>
      <c r="C416" s="110">
        <v>4.1551</v>
      </c>
      <c r="D416" s="110">
        <v>4.1557000000000004</v>
      </c>
    </row>
    <row r="417" spans="1:4" x14ac:dyDescent="0.5">
      <c r="A417" s="111">
        <v>43705</v>
      </c>
      <c r="B417" s="109" t="s">
        <v>164</v>
      </c>
      <c r="C417" s="110">
        <v>4.1553000000000004</v>
      </c>
      <c r="D417" s="110">
        <v>4.1558999999999999</v>
      </c>
    </row>
    <row r="418" spans="1:4" x14ac:dyDescent="0.5">
      <c r="A418" s="111">
        <v>43706</v>
      </c>
      <c r="B418" s="109" t="s">
        <v>164</v>
      </c>
      <c r="C418" s="110">
        <v>4.1673999999999998</v>
      </c>
      <c r="D418" s="110">
        <v>4.1680000000000001</v>
      </c>
    </row>
    <row r="419" spans="1:4" x14ac:dyDescent="0.5">
      <c r="A419" s="111">
        <v>43707</v>
      </c>
      <c r="B419" s="109" t="s">
        <v>164</v>
      </c>
      <c r="C419" s="110">
        <v>4.1379000000000001</v>
      </c>
      <c r="D419" s="110">
        <v>4.1384999999999996</v>
      </c>
    </row>
    <row r="420" spans="1:4" x14ac:dyDescent="0.5">
      <c r="A420" s="111">
        <v>43710</v>
      </c>
      <c r="B420" s="109" t="s">
        <v>164</v>
      </c>
      <c r="C420" s="110">
        <v>4.1574999999999998</v>
      </c>
      <c r="D420" s="110">
        <v>4.1581000000000001</v>
      </c>
    </row>
    <row r="421" spans="1:4" x14ac:dyDescent="0.5">
      <c r="A421" s="111">
        <v>43711</v>
      </c>
      <c r="B421" s="109" t="s">
        <v>164</v>
      </c>
      <c r="C421" s="110">
        <v>4.1650999999999998</v>
      </c>
      <c r="D421" s="110">
        <v>4.1657000000000002</v>
      </c>
    </row>
    <row r="422" spans="1:4" x14ac:dyDescent="0.5">
      <c r="A422" s="111">
        <v>43712</v>
      </c>
      <c r="B422" s="109" t="s">
        <v>164</v>
      </c>
      <c r="C422" s="110">
        <v>4.1242999999999999</v>
      </c>
      <c r="D422" s="110">
        <v>4.1249000000000002</v>
      </c>
    </row>
    <row r="423" spans="1:4" x14ac:dyDescent="0.5">
      <c r="A423" s="111">
        <v>43713</v>
      </c>
      <c r="B423" s="109" t="s">
        <v>164</v>
      </c>
      <c r="C423" s="110">
        <v>4.0853000000000002</v>
      </c>
      <c r="D423" s="110">
        <v>4.0858999999999996</v>
      </c>
    </row>
    <row r="424" spans="1:4" x14ac:dyDescent="0.5">
      <c r="A424" s="111">
        <v>43714</v>
      </c>
      <c r="B424" s="109" t="s">
        <v>164</v>
      </c>
      <c r="C424" s="110">
        <v>4.0644</v>
      </c>
      <c r="D424" s="110">
        <v>4.0650000000000004</v>
      </c>
    </row>
    <row r="425" spans="1:4" x14ac:dyDescent="0.5">
      <c r="A425" s="111">
        <v>43717</v>
      </c>
      <c r="B425" s="109" t="s">
        <v>164</v>
      </c>
      <c r="C425" s="110">
        <v>4.0759999999999996</v>
      </c>
      <c r="D425" s="110">
        <v>4.0766</v>
      </c>
    </row>
    <row r="426" spans="1:4" x14ac:dyDescent="0.5">
      <c r="A426" s="111">
        <v>43718</v>
      </c>
      <c r="B426" s="109" t="s">
        <v>164</v>
      </c>
      <c r="C426" s="110">
        <v>4.1101999999999999</v>
      </c>
      <c r="D426" s="110">
        <v>4.1108000000000002</v>
      </c>
    </row>
    <row r="427" spans="1:4" x14ac:dyDescent="0.5">
      <c r="A427" s="111">
        <v>43719</v>
      </c>
      <c r="B427" s="109" t="s">
        <v>164</v>
      </c>
      <c r="C427" s="110">
        <v>4.0625</v>
      </c>
      <c r="D427" s="110">
        <v>4.0631000000000004</v>
      </c>
    </row>
    <row r="428" spans="1:4" x14ac:dyDescent="0.5">
      <c r="A428" s="111">
        <v>43720</v>
      </c>
      <c r="B428" s="109" t="s">
        <v>164</v>
      </c>
      <c r="C428" s="110">
        <v>4.0488</v>
      </c>
      <c r="D428" s="110">
        <v>4.0494000000000003</v>
      </c>
    </row>
    <row r="429" spans="1:4" x14ac:dyDescent="0.5">
      <c r="A429" s="111">
        <v>43721</v>
      </c>
      <c r="B429" s="109" t="s">
        <v>164</v>
      </c>
      <c r="C429" s="110">
        <v>4.0609999999999999</v>
      </c>
      <c r="D429" s="110">
        <v>4.0616000000000003</v>
      </c>
    </row>
    <row r="430" spans="1:4" x14ac:dyDescent="0.5">
      <c r="A430" s="111">
        <v>43724</v>
      </c>
      <c r="B430" s="109" t="s">
        <v>164</v>
      </c>
      <c r="C430" s="110">
        <v>4.0865999999999998</v>
      </c>
      <c r="D430" s="110">
        <v>4.0872000000000002</v>
      </c>
    </row>
    <row r="431" spans="1:4" x14ac:dyDescent="0.5">
      <c r="A431" s="111">
        <v>43725</v>
      </c>
      <c r="B431" s="109" t="s">
        <v>164</v>
      </c>
      <c r="C431" s="110">
        <v>4.0991999999999997</v>
      </c>
      <c r="D431" s="110">
        <v>4.0998000000000001</v>
      </c>
    </row>
    <row r="432" spans="1:4" x14ac:dyDescent="0.5">
      <c r="A432" s="111">
        <v>43726</v>
      </c>
      <c r="B432" s="109" t="s">
        <v>164</v>
      </c>
      <c r="C432" s="110">
        <v>4.0965999999999996</v>
      </c>
      <c r="D432" s="110">
        <v>4.0972</v>
      </c>
    </row>
    <row r="433" spans="1:4" x14ac:dyDescent="0.5">
      <c r="A433" s="111">
        <v>43727</v>
      </c>
      <c r="B433" s="109" t="s">
        <v>164</v>
      </c>
      <c r="C433" s="110">
        <v>4.1387</v>
      </c>
      <c r="D433" s="110">
        <v>4.1393000000000004</v>
      </c>
    </row>
    <row r="434" spans="1:4" x14ac:dyDescent="0.5">
      <c r="A434" s="111">
        <v>43728</v>
      </c>
      <c r="B434" s="109" t="s">
        <v>164</v>
      </c>
      <c r="C434" s="110">
        <v>4.1680999999999999</v>
      </c>
      <c r="D434" s="110">
        <v>4.1687000000000003</v>
      </c>
    </row>
    <row r="435" spans="1:4" x14ac:dyDescent="0.5">
      <c r="A435" s="111">
        <v>43731</v>
      </c>
      <c r="B435" s="109" t="s">
        <v>164</v>
      </c>
      <c r="C435" s="110">
        <v>4.1727999999999996</v>
      </c>
      <c r="D435" s="110">
        <v>4.1734</v>
      </c>
    </row>
    <row r="436" spans="1:4" x14ac:dyDescent="0.5">
      <c r="A436" s="111">
        <v>43732</v>
      </c>
      <c r="B436" s="109" t="s">
        <v>164</v>
      </c>
      <c r="C436" s="110">
        <v>4.1715</v>
      </c>
      <c r="D436" s="110">
        <v>4.1721000000000004</v>
      </c>
    </row>
    <row r="437" spans="1:4" x14ac:dyDescent="0.5">
      <c r="A437" s="111">
        <v>43733</v>
      </c>
      <c r="B437" s="109" t="s">
        <v>164</v>
      </c>
      <c r="C437" s="110">
        <v>4.1821000000000002</v>
      </c>
      <c r="D437" s="110">
        <v>4.1826999999999996</v>
      </c>
    </row>
    <row r="438" spans="1:4" x14ac:dyDescent="0.5">
      <c r="A438" s="111">
        <v>43734</v>
      </c>
      <c r="B438" s="109" t="s">
        <v>164</v>
      </c>
      <c r="C438" s="110">
        <v>4.1463000000000001</v>
      </c>
      <c r="D438" s="110">
        <v>4.1468999999999996</v>
      </c>
    </row>
    <row r="439" spans="1:4" x14ac:dyDescent="0.5">
      <c r="A439" s="111">
        <v>43735</v>
      </c>
      <c r="B439" s="109" t="s">
        <v>164</v>
      </c>
      <c r="C439" s="110">
        <v>4.1581000000000001</v>
      </c>
      <c r="D439" s="110">
        <v>4.1586999999999996</v>
      </c>
    </row>
    <row r="440" spans="1:4" x14ac:dyDescent="0.5">
      <c r="A440" s="111">
        <v>43738</v>
      </c>
      <c r="B440" s="109" t="s">
        <v>164</v>
      </c>
      <c r="C440" s="110">
        <v>4.1638000000000002</v>
      </c>
      <c r="D440" s="110">
        <v>4.1643999999999997</v>
      </c>
    </row>
    <row r="441" spans="1:4" x14ac:dyDescent="0.5">
      <c r="A441" s="111">
        <v>43739</v>
      </c>
      <c r="B441" s="109" t="s">
        <v>164</v>
      </c>
      <c r="C441" s="110">
        <v>4.1734</v>
      </c>
      <c r="D441" s="110">
        <v>4.1740000000000004</v>
      </c>
    </row>
    <row r="442" spans="1:4" x14ac:dyDescent="0.5">
      <c r="A442" s="111">
        <v>43740</v>
      </c>
      <c r="B442" s="109" t="s">
        <v>164</v>
      </c>
      <c r="C442" s="110">
        <v>4.1539999999999999</v>
      </c>
      <c r="D442" s="110">
        <v>4.1546000000000003</v>
      </c>
    </row>
    <row r="443" spans="1:4" x14ac:dyDescent="0.5">
      <c r="A443" s="111">
        <v>43741</v>
      </c>
      <c r="B443" s="109" t="s">
        <v>164</v>
      </c>
      <c r="C443" s="110">
        <v>4.1006</v>
      </c>
      <c r="D443" s="110">
        <v>4.1012000000000004</v>
      </c>
    </row>
    <row r="444" spans="1:4" x14ac:dyDescent="0.5">
      <c r="A444" s="111">
        <v>43742</v>
      </c>
      <c r="B444" s="109" t="s">
        <v>164</v>
      </c>
      <c r="C444" s="110">
        <v>4.0603999999999996</v>
      </c>
      <c r="D444" s="110">
        <v>4.0609999999999999</v>
      </c>
    </row>
    <row r="445" spans="1:4" x14ac:dyDescent="0.5">
      <c r="A445" s="111">
        <v>43745</v>
      </c>
      <c r="B445" s="109" t="s">
        <v>164</v>
      </c>
      <c r="C445" s="110">
        <v>4.0682</v>
      </c>
      <c r="D445" s="110">
        <v>4.0688000000000004</v>
      </c>
    </row>
    <row r="446" spans="1:4" x14ac:dyDescent="0.5">
      <c r="A446" s="111">
        <v>43746</v>
      </c>
      <c r="B446" s="109" t="s">
        <v>164</v>
      </c>
      <c r="C446" s="110">
        <v>4.0861999999999998</v>
      </c>
      <c r="D446" s="110">
        <v>4.0868000000000002</v>
      </c>
    </row>
    <row r="447" spans="1:4" x14ac:dyDescent="0.5">
      <c r="A447" s="111">
        <v>43747</v>
      </c>
      <c r="B447" s="109" t="s">
        <v>164</v>
      </c>
      <c r="C447" s="110">
        <v>4.0948000000000002</v>
      </c>
      <c r="D447" s="110">
        <v>4.0953999999999997</v>
      </c>
    </row>
    <row r="448" spans="1:4" x14ac:dyDescent="0.5">
      <c r="A448" s="111">
        <v>43748</v>
      </c>
      <c r="B448" s="109" t="s">
        <v>164</v>
      </c>
      <c r="C448" s="110">
        <v>4.1139000000000001</v>
      </c>
      <c r="D448" s="110">
        <v>4.1144999999999996</v>
      </c>
    </row>
    <row r="449" spans="1:4" x14ac:dyDescent="0.5">
      <c r="A449" s="111">
        <v>43749</v>
      </c>
      <c r="B449" s="109" t="s">
        <v>164</v>
      </c>
      <c r="C449" s="110">
        <v>4.1054000000000004</v>
      </c>
      <c r="D449" s="110">
        <v>4.1059999999999999</v>
      </c>
    </row>
    <row r="450" spans="1:4" x14ac:dyDescent="0.5">
      <c r="A450" s="111">
        <v>43752</v>
      </c>
      <c r="B450" s="109" t="s">
        <v>164</v>
      </c>
      <c r="C450" s="110">
        <v>4.1257000000000001</v>
      </c>
      <c r="D450" s="110">
        <v>4.1262999999999996</v>
      </c>
    </row>
    <row r="451" spans="1:4" x14ac:dyDescent="0.5">
      <c r="A451" s="111">
        <v>43753</v>
      </c>
      <c r="B451" s="109" t="s">
        <v>164</v>
      </c>
      <c r="C451" s="110">
        <v>4.1482000000000001</v>
      </c>
      <c r="D451" s="110">
        <v>4.1487999999999996</v>
      </c>
    </row>
    <row r="452" spans="1:4" x14ac:dyDescent="0.5">
      <c r="A452" s="111">
        <v>43754</v>
      </c>
      <c r="B452" s="109" t="s">
        <v>164</v>
      </c>
      <c r="C452" s="110">
        <v>4.1707999999999998</v>
      </c>
      <c r="D452" s="110">
        <v>4.1714000000000002</v>
      </c>
    </row>
    <row r="453" spans="1:4" x14ac:dyDescent="0.5">
      <c r="A453" s="111">
        <v>43755</v>
      </c>
      <c r="B453" s="109" t="s">
        <v>164</v>
      </c>
      <c r="C453" s="110">
        <v>4.1452</v>
      </c>
      <c r="D453" s="110">
        <v>4.1456999999999997</v>
      </c>
    </row>
    <row r="454" spans="1:4" x14ac:dyDescent="0.5">
      <c r="A454" s="111">
        <v>43756</v>
      </c>
      <c r="B454" s="109" t="s">
        <v>164</v>
      </c>
      <c r="C454" s="110">
        <v>4.1369999999999996</v>
      </c>
      <c r="D454" s="110">
        <v>4.1375999999999999</v>
      </c>
    </row>
    <row r="455" spans="1:4" x14ac:dyDescent="0.5">
      <c r="A455" s="111">
        <v>43759</v>
      </c>
      <c r="B455" s="109" t="s">
        <v>164</v>
      </c>
      <c r="C455" s="110">
        <v>4.1313000000000004</v>
      </c>
      <c r="D455" s="110">
        <v>4.1318999999999999</v>
      </c>
    </row>
    <row r="456" spans="1:4" x14ac:dyDescent="0.5">
      <c r="A456" s="111">
        <v>43760</v>
      </c>
      <c r="B456" s="109" t="s">
        <v>164</v>
      </c>
      <c r="C456" s="110">
        <v>4.0852000000000004</v>
      </c>
      <c r="D456" s="110">
        <v>4.0857999999999999</v>
      </c>
    </row>
    <row r="457" spans="1:4" x14ac:dyDescent="0.5">
      <c r="A457" s="111">
        <v>43761</v>
      </c>
      <c r="B457" s="109" t="s">
        <v>164</v>
      </c>
      <c r="C457" s="110">
        <v>4.0715000000000003</v>
      </c>
      <c r="D457" s="110">
        <v>4.0720999999999998</v>
      </c>
    </row>
    <row r="458" spans="1:4" x14ac:dyDescent="0.5">
      <c r="A458" s="111">
        <v>43762</v>
      </c>
      <c r="B458" s="109" t="s">
        <v>164</v>
      </c>
      <c r="C458" s="110">
        <v>4.0083000000000002</v>
      </c>
      <c r="D458" s="110">
        <v>4.0088999999999997</v>
      </c>
    </row>
    <row r="459" spans="1:4" x14ac:dyDescent="0.5">
      <c r="A459" s="111">
        <v>43763</v>
      </c>
      <c r="B459" s="109" t="s">
        <v>164</v>
      </c>
      <c r="C459" s="110">
        <v>4.0126999999999997</v>
      </c>
      <c r="D459" s="110">
        <v>4.0133000000000001</v>
      </c>
    </row>
    <row r="460" spans="1:4" x14ac:dyDescent="0.5">
      <c r="A460" s="111">
        <v>43766</v>
      </c>
      <c r="B460" s="109" t="s">
        <v>164</v>
      </c>
      <c r="C460" s="110">
        <v>3.9786000000000001</v>
      </c>
      <c r="D460" s="110">
        <v>3.9792999999999998</v>
      </c>
    </row>
    <row r="461" spans="1:4" x14ac:dyDescent="0.5">
      <c r="A461" s="111">
        <v>43767</v>
      </c>
      <c r="B461" s="109" t="s">
        <v>164</v>
      </c>
      <c r="C461" s="110">
        <v>3.9940000000000002</v>
      </c>
      <c r="D461" s="110">
        <v>3.9946000000000002</v>
      </c>
    </row>
    <row r="462" spans="1:4" x14ac:dyDescent="0.5">
      <c r="A462" s="111">
        <v>43768</v>
      </c>
      <c r="B462" s="109" t="s">
        <v>164</v>
      </c>
      <c r="C462" s="110">
        <v>4.0179999999999998</v>
      </c>
      <c r="D462" s="110">
        <v>4.0186000000000002</v>
      </c>
    </row>
    <row r="463" spans="1:4" x14ac:dyDescent="0.5">
      <c r="A463" s="111">
        <v>43769</v>
      </c>
      <c r="B463" s="109" t="s">
        <v>164</v>
      </c>
      <c r="C463" s="110">
        <v>4.0034999999999998</v>
      </c>
      <c r="D463" s="110">
        <v>4.0041000000000002</v>
      </c>
    </row>
    <row r="464" spans="1:4" x14ac:dyDescent="0.5">
      <c r="A464" s="111">
        <v>43770</v>
      </c>
      <c r="B464" s="109" t="s">
        <v>164</v>
      </c>
      <c r="C464" s="110">
        <v>3.9780000000000002</v>
      </c>
      <c r="D464" s="110">
        <v>3.9786000000000001</v>
      </c>
    </row>
    <row r="465" spans="1:4" x14ac:dyDescent="0.5">
      <c r="A465" s="111">
        <v>43773</v>
      </c>
      <c r="B465" s="109" t="s">
        <v>164</v>
      </c>
      <c r="C465" s="110">
        <v>3.9916</v>
      </c>
      <c r="D465" s="110">
        <v>3.9922</v>
      </c>
    </row>
    <row r="466" spans="1:4" x14ac:dyDescent="0.5">
      <c r="A466" s="111">
        <v>43774</v>
      </c>
      <c r="B466" s="109" t="s">
        <v>164</v>
      </c>
      <c r="C466" s="110">
        <v>4.0037000000000003</v>
      </c>
      <c r="D466" s="110">
        <v>4.0042999999999997</v>
      </c>
    </row>
    <row r="467" spans="1:4" x14ac:dyDescent="0.5">
      <c r="A467" s="111">
        <v>43775</v>
      </c>
      <c r="B467" s="109" t="s">
        <v>164</v>
      </c>
      <c r="C467" s="110">
        <v>4.0345000000000004</v>
      </c>
      <c r="D467" s="110">
        <v>4.0350999999999999</v>
      </c>
    </row>
    <row r="468" spans="1:4" x14ac:dyDescent="0.5">
      <c r="A468" s="111">
        <v>43776</v>
      </c>
      <c r="B468" s="109" t="s">
        <v>164</v>
      </c>
      <c r="C468" s="110">
        <v>4.0921000000000003</v>
      </c>
      <c r="D468" s="110">
        <v>4.0926999999999998</v>
      </c>
    </row>
    <row r="469" spans="1:4" x14ac:dyDescent="0.5">
      <c r="A469" s="111">
        <v>43777</v>
      </c>
      <c r="B469" s="109" t="s">
        <v>164</v>
      </c>
      <c r="C469" s="110">
        <v>4.1359000000000004</v>
      </c>
      <c r="D469" s="110">
        <v>4.1364999999999998</v>
      </c>
    </row>
    <row r="470" spans="1:4" x14ac:dyDescent="0.5">
      <c r="A470" s="111">
        <v>43780</v>
      </c>
      <c r="B470" s="109" t="s">
        <v>164</v>
      </c>
      <c r="C470" s="110">
        <v>4.1553000000000004</v>
      </c>
      <c r="D470" s="110">
        <v>4.1558999999999999</v>
      </c>
    </row>
    <row r="471" spans="1:4" x14ac:dyDescent="0.5">
      <c r="A471" s="111">
        <v>43781</v>
      </c>
      <c r="B471" s="109" t="s">
        <v>164</v>
      </c>
      <c r="C471" s="110">
        <v>4.1749999999999998</v>
      </c>
      <c r="D471" s="110">
        <v>4.1756000000000002</v>
      </c>
    </row>
    <row r="472" spans="1:4" x14ac:dyDescent="0.5">
      <c r="A472" s="111">
        <v>43782</v>
      </c>
      <c r="B472" s="109" t="s">
        <v>164</v>
      </c>
      <c r="C472" s="110">
        <v>4.1760999999999999</v>
      </c>
      <c r="D472" s="110">
        <v>4.1767000000000003</v>
      </c>
    </row>
    <row r="473" spans="1:4" x14ac:dyDescent="0.5">
      <c r="A473" s="111">
        <v>43783</v>
      </c>
      <c r="B473" s="109" t="s">
        <v>164</v>
      </c>
      <c r="C473" s="110">
        <v>4.1825000000000001</v>
      </c>
      <c r="D473" s="110">
        <v>4.1830999999999996</v>
      </c>
    </row>
    <row r="474" spans="1:4" x14ac:dyDescent="0.5">
      <c r="A474" s="111">
        <v>43787</v>
      </c>
      <c r="B474" s="109" t="s">
        <v>164</v>
      </c>
      <c r="C474" s="110">
        <v>4.1821000000000002</v>
      </c>
      <c r="D474" s="110">
        <v>4.1826999999999996</v>
      </c>
    </row>
    <row r="475" spans="1:4" x14ac:dyDescent="0.5">
      <c r="A475" s="111">
        <v>43788</v>
      </c>
      <c r="B475" s="109" t="s">
        <v>164</v>
      </c>
      <c r="C475" s="110">
        <v>4.2077999999999998</v>
      </c>
      <c r="D475" s="110">
        <v>4.2084000000000001</v>
      </c>
    </row>
    <row r="476" spans="1:4" x14ac:dyDescent="0.5">
      <c r="A476" s="111">
        <v>43789</v>
      </c>
      <c r="B476" s="109" t="s">
        <v>164</v>
      </c>
      <c r="C476" s="110">
        <v>4.2027000000000001</v>
      </c>
      <c r="D476" s="110">
        <v>4.2037000000000004</v>
      </c>
    </row>
    <row r="477" spans="1:4" x14ac:dyDescent="0.5">
      <c r="A477" s="111">
        <v>43790</v>
      </c>
      <c r="B477" s="109" t="s">
        <v>164</v>
      </c>
      <c r="C477" s="110">
        <v>4.2005999999999997</v>
      </c>
      <c r="D477" s="110">
        <v>4.2012</v>
      </c>
    </row>
    <row r="478" spans="1:4" x14ac:dyDescent="0.5">
      <c r="A478" s="111">
        <v>43791</v>
      </c>
      <c r="B478" s="109" t="s">
        <v>164</v>
      </c>
      <c r="C478" s="110">
        <v>4.1825999999999999</v>
      </c>
      <c r="D478" s="110">
        <v>4.1832000000000003</v>
      </c>
    </row>
    <row r="479" spans="1:4" x14ac:dyDescent="0.5">
      <c r="A479" s="111">
        <v>43794</v>
      </c>
      <c r="B479" s="109" t="s">
        <v>164</v>
      </c>
      <c r="C479" s="110">
        <v>4.2083000000000004</v>
      </c>
      <c r="D479" s="110">
        <v>4.2088999999999999</v>
      </c>
    </row>
    <row r="480" spans="1:4" x14ac:dyDescent="0.5">
      <c r="A480" s="111">
        <v>43795</v>
      </c>
      <c r="B480" s="109" t="s">
        <v>164</v>
      </c>
      <c r="C480" s="110">
        <v>4.2553000000000001</v>
      </c>
      <c r="D480" s="110">
        <v>4.2558999999999996</v>
      </c>
    </row>
    <row r="481" spans="1:4" x14ac:dyDescent="0.5">
      <c r="A481" s="111">
        <v>43796</v>
      </c>
      <c r="B481" s="109" t="s">
        <v>164</v>
      </c>
      <c r="C481" s="110">
        <v>4.2595999999999998</v>
      </c>
      <c r="D481" s="110">
        <v>4.2602000000000002</v>
      </c>
    </row>
    <row r="482" spans="1:4" x14ac:dyDescent="0.5">
      <c r="A482" s="111">
        <v>43797</v>
      </c>
      <c r="B482" s="109" t="s">
        <v>164</v>
      </c>
      <c r="C482" s="110">
        <v>4.2473999999999998</v>
      </c>
      <c r="D482" s="110">
        <v>4.2480000000000002</v>
      </c>
    </row>
    <row r="483" spans="1:4" x14ac:dyDescent="0.5">
      <c r="A483" s="111">
        <v>43798</v>
      </c>
      <c r="B483" s="109" t="s">
        <v>164</v>
      </c>
      <c r="C483" s="110">
        <v>4.2233999999999998</v>
      </c>
      <c r="D483" s="110">
        <v>4.2240000000000002</v>
      </c>
    </row>
    <row r="484" spans="1:4" x14ac:dyDescent="0.5">
      <c r="A484" s="111">
        <v>43801</v>
      </c>
      <c r="B484" s="109" t="s">
        <v>164</v>
      </c>
      <c r="C484" s="110">
        <v>4.2255000000000003</v>
      </c>
      <c r="D484" s="110">
        <v>4.2260999999999997</v>
      </c>
    </row>
    <row r="485" spans="1:4" x14ac:dyDescent="0.5">
      <c r="A485" s="111">
        <v>43802</v>
      </c>
      <c r="B485" s="109" t="s">
        <v>164</v>
      </c>
      <c r="C485" s="110">
        <v>4.2001999999999997</v>
      </c>
      <c r="D485" s="110">
        <v>4.2008000000000001</v>
      </c>
    </row>
    <row r="486" spans="1:4" x14ac:dyDescent="0.5">
      <c r="A486" s="111">
        <v>43803</v>
      </c>
      <c r="B486" s="109" t="s">
        <v>164</v>
      </c>
      <c r="C486" s="110">
        <v>4.1920000000000002</v>
      </c>
      <c r="D486" s="110">
        <v>4.1925999999999997</v>
      </c>
    </row>
    <row r="487" spans="1:4" x14ac:dyDescent="0.5">
      <c r="A487" s="111">
        <v>43804</v>
      </c>
      <c r="B487" s="109" t="s">
        <v>164</v>
      </c>
      <c r="C487" s="110">
        <v>4.2130000000000001</v>
      </c>
      <c r="D487" s="110">
        <v>4.2135999999999996</v>
      </c>
    </row>
    <row r="488" spans="1:4" x14ac:dyDescent="0.5">
      <c r="A488" s="111">
        <v>43805</v>
      </c>
      <c r="B488" s="109" t="s">
        <v>164</v>
      </c>
      <c r="C488" s="110">
        <v>4.1776999999999997</v>
      </c>
      <c r="D488" s="110">
        <v>4.1783000000000001</v>
      </c>
    </row>
    <row r="489" spans="1:4" x14ac:dyDescent="0.5">
      <c r="A489" s="111">
        <v>43808</v>
      </c>
      <c r="B489" s="109" t="s">
        <v>164</v>
      </c>
      <c r="C489" s="110">
        <v>4.1497000000000002</v>
      </c>
      <c r="D489" s="110">
        <v>4.1502999999999997</v>
      </c>
    </row>
    <row r="490" spans="1:4" x14ac:dyDescent="0.5">
      <c r="A490" s="111">
        <v>43809</v>
      </c>
      <c r="B490" s="109" t="s">
        <v>164</v>
      </c>
      <c r="C490" s="110">
        <v>4.1421000000000001</v>
      </c>
      <c r="D490" s="110">
        <v>4.1426999999999996</v>
      </c>
    </row>
    <row r="491" spans="1:4" x14ac:dyDescent="0.5">
      <c r="A491" s="111">
        <v>43810</v>
      </c>
      <c r="B491" s="109" t="s">
        <v>164</v>
      </c>
      <c r="C491" s="110">
        <v>4.1147</v>
      </c>
      <c r="D491" s="110">
        <v>4.1153000000000004</v>
      </c>
    </row>
    <row r="492" spans="1:4" x14ac:dyDescent="0.5">
      <c r="A492" s="111">
        <v>43811</v>
      </c>
      <c r="B492" s="109" t="s">
        <v>164</v>
      </c>
      <c r="C492" s="110">
        <v>4.1086</v>
      </c>
      <c r="D492" s="110">
        <v>4.1092000000000004</v>
      </c>
    </row>
    <row r="493" spans="1:4" x14ac:dyDescent="0.5">
      <c r="A493" s="111">
        <v>43812</v>
      </c>
      <c r="B493" s="109" t="s">
        <v>164</v>
      </c>
      <c r="C493" s="110">
        <v>4.0942999999999996</v>
      </c>
      <c r="D493" s="110">
        <v>4.0949</v>
      </c>
    </row>
    <row r="494" spans="1:4" x14ac:dyDescent="0.5">
      <c r="A494" s="111">
        <v>43815</v>
      </c>
      <c r="B494" s="109" t="s">
        <v>164</v>
      </c>
      <c r="C494" s="110">
        <v>4.0795000000000003</v>
      </c>
      <c r="D494" s="110">
        <v>4.0800999999999998</v>
      </c>
    </row>
    <row r="495" spans="1:4" x14ac:dyDescent="0.5">
      <c r="A495" s="111">
        <v>43816</v>
      </c>
      <c r="B495" s="109" t="s">
        <v>164</v>
      </c>
      <c r="C495" s="110">
        <v>4.0681000000000003</v>
      </c>
      <c r="D495" s="110">
        <v>4.0686999999999998</v>
      </c>
    </row>
    <row r="496" spans="1:4" x14ac:dyDescent="0.5">
      <c r="A496" s="111">
        <v>43817</v>
      </c>
      <c r="B496" s="109" t="s">
        <v>164</v>
      </c>
      <c r="C496" s="110">
        <v>4.0541999999999998</v>
      </c>
      <c r="D496" s="110">
        <v>4.0548000000000002</v>
      </c>
    </row>
    <row r="497" spans="1:4" x14ac:dyDescent="0.5">
      <c r="A497" s="111">
        <v>43818</v>
      </c>
      <c r="B497" s="109" t="s">
        <v>164</v>
      </c>
      <c r="C497" s="110">
        <v>4.0627000000000004</v>
      </c>
      <c r="D497" s="110">
        <v>4.0632999999999999</v>
      </c>
    </row>
    <row r="498" spans="1:4" x14ac:dyDescent="0.5">
      <c r="A498" s="111">
        <v>43819</v>
      </c>
      <c r="B498" s="109" t="s">
        <v>164</v>
      </c>
      <c r="C498" s="110">
        <v>4.0770999999999997</v>
      </c>
      <c r="D498" s="110">
        <v>4.0777000000000001</v>
      </c>
    </row>
    <row r="499" spans="1:4" x14ac:dyDescent="0.5">
      <c r="A499" s="111">
        <v>43822</v>
      </c>
      <c r="B499" s="109" t="s">
        <v>164</v>
      </c>
      <c r="C499" s="110">
        <v>4.0750999999999999</v>
      </c>
      <c r="D499" s="110">
        <v>4.0757000000000003</v>
      </c>
    </row>
    <row r="500" spans="1:4" x14ac:dyDescent="0.5">
      <c r="A500" s="111">
        <v>43823</v>
      </c>
      <c r="B500" s="109" t="s">
        <v>164</v>
      </c>
      <c r="C500" s="110">
        <v>4.0792999999999999</v>
      </c>
      <c r="D500" s="110">
        <v>4.0812999999999997</v>
      </c>
    </row>
    <row r="501" spans="1:4" x14ac:dyDescent="0.5">
      <c r="A501" s="111">
        <v>43825</v>
      </c>
      <c r="B501" s="109" t="s">
        <v>164</v>
      </c>
      <c r="C501" s="110">
        <v>4.0594999999999999</v>
      </c>
      <c r="D501" s="110">
        <v>4.0601000000000003</v>
      </c>
    </row>
    <row r="502" spans="1:4" x14ac:dyDescent="0.5">
      <c r="A502" s="111">
        <v>43826</v>
      </c>
      <c r="B502" s="109" t="s">
        <v>164</v>
      </c>
      <c r="C502" s="110">
        <v>4.0538999999999996</v>
      </c>
      <c r="D502" s="110">
        <v>4.0545</v>
      </c>
    </row>
    <row r="503" spans="1:4" x14ac:dyDescent="0.5">
      <c r="A503" s="111">
        <v>43829</v>
      </c>
      <c r="B503" s="109" t="s">
        <v>164</v>
      </c>
      <c r="C503" s="110">
        <v>4.0301</v>
      </c>
      <c r="D503" s="110">
        <v>4.0307000000000004</v>
      </c>
    </row>
    <row r="504" spans="1:4" x14ac:dyDescent="0.5">
      <c r="A504" s="111">
        <v>43830</v>
      </c>
      <c r="B504" s="109" t="s">
        <v>164</v>
      </c>
      <c r="C504" s="110">
        <v>4.0301</v>
      </c>
      <c r="D504" s="110">
        <v>4.0307000000000004</v>
      </c>
    </row>
    <row r="505" spans="1:4" x14ac:dyDescent="0.5">
      <c r="A505" s="111">
        <v>43832</v>
      </c>
      <c r="B505" s="109" t="s">
        <v>164</v>
      </c>
      <c r="C505" s="110">
        <v>4.0206999999999997</v>
      </c>
      <c r="D505" s="110">
        <v>4.0213000000000001</v>
      </c>
    </row>
    <row r="506" spans="1:4" x14ac:dyDescent="0.5">
      <c r="A506" s="111">
        <v>43833</v>
      </c>
      <c r="B506" s="109" t="s">
        <v>164</v>
      </c>
      <c r="C506" s="110">
        <v>4.0515999999999996</v>
      </c>
      <c r="D506" s="110">
        <v>4.0522</v>
      </c>
    </row>
    <row r="507" spans="1:4" x14ac:dyDescent="0.5">
      <c r="A507" s="111">
        <v>43836</v>
      </c>
      <c r="B507" s="109" t="s">
        <v>164</v>
      </c>
      <c r="C507" s="110">
        <v>4.0548000000000002</v>
      </c>
      <c r="D507" s="110">
        <v>4.0553999999999997</v>
      </c>
    </row>
    <row r="508" spans="1:4" x14ac:dyDescent="0.5">
      <c r="A508" s="111">
        <v>43837</v>
      </c>
      <c r="B508" s="109" t="s">
        <v>164</v>
      </c>
      <c r="C508" s="110">
        <v>4.0834999999999999</v>
      </c>
      <c r="D508" s="110">
        <v>4.0841000000000003</v>
      </c>
    </row>
    <row r="509" spans="1:4" x14ac:dyDescent="0.5">
      <c r="A509" s="111">
        <v>43838</v>
      </c>
      <c r="B509" s="109" t="s">
        <v>164</v>
      </c>
      <c r="C509" s="110">
        <v>4.0666000000000002</v>
      </c>
      <c r="D509" s="110">
        <v>4.0671999999999997</v>
      </c>
    </row>
    <row r="510" spans="1:4" x14ac:dyDescent="0.5">
      <c r="A510" s="111">
        <v>43839</v>
      </c>
      <c r="B510" s="109" t="s">
        <v>164</v>
      </c>
      <c r="C510" s="110">
        <v>4.0738000000000003</v>
      </c>
      <c r="D510" s="110">
        <v>4.0743999999999998</v>
      </c>
    </row>
    <row r="511" spans="1:4" x14ac:dyDescent="0.5">
      <c r="A511" s="111">
        <v>43840</v>
      </c>
      <c r="B511" s="109" t="s">
        <v>164</v>
      </c>
      <c r="C511" s="110">
        <v>4.0739000000000001</v>
      </c>
      <c r="D511" s="110">
        <v>4.0744999999999996</v>
      </c>
    </row>
    <row r="512" spans="1:4" x14ac:dyDescent="0.5">
      <c r="A512" s="111">
        <v>43843</v>
      </c>
      <c r="B512" s="109" t="s">
        <v>164</v>
      </c>
      <c r="C512" s="110">
        <v>4.1303000000000001</v>
      </c>
      <c r="D512" s="110">
        <v>4.1308999999999996</v>
      </c>
    </row>
    <row r="513" spans="1:4" x14ac:dyDescent="0.5">
      <c r="A513" s="111">
        <v>43844</v>
      </c>
      <c r="B513" s="109" t="s">
        <v>164</v>
      </c>
      <c r="C513" s="110">
        <v>4.1436999999999999</v>
      </c>
      <c r="D513" s="110">
        <v>4.1443000000000003</v>
      </c>
    </row>
    <row r="514" spans="1:4" x14ac:dyDescent="0.5">
      <c r="A514" s="111">
        <v>43845</v>
      </c>
      <c r="B514" s="109" t="s">
        <v>164</v>
      </c>
      <c r="C514" s="110">
        <v>4.1616</v>
      </c>
      <c r="D514" s="110">
        <v>4.1622000000000003</v>
      </c>
    </row>
    <row r="515" spans="1:4" x14ac:dyDescent="0.5">
      <c r="A515" s="111">
        <v>43846</v>
      </c>
      <c r="B515" s="109" t="s">
        <v>164</v>
      </c>
      <c r="C515" s="110">
        <v>4.1719999999999997</v>
      </c>
      <c r="D515" s="110">
        <v>4.1726000000000001</v>
      </c>
    </row>
    <row r="516" spans="1:4" x14ac:dyDescent="0.5">
      <c r="A516" s="111">
        <v>43847</v>
      </c>
      <c r="B516" s="109" t="s">
        <v>164</v>
      </c>
      <c r="C516" s="110">
        <v>4.1830999999999996</v>
      </c>
      <c r="D516" s="110">
        <v>4.1837</v>
      </c>
    </row>
    <row r="517" spans="1:4" x14ac:dyDescent="0.5">
      <c r="A517" s="111">
        <v>43850</v>
      </c>
      <c r="B517" s="109" t="s">
        <v>164</v>
      </c>
      <c r="C517" s="110">
        <v>4.1822999999999997</v>
      </c>
      <c r="D517" s="110">
        <v>4.1829000000000001</v>
      </c>
    </row>
    <row r="518" spans="1:4" x14ac:dyDescent="0.5">
      <c r="A518" s="111">
        <v>43851</v>
      </c>
      <c r="B518" s="109" t="s">
        <v>164</v>
      </c>
      <c r="C518" s="110">
        <v>4.2008000000000001</v>
      </c>
      <c r="D518" s="110">
        <v>4.2013999999999996</v>
      </c>
    </row>
    <row r="519" spans="1:4" x14ac:dyDescent="0.5">
      <c r="A519" s="111">
        <v>43852</v>
      </c>
      <c r="B519" s="109" t="s">
        <v>164</v>
      </c>
      <c r="C519" s="110">
        <v>4.1882999999999999</v>
      </c>
      <c r="D519" s="110">
        <v>4.1889000000000003</v>
      </c>
    </row>
    <row r="520" spans="1:4" x14ac:dyDescent="0.5">
      <c r="A520" s="111">
        <v>43853</v>
      </c>
      <c r="B520" s="109" t="s">
        <v>164</v>
      </c>
      <c r="C520" s="110">
        <v>4.1656000000000004</v>
      </c>
      <c r="D520" s="110">
        <v>4.1661999999999999</v>
      </c>
    </row>
    <row r="521" spans="1:4" x14ac:dyDescent="0.5">
      <c r="A521" s="111">
        <v>43854</v>
      </c>
      <c r="B521" s="109" t="s">
        <v>164</v>
      </c>
      <c r="C521" s="110">
        <v>4.1763000000000003</v>
      </c>
      <c r="D521" s="110">
        <v>4.1768999999999998</v>
      </c>
    </row>
    <row r="522" spans="1:4" x14ac:dyDescent="0.5">
      <c r="A522" s="111">
        <v>43857</v>
      </c>
      <c r="B522" s="109" t="s">
        <v>164</v>
      </c>
      <c r="C522" s="110">
        <v>4.2190000000000003</v>
      </c>
      <c r="D522" s="110">
        <v>4.2195999999999998</v>
      </c>
    </row>
    <row r="523" spans="1:4" x14ac:dyDescent="0.5">
      <c r="A523" s="111">
        <v>43858</v>
      </c>
      <c r="B523" s="109" t="s">
        <v>164</v>
      </c>
      <c r="C523" s="110">
        <v>4.2058</v>
      </c>
      <c r="D523" s="110">
        <v>4.2064000000000004</v>
      </c>
    </row>
    <row r="524" spans="1:4" x14ac:dyDescent="0.5">
      <c r="A524" s="111">
        <v>43859</v>
      </c>
      <c r="B524" s="109" t="s">
        <v>164</v>
      </c>
      <c r="C524" s="110">
        <v>4.2007000000000003</v>
      </c>
      <c r="D524" s="110">
        <v>4.2012999999999998</v>
      </c>
    </row>
    <row r="525" spans="1:4" x14ac:dyDescent="0.5">
      <c r="A525" s="111">
        <v>43860</v>
      </c>
      <c r="B525" s="109" t="s">
        <v>164</v>
      </c>
      <c r="C525" s="110">
        <v>4.2516999999999996</v>
      </c>
      <c r="D525" s="110">
        <v>4.2523</v>
      </c>
    </row>
    <row r="526" spans="1:4" x14ac:dyDescent="0.5">
      <c r="A526" s="111">
        <v>43861</v>
      </c>
      <c r="B526" s="109" t="s">
        <v>164</v>
      </c>
      <c r="C526" s="110">
        <v>4.2689000000000004</v>
      </c>
      <c r="D526" s="110">
        <v>4.2694999999999999</v>
      </c>
    </row>
    <row r="527" spans="1:4" x14ac:dyDescent="0.5">
      <c r="A527" s="111">
        <v>43864</v>
      </c>
      <c r="B527" s="109" t="s">
        <v>164</v>
      </c>
      <c r="C527" s="110">
        <v>4.2469000000000001</v>
      </c>
      <c r="D527" s="110">
        <v>4.2474999999999996</v>
      </c>
    </row>
    <row r="528" spans="1:4" x14ac:dyDescent="0.5">
      <c r="A528" s="111">
        <v>43865</v>
      </c>
      <c r="B528" s="109" t="s">
        <v>164</v>
      </c>
      <c r="C528" s="110">
        <v>4.2374999999999998</v>
      </c>
      <c r="D528" s="110">
        <v>4.2381000000000002</v>
      </c>
    </row>
    <row r="529" spans="1:4" x14ac:dyDescent="0.5">
      <c r="A529" s="111">
        <v>43866</v>
      </c>
      <c r="B529" s="109" t="s">
        <v>164</v>
      </c>
      <c r="C529" s="110">
        <v>4.2443</v>
      </c>
      <c r="D529" s="110">
        <v>4.2449000000000003</v>
      </c>
    </row>
    <row r="530" spans="1:4" x14ac:dyDescent="0.5">
      <c r="A530" s="111">
        <v>43867</v>
      </c>
      <c r="B530" s="109" t="s">
        <v>164</v>
      </c>
      <c r="C530" s="110">
        <v>4.2470999999999997</v>
      </c>
      <c r="D530" s="110">
        <v>4.2477</v>
      </c>
    </row>
    <row r="531" spans="1:4" x14ac:dyDescent="0.5">
      <c r="A531" s="111">
        <v>43868</v>
      </c>
      <c r="B531" s="109" t="s">
        <v>164</v>
      </c>
      <c r="C531" s="110">
        <v>4.3070000000000004</v>
      </c>
      <c r="D531" s="110">
        <v>4.3075999999999999</v>
      </c>
    </row>
    <row r="532" spans="1:4" x14ac:dyDescent="0.5">
      <c r="A532" s="111">
        <v>43871</v>
      </c>
      <c r="B532" s="109" t="s">
        <v>164</v>
      </c>
      <c r="C532" s="110">
        <v>4.3189000000000002</v>
      </c>
      <c r="D532" s="110">
        <v>4.3194999999999997</v>
      </c>
    </row>
    <row r="533" spans="1:4" x14ac:dyDescent="0.5">
      <c r="A533" s="111">
        <v>43872</v>
      </c>
      <c r="B533" s="109" t="s">
        <v>164</v>
      </c>
      <c r="C533" s="110">
        <v>4.3141999999999996</v>
      </c>
      <c r="D533" s="110">
        <v>4.3148</v>
      </c>
    </row>
    <row r="534" spans="1:4" x14ac:dyDescent="0.5">
      <c r="A534" s="111">
        <v>43873</v>
      </c>
      <c r="B534" s="109" t="s">
        <v>164</v>
      </c>
      <c r="C534" s="110">
        <v>4.3360000000000003</v>
      </c>
      <c r="D534" s="110">
        <v>4.3365999999999998</v>
      </c>
    </row>
    <row r="535" spans="1:4" x14ac:dyDescent="0.5">
      <c r="A535" s="111">
        <v>43874</v>
      </c>
      <c r="B535" s="109" t="s">
        <v>164</v>
      </c>
      <c r="C535" s="110">
        <v>4.3383000000000003</v>
      </c>
      <c r="D535" s="110">
        <v>4.3388999999999998</v>
      </c>
    </row>
    <row r="536" spans="1:4" x14ac:dyDescent="0.5">
      <c r="A536" s="111">
        <v>43875</v>
      </c>
      <c r="B536" s="109" t="s">
        <v>164</v>
      </c>
      <c r="C536" s="110">
        <v>4.3156999999999996</v>
      </c>
      <c r="D536" s="110">
        <v>4.3163</v>
      </c>
    </row>
    <row r="537" spans="1:4" x14ac:dyDescent="0.5">
      <c r="A537" s="111">
        <v>43878</v>
      </c>
      <c r="B537" s="109" t="s">
        <v>164</v>
      </c>
      <c r="C537" s="110">
        <v>4.3151000000000002</v>
      </c>
      <c r="D537" s="110">
        <v>4.3156999999999996</v>
      </c>
    </row>
    <row r="538" spans="1:4" x14ac:dyDescent="0.5">
      <c r="A538" s="111">
        <v>43879</v>
      </c>
      <c r="B538" s="109" t="s">
        <v>164</v>
      </c>
      <c r="C538" s="110">
        <v>4.3464999999999998</v>
      </c>
      <c r="D538" s="110">
        <v>4.3471000000000002</v>
      </c>
    </row>
    <row r="539" spans="1:4" x14ac:dyDescent="0.5">
      <c r="A539" s="111">
        <v>43880</v>
      </c>
      <c r="B539" s="109" t="s">
        <v>164</v>
      </c>
      <c r="C539" s="110">
        <v>4.3722000000000003</v>
      </c>
      <c r="D539" s="110">
        <v>4.3727999999999998</v>
      </c>
    </row>
    <row r="540" spans="1:4" x14ac:dyDescent="0.5">
      <c r="A540" s="111">
        <v>43881</v>
      </c>
      <c r="B540" s="109" t="s">
        <v>164</v>
      </c>
      <c r="C540" s="110">
        <v>4.3867000000000003</v>
      </c>
      <c r="D540" s="110">
        <v>4.3872999999999998</v>
      </c>
    </row>
    <row r="541" spans="1:4" x14ac:dyDescent="0.5">
      <c r="A541" s="111">
        <v>43882</v>
      </c>
      <c r="B541" s="109" t="s">
        <v>164</v>
      </c>
      <c r="C541" s="110">
        <v>4.3917999999999999</v>
      </c>
      <c r="D541" s="110">
        <v>4.3924000000000003</v>
      </c>
    </row>
    <row r="542" spans="1:4" x14ac:dyDescent="0.5">
      <c r="A542" s="111">
        <v>43887</v>
      </c>
      <c r="B542" s="109" t="s">
        <v>164</v>
      </c>
      <c r="C542" s="110">
        <v>4.4352999999999998</v>
      </c>
      <c r="D542" s="110">
        <v>4.4359000000000002</v>
      </c>
    </row>
    <row r="543" spans="1:4" x14ac:dyDescent="0.5">
      <c r="A543" s="111">
        <v>43888</v>
      </c>
      <c r="B543" s="109" t="s">
        <v>164</v>
      </c>
      <c r="C543" s="110">
        <v>4.4757999999999996</v>
      </c>
      <c r="D543" s="110">
        <v>4.4763999999999999</v>
      </c>
    </row>
    <row r="544" spans="1:4" x14ac:dyDescent="0.5">
      <c r="A544" s="111">
        <v>43889</v>
      </c>
      <c r="B544" s="109" t="s">
        <v>164</v>
      </c>
      <c r="C544" s="110">
        <v>4.4981</v>
      </c>
      <c r="D544" s="110">
        <v>4.4987000000000004</v>
      </c>
    </row>
    <row r="545" spans="1:4" x14ac:dyDescent="0.5">
      <c r="A545" s="111">
        <v>43892</v>
      </c>
      <c r="B545" s="109" t="s">
        <v>164</v>
      </c>
      <c r="C545" s="110">
        <v>4.4939999999999998</v>
      </c>
      <c r="D545" s="110">
        <v>4.4946000000000002</v>
      </c>
    </row>
    <row r="546" spans="1:4" x14ac:dyDescent="0.5">
      <c r="A546" s="111">
        <v>43893</v>
      </c>
      <c r="B546" s="109" t="s">
        <v>164</v>
      </c>
      <c r="C546" s="110">
        <v>4.4877000000000002</v>
      </c>
      <c r="D546" s="110">
        <v>4.4882999999999997</v>
      </c>
    </row>
    <row r="547" spans="1:4" x14ac:dyDescent="0.5">
      <c r="A547" s="111">
        <v>43894</v>
      </c>
      <c r="B547" s="109" t="s">
        <v>164</v>
      </c>
      <c r="C547" s="110">
        <v>4.5251999999999999</v>
      </c>
      <c r="D547" s="110">
        <v>4.5258000000000003</v>
      </c>
    </row>
    <row r="548" spans="1:4" x14ac:dyDescent="0.5">
      <c r="A548" s="111">
        <v>43895</v>
      </c>
      <c r="B548" s="109" t="s">
        <v>164</v>
      </c>
      <c r="C548" s="110">
        <v>4.6200999999999999</v>
      </c>
      <c r="D548" s="110">
        <v>4.6207000000000003</v>
      </c>
    </row>
    <row r="549" spans="1:4" x14ac:dyDescent="0.5">
      <c r="A549" s="111">
        <v>43896</v>
      </c>
      <c r="B549" s="109" t="s">
        <v>164</v>
      </c>
      <c r="C549" s="110">
        <v>4.6452999999999998</v>
      </c>
      <c r="D549" s="110">
        <v>4.6459000000000001</v>
      </c>
    </row>
    <row r="550" spans="1:4" x14ac:dyDescent="0.5">
      <c r="A550" s="111">
        <v>43899</v>
      </c>
      <c r="B550" s="109" t="s">
        <v>164</v>
      </c>
      <c r="C550" s="110">
        <v>4.7373000000000003</v>
      </c>
      <c r="D550" s="110">
        <v>4.7378999999999998</v>
      </c>
    </row>
    <row r="551" spans="1:4" x14ac:dyDescent="0.5">
      <c r="A551" s="111">
        <v>43900</v>
      </c>
      <c r="B551" s="109" t="s">
        <v>164</v>
      </c>
      <c r="C551" s="110">
        <v>4.6687000000000003</v>
      </c>
      <c r="D551" s="110">
        <v>4.6692999999999998</v>
      </c>
    </row>
    <row r="552" spans="1:4" x14ac:dyDescent="0.5">
      <c r="A552" s="111">
        <v>43901</v>
      </c>
      <c r="B552" s="109" t="s">
        <v>164</v>
      </c>
      <c r="C552" s="110">
        <v>4.6731999999999996</v>
      </c>
      <c r="D552" s="110">
        <v>4.6738</v>
      </c>
    </row>
    <row r="553" spans="1:4" x14ac:dyDescent="0.5">
      <c r="A553" s="111">
        <v>43902</v>
      </c>
      <c r="B553" s="109" t="s">
        <v>164</v>
      </c>
      <c r="C553" s="110">
        <v>4.8825000000000003</v>
      </c>
      <c r="D553" s="110">
        <v>4.8833000000000002</v>
      </c>
    </row>
    <row r="554" spans="1:4" x14ac:dyDescent="0.5">
      <c r="A554" s="111">
        <v>43903</v>
      </c>
      <c r="B554" s="109" t="s">
        <v>164</v>
      </c>
      <c r="C554" s="110">
        <v>4.7355</v>
      </c>
      <c r="D554" s="110">
        <v>4.7362000000000002</v>
      </c>
    </row>
    <row r="555" spans="1:4" x14ac:dyDescent="0.5">
      <c r="A555" s="111">
        <v>43906</v>
      </c>
      <c r="B555" s="109" t="s">
        <v>164</v>
      </c>
      <c r="C555" s="110">
        <v>4.9463999999999997</v>
      </c>
      <c r="D555" s="110">
        <v>4.9470999999999998</v>
      </c>
    </row>
    <row r="556" spans="1:4" x14ac:dyDescent="0.5">
      <c r="A556" s="111">
        <v>43907</v>
      </c>
      <c r="B556" s="109" t="s">
        <v>164</v>
      </c>
      <c r="C556" s="110">
        <v>5.0488999999999997</v>
      </c>
      <c r="D556" s="110">
        <v>5.0495999999999999</v>
      </c>
    </row>
    <row r="557" spans="1:4" x14ac:dyDescent="0.5">
      <c r="A557" s="111">
        <v>43908</v>
      </c>
      <c r="B557" s="109" t="s">
        <v>164</v>
      </c>
      <c r="C557" s="110">
        <v>5.1101000000000001</v>
      </c>
      <c r="D557" s="110">
        <v>5.1106999999999996</v>
      </c>
    </row>
    <row r="558" spans="1:4" x14ac:dyDescent="0.5">
      <c r="A558" s="111">
        <v>43909</v>
      </c>
      <c r="B558" s="109" t="s">
        <v>164</v>
      </c>
      <c r="C558" s="110">
        <v>5.1436999999999999</v>
      </c>
      <c r="D558" s="110">
        <v>5.1444000000000001</v>
      </c>
    </row>
    <row r="559" spans="1:4" x14ac:dyDescent="0.5">
      <c r="A559" s="111">
        <v>43910</v>
      </c>
      <c r="B559" s="109" t="s">
        <v>164</v>
      </c>
      <c r="C559" s="110">
        <v>5.0240999999999998</v>
      </c>
      <c r="D559" s="110">
        <v>5.0247999999999999</v>
      </c>
    </row>
    <row r="560" spans="1:4" x14ac:dyDescent="0.5">
      <c r="A560" s="111">
        <v>43913</v>
      </c>
      <c r="B560" s="109" t="s">
        <v>164</v>
      </c>
      <c r="C560" s="110">
        <v>5.0797999999999996</v>
      </c>
      <c r="D560" s="110">
        <v>5.0804999999999998</v>
      </c>
    </row>
    <row r="561" spans="1:4" x14ac:dyDescent="0.5">
      <c r="A561" s="111">
        <v>43914</v>
      </c>
      <c r="B561" s="109" t="s">
        <v>164</v>
      </c>
      <c r="C561" s="110">
        <v>5.0707000000000004</v>
      </c>
      <c r="D561" s="110">
        <v>5.0712999999999999</v>
      </c>
    </row>
    <row r="562" spans="1:4" x14ac:dyDescent="0.5">
      <c r="A562" s="111">
        <v>43915</v>
      </c>
      <c r="B562" s="109" t="s">
        <v>164</v>
      </c>
      <c r="C562" s="110">
        <v>5.07</v>
      </c>
      <c r="D562" s="110">
        <v>5.0705999999999998</v>
      </c>
    </row>
    <row r="563" spans="1:4" x14ac:dyDescent="0.5">
      <c r="A563" s="111">
        <v>43916</v>
      </c>
      <c r="B563" s="109" t="s">
        <v>164</v>
      </c>
      <c r="C563" s="110">
        <v>5.0004</v>
      </c>
      <c r="D563" s="110">
        <v>5.0010000000000003</v>
      </c>
    </row>
    <row r="564" spans="1:4" x14ac:dyDescent="0.5">
      <c r="A564" s="111">
        <v>43917</v>
      </c>
      <c r="B564" s="109" t="s">
        <v>164</v>
      </c>
      <c r="C564" s="110">
        <v>5.1102999999999996</v>
      </c>
      <c r="D564" s="110">
        <v>5.1109</v>
      </c>
    </row>
    <row r="565" spans="1:4" x14ac:dyDescent="0.5">
      <c r="A565" s="111">
        <v>43920</v>
      </c>
      <c r="B565" s="109" t="s">
        <v>164</v>
      </c>
      <c r="C565" s="110">
        <v>5.1588000000000003</v>
      </c>
      <c r="D565" s="110">
        <v>5.1593999999999998</v>
      </c>
    </row>
    <row r="566" spans="1:4" x14ac:dyDescent="0.5">
      <c r="A566" s="111">
        <v>43921</v>
      </c>
      <c r="B566" s="109" t="s">
        <v>164</v>
      </c>
      <c r="C566" s="110">
        <v>5.1981000000000002</v>
      </c>
      <c r="D566" s="110">
        <v>5.1986999999999997</v>
      </c>
    </row>
    <row r="567" spans="1:4" x14ac:dyDescent="0.5">
      <c r="A567" s="111">
        <v>43922</v>
      </c>
      <c r="B567" s="109" t="s">
        <v>164</v>
      </c>
      <c r="C567" s="110">
        <v>5.2398999999999996</v>
      </c>
      <c r="D567" s="110">
        <v>5.2404000000000002</v>
      </c>
    </row>
    <row r="568" spans="1:4" x14ac:dyDescent="0.5">
      <c r="A568" s="111">
        <v>43923</v>
      </c>
      <c r="B568" s="109" t="s">
        <v>164</v>
      </c>
      <c r="C568" s="110">
        <v>5.2645</v>
      </c>
      <c r="D568" s="110">
        <v>5.2651000000000003</v>
      </c>
    </row>
    <row r="569" spans="1:4" x14ac:dyDescent="0.5">
      <c r="A569" s="111">
        <v>43924</v>
      </c>
      <c r="B569" s="109" t="s">
        <v>164</v>
      </c>
      <c r="C569" s="110">
        <v>5.2991000000000001</v>
      </c>
      <c r="D569" s="110">
        <v>5.2996999999999996</v>
      </c>
    </row>
    <row r="570" spans="1:4" x14ac:dyDescent="0.5">
      <c r="A570" s="111">
        <v>43927</v>
      </c>
      <c r="B570" s="109" t="s">
        <v>164</v>
      </c>
      <c r="C570" s="110">
        <v>5.2465000000000002</v>
      </c>
      <c r="D570" s="110">
        <v>5.2470999999999997</v>
      </c>
    </row>
    <row r="571" spans="1:4" x14ac:dyDescent="0.5">
      <c r="A571" s="111">
        <v>43928</v>
      </c>
      <c r="B571" s="109" t="s">
        <v>164</v>
      </c>
      <c r="C571" s="110">
        <v>5.2210999999999999</v>
      </c>
      <c r="D571" s="110">
        <v>5.2217000000000002</v>
      </c>
    </row>
    <row r="572" spans="1:4" x14ac:dyDescent="0.5">
      <c r="A572" s="111">
        <v>43929</v>
      </c>
      <c r="B572" s="109" t="s">
        <v>164</v>
      </c>
      <c r="C572" s="110">
        <v>5.2117000000000004</v>
      </c>
      <c r="D572" s="110">
        <v>5.2122999999999999</v>
      </c>
    </row>
    <row r="573" spans="1:4" x14ac:dyDescent="0.5">
      <c r="A573" s="111">
        <v>43930</v>
      </c>
      <c r="B573" s="109" t="s">
        <v>164</v>
      </c>
      <c r="C573" s="110">
        <v>5.0773000000000001</v>
      </c>
      <c r="D573" s="110">
        <v>5.0778999999999996</v>
      </c>
    </row>
    <row r="574" spans="1:4" x14ac:dyDescent="0.5">
      <c r="A574" s="111">
        <v>43934</v>
      </c>
      <c r="B574" s="109" t="s">
        <v>164</v>
      </c>
      <c r="C574" s="110">
        <v>5.1818</v>
      </c>
      <c r="D574" s="110">
        <v>5.1824000000000003</v>
      </c>
    </row>
    <row r="575" spans="1:4" x14ac:dyDescent="0.5">
      <c r="A575" s="111">
        <v>43935</v>
      </c>
      <c r="B575" s="109" t="s">
        <v>164</v>
      </c>
      <c r="C575" s="110">
        <v>5.1852</v>
      </c>
      <c r="D575" s="110">
        <v>5.1858000000000004</v>
      </c>
    </row>
    <row r="576" spans="1:4" x14ac:dyDescent="0.5">
      <c r="A576" s="111">
        <v>43936</v>
      </c>
      <c r="B576" s="109" t="s">
        <v>164</v>
      </c>
      <c r="C576" s="110">
        <v>5.2572999999999999</v>
      </c>
      <c r="D576" s="110">
        <v>5.2579000000000002</v>
      </c>
    </row>
    <row r="577" spans="1:4" x14ac:dyDescent="0.5">
      <c r="A577" s="111">
        <v>43937</v>
      </c>
      <c r="B577" s="109" t="s">
        <v>164</v>
      </c>
      <c r="C577" s="110">
        <v>5.2370999999999999</v>
      </c>
      <c r="D577" s="110">
        <v>5.2377000000000002</v>
      </c>
    </row>
    <row r="578" spans="1:4" x14ac:dyDescent="0.5">
      <c r="A578" s="111">
        <v>43938</v>
      </c>
      <c r="B578" s="109" t="s">
        <v>164</v>
      </c>
      <c r="C578" s="110">
        <v>5.2567000000000004</v>
      </c>
      <c r="D578" s="110">
        <v>5.2572999999999999</v>
      </c>
    </row>
    <row r="579" spans="1:4" x14ac:dyDescent="0.5">
      <c r="A579" s="111">
        <v>43941</v>
      </c>
      <c r="B579" s="109" t="s">
        <v>164</v>
      </c>
      <c r="C579" s="110">
        <v>5.2831000000000001</v>
      </c>
      <c r="D579" s="110">
        <v>5.2836999999999996</v>
      </c>
    </row>
    <row r="580" spans="1:4" x14ac:dyDescent="0.5">
      <c r="A580" s="111">
        <v>43943</v>
      </c>
      <c r="B580" s="109" t="s">
        <v>164</v>
      </c>
      <c r="C580" s="110">
        <v>5.3841000000000001</v>
      </c>
      <c r="D580" s="110">
        <v>5.3846999999999996</v>
      </c>
    </row>
    <row r="581" spans="1:4" x14ac:dyDescent="0.5">
      <c r="A581" s="111">
        <v>43944</v>
      </c>
      <c r="B581" s="109" t="s">
        <v>164</v>
      </c>
      <c r="C581" s="110">
        <v>5.4461000000000004</v>
      </c>
      <c r="D581" s="110">
        <v>5.4466999999999999</v>
      </c>
    </row>
    <row r="582" spans="1:4" x14ac:dyDescent="0.5">
      <c r="A582" s="111">
        <v>43945</v>
      </c>
      <c r="B582" s="109" t="s">
        <v>164</v>
      </c>
      <c r="C582" s="110">
        <v>5.6504000000000003</v>
      </c>
      <c r="D582" s="110">
        <v>5.6509999999999998</v>
      </c>
    </row>
    <row r="583" spans="1:4" x14ac:dyDescent="0.5">
      <c r="A583" s="111">
        <v>43948</v>
      </c>
      <c r="B583" s="109" t="s">
        <v>164</v>
      </c>
      <c r="C583" s="110">
        <v>5.6352000000000002</v>
      </c>
      <c r="D583" s="110">
        <v>5.6357999999999997</v>
      </c>
    </row>
    <row r="584" spans="1:4" x14ac:dyDescent="0.5">
      <c r="A584" s="111">
        <v>43949</v>
      </c>
      <c r="B584" s="109" t="s">
        <v>164</v>
      </c>
      <c r="C584" s="110">
        <v>5.5677000000000003</v>
      </c>
      <c r="D584" s="110">
        <v>5.5682999999999998</v>
      </c>
    </row>
    <row r="585" spans="1:4" x14ac:dyDescent="0.5">
      <c r="A585" s="111">
        <v>43950</v>
      </c>
      <c r="B585" s="109" t="s">
        <v>164</v>
      </c>
      <c r="C585" s="110">
        <v>5.4284999999999997</v>
      </c>
      <c r="D585" s="110">
        <v>5.4291</v>
      </c>
    </row>
    <row r="586" spans="1:4" x14ac:dyDescent="0.5">
      <c r="A586" s="111">
        <v>43951</v>
      </c>
      <c r="B586" s="109" t="s">
        <v>164</v>
      </c>
      <c r="C586" s="110">
        <v>5.4264000000000001</v>
      </c>
      <c r="D586" s="110">
        <v>5.4269999999999996</v>
      </c>
    </row>
    <row r="587" spans="1:4" x14ac:dyDescent="0.5">
      <c r="A587" s="111">
        <v>43955</v>
      </c>
      <c r="B587" s="109" t="s">
        <v>164</v>
      </c>
      <c r="C587" s="110">
        <v>5.5811000000000002</v>
      </c>
      <c r="D587" s="110">
        <v>5.5815999999999999</v>
      </c>
    </row>
    <row r="588" spans="1:4" x14ac:dyDescent="0.5">
      <c r="A588" s="111">
        <v>43956</v>
      </c>
      <c r="B588" s="109" t="s">
        <v>164</v>
      </c>
      <c r="C588" s="110">
        <v>5.5347999999999997</v>
      </c>
      <c r="D588" s="110">
        <v>5.5354000000000001</v>
      </c>
    </row>
    <row r="589" spans="1:4" x14ac:dyDescent="0.5">
      <c r="A589" s="111">
        <v>43957</v>
      </c>
      <c r="B589" s="109" t="s">
        <v>164</v>
      </c>
      <c r="C589" s="110">
        <v>5.6669999999999998</v>
      </c>
      <c r="D589" s="110">
        <v>5.6676000000000002</v>
      </c>
    </row>
    <row r="590" spans="1:4" x14ac:dyDescent="0.5">
      <c r="A590" s="111">
        <v>43958</v>
      </c>
      <c r="B590" s="109" t="s">
        <v>164</v>
      </c>
      <c r="C590" s="110">
        <v>5.8358999999999996</v>
      </c>
      <c r="D590" s="110">
        <v>5.8365</v>
      </c>
    </row>
    <row r="591" spans="1:4" x14ac:dyDescent="0.5">
      <c r="A591" s="111">
        <v>43959</v>
      </c>
      <c r="B591" s="109" t="s">
        <v>164</v>
      </c>
      <c r="C591" s="110">
        <v>5.7647000000000004</v>
      </c>
      <c r="D591" s="110">
        <v>5.7652999999999999</v>
      </c>
    </row>
    <row r="592" spans="1:4" x14ac:dyDescent="0.5">
      <c r="A592" s="111">
        <v>43962</v>
      </c>
      <c r="B592" s="109" t="s">
        <v>164</v>
      </c>
      <c r="C592" s="110">
        <v>5.7948000000000004</v>
      </c>
      <c r="D592" s="110">
        <v>5.7953999999999999</v>
      </c>
    </row>
    <row r="593" spans="1:4" x14ac:dyDescent="0.5">
      <c r="A593" s="111">
        <v>43963</v>
      </c>
      <c r="B593" s="109" t="s">
        <v>164</v>
      </c>
      <c r="C593" s="110">
        <v>5.7717000000000001</v>
      </c>
      <c r="D593" s="110">
        <v>5.7723000000000004</v>
      </c>
    </row>
    <row r="594" spans="1:4" x14ac:dyDescent="0.5">
      <c r="A594" s="111">
        <v>43964</v>
      </c>
      <c r="B594" s="109" t="s">
        <v>164</v>
      </c>
      <c r="C594" s="110">
        <v>5.9016000000000002</v>
      </c>
      <c r="D594" s="110">
        <v>5.9021999999999997</v>
      </c>
    </row>
    <row r="595" spans="1:4" x14ac:dyDescent="0.5">
      <c r="A595" s="111">
        <v>43965</v>
      </c>
      <c r="B595" s="109" t="s">
        <v>164</v>
      </c>
      <c r="C595" s="110">
        <v>5.9366000000000003</v>
      </c>
      <c r="D595" s="110">
        <v>5.9371999999999998</v>
      </c>
    </row>
    <row r="596" spans="1:4" x14ac:dyDescent="0.5">
      <c r="A596" s="111">
        <v>43966</v>
      </c>
      <c r="B596" s="109" t="s">
        <v>164</v>
      </c>
      <c r="C596" s="110">
        <v>5.8223000000000003</v>
      </c>
      <c r="D596" s="110">
        <v>5.8228999999999997</v>
      </c>
    </row>
    <row r="597" spans="1:4" x14ac:dyDescent="0.5">
      <c r="A597" s="111">
        <v>43969</v>
      </c>
      <c r="B597" s="109" t="s">
        <v>164</v>
      </c>
      <c r="C597" s="110">
        <v>5.7369000000000003</v>
      </c>
      <c r="D597" s="110">
        <v>5.7374999999999998</v>
      </c>
    </row>
    <row r="598" spans="1:4" x14ac:dyDescent="0.5">
      <c r="A598" s="111">
        <v>43970</v>
      </c>
      <c r="B598" s="109" t="s">
        <v>164</v>
      </c>
      <c r="C598" s="110">
        <v>5.7210000000000001</v>
      </c>
      <c r="D598" s="110">
        <v>5.7215999999999996</v>
      </c>
    </row>
    <row r="599" spans="1:4" x14ac:dyDescent="0.5">
      <c r="A599" s="111">
        <v>43971</v>
      </c>
      <c r="B599" s="109" t="s">
        <v>164</v>
      </c>
      <c r="C599" s="110">
        <v>5.6962000000000002</v>
      </c>
      <c r="D599" s="110">
        <v>5.6967999999999996</v>
      </c>
    </row>
    <row r="600" spans="1:4" x14ac:dyDescent="0.5">
      <c r="A600" s="111">
        <v>43972</v>
      </c>
      <c r="B600" s="109" t="s">
        <v>164</v>
      </c>
      <c r="C600" s="110">
        <v>5.6013000000000002</v>
      </c>
      <c r="D600" s="110">
        <v>5.6018999999999997</v>
      </c>
    </row>
    <row r="601" spans="1:4" x14ac:dyDescent="0.5">
      <c r="A601" s="111">
        <v>43973</v>
      </c>
      <c r="B601" s="109" t="s">
        <v>164</v>
      </c>
      <c r="C601" s="110">
        <v>5.5801999999999996</v>
      </c>
      <c r="D601" s="110">
        <v>5.5808</v>
      </c>
    </row>
    <row r="602" spans="1:4" x14ac:dyDescent="0.5">
      <c r="A602" s="111">
        <v>43976</v>
      </c>
      <c r="B602" s="109" t="s">
        <v>164</v>
      </c>
      <c r="C602" s="110">
        <v>5.4766000000000004</v>
      </c>
      <c r="D602" s="110">
        <v>5.4771999999999998</v>
      </c>
    </row>
    <row r="603" spans="1:4" x14ac:dyDescent="0.5">
      <c r="A603" s="111">
        <v>43977</v>
      </c>
      <c r="B603" s="109" t="s">
        <v>164</v>
      </c>
      <c r="C603" s="110">
        <v>5.3700999999999999</v>
      </c>
      <c r="D603" s="110">
        <v>5.3707000000000003</v>
      </c>
    </row>
    <row r="604" spans="1:4" x14ac:dyDescent="0.5">
      <c r="A604" s="111">
        <v>43978</v>
      </c>
      <c r="B604" s="109" t="s">
        <v>164</v>
      </c>
      <c r="C604" s="110">
        <v>5.2986000000000004</v>
      </c>
      <c r="D604" s="110">
        <v>5.2991999999999999</v>
      </c>
    </row>
    <row r="605" spans="1:4" x14ac:dyDescent="0.5">
      <c r="A605" s="111">
        <v>43979</v>
      </c>
      <c r="B605" s="109" t="s">
        <v>164</v>
      </c>
      <c r="C605" s="110">
        <v>5.3399000000000001</v>
      </c>
      <c r="D605" s="110">
        <v>5.3404999999999996</v>
      </c>
    </row>
    <row r="606" spans="1:4" x14ac:dyDescent="0.5">
      <c r="A606" s="111">
        <v>43980</v>
      </c>
      <c r="B606" s="109" t="s">
        <v>164</v>
      </c>
      <c r="C606" s="110">
        <v>5.4257</v>
      </c>
      <c r="D606" s="110">
        <v>5.4263000000000003</v>
      </c>
    </row>
    <row r="607" spans="1:4" x14ac:dyDescent="0.5">
      <c r="A607" s="111">
        <v>43983</v>
      </c>
      <c r="B607" s="109" t="s">
        <v>164</v>
      </c>
      <c r="C607" s="110">
        <v>5.3632999999999997</v>
      </c>
      <c r="D607" s="110">
        <v>5.3639000000000001</v>
      </c>
    </row>
    <row r="608" spans="1:4" x14ac:dyDescent="0.5">
      <c r="A608" s="111">
        <v>43984</v>
      </c>
      <c r="B608" s="109" t="s">
        <v>164</v>
      </c>
      <c r="C608" s="110">
        <v>5.2595000000000001</v>
      </c>
      <c r="D608" s="110">
        <v>5.2601000000000004</v>
      </c>
    </row>
    <row r="609" spans="1:4" x14ac:dyDescent="0.5">
      <c r="A609" s="111">
        <v>43985</v>
      </c>
      <c r="B609" s="109" t="s">
        <v>164</v>
      </c>
      <c r="C609" s="110">
        <v>5.0510000000000002</v>
      </c>
      <c r="D609" s="110">
        <v>5.0515999999999996</v>
      </c>
    </row>
    <row r="610" spans="1:4" x14ac:dyDescent="0.5">
      <c r="A610" s="111">
        <v>43986</v>
      </c>
      <c r="B610" s="109" t="s">
        <v>164</v>
      </c>
      <c r="C610" s="110">
        <v>5.1035000000000004</v>
      </c>
      <c r="D610" s="110">
        <v>5.1040999999999999</v>
      </c>
    </row>
    <row r="611" spans="1:4" x14ac:dyDescent="0.5">
      <c r="A611" s="111">
        <v>43987</v>
      </c>
      <c r="B611" s="109" t="s">
        <v>164</v>
      </c>
      <c r="C611" s="110">
        <v>4.9768999999999997</v>
      </c>
      <c r="D611" s="110">
        <v>4.9775</v>
      </c>
    </row>
    <row r="612" spans="1:4" x14ac:dyDescent="0.5">
      <c r="A612" s="111">
        <v>43990</v>
      </c>
      <c r="B612" s="109" t="s">
        <v>164</v>
      </c>
      <c r="C612" s="110">
        <v>4.9325000000000001</v>
      </c>
      <c r="D612" s="110">
        <v>4.9330999999999996</v>
      </c>
    </row>
    <row r="613" spans="1:4" x14ac:dyDescent="0.5">
      <c r="A613" s="111">
        <v>43991</v>
      </c>
      <c r="B613" s="109" t="s">
        <v>164</v>
      </c>
      <c r="C613" s="110">
        <v>4.9051</v>
      </c>
      <c r="D613" s="110">
        <v>4.9057000000000004</v>
      </c>
    </row>
    <row r="614" spans="1:4" x14ac:dyDescent="0.5">
      <c r="A614" s="111">
        <v>43992</v>
      </c>
      <c r="B614" s="109" t="s">
        <v>164</v>
      </c>
      <c r="C614" s="110">
        <v>4.8887999999999998</v>
      </c>
      <c r="D614" s="110">
        <v>4.8894000000000002</v>
      </c>
    </row>
    <row r="615" spans="1:4" x14ac:dyDescent="0.5">
      <c r="A615" s="111">
        <v>43994</v>
      </c>
      <c r="B615" s="109" t="s">
        <v>164</v>
      </c>
      <c r="C615" s="110">
        <v>5.0366999999999997</v>
      </c>
      <c r="D615" s="110">
        <v>5.0373000000000001</v>
      </c>
    </row>
    <row r="616" spans="1:4" x14ac:dyDescent="0.5">
      <c r="A616" s="111">
        <v>43997</v>
      </c>
      <c r="B616" s="109" t="s">
        <v>164</v>
      </c>
      <c r="C616" s="110">
        <v>5.1877000000000004</v>
      </c>
      <c r="D616" s="110">
        <v>5.1882999999999999</v>
      </c>
    </row>
    <row r="617" spans="1:4" x14ac:dyDescent="0.5">
      <c r="A617" s="111">
        <v>43998</v>
      </c>
      <c r="B617" s="109" t="s">
        <v>164</v>
      </c>
      <c r="C617" s="110">
        <v>5.1279000000000003</v>
      </c>
      <c r="D617" s="110">
        <v>5.1284999999999998</v>
      </c>
    </row>
    <row r="618" spans="1:4" x14ac:dyDescent="0.5">
      <c r="A618" s="111">
        <v>43999</v>
      </c>
      <c r="B618" s="109" t="s">
        <v>164</v>
      </c>
      <c r="C618" s="110">
        <v>5.2492000000000001</v>
      </c>
      <c r="D618" s="110">
        <v>5.2499000000000002</v>
      </c>
    </row>
    <row r="619" spans="1:4" x14ac:dyDescent="0.5">
      <c r="A619" s="111">
        <v>44000</v>
      </c>
      <c r="B619" s="109" t="s">
        <v>164</v>
      </c>
      <c r="C619" s="110">
        <v>5.3461999999999996</v>
      </c>
      <c r="D619" s="110">
        <v>5.3468</v>
      </c>
    </row>
    <row r="620" spans="1:4" x14ac:dyDescent="0.5">
      <c r="A620" s="111">
        <v>44001</v>
      </c>
      <c r="B620" s="109" t="s">
        <v>164</v>
      </c>
      <c r="C620" s="110">
        <v>5.3460000000000001</v>
      </c>
      <c r="D620" s="110">
        <v>5.3465999999999996</v>
      </c>
    </row>
    <row r="621" spans="1:4" x14ac:dyDescent="0.5">
      <c r="A621" s="111">
        <v>44004</v>
      </c>
      <c r="B621" s="109" t="s">
        <v>164</v>
      </c>
      <c r="C621" s="110">
        <v>5.2220000000000004</v>
      </c>
      <c r="D621" s="110">
        <v>5.2225999999999999</v>
      </c>
    </row>
    <row r="622" spans="1:4" x14ac:dyDescent="0.5">
      <c r="A622" s="111">
        <v>44005</v>
      </c>
      <c r="B622" s="109" t="s">
        <v>164</v>
      </c>
      <c r="C622" s="110">
        <v>5.1699000000000002</v>
      </c>
      <c r="D622" s="110">
        <v>5.1704999999999997</v>
      </c>
    </row>
    <row r="623" spans="1:4" x14ac:dyDescent="0.5">
      <c r="A623" s="111">
        <v>44006</v>
      </c>
      <c r="B623" s="109" t="s">
        <v>164</v>
      </c>
      <c r="C623" s="110">
        <v>5.2428999999999997</v>
      </c>
      <c r="D623" s="110">
        <v>5.2435</v>
      </c>
    </row>
    <row r="624" spans="1:4" x14ac:dyDescent="0.5">
      <c r="A624" s="111">
        <v>44007</v>
      </c>
      <c r="B624" s="109" t="s">
        <v>164</v>
      </c>
      <c r="C624" s="110">
        <v>5.3281000000000001</v>
      </c>
      <c r="D624" s="110">
        <v>5.3287000000000004</v>
      </c>
    </row>
    <row r="625" spans="1:4" x14ac:dyDescent="0.5">
      <c r="A625" s="111">
        <v>44008</v>
      </c>
      <c r="B625" s="109" t="s">
        <v>164</v>
      </c>
      <c r="C625" s="110">
        <v>5.4622999999999999</v>
      </c>
      <c r="D625" s="110">
        <v>5.4629000000000003</v>
      </c>
    </row>
    <row r="626" spans="1:4" x14ac:dyDescent="0.5">
      <c r="A626" s="111">
        <v>44011</v>
      </c>
      <c r="B626" s="109" t="s">
        <v>164</v>
      </c>
      <c r="C626" s="110">
        <v>5.4409999999999998</v>
      </c>
      <c r="D626" s="110">
        <v>5.4416000000000002</v>
      </c>
    </row>
    <row r="627" spans="1:4" x14ac:dyDescent="0.5">
      <c r="A627" s="111">
        <v>44012</v>
      </c>
      <c r="B627" s="109" t="s">
        <v>164</v>
      </c>
      <c r="C627" s="110">
        <v>5.4753999999999996</v>
      </c>
      <c r="D627" s="110">
        <v>5.476</v>
      </c>
    </row>
    <row r="628" spans="1:4" x14ac:dyDescent="0.5">
      <c r="A628" s="111">
        <v>44013</v>
      </c>
      <c r="B628" s="109" t="s">
        <v>164</v>
      </c>
      <c r="C628" s="110">
        <v>5.3646000000000003</v>
      </c>
      <c r="D628" s="110">
        <v>5.3651</v>
      </c>
    </row>
    <row r="629" spans="1:4" x14ac:dyDescent="0.5">
      <c r="A629" s="111">
        <v>44014</v>
      </c>
      <c r="B629" s="109" t="s">
        <v>164</v>
      </c>
      <c r="C629" s="110">
        <v>5.3022</v>
      </c>
      <c r="D629" s="110">
        <v>5.3028000000000004</v>
      </c>
    </row>
    <row r="630" spans="1:4" x14ac:dyDescent="0.5">
      <c r="A630" s="111">
        <v>44015</v>
      </c>
      <c r="B630" s="109" t="s">
        <v>164</v>
      </c>
      <c r="C630" s="110">
        <v>5.3368000000000002</v>
      </c>
      <c r="D630" s="110">
        <v>5.3373999999999997</v>
      </c>
    </row>
    <row r="631" spans="1:4" x14ac:dyDescent="0.5">
      <c r="A631" s="111">
        <v>44018</v>
      </c>
      <c r="B631" s="109" t="s">
        <v>164</v>
      </c>
      <c r="C631" s="110">
        <v>5.3079000000000001</v>
      </c>
      <c r="D631" s="110">
        <v>5.3085000000000004</v>
      </c>
    </row>
    <row r="632" spans="1:4" x14ac:dyDescent="0.5">
      <c r="A632" s="111">
        <v>44019</v>
      </c>
      <c r="B632" s="109" t="s">
        <v>164</v>
      </c>
      <c r="C632" s="110">
        <v>5.3311999999999999</v>
      </c>
      <c r="D632" s="110">
        <v>5.3318000000000003</v>
      </c>
    </row>
    <row r="633" spans="1:4" x14ac:dyDescent="0.5">
      <c r="A633" s="111">
        <v>44020</v>
      </c>
      <c r="B633" s="109" t="s">
        <v>164</v>
      </c>
      <c r="C633" s="110">
        <v>5.3475999999999999</v>
      </c>
      <c r="D633" s="110">
        <v>5.3482000000000003</v>
      </c>
    </row>
    <row r="634" spans="1:4" x14ac:dyDescent="0.5">
      <c r="A634" s="111">
        <v>44021</v>
      </c>
      <c r="B634" s="109" t="s">
        <v>164</v>
      </c>
      <c r="C634" s="110">
        <v>5.2972000000000001</v>
      </c>
      <c r="D634" s="110">
        <v>5.2977999999999996</v>
      </c>
    </row>
    <row r="635" spans="1:4" x14ac:dyDescent="0.5">
      <c r="A635" s="111">
        <v>44022</v>
      </c>
      <c r="B635" s="109" t="s">
        <v>164</v>
      </c>
      <c r="C635" s="110">
        <v>5.3433999999999999</v>
      </c>
      <c r="D635" s="110">
        <v>5.3440000000000003</v>
      </c>
    </row>
    <row r="636" spans="1:4" x14ac:dyDescent="0.5">
      <c r="A636" s="111">
        <v>44025</v>
      </c>
      <c r="B636" s="109" t="s">
        <v>164</v>
      </c>
      <c r="C636" s="110">
        <v>5.3479999999999999</v>
      </c>
      <c r="D636" s="110">
        <v>5.3486000000000002</v>
      </c>
    </row>
    <row r="637" spans="1:4" x14ac:dyDescent="0.5">
      <c r="A637" s="111">
        <v>44026</v>
      </c>
      <c r="B637" s="109" t="s">
        <v>164</v>
      </c>
      <c r="C637" s="110">
        <v>5.4282000000000004</v>
      </c>
      <c r="D637" s="110">
        <v>5.4287999999999998</v>
      </c>
    </row>
    <row r="638" spans="1:4" x14ac:dyDescent="0.5">
      <c r="A638" s="111">
        <v>44027</v>
      </c>
      <c r="B638" s="109" t="s">
        <v>164</v>
      </c>
      <c r="C638" s="110">
        <v>5.3484999999999996</v>
      </c>
      <c r="D638" s="110">
        <v>5.3491</v>
      </c>
    </row>
    <row r="639" spans="1:4" x14ac:dyDescent="0.5">
      <c r="A639" s="111">
        <v>44028</v>
      </c>
      <c r="B639" s="109" t="s">
        <v>164</v>
      </c>
      <c r="C639" s="110">
        <v>5.3554000000000004</v>
      </c>
      <c r="D639" s="110">
        <v>5.3559999999999999</v>
      </c>
    </row>
    <row r="640" spans="1:4" x14ac:dyDescent="0.5">
      <c r="A640" s="111">
        <v>44029</v>
      </c>
      <c r="B640" s="109" t="s">
        <v>164</v>
      </c>
      <c r="C640" s="110">
        <v>5.3503999999999996</v>
      </c>
      <c r="D640" s="110">
        <v>5.351</v>
      </c>
    </row>
    <row r="641" spans="1:4" x14ac:dyDescent="0.5">
      <c r="A641" s="111">
        <v>44032</v>
      </c>
      <c r="B641" s="109" t="s">
        <v>164</v>
      </c>
      <c r="C641" s="110">
        <v>5.3628999999999998</v>
      </c>
      <c r="D641" s="110">
        <v>5.3635000000000002</v>
      </c>
    </row>
    <row r="642" spans="1:4" x14ac:dyDescent="0.5">
      <c r="A642" s="111">
        <v>44033</v>
      </c>
      <c r="B642" s="109" t="s">
        <v>164</v>
      </c>
      <c r="C642" s="110">
        <v>5.2276999999999996</v>
      </c>
      <c r="D642" s="110">
        <v>5.2282999999999999</v>
      </c>
    </row>
    <row r="643" spans="1:4" x14ac:dyDescent="0.5">
      <c r="A643" s="111">
        <v>44034</v>
      </c>
      <c r="B643" s="109" t="s">
        <v>164</v>
      </c>
      <c r="C643" s="110">
        <v>5.1105</v>
      </c>
      <c r="D643" s="110">
        <v>5.1111000000000004</v>
      </c>
    </row>
    <row r="644" spans="1:4" x14ac:dyDescent="0.5">
      <c r="A644" s="111">
        <v>44035</v>
      </c>
      <c r="B644" s="109" t="s">
        <v>164</v>
      </c>
      <c r="C644" s="110">
        <v>5.1641000000000004</v>
      </c>
      <c r="D644" s="110">
        <v>5.1646999999999998</v>
      </c>
    </row>
    <row r="645" spans="1:4" x14ac:dyDescent="0.5">
      <c r="A645" s="111">
        <v>44036</v>
      </c>
      <c r="B645" s="109" t="s">
        <v>164</v>
      </c>
      <c r="C645" s="110">
        <v>5.2140000000000004</v>
      </c>
      <c r="D645" s="110">
        <v>5.2145999999999999</v>
      </c>
    </row>
    <row r="646" spans="1:4" x14ac:dyDescent="0.5">
      <c r="A646" s="111">
        <v>44039</v>
      </c>
      <c r="B646" s="109" t="s">
        <v>164</v>
      </c>
      <c r="C646" s="110">
        <v>5.1882999999999999</v>
      </c>
      <c r="D646" s="110">
        <v>5.1889000000000003</v>
      </c>
    </row>
    <row r="647" spans="1:4" x14ac:dyDescent="0.5">
      <c r="A647" s="111">
        <v>44040</v>
      </c>
      <c r="B647" s="109" t="s">
        <v>164</v>
      </c>
      <c r="C647" s="110">
        <v>5.1771000000000003</v>
      </c>
      <c r="D647" s="110">
        <v>5.1776999999999997</v>
      </c>
    </row>
    <row r="648" spans="1:4" x14ac:dyDescent="0.5">
      <c r="A648" s="111">
        <v>44041</v>
      </c>
      <c r="B648" s="109" t="s">
        <v>164</v>
      </c>
      <c r="C648" s="110">
        <v>5.1388999999999996</v>
      </c>
      <c r="D648" s="110">
        <v>5.1395</v>
      </c>
    </row>
    <row r="649" spans="1:4" x14ac:dyDescent="0.5">
      <c r="A649" s="111">
        <v>44042</v>
      </c>
      <c r="B649" s="109" t="s">
        <v>164</v>
      </c>
      <c r="C649" s="110">
        <v>5.1830999999999996</v>
      </c>
      <c r="D649" s="110">
        <v>5.1837</v>
      </c>
    </row>
    <row r="650" spans="1:4" x14ac:dyDescent="0.5">
      <c r="A650" s="111">
        <v>44043</v>
      </c>
      <c r="B650" s="109" t="s">
        <v>164</v>
      </c>
      <c r="C650" s="110">
        <v>5.2027000000000001</v>
      </c>
      <c r="D650" s="110">
        <v>5.2032999999999996</v>
      </c>
    </row>
    <row r="651" spans="1:4" x14ac:dyDescent="0.5">
      <c r="A651" s="111">
        <v>44046</v>
      </c>
      <c r="B651" s="109" t="s">
        <v>164</v>
      </c>
      <c r="C651" s="110">
        <v>5.3068999999999997</v>
      </c>
      <c r="D651" s="110">
        <v>5.3075000000000001</v>
      </c>
    </row>
    <row r="652" spans="1:4" x14ac:dyDescent="0.5">
      <c r="A652" s="111">
        <v>44047</v>
      </c>
      <c r="B652" s="109" t="s">
        <v>164</v>
      </c>
      <c r="C652" s="110">
        <v>5.3323</v>
      </c>
      <c r="D652" s="110">
        <v>5.3329000000000004</v>
      </c>
    </row>
    <row r="653" spans="1:4" x14ac:dyDescent="0.5">
      <c r="A653" s="111">
        <v>44048</v>
      </c>
      <c r="B653" s="109" t="s">
        <v>164</v>
      </c>
      <c r="C653" s="110">
        <v>5.2754000000000003</v>
      </c>
      <c r="D653" s="110">
        <v>5.2759999999999998</v>
      </c>
    </row>
    <row r="654" spans="1:4" x14ac:dyDescent="0.5">
      <c r="A654" s="111">
        <v>44049</v>
      </c>
      <c r="B654" s="109" t="s">
        <v>164</v>
      </c>
      <c r="C654" s="110">
        <v>5.3425000000000002</v>
      </c>
      <c r="D654" s="110">
        <v>5.3430999999999997</v>
      </c>
    </row>
    <row r="655" spans="1:4" x14ac:dyDescent="0.5">
      <c r="A655" s="111">
        <v>44050</v>
      </c>
      <c r="B655" s="109" t="s">
        <v>164</v>
      </c>
      <c r="C655" s="110">
        <v>5.4221000000000004</v>
      </c>
      <c r="D655" s="110">
        <v>5.4226999999999999</v>
      </c>
    </row>
    <row r="656" spans="1:4" x14ac:dyDescent="0.5">
      <c r="A656" s="111">
        <v>44053</v>
      </c>
      <c r="B656" s="109" t="s">
        <v>164</v>
      </c>
      <c r="C656" s="110">
        <v>5.3926999999999996</v>
      </c>
      <c r="D656" s="110">
        <v>5.3933</v>
      </c>
    </row>
    <row r="657" spans="1:4" x14ac:dyDescent="0.5">
      <c r="A657" s="111">
        <v>44054</v>
      </c>
      <c r="B657" s="109" t="s">
        <v>164</v>
      </c>
      <c r="C657" s="110">
        <v>5.4279000000000002</v>
      </c>
      <c r="D657" s="110">
        <v>5.4284999999999997</v>
      </c>
    </row>
    <row r="658" spans="1:4" x14ac:dyDescent="0.5">
      <c r="A658" s="111">
        <v>44055</v>
      </c>
      <c r="B658" s="109" t="s">
        <v>164</v>
      </c>
      <c r="C658" s="110">
        <v>5.4545000000000003</v>
      </c>
      <c r="D658" s="110">
        <v>5.4550999999999998</v>
      </c>
    </row>
    <row r="659" spans="1:4" x14ac:dyDescent="0.5">
      <c r="A659" s="111">
        <v>44056</v>
      </c>
      <c r="B659" s="109" t="s">
        <v>164</v>
      </c>
      <c r="C659" s="110">
        <v>5.3795000000000002</v>
      </c>
      <c r="D659" s="110">
        <v>5.3800999999999997</v>
      </c>
    </row>
    <row r="660" spans="1:4" x14ac:dyDescent="0.5">
      <c r="A660" s="111">
        <v>44057</v>
      </c>
      <c r="B660" s="109" t="s">
        <v>164</v>
      </c>
      <c r="C660" s="110">
        <v>5.3845999999999998</v>
      </c>
      <c r="D660" s="110">
        <v>5.3852000000000002</v>
      </c>
    </row>
    <row r="661" spans="1:4" x14ac:dyDescent="0.5">
      <c r="A661" s="111">
        <v>44060</v>
      </c>
      <c r="B661" s="109" t="s">
        <v>164</v>
      </c>
      <c r="C661" s="110">
        <v>5.4490999999999996</v>
      </c>
      <c r="D661" s="110">
        <v>5.4497</v>
      </c>
    </row>
    <row r="662" spans="1:4" x14ac:dyDescent="0.5">
      <c r="A662" s="111">
        <v>44061</v>
      </c>
      <c r="B662" s="109" t="s">
        <v>164</v>
      </c>
      <c r="C662" s="110">
        <v>5.4653</v>
      </c>
      <c r="D662" s="110">
        <v>5.4659000000000004</v>
      </c>
    </row>
    <row r="663" spans="1:4" x14ac:dyDescent="0.5">
      <c r="A663" s="111">
        <v>44062</v>
      </c>
      <c r="B663" s="109" t="s">
        <v>164</v>
      </c>
      <c r="C663" s="110">
        <v>5.49</v>
      </c>
      <c r="D663" s="110">
        <v>5.4905999999999997</v>
      </c>
    </row>
    <row r="664" spans="1:4" x14ac:dyDescent="0.5">
      <c r="A664" s="111">
        <v>44063</v>
      </c>
      <c r="B664" s="109" t="s">
        <v>164</v>
      </c>
      <c r="C664" s="110">
        <v>5.6504000000000003</v>
      </c>
      <c r="D664" s="110">
        <v>5.6509999999999998</v>
      </c>
    </row>
    <row r="665" spans="1:4" x14ac:dyDescent="0.5">
      <c r="A665" s="111">
        <v>44064</v>
      </c>
      <c r="B665" s="109" t="s">
        <v>164</v>
      </c>
      <c r="C665" s="110">
        <v>5.6058000000000003</v>
      </c>
      <c r="D665" s="110">
        <v>5.6063999999999998</v>
      </c>
    </row>
    <row r="666" spans="1:4" x14ac:dyDescent="0.5">
      <c r="A666" s="111">
        <v>44067</v>
      </c>
      <c r="B666" s="109" t="s">
        <v>164</v>
      </c>
      <c r="C666" s="110">
        <v>5.5948000000000002</v>
      </c>
      <c r="D666" s="110">
        <v>5.5953999999999997</v>
      </c>
    </row>
    <row r="667" spans="1:4" x14ac:dyDescent="0.5">
      <c r="A667" s="111">
        <v>44068</v>
      </c>
      <c r="B667" s="109" t="s">
        <v>164</v>
      </c>
      <c r="C667" s="110">
        <v>5.5991</v>
      </c>
      <c r="D667" s="110">
        <v>5.5997000000000003</v>
      </c>
    </row>
    <row r="668" spans="1:4" x14ac:dyDescent="0.5">
      <c r="A668" s="111">
        <v>44069</v>
      </c>
      <c r="B668" s="109" t="s">
        <v>164</v>
      </c>
      <c r="C668" s="110">
        <v>5.5674000000000001</v>
      </c>
      <c r="D668" s="110">
        <v>5.5679999999999996</v>
      </c>
    </row>
    <row r="669" spans="1:4" x14ac:dyDescent="0.5">
      <c r="A669" s="111">
        <v>44070</v>
      </c>
      <c r="B669" s="109" t="s">
        <v>164</v>
      </c>
      <c r="C669" s="110">
        <v>5.5949999999999998</v>
      </c>
      <c r="D669" s="110">
        <v>5.5956000000000001</v>
      </c>
    </row>
    <row r="670" spans="1:4" x14ac:dyDescent="0.5">
      <c r="A670" s="111">
        <v>44071</v>
      </c>
      <c r="B670" s="109" t="s">
        <v>164</v>
      </c>
      <c r="C670" s="110">
        <v>5.4672999999999998</v>
      </c>
      <c r="D670" s="110">
        <v>5.4679000000000002</v>
      </c>
    </row>
    <row r="671" spans="1:4" x14ac:dyDescent="0.5">
      <c r="A671" s="111">
        <v>44074</v>
      </c>
      <c r="B671" s="109" t="s">
        <v>164</v>
      </c>
      <c r="C671" s="110">
        <v>5.4706999999999999</v>
      </c>
      <c r="D671" s="110">
        <v>5.4713000000000003</v>
      </c>
    </row>
    <row r="672" spans="1:4" x14ac:dyDescent="0.5">
      <c r="A672" s="111">
        <v>44075</v>
      </c>
      <c r="B672" s="109" t="s">
        <v>164</v>
      </c>
      <c r="C672" s="110">
        <v>5.3726000000000003</v>
      </c>
      <c r="D672" s="110">
        <v>5.3731999999999998</v>
      </c>
    </row>
    <row r="673" spans="1:4" x14ac:dyDescent="0.5">
      <c r="A673" s="111">
        <v>44076</v>
      </c>
      <c r="B673" s="109" t="s">
        <v>164</v>
      </c>
      <c r="C673" s="110">
        <v>5.3734999999999999</v>
      </c>
      <c r="D673" s="110">
        <v>5.3741000000000003</v>
      </c>
    </row>
    <row r="674" spans="1:4" x14ac:dyDescent="0.5">
      <c r="A674" s="111">
        <v>44077</v>
      </c>
      <c r="B674" s="109" t="s">
        <v>164</v>
      </c>
      <c r="C674" s="110">
        <v>5.3072999999999997</v>
      </c>
      <c r="D674" s="110">
        <v>5.3079000000000001</v>
      </c>
    </row>
    <row r="675" spans="1:4" x14ac:dyDescent="0.5">
      <c r="A675" s="111">
        <v>44078</v>
      </c>
      <c r="B675" s="109" t="s">
        <v>164</v>
      </c>
      <c r="C675" s="110">
        <v>5.2842000000000002</v>
      </c>
      <c r="D675" s="110">
        <v>5.2847999999999997</v>
      </c>
    </row>
    <row r="676" spans="1:4" x14ac:dyDescent="0.5">
      <c r="A676" s="111">
        <v>44082</v>
      </c>
      <c r="B676" s="109" t="s">
        <v>164</v>
      </c>
      <c r="C676" s="110">
        <v>5.3692000000000002</v>
      </c>
      <c r="D676" s="110">
        <v>5.3697999999999997</v>
      </c>
    </row>
    <row r="677" spans="1:4" x14ac:dyDescent="0.5">
      <c r="A677" s="111">
        <v>44083</v>
      </c>
      <c r="B677" s="109" t="s">
        <v>164</v>
      </c>
      <c r="C677" s="110">
        <v>5.3018000000000001</v>
      </c>
      <c r="D677" s="110">
        <v>5.3023999999999996</v>
      </c>
    </row>
    <row r="678" spans="1:4" x14ac:dyDescent="0.5">
      <c r="A678" s="111">
        <v>44084</v>
      </c>
      <c r="B678" s="109" t="s">
        <v>164</v>
      </c>
      <c r="C678" s="110">
        <v>5.2930000000000001</v>
      </c>
      <c r="D678" s="110">
        <v>5.2935999999999996</v>
      </c>
    </row>
    <row r="679" spans="1:4" x14ac:dyDescent="0.5">
      <c r="A679" s="111">
        <v>44085</v>
      </c>
      <c r="B679" s="109" t="s">
        <v>164</v>
      </c>
      <c r="C679" s="110">
        <v>5.2847999999999997</v>
      </c>
      <c r="D679" s="110">
        <v>5.2854000000000001</v>
      </c>
    </row>
    <row r="680" spans="1:4" x14ac:dyDescent="0.5">
      <c r="A680" s="111">
        <v>44088</v>
      </c>
      <c r="B680" s="109" t="s">
        <v>164</v>
      </c>
      <c r="C680" s="110">
        <v>5.2977999999999996</v>
      </c>
      <c r="D680" s="110">
        <v>5.2984</v>
      </c>
    </row>
    <row r="681" spans="1:4" x14ac:dyDescent="0.5">
      <c r="A681" s="111">
        <v>44089</v>
      </c>
      <c r="B681" s="109" t="s">
        <v>164</v>
      </c>
      <c r="C681" s="110">
        <v>5.2721999999999998</v>
      </c>
      <c r="D681" s="110">
        <v>5.2728000000000002</v>
      </c>
    </row>
    <row r="682" spans="1:4" x14ac:dyDescent="0.5">
      <c r="A682" s="111">
        <v>44090</v>
      </c>
      <c r="B682" s="109" t="s">
        <v>164</v>
      </c>
      <c r="C682" s="110">
        <v>5.2526000000000002</v>
      </c>
      <c r="D682" s="110">
        <v>5.2531999999999996</v>
      </c>
    </row>
    <row r="683" spans="1:4" x14ac:dyDescent="0.5">
      <c r="A683" s="111">
        <v>44091</v>
      </c>
      <c r="B683" s="109" t="s">
        <v>164</v>
      </c>
      <c r="C683" s="110">
        <v>5.2587000000000002</v>
      </c>
      <c r="D683" s="110">
        <v>5.2592999999999996</v>
      </c>
    </row>
    <row r="684" spans="1:4" x14ac:dyDescent="0.5">
      <c r="A684" s="111">
        <v>44092</v>
      </c>
      <c r="B684" s="109" t="s">
        <v>164</v>
      </c>
      <c r="C684" s="110">
        <v>5.2882999999999996</v>
      </c>
      <c r="D684" s="110">
        <v>5.2888999999999999</v>
      </c>
    </row>
    <row r="685" spans="1:4" x14ac:dyDescent="0.5">
      <c r="A685" s="111">
        <v>44095</v>
      </c>
      <c r="B685" s="109" t="s">
        <v>164</v>
      </c>
      <c r="C685" s="110">
        <v>5.4433999999999996</v>
      </c>
      <c r="D685" s="110">
        <v>5.444</v>
      </c>
    </row>
    <row r="686" spans="1:4" x14ac:dyDescent="0.5">
      <c r="A686" s="111">
        <v>44096</v>
      </c>
      <c r="B686" s="109" t="s">
        <v>164</v>
      </c>
      <c r="C686" s="110">
        <v>5.4322999999999997</v>
      </c>
      <c r="D686" s="110">
        <v>5.4329000000000001</v>
      </c>
    </row>
    <row r="687" spans="1:4" x14ac:dyDescent="0.5">
      <c r="A687" s="111">
        <v>44097</v>
      </c>
      <c r="B687" s="109" t="s">
        <v>164</v>
      </c>
      <c r="C687" s="110">
        <v>5.5305</v>
      </c>
      <c r="D687" s="110">
        <v>5.5311000000000003</v>
      </c>
    </row>
    <row r="688" spans="1:4" x14ac:dyDescent="0.5">
      <c r="A688" s="111">
        <v>44098</v>
      </c>
      <c r="B688" s="109" t="s">
        <v>164</v>
      </c>
      <c r="C688" s="110">
        <v>5.5708000000000002</v>
      </c>
      <c r="D688" s="110">
        <v>5.5713999999999997</v>
      </c>
    </row>
    <row r="689" spans="1:4" x14ac:dyDescent="0.5">
      <c r="A689" s="111">
        <v>44099</v>
      </c>
      <c r="B689" s="109" t="s">
        <v>164</v>
      </c>
      <c r="C689" s="110">
        <v>5.5660999999999996</v>
      </c>
      <c r="D689" s="110">
        <v>5.5667</v>
      </c>
    </row>
    <row r="690" spans="1:4" x14ac:dyDescent="0.5">
      <c r="A690" s="111">
        <v>44102</v>
      </c>
      <c r="B690" s="109" t="s">
        <v>164</v>
      </c>
      <c r="C690" s="110">
        <v>5.5852000000000004</v>
      </c>
      <c r="D690" s="110">
        <v>5.5857999999999999</v>
      </c>
    </row>
    <row r="691" spans="1:4" x14ac:dyDescent="0.5">
      <c r="A691" s="111">
        <v>44103</v>
      </c>
      <c r="B691" s="109" t="s">
        <v>164</v>
      </c>
      <c r="C691" s="110">
        <v>5.6520999999999999</v>
      </c>
      <c r="D691" s="110">
        <v>5.6528</v>
      </c>
    </row>
    <row r="692" spans="1:4" x14ac:dyDescent="0.5">
      <c r="A692" s="111">
        <v>44104</v>
      </c>
      <c r="B692" s="109" t="s">
        <v>164</v>
      </c>
      <c r="C692" s="110">
        <v>5.6401000000000003</v>
      </c>
      <c r="D692" s="110">
        <v>5.6406999999999998</v>
      </c>
    </row>
    <row r="693" spans="1:4" x14ac:dyDescent="0.5">
      <c r="A693" s="111">
        <v>44105</v>
      </c>
      <c r="B693" s="109" t="s">
        <v>164</v>
      </c>
      <c r="C693" s="110">
        <v>5.6435000000000004</v>
      </c>
      <c r="D693" s="110">
        <v>5.6440999999999999</v>
      </c>
    </row>
    <row r="694" spans="1:4" x14ac:dyDescent="0.5">
      <c r="A694" s="111">
        <v>44106</v>
      </c>
      <c r="B694" s="109" t="s">
        <v>164</v>
      </c>
      <c r="C694" s="110">
        <v>5.6458000000000004</v>
      </c>
      <c r="D694" s="110">
        <v>5.6463999999999999</v>
      </c>
    </row>
    <row r="695" spans="1:4" x14ac:dyDescent="0.5">
      <c r="A695" s="111">
        <v>44109</v>
      </c>
      <c r="B695" s="109" t="s">
        <v>164</v>
      </c>
      <c r="C695" s="110">
        <v>5.6292999999999997</v>
      </c>
      <c r="D695" s="110">
        <v>5.6299000000000001</v>
      </c>
    </row>
    <row r="696" spans="1:4" x14ac:dyDescent="0.5">
      <c r="A696" s="111">
        <v>44110</v>
      </c>
      <c r="B696" s="109" t="s">
        <v>164</v>
      </c>
      <c r="C696" s="110">
        <v>5.5198999999999998</v>
      </c>
      <c r="D696" s="110">
        <v>5.5205000000000002</v>
      </c>
    </row>
    <row r="697" spans="1:4" x14ac:dyDescent="0.5">
      <c r="A697" s="111">
        <v>44111</v>
      </c>
      <c r="B697" s="109" t="s">
        <v>164</v>
      </c>
      <c r="C697" s="110">
        <v>5.6012000000000004</v>
      </c>
      <c r="D697" s="110">
        <v>5.6017999999999999</v>
      </c>
    </row>
    <row r="698" spans="1:4" x14ac:dyDescent="0.5">
      <c r="A698" s="111">
        <v>44112</v>
      </c>
      <c r="B698" s="109" t="s">
        <v>164</v>
      </c>
      <c r="C698" s="110">
        <v>5.6193999999999997</v>
      </c>
      <c r="D698" s="110">
        <v>5.62</v>
      </c>
    </row>
    <row r="699" spans="1:4" x14ac:dyDescent="0.5">
      <c r="A699" s="111">
        <v>44113</v>
      </c>
      <c r="B699" s="109" t="s">
        <v>164</v>
      </c>
      <c r="C699" s="110">
        <v>5.5387000000000004</v>
      </c>
      <c r="D699" s="110">
        <v>5.5392999999999999</v>
      </c>
    </row>
    <row r="700" spans="1:4" x14ac:dyDescent="0.5">
      <c r="A700" s="111">
        <v>44117</v>
      </c>
      <c r="B700" s="109" t="s">
        <v>164</v>
      </c>
      <c r="C700" s="110">
        <v>5.5853999999999999</v>
      </c>
      <c r="D700" s="110">
        <v>5.5858999999999996</v>
      </c>
    </row>
    <row r="701" spans="1:4" x14ac:dyDescent="0.5">
      <c r="A701" s="111">
        <v>44118</v>
      </c>
      <c r="B701" s="109" t="s">
        <v>164</v>
      </c>
      <c r="C701" s="110">
        <v>5.5669000000000004</v>
      </c>
      <c r="D701" s="110">
        <v>5.5674999999999999</v>
      </c>
    </row>
    <row r="702" spans="1:4" x14ac:dyDescent="0.5">
      <c r="A702" s="111">
        <v>44119</v>
      </c>
      <c r="B702" s="109" t="s">
        <v>164</v>
      </c>
      <c r="C702" s="110">
        <v>5.6166</v>
      </c>
      <c r="D702" s="110">
        <v>5.6172000000000004</v>
      </c>
    </row>
    <row r="703" spans="1:4" x14ac:dyDescent="0.5">
      <c r="A703" s="111">
        <v>44120</v>
      </c>
      <c r="B703" s="109" t="s">
        <v>164</v>
      </c>
      <c r="C703" s="110">
        <v>5.6219999999999999</v>
      </c>
      <c r="D703" s="110">
        <v>5.6226000000000003</v>
      </c>
    </row>
    <row r="704" spans="1:4" x14ac:dyDescent="0.5">
      <c r="A704" s="111">
        <v>44123</v>
      </c>
      <c r="B704" s="109" t="s">
        <v>164</v>
      </c>
      <c r="C704" s="110">
        <v>5.6017000000000001</v>
      </c>
      <c r="D704" s="110">
        <v>5.6022999999999996</v>
      </c>
    </row>
    <row r="705" spans="1:4" x14ac:dyDescent="0.5">
      <c r="A705" s="111">
        <v>44124</v>
      </c>
      <c r="B705" s="109" t="s">
        <v>164</v>
      </c>
      <c r="C705" s="110">
        <v>5.5823999999999998</v>
      </c>
      <c r="D705" s="110">
        <v>5.5830000000000002</v>
      </c>
    </row>
    <row r="706" spans="1:4" x14ac:dyDescent="0.5">
      <c r="A706" s="111">
        <v>44125</v>
      </c>
      <c r="B706" s="109" t="s">
        <v>164</v>
      </c>
      <c r="C706" s="110">
        <v>5.6</v>
      </c>
      <c r="D706" s="110">
        <v>5.6006</v>
      </c>
    </row>
    <row r="707" spans="1:4" x14ac:dyDescent="0.5">
      <c r="A707" s="111">
        <v>44126</v>
      </c>
      <c r="B707" s="109" t="s">
        <v>164</v>
      </c>
      <c r="C707" s="110">
        <v>5.5814000000000004</v>
      </c>
      <c r="D707" s="110">
        <v>5.5819999999999999</v>
      </c>
    </row>
    <row r="708" spans="1:4" x14ac:dyDescent="0.5">
      <c r="A708" s="111">
        <v>44127</v>
      </c>
      <c r="B708" s="109" t="s">
        <v>164</v>
      </c>
      <c r="C708" s="110">
        <v>5.6113999999999997</v>
      </c>
      <c r="D708" s="110">
        <v>5.6120000000000001</v>
      </c>
    </row>
    <row r="709" spans="1:4" x14ac:dyDescent="0.5">
      <c r="A709" s="111">
        <v>44130</v>
      </c>
      <c r="B709" s="109" t="s">
        <v>164</v>
      </c>
      <c r="C709" s="110">
        <v>5.6322000000000001</v>
      </c>
      <c r="D709" s="110">
        <v>5.6327999999999996</v>
      </c>
    </row>
    <row r="710" spans="1:4" x14ac:dyDescent="0.5">
      <c r="A710" s="111">
        <v>44131</v>
      </c>
      <c r="B710" s="109" t="s">
        <v>164</v>
      </c>
      <c r="C710" s="110">
        <v>5.6483999999999996</v>
      </c>
      <c r="D710" s="110">
        <v>5.6490999999999998</v>
      </c>
    </row>
    <row r="711" spans="1:4" x14ac:dyDescent="0.5">
      <c r="A711" s="111">
        <v>44132</v>
      </c>
      <c r="B711" s="109" t="s">
        <v>164</v>
      </c>
      <c r="C711" s="110">
        <v>5.7319000000000004</v>
      </c>
      <c r="D711" s="110">
        <v>5.7324999999999999</v>
      </c>
    </row>
    <row r="712" spans="1:4" x14ac:dyDescent="0.5">
      <c r="A712" s="111">
        <v>44133</v>
      </c>
      <c r="B712" s="109" t="s">
        <v>164</v>
      </c>
      <c r="C712" s="110">
        <v>5.7797000000000001</v>
      </c>
      <c r="D712" s="110">
        <v>5.7803000000000004</v>
      </c>
    </row>
    <row r="713" spans="1:4" x14ac:dyDescent="0.5">
      <c r="A713" s="111">
        <v>44134</v>
      </c>
      <c r="B713" s="109" t="s">
        <v>164</v>
      </c>
      <c r="C713" s="110">
        <v>5.7712000000000003</v>
      </c>
      <c r="D713" s="110">
        <v>5.7717999999999998</v>
      </c>
    </row>
    <row r="714" spans="1:4" x14ac:dyDescent="0.5">
      <c r="A714" s="111">
        <v>44138</v>
      </c>
      <c r="B714" s="109" t="s">
        <v>164</v>
      </c>
      <c r="C714" s="110">
        <v>5.6889000000000003</v>
      </c>
      <c r="D714" s="110">
        <v>5.6894999999999998</v>
      </c>
    </row>
    <row r="715" spans="1:4" x14ac:dyDescent="0.5">
      <c r="A715" s="111">
        <v>44139</v>
      </c>
      <c r="B715" s="109" t="s">
        <v>164</v>
      </c>
      <c r="C715" s="110">
        <v>5.6925999999999997</v>
      </c>
      <c r="D715" s="110">
        <v>5.6932</v>
      </c>
    </row>
    <row r="716" spans="1:4" x14ac:dyDescent="0.5">
      <c r="A716" s="111">
        <v>44140</v>
      </c>
      <c r="B716" s="109" t="s">
        <v>164</v>
      </c>
      <c r="C716" s="110">
        <v>5.5617999999999999</v>
      </c>
      <c r="D716" s="110">
        <v>5.5624000000000002</v>
      </c>
    </row>
    <row r="717" spans="1:4" x14ac:dyDescent="0.5">
      <c r="A717" s="111">
        <v>44141</v>
      </c>
      <c r="B717" s="109" t="s">
        <v>164</v>
      </c>
      <c r="C717" s="110">
        <v>5.5307000000000004</v>
      </c>
      <c r="D717" s="110">
        <v>5.5312999999999999</v>
      </c>
    </row>
    <row r="718" spans="1:4" x14ac:dyDescent="0.5">
      <c r="A718" s="111">
        <v>44144</v>
      </c>
      <c r="B718" s="109" t="s">
        <v>164</v>
      </c>
      <c r="C718" s="110">
        <v>5.2815000000000003</v>
      </c>
      <c r="D718" s="110">
        <v>5.2820999999999998</v>
      </c>
    </row>
    <row r="719" spans="1:4" x14ac:dyDescent="0.5">
      <c r="A719" s="111">
        <v>44145</v>
      </c>
      <c r="B719" s="109" t="s">
        <v>164</v>
      </c>
      <c r="C719" s="110">
        <v>5.3689999999999998</v>
      </c>
      <c r="D719" s="110">
        <v>5.3696000000000002</v>
      </c>
    </row>
    <row r="720" spans="1:4" x14ac:dyDescent="0.5">
      <c r="A720" s="111">
        <v>44146</v>
      </c>
      <c r="B720" s="109" t="s">
        <v>164</v>
      </c>
      <c r="C720" s="110">
        <v>5.4013999999999998</v>
      </c>
      <c r="D720" s="110">
        <v>5.4020000000000001</v>
      </c>
    </row>
    <row r="721" spans="1:4" x14ac:dyDescent="0.5">
      <c r="A721" s="111">
        <v>44147</v>
      </c>
      <c r="B721" s="109" t="s">
        <v>164</v>
      </c>
      <c r="C721" s="110">
        <v>5.4088000000000003</v>
      </c>
      <c r="D721" s="110">
        <v>5.4093999999999998</v>
      </c>
    </row>
    <row r="722" spans="1:4" x14ac:dyDescent="0.5">
      <c r="A722" s="111">
        <v>44148</v>
      </c>
      <c r="B722" s="109" t="s">
        <v>164</v>
      </c>
      <c r="C722" s="110">
        <v>5.4847999999999999</v>
      </c>
      <c r="D722" s="110">
        <v>5.4854000000000003</v>
      </c>
    </row>
    <row r="723" spans="1:4" x14ac:dyDescent="0.5">
      <c r="A723" s="111">
        <v>44151</v>
      </c>
      <c r="B723" s="109" t="s">
        <v>164</v>
      </c>
      <c r="C723" s="110">
        <v>5.4192</v>
      </c>
      <c r="D723" s="110">
        <v>5.4198000000000004</v>
      </c>
    </row>
    <row r="724" spans="1:4" x14ac:dyDescent="0.5">
      <c r="A724" s="111">
        <v>44152</v>
      </c>
      <c r="B724" s="109" t="s">
        <v>164</v>
      </c>
      <c r="C724" s="110">
        <v>5.3962000000000003</v>
      </c>
      <c r="D724" s="110">
        <v>5.3967999999999998</v>
      </c>
    </row>
    <row r="725" spans="1:4" x14ac:dyDescent="0.5">
      <c r="A725" s="111">
        <v>44153</v>
      </c>
      <c r="B725" s="109" t="s">
        <v>164</v>
      </c>
      <c r="C725" s="110">
        <v>5.2926000000000002</v>
      </c>
      <c r="D725" s="110">
        <v>5.2931999999999997</v>
      </c>
    </row>
    <row r="726" spans="1:4" x14ac:dyDescent="0.5">
      <c r="A726" s="111">
        <v>44154</v>
      </c>
      <c r="B726" s="109" t="s">
        <v>164</v>
      </c>
      <c r="C726" s="110">
        <v>5.3323999999999998</v>
      </c>
      <c r="D726" s="110">
        <v>5.3330000000000002</v>
      </c>
    </row>
    <row r="727" spans="1:4" x14ac:dyDescent="0.5">
      <c r="A727" s="111">
        <v>44155</v>
      </c>
      <c r="B727" s="109" t="s">
        <v>164</v>
      </c>
      <c r="C727" s="110">
        <v>5.3498999999999999</v>
      </c>
      <c r="D727" s="110">
        <v>5.3505000000000003</v>
      </c>
    </row>
    <row r="728" spans="1:4" x14ac:dyDescent="0.5">
      <c r="A728" s="111">
        <v>44158</v>
      </c>
      <c r="B728" s="109" t="s">
        <v>164</v>
      </c>
      <c r="C728" s="110">
        <v>5.3822000000000001</v>
      </c>
      <c r="D728" s="110">
        <v>5.3827999999999996</v>
      </c>
    </row>
    <row r="729" spans="1:4" x14ac:dyDescent="0.5">
      <c r="A729" s="111">
        <v>44159</v>
      </c>
      <c r="B729" s="109" t="s">
        <v>164</v>
      </c>
      <c r="C729" s="110">
        <v>5.4031000000000002</v>
      </c>
      <c r="D729" s="110">
        <v>5.4036999999999997</v>
      </c>
    </row>
    <row r="730" spans="1:4" x14ac:dyDescent="0.5">
      <c r="A730" s="111">
        <v>44160</v>
      </c>
      <c r="B730" s="109" t="s">
        <v>164</v>
      </c>
      <c r="C730" s="110">
        <v>5.3502000000000001</v>
      </c>
      <c r="D730" s="110">
        <v>5.3507999999999996</v>
      </c>
    </row>
    <row r="731" spans="1:4" x14ac:dyDescent="0.5">
      <c r="A731" s="111">
        <v>44161</v>
      </c>
      <c r="B731" s="109" t="s">
        <v>164</v>
      </c>
      <c r="C731" s="110">
        <v>5.3194999999999997</v>
      </c>
      <c r="D731" s="110">
        <v>5.3201000000000001</v>
      </c>
    </row>
    <row r="732" spans="1:4" x14ac:dyDescent="0.5">
      <c r="A732" s="111">
        <v>44162</v>
      </c>
      <c r="B732" s="109" t="s">
        <v>164</v>
      </c>
      <c r="C732" s="110">
        <v>5.3487999999999998</v>
      </c>
      <c r="D732" s="110">
        <v>5.3494000000000002</v>
      </c>
    </row>
    <row r="733" spans="1:4" x14ac:dyDescent="0.5">
      <c r="A733" s="111">
        <v>44165</v>
      </c>
      <c r="B733" s="109" t="s">
        <v>164</v>
      </c>
      <c r="C733" s="110">
        <v>5.3311000000000002</v>
      </c>
      <c r="D733" s="110">
        <v>5.3316999999999997</v>
      </c>
    </row>
    <row r="734" spans="1:4" x14ac:dyDescent="0.5">
      <c r="A734" s="111">
        <v>44166</v>
      </c>
      <c r="B734" s="109" t="s">
        <v>164</v>
      </c>
      <c r="C734" s="110">
        <v>5.2782999999999998</v>
      </c>
      <c r="D734" s="110">
        <v>5.2789000000000001</v>
      </c>
    </row>
    <row r="735" spans="1:4" x14ac:dyDescent="0.5">
      <c r="A735" s="111">
        <v>44167</v>
      </c>
      <c r="B735" s="109" t="s">
        <v>164</v>
      </c>
      <c r="C735" s="110">
        <v>5.2260999999999997</v>
      </c>
      <c r="D735" s="110">
        <v>5.2267000000000001</v>
      </c>
    </row>
    <row r="736" spans="1:4" x14ac:dyDescent="0.5">
      <c r="A736" s="111">
        <v>44168</v>
      </c>
      <c r="B736" s="109" t="s">
        <v>164</v>
      </c>
      <c r="C736" s="110">
        <v>5.1619000000000002</v>
      </c>
      <c r="D736" s="110">
        <v>5.1624999999999996</v>
      </c>
    </row>
    <row r="737" spans="1:4" x14ac:dyDescent="0.5">
      <c r="A737" s="111">
        <v>44169</v>
      </c>
      <c r="B737" s="109" t="s">
        <v>164</v>
      </c>
      <c r="C737" s="110">
        <v>5.17</v>
      </c>
      <c r="D737" s="110">
        <v>5.1706000000000003</v>
      </c>
    </row>
    <row r="738" spans="1:4" x14ac:dyDescent="0.5">
      <c r="A738" s="111">
        <v>44172</v>
      </c>
      <c r="B738" s="109" t="s">
        <v>164</v>
      </c>
      <c r="C738" s="110">
        <v>5.1012000000000004</v>
      </c>
      <c r="D738" s="110">
        <v>5.1017999999999999</v>
      </c>
    </row>
    <row r="739" spans="1:4" x14ac:dyDescent="0.5">
      <c r="A739" s="111">
        <v>44173</v>
      </c>
      <c r="B739" s="109" t="s">
        <v>164</v>
      </c>
      <c r="C739" s="110">
        <v>5.0914000000000001</v>
      </c>
      <c r="D739" s="110">
        <v>5.0919999999999996</v>
      </c>
    </row>
    <row r="740" spans="1:4" x14ac:dyDescent="0.5">
      <c r="A740" s="111">
        <v>44174</v>
      </c>
      <c r="B740" s="109" t="s">
        <v>164</v>
      </c>
      <c r="C740" s="110">
        <v>5.1102999999999996</v>
      </c>
      <c r="D740" s="110">
        <v>5.1109</v>
      </c>
    </row>
    <row r="741" spans="1:4" x14ac:dyDescent="0.5">
      <c r="A741" s="111">
        <v>44175</v>
      </c>
      <c r="B741" s="109" t="s">
        <v>164</v>
      </c>
      <c r="C741" s="110">
        <v>5.0846</v>
      </c>
      <c r="D741" s="110">
        <v>5.0852000000000004</v>
      </c>
    </row>
    <row r="742" spans="1:4" x14ac:dyDescent="0.5">
      <c r="A742" s="111">
        <v>44176</v>
      </c>
      <c r="B742" s="109" t="s">
        <v>164</v>
      </c>
      <c r="C742" s="110">
        <v>5.0685000000000002</v>
      </c>
      <c r="D742" s="110">
        <v>5.0690999999999997</v>
      </c>
    </row>
    <row r="743" spans="1:4" x14ac:dyDescent="0.5">
      <c r="A743" s="111">
        <v>44179</v>
      </c>
      <c r="B743" s="109" t="s">
        <v>164</v>
      </c>
      <c r="C743" s="110">
        <v>5.0571999999999999</v>
      </c>
      <c r="D743" s="110">
        <v>5.0578000000000003</v>
      </c>
    </row>
    <row r="744" spans="1:4" x14ac:dyDescent="0.5">
      <c r="A744" s="111">
        <v>44180</v>
      </c>
      <c r="B744" s="109" t="s">
        <v>164</v>
      </c>
      <c r="C744" s="110">
        <v>5.0961999999999996</v>
      </c>
      <c r="D744" s="110">
        <v>5.0968</v>
      </c>
    </row>
    <row r="745" spans="1:4" x14ac:dyDescent="0.5">
      <c r="A745" s="111">
        <v>44181</v>
      </c>
      <c r="B745" s="109" t="s">
        <v>164</v>
      </c>
      <c r="C745" s="110">
        <v>5.1051000000000002</v>
      </c>
      <c r="D745" s="110">
        <v>5.1056999999999997</v>
      </c>
    </row>
    <row r="746" spans="1:4" x14ac:dyDescent="0.5">
      <c r="A746" s="111">
        <v>44182</v>
      </c>
      <c r="B746" s="109" t="s">
        <v>164</v>
      </c>
      <c r="C746" s="110">
        <v>5.0606</v>
      </c>
      <c r="D746" s="110">
        <v>5.0612000000000004</v>
      </c>
    </row>
    <row r="747" spans="1:4" x14ac:dyDescent="0.5">
      <c r="A747" s="111">
        <v>44183</v>
      </c>
      <c r="B747" s="109" t="s">
        <v>164</v>
      </c>
      <c r="C747" s="110">
        <v>5.0979999999999999</v>
      </c>
      <c r="D747" s="110">
        <v>5.0986000000000002</v>
      </c>
    </row>
    <row r="748" spans="1:4" x14ac:dyDescent="0.5">
      <c r="A748" s="111">
        <v>44186</v>
      </c>
      <c r="B748" s="109" t="s">
        <v>164</v>
      </c>
      <c r="C748" s="110">
        <v>5.1566000000000001</v>
      </c>
      <c r="D748" s="110">
        <v>5.1571999999999996</v>
      </c>
    </row>
    <row r="749" spans="1:4" x14ac:dyDescent="0.5">
      <c r="A749" s="111">
        <v>44187</v>
      </c>
      <c r="B749" s="109" t="s">
        <v>164</v>
      </c>
      <c r="C749" s="110">
        <v>5.1467000000000001</v>
      </c>
      <c r="D749" s="110">
        <v>5.1473000000000004</v>
      </c>
    </row>
    <row r="750" spans="1:4" x14ac:dyDescent="0.5">
      <c r="A750" s="111">
        <v>44188</v>
      </c>
      <c r="B750" s="109" t="s">
        <v>164</v>
      </c>
      <c r="C750" s="110">
        <v>5.1734</v>
      </c>
      <c r="D750" s="110">
        <v>5.1740000000000004</v>
      </c>
    </row>
    <row r="751" spans="1:4" x14ac:dyDescent="0.5">
      <c r="A751" s="111">
        <v>44189</v>
      </c>
      <c r="B751" s="109" t="s">
        <v>164</v>
      </c>
      <c r="C751" s="110">
        <v>5.1784999999999997</v>
      </c>
      <c r="D751" s="110">
        <v>5.18</v>
      </c>
    </row>
    <row r="752" spans="1:4" x14ac:dyDescent="0.5">
      <c r="A752" s="111">
        <v>44193</v>
      </c>
      <c r="B752" s="109" t="s">
        <v>164</v>
      </c>
      <c r="C752" s="110">
        <v>5.2384000000000004</v>
      </c>
      <c r="D752" s="110">
        <v>5.2389999999999999</v>
      </c>
    </row>
    <row r="753" spans="1:4" x14ac:dyDescent="0.5">
      <c r="A753" s="111">
        <v>44194</v>
      </c>
      <c r="B753" s="109" t="s">
        <v>164</v>
      </c>
      <c r="C753" s="110">
        <v>5.1936</v>
      </c>
      <c r="D753" s="110">
        <v>5.1942000000000004</v>
      </c>
    </row>
    <row r="754" spans="1:4" x14ac:dyDescent="0.5">
      <c r="A754" s="111">
        <v>44195</v>
      </c>
      <c r="B754" s="109" t="s">
        <v>164</v>
      </c>
      <c r="C754" s="110">
        <v>5.1961000000000004</v>
      </c>
      <c r="D754" s="110">
        <v>5.1966999999999999</v>
      </c>
    </row>
    <row r="755" spans="1:4" x14ac:dyDescent="0.5">
      <c r="A755" s="111">
        <v>44196</v>
      </c>
      <c r="B755" s="109" t="s">
        <v>164</v>
      </c>
      <c r="C755" s="110">
        <v>5.1961000000000004</v>
      </c>
      <c r="D755" s="110">
        <v>5.1966999999999999</v>
      </c>
    </row>
    <row r="756" spans="1:4" x14ac:dyDescent="0.5">
      <c r="A756" s="111">
        <v>44200</v>
      </c>
      <c r="B756" s="109" t="s">
        <v>164</v>
      </c>
      <c r="C756" s="110">
        <v>5.1619999999999999</v>
      </c>
      <c r="D756" s="110">
        <v>5.1626000000000003</v>
      </c>
    </row>
    <row r="757" spans="1:4" x14ac:dyDescent="0.5">
      <c r="A757" s="111">
        <v>44201</v>
      </c>
      <c r="B757" s="109" t="s">
        <v>164</v>
      </c>
      <c r="C757" s="110">
        <v>5.3262999999999998</v>
      </c>
      <c r="D757" s="110">
        <v>5.3269000000000002</v>
      </c>
    </row>
    <row r="758" spans="1:4" x14ac:dyDescent="0.5">
      <c r="A758" s="111">
        <v>44202</v>
      </c>
      <c r="B758" s="109" t="s">
        <v>164</v>
      </c>
      <c r="C758" s="110">
        <v>5.3175999999999997</v>
      </c>
      <c r="D758" s="110">
        <v>5.3182</v>
      </c>
    </row>
    <row r="759" spans="1:4" x14ac:dyDescent="0.5">
      <c r="A759" s="111">
        <v>44203</v>
      </c>
      <c r="B759" s="109" t="s">
        <v>164</v>
      </c>
      <c r="C759" s="110">
        <v>5.3426999999999998</v>
      </c>
      <c r="D759" s="110">
        <v>5.3433000000000002</v>
      </c>
    </row>
    <row r="760" spans="1:4" x14ac:dyDescent="0.5">
      <c r="A760" s="111">
        <v>44204</v>
      </c>
      <c r="B760" s="109" t="s">
        <v>164</v>
      </c>
      <c r="C760" s="110">
        <v>5.3677000000000001</v>
      </c>
      <c r="D760" s="110">
        <v>5.3682999999999996</v>
      </c>
    </row>
    <row r="761" spans="1:4" x14ac:dyDescent="0.5">
      <c r="A761" s="111">
        <v>44207</v>
      </c>
      <c r="B761" s="109" t="s">
        <v>164</v>
      </c>
      <c r="C761" s="110">
        <v>5.4960000000000004</v>
      </c>
      <c r="D761" s="110">
        <v>5.4965999999999999</v>
      </c>
    </row>
    <row r="762" spans="1:4" x14ac:dyDescent="0.5">
      <c r="A762" s="111">
        <v>44208</v>
      </c>
      <c r="B762" s="109" t="s">
        <v>164</v>
      </c>
      <c r="C762" s="110">
        <v>5.4630999999999998</v>
      </c>
      <c r="D762" s="110">
        <v>5.4637000000000002</v>
      </c>
    </row>
    <row r="763" spans="1:4" x14ac:dyDescent="0.5">
      <c r="A763" s="111">
        <v>44209</v>
      </c>
      <c r="B763" s="109" t="s">
        <v>164</v>
      </c>
      <c r="C763" s="110">
        <v>5.3064</v>
      </c>
      <c r="D763" s="110">
        <v>5.3070000000000004</v>
      </c>
    </row>
    <row r="764" spans="1:4" x14ac:dyDescent="0.5">
      <c r="A764" s="111">
        <v>44210</v>
      </c>
      <c r="B764" s="109" t="s">
        <v>164</v>
      </c>
      <c r="C764" s="110">
        <v>5.2610999999999999</v>
      </c>
      <c r="D764" s="110">
        <v>5.2617000000000003</v>
      </c>
    </row>
    <row r="765" spans="1:4" x14ac:dyDescent="0.5">
      <c r="A765" s="111">
        <v>44211</v>
      </c>
      <c r="B765" s="109" t="s">
        <v>164</v>
      </c>
      <c r="C765" s="110">
        <v>5.2708000000000004</v>
      </c>
      <c r="D765" s="110">
        <v>5.2713999999999999</v>
      </c>
    </row>
    <row r="766" spans="1:4" x14ac:dyDescent="0.5">
      <c r="A766" s="111">
        <v>44214</v>
      </c>
      <c r="B766" s="109" t="s">
        <v>164</v>
      </c>
      <c r="C766" s="110">
        <v>5.2782</v>
      </c>
      <c r="D766" s="110">
        <v>5.2788000000000004</v>
      </c>
    </row>
    <row r="767" spans="1:4" x14ac:dyDescent="0.5">
      <c r="A767" s="111">
        <v>44215</v>
      </c>
      <c r="B767" s="109" t="s">
        <v>164</v>
      </c>
      <c r="C767" s="110">
        <v>5.2938999999999998</v>
      </c>
      <c r="D767" s="110">
        <v>5.2945000000000002</v>
      </c>
    </row>
    <row r="768" spans="1:4" x14ac:dyDescent="0.5">
      <c r="A768" s="111">
        <v>44216</v>
      </c>
      <c r="B768" s="109" t="s">
        <v>164</v>
      </c>
      <c r="C768" s="110">
        <v>5.3026999999999997</v>
      </c>
      <c r="D768" s="110">
        <v>5.3033000000000001</v>
      </c>
    </row>
    <row r="769" spans="1:4" x14ac:dyDescent="0.5">
      <c r="A769" s="111">
        <v>44217</v>
      </c>
      <c r="B769" s="109" t="s">
        <v>164</v>
      </c>
      <c r="C769" s="110">
        <v>5.3159999999999998</v>
      </c>
      <c r="D769" s="110">
        <v>5.3166000000000002</v>
      </c>
    </row>
    <row r="770" spans="1:4" x14ac:dyDescent="0.5">
      <c r="A770" s="111">
        <v>44218</v>
      </c>
      <c r="B770" s="109" t="s">
        <v>164</v>
      </c>
      <c r="C770" s="110">
        <v>5.4295</v>
      </c>
      <c r="D770" s="110">
        <v>5.4301000000000004</v>
      </c>
    </row>
    <row r="771" spans="1:4" x14ac:dyDescent="0.5">
      <c r="A771" s="111">
        <v>44221</v>
      </c>
      <c r="B771" s="109" t="s">
        <v>164</v>
      </c>
      <c r="C771" s="110">
        <v>5.5073999999999996</v>
      </c>
      <c r="D771" s="110">
        <v>5.5088999999999997</v>
      </c>
    </row>
    <row r="772" spans="1:4" x14ac:dyDescent="0.5">
      <c r="A772" s="111">
        <v>44222</v>
      </c>
      <c r="B772" s="109" t="s">
        <v>164</v>
      </c>
      <c r="C772" s="110">
        <v>5.3859000000000004</v>
      </c>
      <c r="D772" s="110">
        <v>5.3864999999999998</v>
      </c>
    </row>
    <row r="773" spans="1:4" x14ac:dyDescent="0.5">
      <c r="A773" s="111">
        <v>44223</v>
      </c>
      <c r="B773" s="109" t="s">
        <v>164</v>
      </c>
      <c r="C773" s="110">
        <v>5.3818000000000001</v>
      </c>
      <c r="D773" s="110">
        <v>5.3823999999999996</v>
      </c>
    </row>
    <row r="774" spans="1:4" x14ac:dyDescent="0.5">
      <c r="A774" s="111">
        <v>44224</v>
      </c>
      <c r="B774" s="109" t="s">
        <v>164</v>
      </c>
      <c r="C774" s="110">
        <v>5.4276</v>
      </c>
      <c r="D774" s="110">
        <v>5.4282000000000004</v>
      </c>
    </row>
    <row r="775" spans="1:4" x14ac:dyDescent="0.5">
      <c r="A775" s="111">
        <v>44225</v>
      </c>
      <c r="B775" s="109" t="s">
        <v>164</v>
      </c>
      <c r="C775" s="110">
        <v>5.4752999999999998</v>
      </c>
      <c r="D775" s="110">
        <v>5.4759000000000002</v>
      </c>
    </row>
    <row r="776" spans="1:4" x14ac:dyDescent="0.5">
      <c r="A776" s="111">
        <v>44228</v>
      </c>
      <c r="B776" s="109" t="s">
        <v>164</v>
      </c>
      <c r="C776" s="110">
        <v>5.4602000000000004</v>
      </c>
      <c r="D776" s="110">
        <v>5.4607999999999999</v>
      </c>
    </row>
    <row r="777" spans="1:4" x14ac:dyDescent="0.5">
      <c r="A777" s="111">
        <v>44229</v>
      </c>
      <c r="B777" s="109" t="s">
        <v>164</v>
      </c>
      <c r="C777" s="110">
        <v>5.3868999999999998</v>
      </c>
      <c r="D777" s="110">
        <v>5.3875000000000002</v>
      </c>
    </row>
    <row r="778" spans="1:4" x14ac:dyDescent="0.5">
      <c r="A778" s="111">
        <v>44230</v>
      </c>
      <c r="B778" s="109" t="s">
        <v>164</v>
      </c>
      <c r="C778" s="110">
        <v>5.3417000000000003</v>
      </c>
      <c r="D778" s="110">
        <v>5.3422999999999998</v>
      </c>
    </row>
    <row r="779" spans="1:4" x14ac:dyDescent="0.5">
      <c r="A779" s="111">
        <v>44231</v>
      </c>
      <c r="B779" s="109" t="s">
        <v>164</v>
      </c>
      <c r="C779" s="110">
        <v>5.3903999999999996</v>
      </c>
      <c r="D779" s="110">
        <v>5.391</v>
      </c>
    </row>
    <row r="780" spans="1:4" x14ac:dyDescent="0.5">
      <c r="A780" s="111">
        <v>44232</v>
      </c>
      <c r="B780" s="109" t="s">
        <v>164</v>
      </c>
      <c r="C780" s="110">
        <v>5.3878000000000004</v>
      </c>
      <c r="D780" s="110">
        <v>5.3883999999999999</v>
      </c>
    </row>
    <row r="781" spans="1:4" x14ac:dyDescent="0.5">
      <c r="A781" s="111">
        <v>44235</v>
      </c>
      <c r="B781" s="109" t="s">
        <v>164</v>
      </c>
      <c r="C781" s="110">
        <v>5.3663999999999996</v>
      </c>
      <c r="D781" s="110">
        <v>5.367</v>
      </c>
    </row>
    <row r="782" spans="1:4" x14ac:dyDescent="0.5">
      <c r="A782" s="111">
        <v>44236</v>
      </c>
      <c r="B782" s="109" t="s">
        <v>164</v>
      </c>
      <c r="C782" s="110">
        <v>5.4210000000000003</v>
      </c>
      <c r="D782" s="110">
        <v>5.4215999999999998</v>
      </c>
    </row>
    <row r="783" spans="1:4" x14ac:dyDescent="0.5">
      <c r="A783" s="111">
        <v>44237</v>
      </c>
      <c r="B783" s="109" t="s">
        <v>164</v>
      </c>
      <c r="C783" s="110">
        <v>5.4017999999999997</v>
      </c>
      <c r="D783" s="110">
        <v>5.4024000000000001</v>
      </c>
    </row>
    <row r="784" spans="1:4" x14ac:dyDescent="0.5">
      <c r="A784" s="111">
        <v>44238</v>
      </c>
      <c r="B784" s="109" t="s">
        <v>164</v>
      </c>
      <c r="C784" s="110">
        <v>5.3620000000000001</v>
      </c>
      <c r="D784" s="110">
        <v>5.3625999999999996</v>
      </c>
    </row>
    <row r="785" spans="1:4" x14ac:dyDescent="0.5">
      <c r="A785" s="111">
        <v>44239</v>
      </c>
      <c r="B785" s="109" t="s">
        <v>164</v>
      </c>
      <c r="C785" s="110">
        <v>5.3808999999999996</v>
      </c>
      <c r="D785" s="110">
        <v>5.3815</v>
      </c>
    </row>
    <row r="786" spans="1:4" x14ac:dyDescent="0.5">
      <c r="A786" s="111">
        <v>44244</v>
      </c>
      <c r="B786" s="109" t="s">
        <v>164</v>
      </c>
      <c r="C786" s="110">
        <v>5.4131999999999998</v>
      </c>
      <c r="D786" s="110">
        <v>5.4138000000000002</v>
      </c>
    </row>
    <row r="787" spans="1:4" x14ac:dyDescent="0.5">
      <c r="A787" s="111">
        <v>44245</v>
      </c>
      <c r="B787" s="109" t="s">
        <v>164</v>
      </c>
      <c r="C787" s="110">
        <v>5.4231999999999996</v>
      </c>
      <c r="D787" s="110">
        <v>5.4238</v>
      </c>
    </row>
    <row r="788" spans="1:4" x14ac:dyDescent="0.5">
      <c r="A788" s="111">
        <v>44246</v>
      </c>
      <c r="B788" s="109" t="s">
        <v>164</v>
      </c>
      <c r="C788" s="110">
        <v>5.3917999999999999</v>
      </c>
      <c r="D788" s="110">
        <v>5.3924000000000003</v>
      </c>
    </row>
    <row r="789" spans="1:4" x14ac:dyDescent="0.5">
      <c r="A789" s="111">
        <v>44249</v>
      </c>
      <c r="B789" s="109" t="s">
        <v>164</v>
      </c>
      <c r="C789" s="110">
        <v>5.5038</v>
      </c>
      <c r="D789" s="110">
        <v>5.5044000000000004</v>
      </c>
    </row>
    <row r="790" spans="1:4" x14ac:dyDescent="0.5">
      <c r="A790" s="111">
        <v>44250</v>
      </c>
      <c r="B790" s="109" t="s">
        <v>164</v>
      </c>
      <c r="C790" s="110">
        <v>5.4484000000000004</v>
      </c>
      <c r="D790" s="110">
        <v>5.4489999999999998</v>
      </c>
    </row>
    <row r="791" spans="1:4" x14ac:dyDescent="0.5">
      <c r="A791" s="111">
        <v>44251</v>
      </c>
      <c r="B791" s="109" t="s">
        <v>164</v>
      </c>
      <c r="C791" s="110">
        <v>5.4176000000000002</v>
      </c>
      <c r="D791" s="110">
        <v>5.4181999999999997</v>
      </c>
    </row>
    <row r="792" spans="1:4" x14ac:dyDescent="0.5">
      <c r="A792" s="111">
        <v>44252</v>
      </c>
      <c r="B792" s="109" t="s">
        <v>164</v>
      </c>
      <c r="C792" s="110">
        <v>5.4593999999999996</v>
      </c>
      <c r="D792" s="110">
        <v>5.46</v>
      </c>
    </row>
    <row r="793" spans="1:4" x14ac:dyDescent="0.5">
      <c r="A793" s="111">
        <v>44253</v>
      </c>
      <c r="B793" s="109" t="s">
        <v>164</v>
      </c>
      <c r="C793" s="110">
        <v>5.5296000000000003</v>
      </c>
      <c r="D793" s="110">
        <v>5.5301999999999998</v>
      </c>
    </row>
    <row r="794" spans="1:4" x14ac:dyDescent="0.5">
      <c r="A794" s="111">
        <v>44256</v>
      </c>
      <c r="B794" s="109" t="s">
        <v>164</v>
      </c>
      <c r="C794" s="110">
        <v>5.5826000000000002</v>
      </c>
      <c r="D794" s="110">
        <v>5.5831999999999997</v>
      </c>
    </row>
    <row r="795" spans="1:4" x14ac:dyDescent="0.5">
      <c r="A795" s="111">
        <v>44257</v>
      </c>
      <c r="B795" s="109" t="s">
        <v>164</v>
      </c>
      <c r="C795" s="110">
        <v>5.6837999999999997</v>
      </c>
      <c r="D795" s="110">
        <v>5.6844000000000001</v>
      </c>
    </row>
    <row r="796" spans="1:4" x14ac:dyDescent="0.5">
      <c r="A796" s="111">
        <v>44258</v>
      </c>
      <c r="B796" s="109" t="s">
        <v>164</v>
      </c>
      <c r="C796" s="110">
        <v>5.7336</v>
      </c>
      <c r="D796" s="110">
        <v>5.7342000000000004</v>
      </c>
    </row>
    <row r="797" spans="1:4" x14ac:dyDescent="0.5">
      <c r="A797" s="111">
        <v>44259</v>
      </c>
      <c r="B797" s="109" t="s">
        <v>164</v>
      </c>
      <c r="C797" s="110">
        <v>5.6002000000000001</v>
      </c>
      <c r="D797" s="110">
        <v>5.6007999999999996</v>
      </c>
    </row>
    <row r="798" spans="1:4" x14ac:dyDescent="0.5">
      <c r="A798" s="111">
        <v>44260</v>
      </c>
      <c r="B798" s="109" t="s">
        <v>164</v>
      </c>
      <c r="C798" s="110">
        <v>5.6863999999999999</v>
      </c>
      <c r="D798" s="110">
        <v>5.6870000000000003</v>
      </c>
    </row>
    <row r="799" spans="1:4" x14ac:dyDescent="0.5">
      <c r="A799" s="111">
        <v>44263</v>
      </c>
      <c r="B799" s="109" t="s">
        <v>164</v>
      </c>
      <c r="C799" s="110">
        <v>5.7336999999999998</v>
      </c>
      <c r="D799" s="110">
        <v>5.7343000000000002</v>
      </c>
    </row>
    <row r="800" spans="1:4" x14ac:dyDescent="0.5">
      <c r="A800" s="111">
        <v>44264</v>
      </c>
      <c r="B800" s="109" t="s">
        <v>164</v>
      </c>
      <c r="C800" s="110">
        <v>5.8391000000000002</v>
      </c>
      <c r="D800" s="110">
        <v>5.8396999999999997</v>
      </c>
    </row>
    <row r="801" spans="1:4" x14ac:dyDescent="0.5">
      <c r="A801" s="111">
        <v>44265</v>
      </c>
      <c r="B801" s="109" t="s">
        <v>164</v>
      </c>
      <c r="C801" s="110">
        <v>5.7443</v>
      </c>
      <c r="D801" s="110">
        <v>5.7449000000000003</v>
      </c>
    </row>
    <row r="802" spans="1:4" x14ac:dyDescent="0.5">
      <c r="A802" s="111">
        <v>44266</v>
      </c>
      <c r="B802" s="109" t="s">
        <v>164</v>
      </c>
      <c r="C802" s="110">
        <v>5.5884</v>
      </c>
      <c r="D802" s="110">
        <v>5.5890000000000004</v>
      </c>
    </row>
    <row r="803" spans="1:4" x14ac:dyDescent="0.5">
      <c r="A803" s="111">
        <v>44267</v>
      </c>
      <c r="B803" s="109" t="s">
        <v>164</v>
      </c>
      <c r="C803" s="110">
        <v>5.5633999999999997</v>
      </c>
      <c r="D803" s="110">
        <v>5.5640000000000001</v>
      </c>
    </row>
    <row r="804" spans="1:4" x14ac:dyDescent="0.5">
      <c r="A804" s="111">
        <v>44270</v>
      </c>
      <c r="B804" s="109" t="s">
        <v>164</v>
      </c>
      <c r="C804" s="110">
        <v>5.6289999999999996</v>
      </c>
      <c r="D804" s="110">
        <v>5.6295999999999999</v>
      </c>
    </row>
    <row r="805" spans="1:4" x14ac:dyDescent="0.5">
      <c r="A805" s="111">
        <v>44271</v>
      </c>
      <c r="B805" s="109" t="s">
        <v>164</v>
      </c>
      <c r="C805" s="110">
        <v>5.5845000000000002</v>
      </c>
      <c r="D805" s="110">
        <v>5.5850999999999997</v>
      </c>
    </row>
    <row r="806" spans="1:4" x14ac:dyDescent="0.5">
      <c r="A806" s="111">
        <v>44272</v>
      </c>
      <c r="B806" s="109" t="s">
        <v>164</v>
      </c>
      <c r="C806" s="110">
        <v>5.6573000000000002</v>
      </c>
      <c r="D806" s="110">
        <v>5.6578999999999997</v>
      </c>
    </row>
    <row r="807" spans="1:4" x14ac:dyDescent="0.5">
      <c r="A807" s="111">
        <v>44273</v>
      </c>
      <c r="B807" s="109" t="s">
        <v>164</v>
      </c>
      <c r="C807" s="110">
        <v>5.5468000000000002</v>
      </c>
      <c r="D807" s="110">
        <v>5.5473999999999997</v>
      </c>
    </row>
    <row r="808" spans="1:4" x14ac:dyDescent="0.5">
      <c r="A808" s="111">
        <v>44274</v>
      </c>
      <c r="B808" s="109" t="s">
        <v>164</v>
      </c>
      <c r="C808" s="110">
        <v>5.5076000000000001</v>
      </c>
      <c r="D808" s="110">
        <v>5.5082000000000004</v>
      </c>
    </row>
    <row r="809" spans="1:4" x14ac:dyDescent="0.5">
      <c r="A809" s="111">
        <v>44277</v>
      </c>
      <c r="B809" s="109" t="s">
        <v>164</v>
      </c>
      <c r="C809" s="110">
        <v>5.5263</v>
      </c>
      <c r="D809" s="110">
        <v>5.5269000000000004</v>
      </c>
    </row>
    <row r="810" spans="1:4" x14ac:dyDescent="0.5">
      <c r="A810" s="111">
        <v>44278</v>
      </c>
      <c r="B810" s="109" t="s">
        <v>164</v>
      </c>
      <c r="C810" s="110">
        <v>5.4945000000000004</v>
      </c>
      <c r="D810" s="110">
        <v>5.4950999999999999</v>
      </c>
    </row>
    <row r="811" spans="1:4" x14ac:dyDescent="0.5">
      <c r="A811" s="111">
        <v>44279</v>
      </c>
      <c r="B811" s="109" t="s">
        <v>164</v>
      </c>
      <c r="C811" s="110">
        <v>5.5324</v>
      </c>
      <c r="D811" s="110">
        <v>5.5330000000000004</v>
      </c>
    </row>
    <row r="812" spans="1:4" x14ac:dyDescent="0.5">
      <c r="A812" s="111">
        <v>44280</v>
      </c>
      <c r="B812" s="109" t="s">
        <v>164</v>
      </c>
      <c r="C812" s="110">
        <v>5.6578999999999997</v>
      </c>
      <c r="D812" s="110">
        <v>5.6585000000000001</v>
      </c>
    </row>
    <row r="813" spans="1:4" x14ac:dyDescent="0.5">
      <c r="A813" s="111">
        <v>44281</v>
      </c>
      <c r="B813" s="109" t="s">
        <v>164</v>
      </c>
      <c r="C813" s="110">
        <v>5.7035999999999998</v>
      </c>
      <c r="D813" s="110">
        <v>5.7042000000000002</v>
      </c>
    </row>
    <row r="814" spans="1:4" x14ac:dyDescent="0.5">
      <c r="A814" s="111">
        <v>44284</v>
      </c>
      <c r="B814" s="109" t="s">
        <v>164</v>
      </c>
      <c r="C814" s="110">
        <v>5.7919</v>
      </c>
      <c r="D814" s="110">
        <v>5.7925000000000004</v>
      </c>
    </row>
    <row r="815" spans="1:4" x14ac:dyDescent="0.5">
      <c r="A815" s="111">
        <v>44285</v>
      </c>
      <c r="B815" s="109" t="s">
        <v>164</v>
      </c>
      <c r="C815" s="110">
        <v>5.7636000000000003</v>
      </c>
      <c r="D815" s="110">
        <v>5.7641999999999998</v>
      </c>
    </row>
    <row r="816" spans="1:4" x14ac:dyDescent="0.5">
      <c r="A816" s="111">
        <v>44286</v>
      </c>
      <c r="B816" s="109" t="s">
        <v>164</v>
      </c>
      <c r="C816" s="110">
        <v>5.6966999999999999</v>
      </c>
      <c r="D816" s="110">
        <v>5.6973000000000003</v>
      </c>
    </row>
    <row r="817" spans="1:4" x14ac:dyDescent="0.5">
      <c r="A817" s="111">
        <v>44287</v>
      </c>
      <c r="B817" s="109" t="s">
        <v>164</v>
      </c>
      <c r="C817" s="110">
        <v>5.6843000000000004</v>
      </c>
      <c r="D817" s="110">
        <v>5.6848999999999998</v>
      </c>
    </row>
    <row r="818" spans="1:4" x14ac:dyDescent="0.5">
      <c r="A818" s="111">
        <v>44291</v>
      </c>
      <c r="B818" s="109" t="s">
        <v>164</v>
      </c>
      <c r="C818" s="110">
        <v>5.6573000000000002</v>
      </c>
      <c r="D818" s="110">
        <v>5.6578999999999997</v>
      </c>
    </row>
    <row r="819" spans="1:4" x14ac:dyDescent="0.5">
      <c r="A819" s="111">
        <v>44292</v>
      </c>
      <c r="B819" s="109" t="s">
        <v>164</v>
      </c>
      <c r="C819" s="110">
        <v>5.6257000000000001</v>
      </c>
      <c r="D819" s="110">
        <v>5.6262999999999996</v>
      </c>
    </row>
    <row r="820" spans="1:4" x14ac:dyDescent="0.5">
      <c r="A820" s="111">
        <v>44293</v>
      </c>
      <c r="B820" s="109" t="s">
        <v>164</v>
      </c>
      <c r="C820" s="110">
        <v>5.5857999999999999</v>
      </c>
      <c r="D820" s="110">
        <v>5.5864000000000003</v>
      </c>
    </row>
    <row r="821" spans="1:4" x14ac:dyDescent="0.5">
      <c r="A821" s="111">
        <v>44294</v>
      </c>
      <c r="B821" s="109" t="s">
        <v>164</v>
      </c>
      <c r="C821" s="110">
        <v>5.5811000000000002</v>
      </c>
      <c r="D821" s="110">
        <v>5.5816999999999997</v>
      </c>
    </row>
    <row r="822" spans="1:4" x14ac:dyDescent="0.5">
      <c r="A822" s="111">
        <v>44295</v>
      </c>
      <c r="B822" s="109" t="s">
        <v>164</v>
      </c>
      <c r="C822" s="110">
        <v>5.6439000000000004</v>
      </c>
      <c r="D822" s="110">
        <v>5.6444999999999999</v>
      </c>
    </row>
    <row r="823" spans="1:4" x14ac:dyDescent="0.5">
      <c r="A823" s="111">
        <v>44298</v>
      </c>
      <c r="B823" s="109" t="s">
        <v>164</v>
      </c>
      <c r="C823" s="110">
        <v>5.6576000000000004</v>
      </c>
      <c r="D823" s="110">
        <v>5.6581999999999999</v>
      </c>
    </row>
    <row r="824" spans="1:4" x14ac:dyDescent="0.5">
      <c r="A824" s="111">
        <v>44299</v>
      </c>
      <c r="B824" s="109" t="s">
        <v>164</v>
      </c>
      <c r="C824" s="110">
        <v>5.7058</v>
      </c>
      <c r="D824" s="110">
        <v>5.7064000000000004</v>
      </c>
    </row>
    <row r="825" spans="1:4" x14ac:dyDescent="0.5">
      <c r="A825" s="111">
        <v>44300</v>
      </c>
      <c r="B825" s="109" t="s">
        <v>164</v>
      </c>
      <c r="C825" s="110">
        <v>5.6929999999999996</v>
      </c>
      <c r="D825" s="110">
        <v>5.6936</v>
      </c>
    </row>
    <row r="826" spans="1:4" x14ac:dyDescent="0.5">
      <c r="A826" s="111">
        <v>44301</v>
      </c>
      <c r="B826" s="109" t="s">
        <v>164</v>
      </c>
      <c r="C826" s="110">
        <v>5.6227999999999998</v>
      </c>
      <c r="D826" s="110">
        <v>5.6234000000000002</v>
      </c>
    </row>
    <row r="827" spans="1:4" x14ac:dyDescent="0.5">
      <c r="A827" s="111">
        <v>44302</v>
      </c>
      <c r="B827" s="109" t="s">
        <v>164</v>
      </c>
      <c r="C827" s="110">
        <v>5.6322000000000001</v>
      </c>
      <c r="D827" s="110">
        <v>5.6327999999999996</v>
      </c>
    </row>
    <row r="828" spans="1:4" x14ac:dyDescent="0.5">
      <c r="A828" s="111">
        <v>44305</v>
      </c>
      <c r="B828" s="109" t="s">
        <v>164</v>
      </c>
      <c r="C828" s="110">
        <v>5.5743999999999998</v>
      </c>
      <c r="D828" s="110">
        <v>5.5750000000000002</v>
      </c>
    </row>
    <row r="829" spans="1:4" x14ac:dyDescent="0.5">
      <c r="A829" s="111">
        <v>44306</v>
      </c>
      <c r="B829" s="109" t="s">
        <v>164</v>
      </c>
      <c r="C829" s="110">
        <v>5.5259999999999998</v>
      </c>
      <c r="D829" s="110">
        <v>5.5266000000000002</v>
      </c>
    </row>
    <row r="830" spans="1:4" x14ac:dyDescent="0.5">
      <c r="A830" s="111">
        <v>44308</v>
      </c>
      <c r="B830" s="109" t="s">
        <v>164</v>
      </c>
      <c r="C830" s="110">
        <v>5.4964000000000004</v>
      </c>
      <c r="D830" s="110">
        <v>5.4969999999999999</v>
      </c>
    </row>
    <row r="831" spans="1:4" x14ac:dyDescent="0.5">
      <c r="A831" s="111">
        <v>44309</v>
      </c>
      <c r="B831" s="109" t="s">
        <v>164</v>
      </c>
      <c r="C831" s="110">
        <v>5.4781000000000004</v>
      </c>
      <c r="D831" s="110">
        <v>5.4786999999999999</v>
      </c>
    </row>
    <row r="832" spans="1:4" x14ac:dyDescent="0.5">
      <c r="A832" s="111">
        <v>44312</v>
      </c>
      <c r="B832" s="109" t="s">
        <v>164</v>
      </c>
      <c r="C832" s="110">
        <v>5.4560000000000004</v>
      </c>
      <c r="D832" s="110">
        <v>5.4565999999999999</v>
      </c>
    </row>
    <row r="833" spans="1:4" x14ac:dyDescent="0.5">
      <c r="A833" s="111">
        <v>44313</v>
      </c>
      <c r="B833" s="109" t="s">
        <v>164</v>
      </c>
      <c r="C833" s="110">
        <v>5.4417999999999997</v>
      </c>
      <c r="D833" s="110">
        <v>5.4424000000000001</v>
      </c>
    </row>
    <row r="834" spans="1:4" x14ac:dyDescent="0.5">
      <c r="A834" s="111">
        <v>44314</v>
      </c>
      <c r="B834" s="109" t="s">
        <v>164</v>
      </c>
      <c r="C834" s="110">
        <v>5.3998999999999997</v>
      </c>
      <c r="D834" s="110">
        <v>5.4005000000000001</v>
      </c>
    </row>
    <row r="835" spans="1:4" x14ac:dyDescent="0.5">
      <c r="A835" s="111">
        <v>44315</v>
      </c>
      <c r="B835" s="109" t="s">
        <v>164</v>
      </c>
      <c r="C835" s="110">
        <v>5.3655999999999997</v>
      </c>
      <c r="D835" s="110">
        <v>5.3662000000000001</v>
      </c>
    </row>
    <row r="836" spans="1:4" x14ac:dyDescent="0.5">
      <c r="A836" s="111">
        <v>44316</v>
      </c>
      <c r="B836" s="109" t="s">
        <v>164</v>
      </c>
      <c r="C836" s="110">
        <v>5.4029999999999996</v>
      </c>
      <c r="D836" s="110">
        <v>5.4036</v>
      </c>
    </row>
    <row r="837" spans="1:4" x14ac:dyDescent="0.5">
      <c r="A837" s="111">
        <v>44319</v>
      </c>
      <c r="B837" s="109" t="s">
        <v>164</v>
      </c>
      <c r="C837" s="110">
        <v>5.4081000000000001</v>
      </c>
      <c r="D837" s="110">
        <v>5.4086999999999996</v>
      </c>
    </row>
    <row r="838" spans="1:4" x14ac:dyDescent="0.5">
      <c r="A838" s="111">
        <v>44320</v>
      </c>
      <c r="B838" s="109" t="s">
        <v>164</v>
      </c>
      <c r="C838" s="110">
        <v>5.4499000000000004</v>
      </c>
      <c r="D838" s="110">
        <v>5.4504999999999999</v>
      </c>
    </row>
    <row r="839" spans="1:4" x14ac:dyDescent="0.5">
      <c r="A839" s="111">
        <v>44321</v>
      </c>
      <c r="B839" s="109" t="s">
        <v>164</v>
      </c>
      <c r="C839" s="110">
        <v>5.3865999999999996</v>
      </c>
      <c r="D839" s="110">
        <v>5.3872</v>
      </c>
    </row>
    <row r="840" spans="1:4" x14ac:dyDescent="0.5">
      <c r="A840" s="111">
        <v>44322</v>
      </c>
      <c r="B840" s="109" t="s">
        <v>164</v>
      </c>
      <c r="C840" s="110">
        <v>5.2891000000000004</v>
      </c>
      <c r="D840" s="110">
        <v>5.2896999999999998</v>
      </c>
    </row>
    <row r="841" spans="1:4" x14ac:dyDescent="0.5">
      <c r="A841" s="111">
        <v>44323</v>
      </c>
      <c r="B841" s="109" t="s">
        <v>164</v>
      </c>
      <c r="C841" s="110">
        <v>5.2210999999999999</v>
      </c>
      <c r="D841" s="110">
        <v>5.2217000000000002</v>
      </c>
    </row>
    <row r="842" spans="1:4" x14ac:dyDescent="0.5">
      <c r="A842" s="111">
        <v>44326</v>
      </c>
      <c r="B842" s="109" t="s">
        <v>164</v>
      </c>
      <c r="C842" s="110">
        <v>5.2221000000000002</v>
      </c>
      <c r="D842" s="110">
        <v>5.2226999999999997</v>
      </c>
    </row>
    <row r="843" spans="1:4" x14ac:dyDescent="0.5">
      <c r="A843" s="111">
        <v>44327</v>
      </c>
      <c r="B843" s="109" t="s">
        <v>164</v>
      </c>
      <c r="C843" s="110">
        <v>5.2397</v>
      </c>
      <c r="D843" s="110">
        <v>5.2403000000000004</v>
      </c>
    </row>
    <row r="844" spans="1:4" x14ac:dyDescent="0.5">
      <c r="A844" s="111">
        <v>44328</v>
      </c>
      <c r="B844" s="109" t="s">
        <v>164</v>
      </c>
      <c r="C844" s="110">
        <v>5.2347000000000001</v>
      </c>
      <c r="D844" s="110">
        <v>5.2352999999999996</v>
      </c>
    </row>
    <row r="845" spans="1:4" x14ac:dyDescent="0.5">
      <c r="A845" s="111">
        <v>44329</v>
      </c>
      <c r="B845" s="109" t="s">
        <v>164</v>
      </c>
      <c r="C845" s="110">
        <v>5.2808999999999999</v>
      </c>
      <c r="D845" s="110">
        <v>5.2815000000000003</v>
      </c>
    </row>
    <row r="846" spans="1:4" x14ac:dyDescent="0.5">
      <c r="A846" s="111">
        <v>44330</v>
      </c>
      <c r="B846" s="109" t="s">
        <v>164</v>
      </c>
      <c r="C846" s="110">
        <v>5.2694999999999999</v>
      </c>
      <c r="D846" s="110">
        <v>5.2701000000000002</v>
      </c>
    </row>
    <row r="847" spans="1:4" x14ac:dyDescent="0.5">
      <c r="A847" s="111">
        <v>44333</v>
      </c>
      <c r="B847" s="109" t="s">
        <v>164</v>
      </c>
      <c r="C847" s="110">
        <v>5.2748999999999997</v>
      </c>
      <c r="D847" s="110">
        <v>5.2755000000000001</v>
      </c>
    </row>
    <row r="848" spans="1:4" x14ac:dyDescent="0.5">
      <c r="A848" s="111">
        <v>44334</v>
      </c>
      <c r="B848" s="109" t="s">
        <v>164</v>
      </c>
      <c r="C848" s="110">
        <v>5.2582000000000004</v>
      </c>
      <c r="D848" s="110">
        <v>5.2587999999999999</v>
      </c>
    </row>
    <row r="849" spans="1:4" x14ac:dyDescent="0.5">
      <c r="A849" s="111">
        <v>44335</v>
      </c>
      <c r="B849" s="109" t="s">
        <v>164</v>
      </c>
      <c r="C849" s="110">
        <v>5.2816000000000001</v>
      </c>
      <c r="D849" s="110">
        <v>5.2821999999999996</v>
      </c>
    </row>
    <row r="850" spans="1:4" x14ac:dyDescent="0.5">
      <c r="A850" s="111">
        <v>44336</v>
      </c>
      <c r="B850" s="109" t="s">
        <v>164</v>
      </c>
      <c r="C850" s="110">
        <v>5.2899000000000003</v>
      </c>
      <c r="D850" s="110">
        <v>5.2904999999999998</v>
      </c>
    </row>
    <row r="851" spans="1:4" x14ac:dyDescent="0.5">
      <c r="A851" s="111">
        <v>44337</v>
      </c>
      <c r="B851" s="109" t="s">
        <v>164</v>
      </c>
      <c r="C851" s="110">
        <v>5.3021000000000003</v>
      </c>
      <c r="D851" s="110">
        <v>5.3026999999999997</v>
      </c>
    </row>
    <row r="852" spans="1:4" x14ac:dyDescent="0.5">
      <c r="A852" s="111">
        <v>44340</v>
      </c>
      <c r="B852" s="109" t="s">
        <v>164</v>
      </c>
      <c r="C852" s="110">
        <v>5.3192000000000004</v>
      </c>
      <c r="D852" s="110">
        <v>5.3197999999999999</v>
      </c>
    </row>
    <row r="853" spans="1:4" x14ac:dyDescent="0.5">
      <c r="A853" s="111">
        <v>44341</v>
      </c>
      <c r="B853" s="109" t="s">
        <v>164</v>
      </c>
      <c r="C853" s="110">
        <v>5.3136999999999999</v>
      </c>
      <c r="D853" s="110">
        <v>5.3143000000000002</v>
      </c>
    </row>
    <row r="854" spans="1:4" x14ac:dyDescent="0.5">
      <c r="A854" s="111">
        <v>44342</v>
      </c>
      <c r="B854" s="109" t="s">
        <v>164</v>
      </c>
      <c r="C854" s="110">
        <v>5.3158000000000003</v>
      </c>
      <c r="D854" s="110">
        <v>5.3163999999999998</v>
      </c>
    </row>
    <row r="855" spans="1:4" x14ac:dyDescent="0.5">
      <c r="A855" s="111">
        <v>44343</v>
      </c>
      <c r="B855" s="109" t="s">
        <v>164</v>
      </c>
      <c r="C855" s="110">
        <v>5.2832999999999997</v>
      </c>
      <c r="D855" s="110">
        <v>5.2839999999999998</v>
      </c>
    </row>
    <row r="856" spans="1:4" x14ac:dyDescent="0.5">
      <c r="A856" s="111">
        <v>44344</v>
      </c>
      <c r="B856" s="109" t="s">
        <v>164</v>
      </c>
      <c r="C856" s="110">
        <v>5.2274000000000003</v>
      </c>
      <c r="D856" s="110">
        <v>5.2281000000000004</v>
      </c>
    </row>
    <row r="857" spans="1:4" x14ac:dyDescent="0.5">
      <c r="A857" s="111">
        <v>44347</v>
      </c>
      <c r="B857" s="109" t="s">
        <v>164</v>
      </c>
      <c r="C857" s="110">
        <v>5.2316000000000003</v>
      </c>
      <c r="D857" s="110">
        <v>5.2321999999999997</v>
      </c>
    </row>
    <row r="858" spans="1:4" x14ac:dyDescent="0.5">
      <c r="A858" s="111">
        <v>44348</v>
      </c>
      <c r="B858" s="109" t="s">
        <v>164</v>
      </c>
      <c r="C858" s="110">
        <v>5.1630000000000003</v>
      </c>
      <c r="D858" s="110">
        <v>5.1635999999999997</v>
      </c>
    </row>
    <row r="859" spans="1:4" x14ac:dyDescent="0.5">
      <c r="A859" s="111">
        <v>44349</v>
      </c>
      <c r="B859" s="109" t="s">
        <v>164</v>
      </c>
      <c r="C859" s="110">
        <v>5.1139999999999999</v>
      </c>
      <c r="D859" s="110">
        <v>5.1147</v>
      </c>
    </row>
    <row r="860" spans="1:4" x14ac:dyDescent="0.5">
      <c r="A860" s="111">
        <v>44351</v>
      </c>
      <c r="B860" s="109" t="s">
        <v>164</v>
      </c>
      <c r="C860" s="110">
        <v>5.0660999999999996</v>
      </c>
      <c r="D860" s="110">
        <v>5.0666000000000002</v>
      </c>
    </row>
    <row r="861" spans="1:4" x14ac:dyDescent="0.5">
      <c r="A861" s="111">
        <v>44354</v>
      </c>
      <c r="B861" s="109" t="s">
        <v>164</v>
      </c>
      <c r="C861" s="110">
        <v>5.0491999999999999</v>
      </c>
      <c r="D861" s="110">
        <v>5.0498000000000003</v>
      </c>
    </row>
    <row r="862" spans="1:4" x14ac:dyDescent="0.5">
      <c r="A862" s="111">
        <v>44355</v>
      </c>
      <c r="B862" s="109" t="s">
        <v>164</v>
      </c>
      <c r="C862" s="110">
        <v>5.0483000000000002</v>
      </c>
      <c r="D862" s="110">
        <v>5.0488999999999997</v>
      </c>
    </row>
    <row r="863" spans="1:4" x14ac:dyDescent="0.5">
      <c r="A863" s="111">
        <v>44356</v>
      </c>
      <c r="B863" s="109" t="s">
        <v>164</v>
      </c>
      <c r="C863" s="110">
        <v>5.0526999999999997</v>
      </c>
      <c r="D863" s="110">
        <v>5.0533000000000001</v>
      </c>
    </row>
    <row r="864" spans="1:4" x14ac:dyDescent="0.5">
      <c r="A864" s="111">
        <v>44357</v>
      </c>
      <c r="B864" s="109" t="s">
        <v>164</v>
      </c>
      <c r="C864" s="110">
        <v>5.0629</v>
      </c>
      <c r="D864" s="110">
        <v>5.0635000000000003</v>
      </c>
    </row>
    <row r="865" spans="1:4" x14ac:dyDescent="0.5">
      <c r="A865" s="111">
        <v>44358</v>
      </c>
      <c r="B865" s="109" t="s">
        <v>164</v>
      </c>
      <c r="C865" s="110">
        <v>5.1184000000000003</v>
      </c>
      <c r="D865" s="110">
        <v>5.1189999999999998</v>
      </c>
    </row>
    <row r="866" spans="1:4" x14ac:dyDescent="0.5">
      <c r="A866" s="111">
        <v>44361</v>
      </c>
      <c r="B866" s="109" t="s">
        <v>164</v>
      </c>
      <c r="C866" s="110">
        <v>5.0701000000000001</v>
      </c>
      <c r="D866" s="110">
        <v>5.0707000000000004</v>
      </c>
    </row>
    <row r="867" spans="1:4" x14ac:dyDescent="0.5">
      <c r="A867" s="111">
        <v>44362</v>
      </c>
      <c r="B867" s="109" t="s">
        <v>164</v>
      </c>
      <c r="C867" s="110">
        <v>5.0868000000000002</v>
      </c>
      <c r="D867" s="110">
        <v>5.0873999999999997</v>
      </c>
    </row>
    <row r="868" spans="1:4" x14ac:dyDescent="0.5">
      <c r="A868" s="111">
        <v>44363</v>
      </c>
      <c r="B868" s="109" t="s">
        <v>164</v>
      </c>
      <c r="C868" s="110">
        <v>5.0201000000000002</v>
      </c>
      <c r="D868" s="110">
        <v>5.0206999999999997</v>
      </c>
    </row>
    <row r="869" spans="1:4" x14ac:dyDescent="0.5">
      <c r="A869" s="111">
        <v>44364</v>
      </c>
      <c r="B869" s="109" t="s">
        <v>164</v>
      </c>
      <c r="C869" s="110">
        <v>5.0353000000000003</v>
      </c>
      <c r="D869" s="110">
        <v>5.0358999999999998</v>
      </c>
    </row>
    <row r="870" spans="1:4" x14ac:dyDescent="0.5">
      <c r="A870" s="111">
        <v>44365</v>
      </c>
      <c r="B870" s="109" t="s">
        <v>164</v>
      </c>
      <c r="C870" s="110">
        <v>5.0308000000000002</v>
      </c>
      <c r="D870" s="110">
        <v>5.0313999999999997</v>
      </c>
    </row>
    <row r="871" spans="1:4" x14ac:dyDescent="0.5">
      <c r="A871" s="111">
        <v>44368</v>
      </c>
      <c r="B871" s="109" t="s">
        <v>164</v>
      </c>
      <c r="C871" s="110">
        <v>5.0366999999999997</v>
      </c>
      <c r="D871" s="110">
        <v>5.0373000000000001</v>
      </c>
    </row>
    <row r="872" spans="1:4" x14ac:dyDescent="0.5">
      <c r="A872" s="111">
        <v>44369</v>
      </c>
      <c r="B872" s="109" t="s">
        <v>164</v>
      </c>
      <c r="C872" s="110">
        <v>5.0171999999999999</v>
      </c>
      <c r="D872" s="110">
        <v>5.0178000000000003</v>
      </c>
    </row>
    <row r="873" spans="1:4" x14ac:dyDescent="0.5">
      <c r="A873" s="111">
        <v>44370</v>
      </c>
      <c r="B873" s="109" t="s">
        <v>164</v>
      </c>
      <c r="C873" s="110">
        <v>4.9512999999999998</v>
      </c>
      <c r="D873" s="110">
        <v>4.9519000000000002</v>
      </c>
    </row>
    <row r="874" spans="1:4" x14ac:dyDescent="0.5">
      <c r="A874" s="111">
        <v>44371</v>
      </c>
      <c r="B874" s="109" t="s">
        <v>164</v>
      </c>
      <c r="C874" s="110">
        <v>4.9271000000000003</v>
      </c>
      <c r="D874" s="110">
        <v>4.9276999999999997</v>
      </c>
    </row>
    <row r="875" spans="1:4" x14ac:dyDescent="0.5">
      <c r="A875" s="111">
        <v>44372</v>
      </c>
      <c r="B875" s="109" t="s">
        <v>164</v>
      </c>
      <c r="C875" s="110">
        <v>4.92</v>
      </c>
      <c r="D875" s="110">
        <v>4.9206000000000003</v>
      </c>
    </row>
    <row r="876" spans="1:4" x14ac:dyDescent="0.5">
      <c r="A876" s="111">
        <v>44375</v>
      </c>
      <c r="B876" s="109" t="s">
        <v>164</v>
      </c>
      <c r="C876" s="110">
        <v>4.9413999999999998</v>
      </c>
      <c r="D876" s="110">
        <v>4.9420000000000002</v>
      </c>
    </row>
    <row r="877" spans="1:4" x14ac:dyDescent="0.5">
      <c r="A877" s="111">
        <v>44376</v>
      </c>
      <c r="B877" s="109" t="s">
        <v>164</v>
      </c>
      <c r="C877" s="110">
        <v>4.9443999999999999</v>
      </c>
      <c r="D877" s="110">
        <v>4.9450000000000003</v>
      </c>
    </row>
    <row r="878" spans="1:4" x14ac:dyDescent="0.5">
      <c r="A878" s="111">
        <v>44377</v>
      </c>
      <c r="B878" s="109" t="s">
        <v>164</v>
      </c>
      <c r="C878" s="110">
        <v>5.0015999999999998</v>
      </c>
      <c r="D878" s="110">
        <v>5.0022000000000002</v>
      </c>
    </row>
    <row r="879" spans="1:4" x14ac:dyDescent="0.5">
      <c r="A879" s="111">
        <v>44378</v>
      </c>
      <c r="B879" s="109" t="s">
        <v>164</v>
      </c>
      <c r="C879" s="110">
        <v>5.0049000000000001</v>
      </c>
      <c r="D879" s="110">
        <v>5.0054999999999996</v>
      </c>
    </row>
    <row r="880" spans="1:4" x14ac:dyDescent="0.5">
      <c r="A880" s="111">
        <v>44379</v>
      </c>
      <c r="B880" s="109" t="s">
        <v>164</v>
      </c>
      <c r="C880" s="110">
        <v>5.0286999999999997</v>
      </c>
      <c r="D880" s="110">
        <v>5.0293000000000001</v>
      </c>
    </row>
    <row r="881" spans="1:4" x14ac:dyDescent="0.5">
      <c r="A881" s="111">
        <v>44382</v>
      </c>
      <c r="B881" s="109" t="s">
        <v>164</v>
      </c>
      <c r="C881" s="110">
        <v>5.0743</v>
      </c>
      <c r="D881" s="110">
        <v>5.0749000000000004</v>
      </c>
    </row>
    <row r="882" spans="1:4" x14ac:dyDescent="0.5">
      <c r="A882" s="111">
        <v>44383</v>
      </c>
      <c r="B882" s="109" t="s">
        <v>164</v>
      </c>
      <c r="C882" s="110">
        <v>5.1638999999999999</v>
      </c>
      <c r="D882" s="110">
        <v>5.1645000000000003</v>
      </c>
    </row>
    <row r="883" spans="1:4" x14ac:dyDescent="0.5">
      <c r="A883" s="111">
        <v>44384</v>
      </c>
      <c r="B883" s="109" t="s">
        <v>164</v>
      </c>
      <c r="C883" s="110">
        <v>5.2321999999999997</v>
      </c>
      <c r="D883" s="110">
        <v>5.2328000000000001</v>
      </c>
    </row>
    <row r="884" spans="1:4" x14ac:dyDescent="0.5">
      <c r="A884" s="111">
        <v>44385</v>
      </c>
      <c r="B884" s="109" t="s">
        <v>164</v>
      </c>
      <c r="C884" s="110">
        <v>5.2580999999999998</v>
      </c>
      <c r="D884" s="110">
        <v>5.2587000000000002</v>
      </c>
    </row>
    <row r="885" spans="1:4" x14ac:dyDescent="0.5">
      <c r="A885" s="111">
        <v>44386</v>
      </c>
      <c r="B885" s="109" t="s">
        <v>164</v>
      </c>
      <c r="C885" s="110">
        <v>5.2370000000000001</v>
      </c>
      <c r="D885" s="110">
        <v>5.2393000000000001</v>
      </c>
    </row>
    <row r="886" spans="1:4" x14ac:dyDescent="0.5">
      <c r="A886" s="111">
        <v>44389</v>
      </c>
      <c r="B886" s="109" t="s">
        <v>164</v>
      </c>
      <c r="C886" s="110">
        <v>5.2233000000000001</v>
      </c>
      <c r="D886" s="110">
        <v>5.2239000000000004</v>
      </c>
    </row>
    <row r="887" spans="1:4" x14ac:dyDescent="0.5">
      <c r="A887" s="111">
        <v>44390</v>
      </c>
      <c r="B887" s="109" t="s">
        <v>164</v>
      </c>
      <c r="C887" s="110">
        <v>5.1764000000000001</v>
      </c>
      <c r="D887" s="110">
        <v>5.1769999999999996</v>
      </c>
    </row>
    <row r="888" spans="1:4" x14ac:dyDescent="0.5">
      <c r="A888" s="111">
        <v>44391</v>
      </c>
      <c r="B888" s="109" t="s">
        <v>164</v>
      </c>
      <c r="C888" s="110">
        <v>5.0873999999999997</v>
      </c>
      <c r="D888" s="110">
        <v>5.0880000000000001</v>
      </c>
    </row>
    <row r="889" spans="1:4" x14ac:dyDescent="0.5">
      <c r="A889" s="111">
        <v>44392</v>
      </c>
      <c r="B889" s="109" t="s">
        <v>164</v>
      </c>
      <c r="C889" s="110">
        <v>5.0994000000000002</v>
      </c>
      <c r="D889" s="110">
        <v>5.0999999999999996</v>
      </c>
    </row>
    <row r="890" spans="1:4" x14ac:dyDescent="0.5">
      <c r="A890" s="111">
        <v>44393</v>
      </c>
      <c r="B890" s="109" t="s">
        <v>164</v>
      </c>
      <c r="C890" s="110">
        <v>5.0934999999999997</v>
      </c>
      <c r="D890" s="110">
        <v>5.0941000000000001</v>
      </c>
    </row>
    <row r="891" spans="1:4" x14ac:dyDescent="0.5">
      <c r="A891" s="111">
        <v>44396</v>
      </c>
      <c r="B891" s="109" t="s">
        <v>164</v>
      </c>
      <c r="C891" s="110">
        <v>5.1971999999999996</v>
      </c>
      <c r="D891" s="110">
        <v>5.1978</v>
      </c>
    </row>
    <row r="892" spans="1:4" x14ac:dyDescent="0.5">
      <c r="A892" s="111">
        <v>44397</v>
      </c>
      <c r="B892" s="109" t="s">
        <v>164</v>
      </c>
      <c r="C892" s="110">
        <v>5.2458999999999998</v>
      </c>
      <c r="D892" s="110">
        <v>5.2465000000000002</v>
      </c>
    </row>
    <row r="893" spans="1:4" x14ac:dyDescent="0.5">
      <c r="A893" s="111">
        <v>44398</v>
      </c>
      <c r="B893" s="109" t="s">
        <v>164</v>
      </c>
      <c r="C893" s="110">
        <v>5.2510000000000003</v>
      </c>
      <c r="D893" s="110">
        <v>5.2515999999999998</v>
      </c>
    </row>
    <row r="894" spans="1:4" x14ac:dyDescent="0.5">
      <c r="A894" s="111">
        <v>44399</v>
      </c>
      <c r="B894" s="109" t="s">
        <v>164</v>
      </c>
      <c r="C894" s="110">
        <v>5.1971999999999996</v>
      </c>
      <c r="D894" s="110">
        <v>5.1978</v>
      </c>
    </row>
    <row r="895" spans="1:4" x14ac:dyDescent="0.5">
      <c r="A895" s="111">
        <v>44400</v>
      </c>
      <c r="B895" s="109" t="s">
        <v>164</v>
      </c>
      <c r="C895" s="110">
        <v>5.1695000000000002</v>
      </c>
      <c r="D895" s="110">
        <v>5.1700999999999997</v>
      </c>
    </row>
    <row r="896" spans="1:4" x14ac:dyDescent="0.5">
      <c r="A896" s="111">
        <v>44403</v>
      </c>
      <c r="B896" s="109" t="s">
        <v>164</v>
      </c>
      <c r="C896" s="110">
        <v>5.1856999999999998</v>
      </c>
      <c r="D896" s="110">
        <v>5.1863000000000001</v>
      </c>
    </row>
    <row r="897" spans="1:4" x14ac:dyDescent="0.5">
      <c r="A897" s="111">
        <v>44404</v>
      </c>
      <c r="B897" s="109" t="s">
        <v>164</v>
      </c>
      <c r="C897" s="110">
        <v>5.1662999999999997</v>
      </c>
      <c r="D897" s="110">
        <v>5.1669</v>
      </c>
    </row>
    <row r="898" spans="1:4" x14ac:dyDescent="0.5">
      <c r="A898" s="111">
        <v>44405</v>
      </c>
      <c r="B898" s="109" t="s">
        <v>164</v>
      </c>
      <c r="C898" s="110">
        <v>5.1520999999999999</v>
      </c>
      <c r="D898" s="110">
        <v>5.1527000000000003</v>
      </c>
    </row>
    <row r="899" spans="1:4" x14ac:dyDescent="0.5">
      <c r="A899" s="111">
        <v>44406</v>
      </c>
      <c r="B899" s="109" t="s">
        <v>164</v>
      </c>
      <c r="C899" s="110">
        <v>5.0675999999999997</v>
      </c>
      <c r="D899" s="110">
        <v>5.0682</v>
      </c>
    </row>
    <row r="900" spans="1:4" x14ac:dyDescent="0.5">
      <c r="A900" s="111">
        <v>44407</v>
      </c>
      <c r="B900" s="109" t="s">
        <v>164</v>
      </c>
      <c r="C900" s="110">
        <v>5.1210000000000004</v>
      </c>
      <c r="D900" s="110">
        <v>5.1215999999999999</v>
      </c>
    </row>
    <row r="901" spans="1:4" x14ac:dyDescent="0.5">
      <c r="A901" s="111">
        <v>44410</v>
      </c>
      <c r="B901" s="109" t="s">
        <v>164</v>
      </c>
      <c r="C901" s="110">
        <v>5.1372999999999998</v>
      </c>
      <c r="D901" s="110">
        <v>5.1379000000000001</v>
      </c>
    </row>
    <row r="902" spans="1:4" x14ac:dyDescent="0.5">
      <c r="A902" s="111">
        <v>44411</v>
      </c>
      <c r="B902" s="109" t="s">
        <v>164</v>
      </c>
      <c r="C902" s="110">
        <v>5.2458</v>
      </c>
      <c r="D902" s="110">
        <v>5.2464000000000004</v>
      </c>
    </row>
    <row r="903" spans="1:4" x14ac:dyDescent="0.5">
      <c r="A903" s="111">
        <v>44412</v>
      </c>
      <c r="B903" s="109" t="s">
        <v>164</v>
      </c>
      <c r="C903" s="110">
        <v>5.2084999999999999</v>
      </c>
      <c r="D903" s="110">
        <v>5.2091000000000003</v>
      </c>
    </row>
    <row r="904" spans="1:4" x14ac:dyDescent="0.5">
      <c r="A904" s="111">
        <v>44413</v>
      </c>
      <c r="B904" s="109" t="s">
        <v>164</v>
      </c>
      <c r="C904" s="110">
        <v>5.1459000000000001</v>
      </c>
      <c r="D904" s="110">
        <v>5.1463999999999999</v>
      </c>
    </row>
    <row r="905" spans="1:4" x14ac:dyDescent="0.5">
      <c r="A905" s="111">
        <v>44414</v>
      </c>
      <c r="B905" s="109" t="s">
        <v>164</v>
      </c>
      <c r="C905" s="110">
        <v>5.2404000000000002</v>
      </c>
      <c r="D905" s="110">
        <v>5.2409999999999997</v>
      </c>
    </row>
    <row r="906" spans="1:4" x14ac:dyDescent="0.5">
      <c r="A906" s="111">
        <v>44417</v>
      </c>
      <c r="B906" s="109" t="s">
        <v>164</v>
      </c>
      <c r="C906" s="110">
        <v>5.2767999999999997</v>
      </c>
      <c r="D906" s="110">
        <v>5.2774000000000001</v>
      </c>
    </row>
    <row r="907" spans="1:4" x14ac:dyDescent="0.5">
      <c r="A907" s="111">
        <v>44418</v>
      </c>
      <c r="B907" s="109" t="s">
        <v>164</v>
      </c>
      <c r="C907" s="110">
        <v>5.2210999999999999</v>
      </c>
      <c r="D907" s="110">
        <v>5.2217000000000002</v>
      </c>
    </row>
    <row r="908" spans="1:4" x14ac:dyDescent="0.5">
      <c r="A908" s="111">
        <v>44419</v>
      </c>
      <c r="B908" s="109" t="s">
        <v>164</v>
      </c>
      <c r="C908" s="110">
        <v>5.2007000000000003</v>
      </c>
      <c r="D908" s="110">
        <v>5.2012999999999998</v>
      </c>
    </row>
    <row r="909" spans="1:4" x14ac:dyDescent="0.5">
      <c r="A909" s="111">
        <v>44420</v>
      </c>
      <c r="B909" s="109" t="s">
        <v>164</v>
      </c>
      <c r="C909" s="110">
        <v>5.2344999999999997</v>
      </c>
      <c r="D909" s="110">
        <v>5.2351000000000001</v>
      </c>
    </row>
    <row r="910" spans="1:4" x14ac:dyDescent="0.5">
      <c r="A910" s="111">
        <v>44421</v>
      </c>
      <c r="B910" s="109" t="s">
        <v>164</v>
      </c>
      <c r="C910" s="110">
        <v>5.2468000000000004</v>
      </c>
      <c r="D910" s="110">
        <v>5.2473999999999998</v>
      </c>
    </row>
    <row r="911" spans="1:4" x14ac:dyDescent="0.5">
      <c r="A911" s="111">
        <v>44424</v>
      </c>
      <c r="B911" s="109" t="s">
        <v>164</v>
      </c>
      <c r="C911" s="110">
        <v>5.2488999999999999</v>
      </c>
      <c r="D911" s="110">
        <v>5.2495000000000003</v>
      </c>
    </row>
    <row r="912" spans="1:4" x14ac:dyDescent="0.5">
      <c r="A912" s="111">
        <v>44425</v>
      </c>
      <c r="B912" s="109" t="s">
        <v>164</v>
      </c>
      <c r="C912" s="110">
        <v>5.2579000000000002</v>
      </c>
      <c r="D912" s="110">
        <v>5.2584999999999997</v>
      </c>
    </row>
    <row r="913" spans="1:4" x14ac:dyDescent="0.5">
      <c r="A913" s="111">
        <v>44426</v>
      </c>
      <c r="B913" s="109" t="s">
        <v>164</v>
      </c>
      <c r="C913" s="110">
        <v>5.3018999999999998</v>
      </c>
      <c r="D913" s="110">
        <v>5.3025000000000002</v>
      </c>
    </row>
    <row r="914" spans="1:4" x14ac:dyDescent="0.5">
      <c r="A914" s="111">
        <v>44427</v>
      </c>
      <c r="B914" s="109" t="s">
        <v>164</v>
      </c>
      <c r="C914" s="110">
        <v>5.4173999999999998</v>
      </c>
      <c r="D914" s="110">
        <v>5.4180000000000001</v>
      </c>
    </row>
    <row r="915" spans="1:4" x14ac:dyDescent="0.5">
      <c r="A915" s="111">
        <v>44428</v>
      </c>
      <c r="B915" s="109" t="s">
        <v>164</v>
      </c>
      <c r="C915" s="110">
        <v>5.4268000000000001</v>
      </c>
      <c r="D915" s="110">
        <v>5.4273999999999996</v>
      </c>
    </row>
    <row r="916" spans="1:4" x14ac:dyDescent="0.5">
      <c r="A916" s="111">
        <v>44431</v>
      </c>
      <c r="B916" s="109" t="s">
        <v>164</v>
      </c>
      <c r="C916" s="110">
        <v>5.3680000000000003</v>
      </c>
      <c r="D916" s="110">
        <v>5.3685999999999998</v>
      </c>
    </row>
    <row r="917" spans="1:4" x14ac:dyDescent="0.5">
      <c r="A917" s="111">
        <v>44432</v>
      </c>
      <c r="B917" s="109" t="s">
        <v>164</v>
      </c>
      <c r="C917" s="110">
        <v>5.3010999999999999</v>
      </c>
      <c r="D917" s="110">
        <v>5.3017000000000003</v>
      </c>
    </row>
    <row r="918" spans="1:4" x14ac:dyDescent="0.5">
      <c r="A918" s="111">
        <v>44433</v>
      </c>
      <c r="B918" s="109" t="s">
        <v>164</v>
      </c>
      <c r="C918" s="110">
        <v>5.2458999999999998</v>
      </c>
      <c r="D918" s="110">
        <v>5.2465000000000002</v>
      </c>
    </row>
    <row r="919" spans="1:4" x14ac:dyDescent="0.5">
      <c r="A919" s="111">
        <v>44434</v>
      </c>
      <c r="B919" s="109" t="s">
        <v>164</v>
      </c>
      <c r="C919" s="110">
        <v>5.2423000000000002</v>
      </c>
      <c r="D919" s="110">
        <v>5.2428999999999997</v>
      </c>
    </row>
    <row r="920" spans="1:4" x14ac:dyDescent="0.5">
      <c r="A920" s="111">
        <v>44435</v>
      </c>
      <c r="B920" s="109" t="s">
        <v>164</v>
      </c>
      <c r="C920" s="110">
        <v>5.2194000000000003</v>
      </c>
      <c r="D920" s="110">
        <v>5.22</v>
      </c>
    </row>
    <row r="921" spans="1:4" x14ac:dyDescent="0.5">
      <c r="A921" s="111">
        <v>44438</v>
      </c>
      <c r="B921" s="109" t="s">
        <v>164</v>
      </c>
      <c r="C921" s="110">
        <v>5.1946000000000003</v>
      </c>
      <c r="D921" s="110">
        <v>5.1951999999999998</v>
      </c>
    </row>
    <row r="922" spans="1:4" x14ac:dyDescent="0.5">
      <c r="A922" s="111">
        <v>44439</v>
      </c>
      <c r="B922" s="109" t="s">
        <v>164</v>
      </c>
      <c r="C922" s="110">
        <v>5.1426999999999996</v>
      </c>
      <c r="D922" s="110">
        <v>5.1433</v>
      </c>
    </row>
    <row r="923" spans="1:4" x14ac:dyDescent="0.5">
      <c r="A923" s="111">
        <v>44440</v>
      </c>
      <c r="B923" s="109" t="s">
        <v>164</v>
      </c>
      <c r="C923" s="110">
        <v>5.157</v>
      </c>
      <c r="D923" s="110">
        <v>5.1576000000000004</v>
      </c>
    </row>
    <row r="924" spans="1:4" x14ac:dyDescent="0.5">
      <c r="A924" s="111">
        <v>44441</v>
      </c>
      <c r="B924" s="109" t="s">
        <v>164</v>
      </c>
      <c r="C924" s="110">
        <v>5.1729000000000003</v>
      </c>
      <c r="D924" s="110">
        <v>5.1734999999999998</v>
      </c>
    </row>
    <row r="925" spans="1:4" x14ac:dyDescent="0.5">
      <c r="A925" s="111">
        <v>44442</v>
      </c>
      <c r="B925" s="109" t="s">
        <v>164</v>
      </c>
      <c r="C925" s="110">
        <v>5.1679000000000004</v>
      </c>
      <c r="D925" s="110">
        <v>5.1684999999999999</v>
      </c>
    </row>
    <row r="926" spans="1:4" x14ac:dyDescent="0.5">
      <c r="A926" s="111">
        <v>44445</v>
      </c>
      <c r="B926" s="109" t="s">
        <v>164</v>
      </c>
      <c r="C926" s="110">
        <v>5.1767000000000003</v>
      </c>
      <c r="D926" s="110">
        <v>5.1772999999999998</v>
      </c>
    </row>
    <row r="927" spans="1:4" x14ac:dyDescent="0.5">
      <c r="A927" s="111">
        <v>44447</v>
      </c>
      <c r="B927" s="109" t="s">
        <v>164</v>
      </c>
      <c r="C927" s="110">
        <v>5.2518000000000002</v>
      </c>
      <c r="D927" s="110">
        <v>5.2523999999999997</v>
      </c>
    </row>
    <row r="928" spans="1:4" x14ac:dyDescent="0.5">
      <c r="A928" s="111">
        <v>44448</v>
      </c>
      <c r="B928" s="109" t="s">
        <v>164</v>
      </c>
      <c r="C928" s="110">
        <v>5.2819000000000003</v>
      </c>
      <c r="D928" s="110">
        <v>5.2824999999999998</v>
      </c>
    </row>
    <row r="929" spans="1:4" x14ac:dyDescent="0.5">
      <c r="A929" s="111">
        <v>44449</v>
      </c>
      <c r="B929" s="109" t="s">
        <v>164</v>
      </c>
      <c r="C929" s="110">
        <v>5.2152000000000003</v>
      </c>
      <c r="D929" s="110">
        <v>5.2157999999999998</v>
      </c>
    </row>
    <row r="930" spans="1:4" x14ac:dyDescent="0.5">
      <c r="A930" s="111">
        <v>44452</v>
      </c>
      <c r="B930" s="109" t="s">
        <v>164</v>
      </c>
      <c r="C930" s="110">
        <v>5.2183999999999999</v>
      </c>
      <c r="D930" s="110">
        <v>5.2190000000000003</v>
      </c>
    </row>
    <row r="931" spans="1:4" x14ac:dyDescent="0.5">
      <c r="A931" s="111">
        <v>44453</v>
      </c>
      <c r="B931" s="109" t="s">
        <v>164</v>
      </c>
      <c r="C931" s="110">
        <v>5.2253999999999996</v>
      </c>
      <c r="D931" s="110">
        <v>5.226</v>
      </c>
    </row>
    <row r="932" spans="1:4" x14ac:dyDescent="0.5">
      <c r="A932" s="111">
        <v>44454</v>
      </c>
      <c r="B932" s="109" t="s">
        <v>164</v>
      </c>
      <c r="C932" s="110">
        <v>5.2569999999999997</v>
      </c>
      <c r="D932" s="110">
        <v>5.2576000000000001</v>
      </c>
    </row>
    <row r="933" spans="1:4" x14ac:dyDescent="0.5">
      <c r="A933" s="111">
        <v>44455</v>
      </c>
      <c r="B933" s="109" t="s">
        <v>164</v>
      </c>
      <c r="C933" s="110">
        <v>5.2587999999999999</v>
      </c>
      <c r="D933" s="110">
        <v>5.2594000000000003</v>
      </c>
    </row>
    <row r="934" spans="1:4" x14ac:dyDescent="0.5">
      <c r="A934" s="111">
        <v>44456</v>
      </c>
      <c r="B934" s="109" t="s">
        <v>164</v>
      </c>
      <c r="C934" s="110">
        <v>5.3097000000000003</v>
      </c>
      <c r="D934" s="110">
        <v>5.3102999999999998</v>
      </c>
    </row>
    <row r="935" spans="1:4" x14ac:dyDescent="0.5">
      <c r="A935" s="111">
        <v>44459</v>
      </c>
      <c r="B935" s="109" t="s">
        <v>164</v>
      </c>
      <c r="C935" s="110">
        <v>5.3326000000000002</v>
      </c>
      <c r="D935" s="110">
        <v>5.3331999999999997</v>
      </c>
    </row>
    <row r="936" spans="1:4" x14ac:dyDescent="0.5">
      <c r="A936" s="111">
        <v>44460</v>
      </c>
      <c r="B936" s="109" t="s">
        <v>164</v>
      </c>
      <c r="C936" s="110">
        <v>5.3037999999999998</v>
      </c>
      <c r="D936" s="110">
        <v>5.3044000000000002</v>
      </c>
    </row>
    <row r="937" spans="1:4" x14ac:dyDescent="0.5">
      <c r="A937" s="111">
        <v>44461</v>
      </c>
      <c r="B937" s="109" t="s">
        <v>164</v>
      </c>
      <c r="C937" s="110">
        <v>5.2777000000000003</v>
      </c>
      <c r="D937" s="110">
        <v>5.2782999999999998</v>
      </c>
    </row>
    <row r="938" spans="1:4" x14ac:dyDescent="0.5">
      <c r="A938" s="111">
        <v>44462</v>
      </c>
      <c r="B938" s="109" t="s">
        <v>164</v>
      </c>
      <c r="C938" s="110">
        <v>5.2885</v>
      </c>
      <c r="D938" s="110">
        <v>5.2891000000000004</v>
      </c>
    </row>
    <row r="939" spans="1:4" x14ac:dyDescent="0.5">
      <c r="A939" s="111">
        <v>44463</v>
      </c>
      <c r="B939" s="109" t="s">
        <v>164</v>
      </c>
      <c r="C939" s="110">
        <v>5.3429000000000002</v>
      </c>
      <c r="D939" s="110">
        <v>5.3434999999999997</v>
      </c>
    </row>
    <row r="940" spans="1:4" x14ac:dyDescent="0.5">
      <c r="A940" s="111">
        <v>44466</v>
      </c>
      <c r="B940" s="109" t="s">
        <v>164</v>
      </c>
      <c r="C940" s="110">
        <v>5.3472</v>
      </c>
      <c r="D940" s="110">
        <v>5.3478000000000003</v>
      </c>
    </row>
    <row r="941" spans="1:4" x14ac:dyDescent="0.5">
      <c r="A941" s="111">
        <v>44467</v>
      </c>
      <c r="B941" s="109" t="s">
        <v>164</v>
      </c>
      <c r="C941" s="110">
        <v>5.42</v>
      </c>
      <c r="D941" s="110">
        <v>5.4206000000000003</v>
      </c>
    </row>
    <row r="942" spans="1:4" x14ac:dyDescent="0.5">
      <c r="A942" s="111">
        <v>44468</v>
      </c>
      <c r="B942" s="109" t="s">
        <v>164</v>
      </c>
      <c r="C942" s="110">
        <v>5.4166999999999996</v>
      </c>
      <c r="D942" s="110">
        <v>5.4173</v>
      </c>
    </row>
    <row r="943" spans="1:4" x14ac:dyDescent="0.5">
      <c r="A943" s="111">
        <v>44469</v>
      </c>
      <c r="B943" s="109" t="s">
        <v>164</v>
      </c>
      <c r="C943" s="110">
        <v>5.4387999999999996</v>
      </c>
      <c r="D943" s="110">
        <v>5.4394</v>
      </c>
    </row>
    <row r="944" spans="1:4" x14ac:dyDescent="0.5">
      <c r="A944" s="111">
        <v>44470</v>
      </c>
      <c r="B944" s="109" t="s">
        <v>164</v>
      </c>
      <c r="C944" s="110">
        <v>5.3905000000000003</v>
      </c>
      <c r="D944" s="110">
        <v>5.3910999999999998</v>
      </c>
    </row>
    <row r="945" spans="1:4" x14ac:dyDescent="0.5">
      <c r="A945" s="111">
        <v>44473</v>
      </c>
      <c r="B945" s="109" t="s">
        <v>164</v>
      </c>
      <c r="C945" s="110">
        <v>5.4198000000000004</v>
      </c>
      <c r="D945" s="110">
        <v>5.4203999999999999</v>
      </c>
    </row>
    <row r="946" spans="1:4" x14ac:dyDescent="0.5">
      <c r="A946" s="111">
        <v>44474</v>
      </c>
      <c r="B946" s="109" t="s">
        <v>164</v>
      </c>
      <c r="C946" s="110">
        <v>5.4604999999999997</v>
      </c>
      <c r="D946" s="110">
        <v>5.4611000000000001</v>
      </c>
    </row>
    <row r="947" spans="1:4" x14ac:dyDescent="0.5">
      <c r="A947" s="111">
        <v>44475</v>
      </c>
      <c r="B947" s="109" t="s">
        <v>164</v>
      </c>
      <c r="C947" s="110">
        <v>5.5091000000000001</v>
      </c>
      <c r="D947" s="110">
        <v>5.5096999999999996</v>
      </c>
    </row>
    <row r="948" spans="1:4" x14ac:dyDescent="0.5">
      <c r="A948" s="111">
        <v>44476</v>
      </c>
      <c r="B948" s="109" t="s">
        <v>164</v>
      </c>
      <c r="C948" s="110">
        <v>5.5133999999999999</v>
      </c>
      <c r="D948" s="110">
        <v>5.5140000000000002</v>
      </c>
    </row>
    <row r="949" spans="1:4" x14ac:dyDescent="0.5">
      <c r="A949" s="111">
        <v>44477</v>
      </c>
      <c r="B949" s="109" t="s">
        <v>164</v>
      </c>
      <c r="C949" s="110">
        <v>5.5077999999999996</v>
      </c>
      <c r="D949" s="110">
        <v>5.5084</v>
      </c>
    </row>
    <row r="950" spans="1:4" x14ac:dyDescent="0.5">
      <c r="A950" s="111">
        <v>44480</v>
      </c>
      <c r="B950" s="109" t="s">
        <v>164</v>
      </c>
      <c r="C950" s="110">
        <v>5.5155000000000003</v>
      </c>
      <c r="D950" s="110">
        <v>5.5160999999999998</v>
      </c>
    </row>
    <row r="951" spans="1:4" x14ac:dyDescent="0.5">
      <c r="A951" s="111">
        <v>44482</v>
      </c>
      <c r="B951" s="109" t="s">
        <v>164</v>
      </c>
      <c r="C951" s="110">
        <v>5.5464000000000002</v>
      </c>
      <c r="D951" s="110">
        <v>5.5471000000000004</v>
      </c>
    </row>
    <row r="952" spans="1:4" x14ac:dyDescent="0.5">
      <c r="A952" s="111">
        <v>44483</v>
      </c>
      <c r="B952" s="109" t="s">
        <v>164</v>
      </c>
      <c r="C952" s="110">
        <v>5.4981999999999998</v>
      </c>
      <c r="D952" s="110">
        <v>5.4988000000000001</v>
      </c>
    </row>
    <row r="953" spans="1:4" x14ac:dyDescent="0.5">
      <c r="A953" s="111">
        <v>44484</v>
      </c>
      <c r="B953" s="109" t="s">
        <v>164</v>
      </c>
      <c r="C953" s="110">
        <v>5.4504000000000001</v>
      </c>
      <c r="D953" s="110">
        <v>5.4509999999999996</v>
      </c>
    </row>
    <row r="954" spans="1:4" x14ac:dyDescent="0.5">
      <c r="A954" s="111">
        <v>44487</v>
      </c>
      <c r="B954" s="109" t="s">
        <v>164</v>
      </c>
      <c r="C954" s="110">
        <v>5.5186999999999999</v>
      </c>
      <c r="D954" s="110">
        <v>5.5193000000000003</v>
      </c>
    </row>
    <row r="955" spans="1:4" x14ac:dyDescent="0.5">
      <c r="A955" s="111">
        <v>44488</v>
      </c>
      <c r="B955" s="109" t="s">
        <v>164</v>
      </c>
      <c r="C955" s="110">
        <v>5.5514999999999999</v>
      </c>
      <c r="D955" s="110">
        <v>5.5521000000000003</v>
      </c>
    </row>
    <row r="956" spans="1:4" x14ac:dyDescent="0.5">
      <c r="A956" s="111">
        <v>44489</v>
      </c>
      <c r="B956" s="109" t="s">
        <v>164</v>
      </c>
      <c r="C956" s="110">
        <v>5.5564999999999998</v>
      </c>
      <c r="D956" s="110">
        <v>5.5571000000000002</v>
      </c>
    </row>
    <row r="957" spans="1:4" x14ac:dyDescent="0.5">
      <c r="A957" s="111">
        <v>44490</v>
      </c>
      <c r="B957" s="109" t="s">
        <v>164</v>
      </c>
      <c r="C957" s="110">
        <v>5.6417000000000002</v>
      </c>
      <c r="D957" s="110">
        <v>5.6422999999999996</v>
      </c>
    </row>
    <row r="958" spans="1:4" x14ac:dyDescent="0.5">
      <c r="A958" s="111">
        <v>44491</v>
      </c>
      <c r="B958" s="109" t="s">
        <v>164</v>
      </c>
      <c r="C958" s="110">
        <v>5.7111000000000001</v>
      </c>
      <c r="D958" s="110">
        <v>5.7117000000000004</v>
      </c>
    </row>
    <row r="959" spans="1:4" x14ac:dyDescent="0.5">
      <c r="A959" s="111">
        <v>44494</v>
      </c>
      <c r="B959" s="109" t="s">
        <v>164</v>
      </c>
      <c r="C959" s="110">
        <v>5.5967000000000002</v>
      </c>
      <c r="D959" s="110">
        <v>5.5972999999999997</v>
      </c>
    </row>
    <row r="960" spans="1:4" x14ac:dyDescent="0.5">
      <c r="A960" s="111">
        <v>44495</v>
      </c>
      <c r="B960" s="109" t="s">
        <v>164</v>
      </c>
      <c r="C960" s="110">
        <v>5.5793999999999997</v>
      </c>
      <c r="D960" s="110">
        <v>5.58</v>
      </c>
    </row>
    <row r="961" spans="1:4" x14ac:dyDescent="0.5">
      <c r="A961" s="111">
        <v>44496</v>
      </c>
      <c r="B961" s="109" t="s">
        <v>164</v>
      </c>
      <c r="C961" s="110">
        <v>5.5660999999999996</v>
      </c>
      <c r="D961" s="110">
        <v>5.5667</v>
      </c>
    </row>
    <row r="962" spans="1:4" x14ac:dyDescent="0.5">
      <c r="A962" s="111">
        <v>44497</v>
      </c>
      <c r="B962" s="109" t="s">
        <v>164</v>
      </c>
      <c r="C962" s="110">
        <v>5.6117999999999997</v>
      </c>
      <c r="D962" s="110">
        <v>5.6124000000000001</v>
      </c>
    </row>
    <row r="963" spans="1:4" x14ac:dyDescent="0.5">
      <c r="A963" s="111">
        <v>44498</v>
      </c>
      <c r="B963" s="109" t="s">
        <v>164</v>
      </c>
      <c r="C963" s="110">
        <v>5.6424000000000003</v>
      </c>
      <c r="D963" s="110">
        <v>5.6429999999999998</v>
      </c>
    </row>
    <row r="964" spans="1:4" x14ac:dyDescent="0.5">
      <c r="A964" s="111">
        <v>44501</v>
      </c>
      <c r="B964" s="109" t="s">
        <v>164</v>
      </c>
      <c r="C964" s="110">
        <v>5.6688000000000001</v>
      </c>
      <c r="D964" s="110">
        <v>5.6694000000000004</v>
      </c>
    </row>
    <row r="965" spans="1:4" x14ac:dyDescent="0.5">
      <c r="A965" s="111">
        <v>44503</v>
      </c>
      <c r="B965" s="109" t="s">
        <v>164</v>
      </c>
      <c r="C965" s="110">
        <v>5.6665999999999999</v>
      </c>
      <c r="D965" s="110">
        <v>5.6672000000000002</v>
      </c>
    </row>
    <row r="966" spans="1:4" x14ac:dyDescent="0.5">
      <c r="A966" s="111">
        <v>44504</v>
      </c>
      <c r="B966" s="109" t="s">
        <v>164</v>
      </c>
      <c r="C966" s="110">
        <v>5.5936000000000003</v>
      </c>
      <c r="D966" s="110">
        <v>5.5941999999999998</v>
      </c>
    </row>
    <row r="967" spans="1:4" x14ac:dyDescent="0.5">
      <c r="A967" s="111">
        <v>44505</v>
      </c>
      <c r="B967" s="109" t="s">
        <v>164</v>
      </c>
      <c r="C967" s="110">
        <v>5.5449000000000002</v>
      </c>
      <c r="D967" s="110">
        <v>5.5454999999999997</v>
      </c>
    </row>
    <row r="968" spans="1:4" x14ac:dyDescent="0.5">
      <c r="A968" s="111">
        <v>44508</v>
      </c>
      <c r="B968" s="109" t="s">
        <v>164</v>
      </c>
      <c r="C968" s="110">
        <v>5.5621</v>
      </c>
      <c r="D968" s="110">
        <v>5.5627000000000004</v>
      </c>
    </row>
    <row r="969" spans="1:4" x14ac:dyDescent="0.5">
      <c r="A969" s="111">
        <v>44509</v>
      </c>
      <c r="B969" s="109" t="s">
        <v>164</v>
      </c>
      <c r="C969" s="110">
        <v>5.4950999999999999</v>
      </c>
      <c r="D969" s="110">
        <v>5.4957000000000003</v>
      </c>
    </row>
    <row r="970" spans="1:4" x14ac:dyDescent="0.5">
      <c r="A970" s="111">
        <v>44510</v>
      </c>
      <c r="B970" s="109" t="s">
        <v>164</v>
      </c>
      <c r="C970" s="110">
        <v>5.4584000000000001</v>
      </c>
      <c r="D970" s="110">
        <v>5.4589999999999996</v>
      </c>
    </row>
    <row r="971" spans="1:4" x14ac:dyDescent="0.5">
      <c r="A971" s="111">
        <v>44511</v>
      </c>
      <c r="B971" s="109" t="s">
        <v>164</v>
      </c>
      <c r="C971" s="110">
        <v>5.4165000000000001</v>
      </c>
      <c r="D971" s="110">
        <v>5.4170999999999996</v>
      </c>
    </row>
    <row r="972" spans="1:4" x14ac:dyDescent="0.5">
      <c r="A972" s="111">
        <v>44512</v>
      </c>
      <c r="B972" s="109" t="s">
        <v>164</v>
      </c>
      <c r="C972" s="110">
        <v>5.4192999999999998</v>
      </c>
      <c r="D972" s="110">
        <v>5.4199000000000002</v>
      </c>
    </row>
    <row r="973" spans="1:4" x14ac:dyDescent="0.5">
      <c r="A973" s="111">
        <v>44516</v>
      </c>
      <c r="B973" s="109" t="s">
        <v>164</v>
      </c>
      <c r="C973" s="110">
        <v>5.4766000000000004</v>
      </c>
      <c r="D973" s="110">
        <v>5.4771999999999998</v>
      </c>
    </row>
    <row r="974" spans="1:4" x14ac:dyDescent="0.5">
      <c r="A974" s="111">
        <v>44517</v>
      </c>
      <c r="B974" s="109" t="s">
        <v>164</v>
      </c>
      <c r="C974" s="110">
        <v>5.4987000000000004</v>
      </c>
      <c r="D974" s="110">
        <v>5.4992999999999999</v>
      </c>
    </row>
    <row r="975" spans="1:4" x14ac:dyDescent="0.5">
      <c r="A975" s="111">
        <v>44518</v>
      </c>
      <c r="B975" s="109" t="s">
        <v>164</v>
      </c>
      <c r="C975" s="110">
        <v>5.5464000000000002</v>
      </c>
      <c r="D975" s="110">
        <v>5.5469999999999997</v>
      </c>
    </row>
    <row r="976" spans="1:4" x14ac:dyDescent="0.5">
      <c r="A976" s="111">
        <v>44519</v>
      </c>
      <c r="B976" s="109" t="s">
        <v>164</v>
      </c>
      <c r="C976" s="110">
        <v>5.5578000000000003</v>
      </c>
      <c r="D976" s="110">
        <v>5.5583999999999998</v>
      </c>
    </row>
    <row r="977" spans="1:4" x14ac:dyDescent="0.5">
      <c r="A977" s="111">
        <v>44522</v>
      </c>
      <c r="B977" s="109" t="s">
        <v>164</v>
      </c>
      <c r="C977" s="110">
        <v>5.5834999999999999</v>
      </c>
      <c r="D977" s="110">
        <v>5.5841000000000003</v>
      </c>
    </row>
    <row r="978" spans="1:4" x14ac:dyDescent="0.5">
      <c r="A978" s="111">
        <v>44523</v>
      </c>
      <c r="B978" s="109" t="s">
        <v>164</v>
      </c>
      <c r="C978" s="110">
        <v>5.6449999999999996</v>
      </c>
      <c r="D978" s="110">
        <v>5.6456</v>
      </c>
    </row>
    <row r="979" spans="1:4" x14ac:dyDescent="0.5">
      <c r="A979" s="111">
        <v>44524</v>
      </c>
      <c r="B979" s="109" t="s">
        <v>164</v>
      </c>
      <c r="C979" s="110">
        <v>5.6021000000000001</v>
      </c>
      <c r="D979" s="110">
        <v>5.6026999999999996</v>
      </c>
    </row>
    <row r="980" spans="1:4" x14ac:dyDescent="0.5">
      <c r="A980" s="111">
        <v>44525</v>
      </c>
      <c r="B980" s="109" t="s">
        <v>164</v>
      </c>
      <c r="C980" s="110">
        <v>5.5734000000000004</v>
      </c>
      <c r="D980" s="110">
        <v>5.5739999999999998</v>
      </c>
    </row>
    <row r="981" spans="1:4" x14ac:dyDescent="0.5">
      <c r="A981" s="111">
        <v>44526</v>
      </c>
      <c r="B981" s="109" t="s">
        <v>164</v>
      </c>
      <c r="C981" s="110">
        <v>5.5858999999999996</v>
      </c>
      <c r="D981" s="110">
        <v>5.5865</v>
      </c>
    </row>
    <row r="982" spans="1:4" x14ac:dyDescent="0.5">
      <c r="A982" s="111">
        <v>44529</v>
      </c>
      <c r="B982" s="109" t="s">
        <v>164</v>
      </c>
      <c r="C982" s="110">
        <v>5.6112000000000002</v>
      </c>
      <c r="D982" s="110">
        <v>5.6117999999999997</v>
      </c>
    </row>
    <row r="983" spans="1:4" x14ac:dyDescent="0.5">
      <c r="A983" s="111">
        <v>44530</v>
      </c>
      <c r="B983" s="109" t="s">
        <v>164</v>
      </c>
      <c r="C983" s="110">
        <v>5.6193</v>
      </c>
      <c r="D983" s="110">
        <v>5.6199000000000003</v>
      </c>
    </row>
    <row r="984" spans="1:4" x14ac:dyDescent="0.5">
      <c r="A984" s="111">
        <v>44531</v>
      </c>
      <c r="B984" s="109" t="s">
        <v>164</v>
      </c>
      <c r="C984" s="110">
        <v>5.6162000000000001</v>
      </c>
      <c r="D984" s="110">
        <v>5.6167999999999996</v>
      </c>
    </row>
    <row r="985" spans="1:4" x14ac:dyDescent="0.5">
      <c r="A985" s="111">
        <v>44532</v>
      </c>
      <c r="B985" s="109" t="s">
        <v>164</v>
      </c>
      <c r="C985" s="110">
        <v>5.6338999999999997</v>
      </c>
      <c r="D985" s="110">
        <v>5.6345000000000001</v>
      </c>
    </row>
    <row r="986" spans="1:4" x14ac:dyDescent="0.5">
      <c r="A986" s="111">
        <v>44533</v>
      </c>
      <c r="B986" s="109" t="s">
        <v>164</v>
      </c>
      <c r="C986" s="110">
        <v>5.6425999999999998</v>
      </c>
      <c r="D986" s="110">
        <v>5.6432000000000002</v>
      </c>
    </row>
    <row r="987" spans="1:4" x14ac:dyDescent="0.5">
      <c r="A987" s="111">
        <v>44536</v>
      </c>
      <c r="B987" s="109" t="s">
        <v>164</v>
      </c>
      <c r="C987" s="110">
        <v>5.6871</v>
      </c>
      <c r="D987" s="110">
        <v>5.6877000000000004</v>
      </c>
    </row>
    <row r="988" spans="1:4" x14ac:dyDescent="0.5">
      <c r="A988" s="111">
        <v>44537</v>
      </c>
      <c r="B988" s="109" t="s">
        <v>164</v>
      </c>
      <c r="C988" s="110">
        <v>5.6405000000000003</v>
      </c>
      <c r="D988" s="110">
        <v>5.6410999999999998</v>
      </c>
    </row>
    <row r="989" spans="1:4" x14ac:dyDescent="0.5">
      <c r="A989" s="111">
        <v>44538</v>
      </c>
      <c r="B989" s="109" t="s">
        <v>164</v>
      </c>
      <c r="C989" s="110">
        <v>5.5773000000000001</v>
      </c>
      <c r="D989" s="110">
        <v>5.5778999999999996</v>
      </c>
    </row>
    <row r="990" spans="1:4" x14ac:dyDescent="0.5">
      <c r="A990" s="111">
        <v>44539</v>
      </c>
      <c r="B990" s="109" t="s">
        <v>164</v>
      </c>
      <c r="C990" s="110">
        <v>5.5557999999999996</v>
      </c>
      <c r="D990" s="110">
        <v>5.5564</v>
      </c>
    </row>
    <row r="991" spans="1:4" x14ac:dyDescent="0.5">
      <c r="A991" s="111">
        <v>44540</v>
      </c>
      <c r="B991" s="109" t="s">
        <v>164</v>
      </c>
      <c r="C991" s="110">
        <v>5.5925000000000002</v>
      </c>
      <c r="D991" s="110">
        <v>5.5930999999999997</v>
      </c>
    </row>
    <row r="992" spans="1:4" x14ac:dyDescent="0.5">
      <c r="A992" s="111">
        <v>44543</v>
      </c>
      <c r="B992" s="109" t="s">
        <v>164</v>
      </c>
      <c r="C992" s="110">
        <v>5.6351000000000004</v>
      </c>
      <c r="D992" s="110">
        <v>5.6356999999999999</v>
      </c>
    </row>
    <row r="993" spans="1:4" x14ac:dyDescent="0.5">
      <c r="A993" s="111">
        <v>44544</v>
      </c>
      <c r="B993" s="109" t="s">
        <v>164</v>
      </c>
      <c r="C993" s="110">
        <v>5.6455000000000002</v>
      </c>
      <c r="D993" s="110">
        <v>5.6460999999999997</v>
      </c>
    </row>
    <row r="994" spans="1:4" x14ac:dyDescent="0.5">
      <c r="A994" s="111">
        <v>44545</v>
      </c>
      <c r="B994" s="109" t="s">
        <v>164</v>
      </c>
      <c r="C994" s="110">
        <v>5.7121000000000004</v>
      </c>
      <c r="D994" s="110">
        <v>5.7126999999999999</v>
      </c>
    </row>
    <row r="995" spans="1:4" x14ac:dyDescent="0.5">
      <c r="A995" s="111">
        <v>44546</v>
      </c>
      <c r="B995" s="109" t="s">
        <v>164</v>
      </c>
      <c r="C995" s="110">
        <v>5.6957000000000004</v>
      </c>
      <c r="D995" s="110">
        <v>5.6962999999999999</v>
      </c>
    </row>
    <row r="996" spans="1:4" x14ac:dyDescent="0.5">
      <c r="A996" s="111">
        <v>44547</v>
      </c>
      <c r="B996" s="109" t="s">
        <v>164</v>
      </c>
      <c r="C996" s="110">
        <v>5.6952999999999996</v>
      </c>
      <c r="D996" s="110">
        <v>5.6959</v>
      </c>
    </row>
    <row r="997" spans="1:4" x14ac:dyDescent="0.5">
      <c r="A997" s="111">
        <v>44550</v>
      </c>
      <c r="B997" s="109" t="s">
        <v>164</v>
      </c>
      <c r="C997" s="110">
        <v>5.7049000000000003</v>
      </c>
      <c r="D997" s="110">
        <v>5.7054999999999998</v>
      </c>
    </row>
    <row r="998" spans="1:4" x14ac:dyDescent="0.5">
      <c r="A998" s="111">
        <v>44551</v>
      </c>
      <c r="B998" s="109" t="s">
        <v>164</v>
      </c>
      <c r="C998" s="110">
        <v>5.7366999999999999</v>
      </c>
      <c r="D998" s="110">
        <v>5.7371999999999996</v>
      </c>
    </row>
    <row r="999" spans="1:4" x14ac:dyDescent="0.5">
      <c r="A999" s="111">
        <v>44552</v>
      </c>
      <c r="B999" s="109" t="s">
        <v>164</v>
      </c>
      <c r="C999" s="110">
        <v>5.7195</v>
      </c>
      <c r="D999" s="110">
        <v>5.7201000000000004</v>
      </c>
    </row>
    <row r="1000" spans="1:4" x14ac:dyDescent="0.5">
      <c r="A1000" s="111">
        <v>44553</v>
      </c>
      <c r="B1000" s="109" t="s">
        <v>164</v>
      </c>
      <c r="C1000" s="110">
        <v>5.6904000000000003</v>
      </c>
      <c r="D1000" s="110">
        <v>5.6909999999999998</v>
      </c>
    </row>
  </sheetData>
  <hyperlinks>
    <hyperlink ref="G5" r:id="rId1" xr:uid="{870B1D55-EE49-4504-A605-87C9C2AA75C6}"/>
  </hyperlinks>
  <pageMargins left="0.7" right="0.7" top="0.75" bottom="0.75" header="0.3" footer="0.3"/>
  <pageSetup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34</vt:i4>
      </vt:variant>
    </vt:vector>
  </HeadingPairs>
  <TitlesOfParts>
    <vt:vector size="41" baseType="lpstr">
      <vt:lpstr>Intro</vt:lpstr>
      <vt:lpstr>Passado</vt:lpstr>
      <vt:lpstr>ETFs</vt:lpstr>
      <vt:lpstr>Futuro</vt:lpstr>
      <vt:lpstr>IR</vt:lpstr>
      <vt:lpstr>Moedas</vt:lpstr>
      <vt:lpstr>Histórico USD</vt:lpstr>
      <vt:lpstr>Aporte</vt:lpstr>
      <vt:lpstr>aportes</vt:lpstr>
      <vt:lpstr>cambio_hoje</vt:lpstr>
      <vt:lpstr>CM_BRL</vt:lpstr>
      <vt:lpstr>CM_USD</vt:lpstr>
      <vt:lpstr>comissao</vt:lpstr>
      <vt:lpstr>custo_remessa</vt:lpstr>
      <vt:lpstr>custo_repatriacao</vt:lpstr>
      <vt:lpstr>data_de_nascimento</vt:lpstr>
      <vt:lpstr>datas_hist_USD</vt:lpstr>
      <vt:lpstr>desconto_div_anual</vt:lpstr>
      <vt:lpstr>desconto_div_mensal</vt:lpstr>
      <vt:lpstr>IR!ETFs_Acumuladoras</vt:lpstr>
      <vt:lpstr>ETFs_Acumuladoras</vt:lpstr>
      <vt:lpstr>imposto_GCAP</vt:lpstr>
      <vt:lpstr>IR_ativo</vt:lpstr>
      <vt:lpstr>IR_DataLimite</vt:lpstr>
      <vt:lpstr>multiplicador_moedas</vt:lpstr>
      <vt:lpstr>PM_BRL</vt:lpstr>
      <vt:lpstr>PM_USD</vt:lpstr>
      <vt:lpstr>qtd_acumulada</vt:lpstr>
      <vt:lpstr>rendimento_hist_anual</vt:lpstr>
      <vt:lpstr>rendimento_hist_mensal</vt:lpstr>
      <vt:lpstr>IR!Riqueza_hoje</vt:lpstr>
      <vt:lpstr>Riqueza_hoje</vt:lpstr>
      <vt:lpstr>saques</vt:lpstr>
      <vt:lpstr>SWR</vt:lpstr>
      <vt:lpstr>TER_combinada</vt:lpstr>
      <vt:lpstr>TER_mensal</vt:lpstr>
      <vt:lpstr>IR!Transações</vt:lpstr>
      <vt:lpstr>Transações</vt:lpstr>
      <vt:lpstr>USDs_hist_compra</vt:lpstr>
      <vt:lpstr>USDs_hist_venda</vt:lpstr>
      <vt:lpstr>VarP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Capivara</dc:creator>
  <cp:lastModifiedBy>Capivara da Faria Lima</cp:lastModifiedBy>
  <dcterms:created xsi:type="dcterms:W3CDTF">2021-12-21T10:53:53Z</dcterms:created>
  <dcterms:modified xsi:type="dcterms:W3CDTF">2021-12-26T12:17:33Z</dcterms:modified>
</cp:coreProperties>
</file>